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3-24 NOE\"/>
    </mc:Choice>
  </mc:AlternateContent>
  <xr:revisionPtr revIDLastSave="0" documentId="13_ncr:1_{21271B35-C8E7-4575-89C3-001266B5ABB8}" xr6:coauthVersionLast="47" xr6:coauthVersionMax="47" xr10:uidLastSave="{00000000-0000-0000-0000-000000000000}"/>
  <bookViews>
    <workbookView xWindow="-110" yWindow="-110" windowWidth="22780" windowHeight="1454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  <sheet name="2022-23" sheetId="32" r:id="rId27"/>
    <sheet name="2023-24" sheetId="33" r:id="rId28"/>
  </sheets>
  <externalReferences>
    <externalReference r:id="rId29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_xlnm._FilterDatabase" localSheetId="26" hidden="1">'2022-23'!$A$6:$G$6</definedName>
    <definedName name="_xlnm._FilterDatabase" localSheetId="27" hidden="1">'2023-24'!$A$6:$G$6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22_23" localSheetId="27">'2023-24'!$A$6:$G$203</definedName>
    <definedName name="NOE22_23">'2022-23'!$A$6:$G$203</definedName>
    <definedName name="NOE23_24">'2023-24'!$A$7:$G$203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05" i="1" l="1"/>
  <c r="G205" i="33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7" i="1"/>
  <c r="AM17" i="17" l="1"/>
  <c r="AL15" i="17"/>
  <c r="AL19" i="17" s="1"/>
  <c r="AM15" i="17" l="1"/>
  <c r="AJ15" i="17" l="1"/>
  <c r="AH15" i="17"/>
  <c r="AJ19" i="17" l="1"/>
  <c r="AM19" i="17" s="1"/>
  <c r="B20" i="3" s="1"/>
  <c r="AK17" i="17"/>
  <c r="AK15" i="17"/>
  <c r="G205" i="32"/>
  <c r="AB205" i="1" s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7" i="1"/>
  <c r="F208" i="9"/>
  <c r="E208" i="9"/>
  <c r="D208" i="9"/>
  <c r="C208" i="9"/>
  <c r="G205" i="25"/>
  <c r="AF25" i="1" l="1"/>
  <c r="AF43" i="1"/>
  <c r="AF61" i="1"/>
  <c r="AF79" i="1"/>
  <c r="AF97" i="1"/>
  <c r="AF115" i="1"/>
  <c r="AF133" i="1"/>
  <c r="AF151" i="1"/>
  <c r="AF169" i="1"/>
  <c r="AF187" i="1"/>
  <c r="AF205" i="1"/>
  <c r="AF51" i="1"/>
  <c r="AF141" i="1"/>
  <c r="AF34" i="1"/>
  <c r="AF106" i="1"/>
  <c r="AF196" i="1"/>
  <c r="AF53" i="1"/>
  <c r="AF107" i="1"/>
  <c r="AF179" i="1"/>
  <c r="AF36" i="1"/>
  <c r="AF126" i="1"/>
  <c r="AF180" i="1"/>
  <c r="AF55" i="1"/>
  <c r="AF109" i="1"/>
  <c r="AF163" i="1"/>
  <c r="AF38" i="1"/>
  <c r="AF110" i="1"/>
  <c r="AF182" i="1"/>
  <c r="AF57" i="1"/>
  <c r="AF111" i="1"/>
  <c r="AF165" i="1"/>
  <c r="AF58" i="1"/>
  <c r="AF94" i="1"/>
  <c r="AF130" i="1"/>
  <c r="AF184" i="1"/>
  <c r="AF23" i="1"/>
  <c r="AF149" i="1"/>
  <c r="AF60" i="1"/>
  <c r="AF114" i="1"/>
  <c r="AF186" i="1"/>
  <c r="AF8" i="1"/>
  <c r="AF26" i="1"/>
  <c r="AF44" i="1"/>
  <c r="AF62" i="1"/>
  <c r="AF80" i="1"/>
  <c r="AF98" i="1"/>
  <c r="AF116" i="1"/>
  <c r="AF134" i="1"/>
  <c r="AF152" i="1"/>
  <c r="AF170" i="1"/>
  <c r="AF188" i="1"/>
  <c r="AF27" i="1"/>
  <c r="AF45" i="1"/>
  <c r="AF63" i="1"/>
  <c r="AF81" i="1"/>
  <c r="AF99" i="1"/>
  <c r="AF117" i="1"/>
  <c r="AF135" i="1"/>
  <c r="AF153" i="1"/>
  <c r="AF171" i="1"/>
  <c r="AF189" i="1"/>
  <c r="AF30" i="1"/>
  <c r="AF138" i="1"/>
  <c r="AF192" i="1"/>
  <c r="AF31" i="1"/>
  <c r="AF67" i="1"/>
  <c r="AF103" i="1"/>
  <c r="AF139" i="1"/>
  <c r="AF175" i="1"/>
  <c r="AF14" i="1"/>
  <c r="AF86" i="1"/>
  <c r="AF122" i="1"/>
  <c r="AF158" i="1"/>
  <c r="AF194" i="1"/>
  <c r="AF33" i="1"/>
  <c r="AF69" i="1"/>
  <c r="AF105" i="1"/>
  <c r="AF159" i="1"/>
  <c r="AF195" i="1"/>
  <c r="AF52" i="1"/>
  <c r="AF70" i="1"/>
  <c r="AF88" i="1"/>
  <c r="AF142" i="1"/>
  <c r="AF160" i="1"/>
  <c r="AF17" i="1"/>
  <c r="AF71" i="1"/>
  <c r="AF125" i="1"/>
  <c r="AF161" i="1"/>
  <c r="AF18" i="1"/>
  <c r="AF72" i="1"/>
  <c r="AF108" i="1"/>
  <c r="AF162" i="1"/>
  <c r="AF19" i="1"/>
  <c r="AF91" i="1"/>
  <c r="AF145" i="1"/>
  <c r="AF199" i="1"/>
  <c r="AF56" i="1"/>
  <c r="AF74" i="1"/>
  <c r="AF128" i="1"/>
  <c r="AF164" i="1"/>
  <c r="AF200" i="1"/>
  <c r="AF21" i="1"/>
  <c r="AF75" i="1"/>
  <c r="AF129" i="1"/>
  <c r="AF183" i="1"/>
  <c r="AF40" i="1"/>
  <c r="AF112" i="1"/>
  <c r="AF166" i="1"/>
  <c r="AF202" i="1"/>
  <c r="AF41" i="1"/>
  <c r="AF77" i="1"/>
  <c r="AF131" i="1"/>
  <c r="AF185" i="1"/>
  <c r="AF42" i="1"/>
  <c r="AF78" i="1"/>
  <c r="AF132" i="1"/>
  <c r="AF168" i="1"/>
  <c r="AF9" i="1"/>
  <c r="AF10" i="1"/>
  <c r="AF28" i="1"/>
  <c r="AF46" i="1"/>
  <c r="AF64" i="1"/>
  <c r="AF82" i="1"/>
  <c r="AF100" i="1"/>
  <c r="AF118" i="1"/>
  <c r="AF136" i="1"/>
  <c r="AF154" i="1"/>
  <c r="AF172" i="1"/>
  <c r="AF190" i="1"/>
  <c r="AF11" i="1"/>
  <c r="AF29" i="1"/>
  <c r="AF47" i="1"/>
  <c r="AF65" i="1"/>
  <c r="AF83" i="1"/>
  <c r="AF101" i="1"/>
  <c r="AF119" i="1"/>
  <c r="AF137" i="1"/>
  <c r="AF155" i="1"/>
  <c r="AF173" i="1"/>
  <c r="AF191" i="1"/>
  <c r="AF12" i="1"/>
  <c r="AF48" i="1"/>
  <c r="AF66" i="1"/>
  <c r="AF84" i="1"/>
  <c r="AF102" i="1"/>
  <c r="AF120" i="1"/>
  <c r="AF156" i="1"/>
  <c r="AF174" i="1"/>
  <c r="AF13" i="1"/>
  <c r="AF49" i="1"/>
  <c r="AF85" i="1"/>
  <c r="AF121" i="1"/>
  <c r="AF157" i="1"/>
  <c r="AF193" i="1"/>
  <c r="AF32" i="1"/>
  <c r="AF50" i="1"/>
  <c r="AF68" i="1"/>
  <c r="AF104" i="1"/>
  <c r="AF140" i="1"/>
  <c r="AF176" i="1"/>
  <c r="AF15" i="1"/>
  <c r="AF87" i="1"/>
  <c r="AF123" i="1"/>
  <c r="AF177" i="1"/>
  <c r="AF16" i="1"/>
  <c r="AF124" i="1"/>
  <c r="AF178" i="1"/>
  <c r="AF35" i="1"/>
  <c r="AF89" i="1"/>
  <c r="AF143" i="1"/>
  <c r="AF197" i="1"/>
  <c r="AF54" i="1"/>
  <c r="AF90" i="1"/>
  <c r="AF144" i="1"/>
  <c r="AF198" i="1"/>
  <c r="AF37" i="1"/>
  <c r="AF73" i="1"/>
  <c r="AF127" i="1"/>
  <c r="AF181" i="1"/>
  <c r="AF20" i="1"/>
  <c r="AF92" i="1"/>
  <c r="AF146" i="1"/>
  <c r="AF39" i="1"/>
  <c r="AF93" i="1"/>
  <c r="AF147" i="1"/>
  <c r="AF201" i="1"/>
  <c r="AF22" i="1"/>
  <c r="AF76" i="1"/>
  <c r="AF148" i="1"/>
  <c r="AF59" i="1"/>
  <c r="AF95" i="1"/>
  <c r="AF113" i="1"/>
  <c r="AF167" i="1"/>
  <c r="AF203" i="1"/>
  <c r="AF24" i="1"/>
  <c r="AF96" i="1"/>
  <c r="AF150" i="1"/>
  <c r="AF7" i="1"/>
  <c r="E75" i="3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l="1"/>
  <c r="B18" i="3" s="1"/>
  <c r="AD7" i="1" s="1"/>
  <c r="AK19" i="17"/>
  <c r="B19" i="3" s="1"/>
  <c r="F205" i="26"/>
  <c r="M11" i="8"/>
  <c r="AE7" i="1" l="1"/>
  <c r="E24" i="26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D205" i="1" s="1"/>
  <c r="AE205" i="1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l="1"/>
  <c r="B12" i="3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F208" i="11"/>
  <c r="C208" i="10"/>
  <c r="D208" i="10"/>
  <c r="E208" i="10"/>
  <c r="G208" i="10" s="1"/>
  <c r="K205" i="1" s="1"/>
  <c r="F208" i="10"/>
  <c r="G62" i="9"/>
  <c r="J61" i="1" s="1"/>
  <c r="G90" i="9"/>
  <c r="J89" i="1" s="1"/>
  <c r="C208" i="8"/>
  <c r="D208" i="8"/>
  <c r="E208" i="8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 s="1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 s="1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F21" i="1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F42" i="1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F50" i="1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 s="1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F64" i="1" s="1"/>
  <c r="E67" i="5"/>
  <c r="G67" i="5" s="1"/>
  <c r="F65" i="1" s="1"/>
  <c r="E68" i="5"/>
  <c r="G68" i="5" s="1"/>
  <c r="E69" i="5"/>
  <c r="G69" i="5"/>
  <c r="F67" i="1" s="1"/>
  <c r="E70" i="5"/>
  <c r="G70" i="5" s="1"/>
  <c r="F68" i="1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 s="1"/>
  <c r="F73" i="1" s="1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 s="1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 s="1"/>
  <c r="E90" i="5"/>
  <c r="G90" i="5" s="1"/>
  <c r="F88" i="1" s="1"/>
  <c r="E91" i="5"/>
  <c r="G91" i="5" s="1"/>
  <c r="F89" i="1" s="1"/>
  <c r="E92" i="5"/>
  <c r="G92" i="5" s="1"/>
  <c r="F90" i="1" s="1"/>
  <c r="E93" i="5"/>
  <c r="G93" i="5" s="1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 s="1"/>
  <c r="F110" i="1" s="1"/>
  <c r="E113" i="5"/>
  <c r="G113" i="5" s="1"/>
  <c r="F111" i="1" s="1"/>
  <c r="E114" i="5"/>
  <c r="G114" i="5" s="1"/>
  <c r="F112" i="1" s="1"/>
  <c r="E115" i="5"/>
  <c r="G115" i="5" s="1"/>
  <c r="F113" i="1" s="1"/>
  <c r="E116" i="5"/>
  <c r="G116" i="5" s="1"/>
  <c r="F114" i="1" s="1"/>
  <c r="E117" i="5"/>
  <c r="G117" i="5" s="1"/>
  <c r="E118" i="5"/>
  <c r="G118" i="5"/>
  <c r="F116" i="1" s="1"/>
  <c r="E119" i="5"/>
  <c r="G119" i="5" s="1"/>
  <c r="F117" i="1" s="1"/>
  <c r="E120" i="5"/>
  <c r="G120" i="5" s="1"/>
  <c r="F118" i="1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 s="1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F126" i="1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F147" i="1" s="1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 s="1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F167" i="1" s="1"/>
  <c r="E170" i="5"/>
  <c r="G170" i="5" s="1"/>
  <c r="F168" i="1" s="1"/>
  <c r="E171" i="5"/>
  <c r="G171" i="5" s="1"/>
  <c r="F169" i="1" s="1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F174" i="1" s="1"/>
  <c r="E177" i="5"/>
  <c r="G177" i="5" s="1"/>
  <c r="F175" i="1" s="1"/>
  <c r="E178" i="5"/>
  <c r="G178" i="5" s="1"/>
  <c r="F176" i="1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F180" i="1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F189" i="1" s="1"/>
  <c r="E194" i="5"/>
  <c r="G194" i="5" s="1"/>
  <c r="F190" i="1" s="1"/>
  <c r="E195" i="5"/>
  <c r="G195" i="5" s="1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 s="1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 s="1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 s="1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 s="1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4" i="1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4" i="1" s="1"/>
  <c r="E77" i="4"/>
  <c r="G77" i="4" s="1"/>
  <c r="E75" i="1" s="1"/>
  <c r="E78" i="4"/>
  <c r="G78" i="4" s="1"/>
  <c r="E76" i="1" s="1"/>
  <c r="E79" i="4"/>
  <c r="G79" i="4" s="1"/>
  <c r="E77" i="1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 s="1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 s="1"/>
  <c r="E95" i="1" s="1"/>
  <c r="E98" i="4"/>
  <c r="G98" i="4" s="1"/>
  <c r="E96" i="1" s="1"/>
  <c r="E99" i="4"/>
  <c r="G99" i="4" s="1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 s="1"/>
  <c r="E104" i="1" s="1"/>
  <c r="E107" i="4"/>
  <c r="G107" i="4" s="1"/>
  <c r="E105" i="1" s="1"/>
  <c r="E108" i="4"/>
  <c r="G108" i="4" s="1"/>
  <c r="E109" i="4"/>
  <c r="G109" i="4" s="1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 s="1"/>
  <c r="E135" i="1" s="1"/>
  <c r="E138" i="4"/>
  <c r="G138" i="4" s="1"/>
  <c r="E136" i="1" s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 s="1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 s="1"/>
  <c r="E161" i="1" s="1"/>
  <c r="E164" i="4"/>
  <c r="G164" i="4" s="1"/>
  <c r="E165" i="4"/>
  <c r="G165" i="4" s="1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 s="1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79" i="1" s="1"/>
  <c r="E182" i="4"/>
  <c r="G182" i="4" s="1"/>
  <c r="E180" i="1" s="1"/>
  <c r="E183" i="4"/>
  <c r="G183" i="4"/>
  <c r="E181" i="1" s="1"/>
  <c r="E184" i="4"/>
  <c r="G184" i="4" s="1"/>
  <c r="E182" i="1" s="1"/>
  <c r="E185" i="4"/>
  <c r="G185" i="4" s="1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 s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G73" i="1"/>
  <c r="H73" i="1"/>
  <c r="I73" i="1"/>
  <c r="J73" i="1"/>
  <c r="K73" i="1"/>
  <c r="L73" i="1"/>
  <c r="M73" i="1"/>
  <c r="N73" i="1"/>
  <c r="O73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G179" i="1"/>
  <c r="H179" i="1"/>
  <c r="I179" i="1"/>
  <c r="J179" i="1"/>
  <c r="K179" i="1"/>
  <c r="L179" i="1"/>
  <c r="M179" i="1"/>
  <c r="N179" i="1"/>
  <c r="O179" i="1"/>
  <c r="G180" i="1"/>
  <c r="H180" i="1"/>
  <c r="I180" i="1"/>
  <c r="J180" i="1"/>
  <c r="K180" i="1"/>
  <c r="L180" i="1"/>
  <c r="M180" i="1"/>
  <c r="N180" i="1"/>
  <c r="O180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1" l="1"/>
  <c r="L205" i="1" s="1"/>
  <c r="G208" i="8"/>
  <c r="I205" i="1" s="1"/>
  <c r="G207" i="6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D84" i="1"/>
  <c r="AE84" i="1" s="1"/>
  <c r="O19" i="17"/>
  <c r="B8" i="3" s="1"/>
  <c r="Q19" i="17"/>
  <c r="B9" i="3" s="1"/>
  <c r="AD162" i="1"/>
  <c r="AE162" i="1" s="1"/>
  <c r="AD74" i="1"/>
  <c r="AE74" i="1" s="1"/>
  <c r="AD66" i="1"/>
  <c r="AE66" i="1" s="1"/>
  <c r="AD203" i="1"/>
  <c r="AE203" i="1" s="1"/>
  <c r="AD195" i="1" l="1"/>
  <c r="AE195" i="1" s="1"/>
  <c r="AD157" i="1"/>
  <c r="AE157" i="1" s="1"/>
  <c r="AD34" i="1"/>
  <c r="AE34" i="1" s="1"/>
  <c r="AD100" i="1"/>
  <c r="AE100" i="1" s="1"/>
  <c r="AD107" i="1"/>
  <c r="AE107" i="1" s="1"/>
  <c r="AD83" i="1"/>
  <c r="AE83" i="1" s="1"/>
  <c r="AD78" i="1"/>
  <c r="AE78" i="1" s="1"/>
  <c r="AD63" i="1"/>
  <c r="AE63" i="1" s="1"/>
  <c r="AD129" i="1"/>
  <c r="AE129" i="1" s="1"/>
  <c r="AD199" i="1"/>
  <c r="AE199" i="1" s="1"/>
  <c r="AD161" i="1"/>
  <c r="AE161" i="1" s="1"/>
  <c r="AD89" i="1"/>
  <c r="AE89" i="1" s="1"/>
  <c r="AD44" i="1"/>
  <c r="AE44" i="1" s="1"/>
  <c r="AD202" i="1"/>
  <c r="AE202" i="1" s="1"/>
  <c r="AD173" i="1"/>
  <c r="AE173" i="1" s="1"/>
  <c r="AD40" i="1"/>
  <c r="AE40" i="1" s="1"/>
  <c r="AD94" i="1"/>
  <c r="AE94" i="1" s="1"/>
  <c r="AD141" i="1"/>
  <c r="AE141" i="1" s="1"/>
  <c r="AD149" i="1"/>
  <c r="AE149" i="1" s="1"/>
  <c r="AD97" i="1"/>
  <c r="AE97" i="1" s="1"/>
  <c r="AD160" i="1"/>
  <c r="AE160" i="1" s="1"/>
  <c r="AD19" i="1"/>
  <c r="AE19" i="1" s="1"/>
  <c r="AD139" i="1"/>
  <c r="AE139" i="1" s="1"/>
  <c r="AD77" i="1"/>
  <c r="AE77" i="1" s="1"/>
  <c r="AD138" i="1"/>
  <c r="AE138" i="1" s="1"/>
  <c r="AD118" i="1"/>
  <c r="AE118" i="1" s="1"/>
  <c r="AD18" i="1"/>
  <c r="AE18" i="1" s="1"/>
  <c r="AD182" i="1"/>
  <c r="AE182" i="1" s="1"/>
  <c r="AD168" i="1"/>
  <c r="AE168" i="1" s="1"/>
  <c r="AD140" i="1"/>
  <c r="AE140" i="1" s="1"/>
  <c r="AD82" i="1"/>
  <c r="AE82" i="1" s="1"/>
  <c r="AD151" i="1"/>
  <c r="AE151" i="1" s="1"/>
  <c r="AD55" i="1"/>
  <c r="AE55" i="1" s="1"/>
  <c r="AD33" i="1"/>
  <c r="AE33" i="1" s="1"/>
  <c r="AD50" i="1"/>
  <c r="AE50" i="1" s="1"/>
  <c r="AD105" i="1"/>
  <c r="AE105" i="1" s="1"/>
  <c r="AD32" i="1"/>
  <c r="AE32" i="1" s="1"/>
  <c r="AD43" i="1"/>
  <c r="AE43" i="1" s="1"/>
  <c r="AD30" i="1"/>
  <c r="AE30" i="1" s="1"/>
  <c r="AD91" i="1"/>
  <c r="AE91" i="1" s="1"/>
  <c r="AD68" i="1"/>
  <c r="AE68" i="1" s="1"/>
  <c r="AD122" i="1"/>
  <c r="AE122" i="1" s="1"/>
  <c r="AD144" i="1"/>
  <c r="AE144" i="1" s="1"/>
  <c r="AD51" i="1"/>
  <c r="AE51" i="1" s="1"/>
  <c r="AD80" i="1"/>
  <c r="AE80" i="1" s="1"/>
  <c r="AD142" i="1"/>
  <c r="AE142" i="1" s="1"/>
  <c r="AD37" i="1"/>
  <c r="AE37" i="1" s="1"/>
  <c r="AD194" i="1"/>
  <c r="AE194" i="1" s="1"/>
  <c r="AD124" i="1"/>
  <c r="AE124" i="1" s="1"/>
  <c r="AD41" i="1"/>
  <c r="AE41" i="1" s="1"/>
  <c r="AD188" i="1"/>
  <c r="AE188" i="1" s="1"/>
  <c r="AD179" i="1"/>
  <c r="AE179" i="1" s="1"/>
  <c r="AD156" i="1"/>
  <c r="AE156" i="1" s="1"/>
  <c r="AD26" i="1"/>
  <c r="AE26" i="1" s="1"/>
  <c r="AD174" i="1"/>
  <c r="AE174" i="1" s="1"/>
  <c r="AD191" i="1"/>
  <c r="AE191" i="1" s="1"/>
  <c r="AD38" i="1"/>
  <c r="AE38" i="1" s="1"/>
  <c r="AD136" i="1"/>
  <c r="AE136" i="1" s="1"/>
  <c r="AD187" i="1"/>
  <c r="AE187" i="1" s="1"/>
  <c r="AD70" i="1"/>
  <c r="AE70" i="1" s="1"/>
  <c r="AD64" i="1"/>
  <c r="AE64" i="1" s="1"/>
  <c r="AD171" i="1"/>
  <c r="AE171" i="1" s="1"/>
  <c r="AD31" i="1"/>
  <c r="AE31" i="1" s="1"/>
  <c r="AD98" i="1"/>
  <c r="AE98" i="1" s="1"/>
  <c r="AD125" i="1"/>
  <c r="AE125" i="1" s="1"/>
  <c r="AD158" i="1"/>
  <c r="AE158" i="1" s="1"/>
  <c r="AD167" i="1"/>
  <c r="AE167" i="1" s="1"/>
  <c r="AD76" i="1"/>
  <c r="AE76" i="1" s="1"/>
  <c r="AD166" i="1"/>
  <c r="AE166" i="1" s="1"/>
  <c r="AD79" i="1"/>
  <c r="AE79" i="1" s="1"/>
  <c r="AD71" i="1"/>
  <c r="AE71" i="1" s="1"/>
  <c r="AD42" i="1"/>
  <c r="AE42" i="1" s="1"/>
  <c r="AD143" i="1"/>
  <c r="AE143" i="1" s="1"/>
  <c r="AD48" i="1"/>
  <c r="AE48" i="1" s="1"/>
  <c r="AD193" i="1"/>
  <c r="AE193" i="1" s="1"/>
  <c r="AD36" i="1"/>
  <c r="AE36" i="1" s="1"/>
  <c r="AD154" i="1"/>
  <c r="AE154" i="1" s="1"/>
  <c r="AD189" i="1"/>
  <c r="AE189" i="1" s="1"/>
  <c r="AD61" i="1"/>
  <c r="AE61" i="1" s="1"/>
  <c r="AD81" i="1"/>
  <c r="AE81" i="1" s="1"/>
  <c r="AD177" i="1"/>
  <c r="AE177" i="1" s="1"/>
  <c r="AD29" i="1"/>
  <c r="AE29" i="1" s="1"/>
  <c r="AD104" i="1"/>
  <c r="AE104" i="1" s="1"/>
  <c r="AD111" i="1"/>
  <c r="AE111" i="1" s="1"/>
  <c r="AD96" i="1"/>
  <c r="AE96" i="1" s="1"/>
  <c r="AD22" i="1"/>
  <c r="AE22" i="1" s="1"/>
  <c r="AD109" i="1"/>
  <c r="AE109" i="1" s="1"/>
  <c r="AD196" i="1"/>
  <c r="AE196" i="1" s="1"/>
  <c r="AD8" i="1"/>
  <c r="AE8" i="1" s="1"/>
  <c r="AD13" i="1"/>
  <c r="AE13" i="1" s="1"/>
  <c r="AD185" i="1"/>
  <c r="AE185" i="1" s="1"/>
  <c r="AD150" i="1"/>
  <c r="AE150" i="1" s="1"/>
  <c r="AD72" i="1"/>
  <c r="AE72" i="1" s="1"/>
  <c r="AD45" i="1"/>
  <c r="AE45" i="1" s="1"/>
  <c r="AD21" i="1"/>
  <c r="AE21" i="1" s="1"/>
  <c r="AD69" i="1"/>
  <c r="AE69" i="1" s="1"/>
  <c r="AD59" i="1"/>
  <c r="AE59" i="1" s="1"/>
  <c r="AD113" i="1"/>
  <c r="AE113" i="1" s="1"/>
  <c r="AD115" i="1"/>
  <c r="AE115" i="1" s="1"/>
  <c r="AD201" i="1"/>
  <c r="AE201" i="1" s="1"/>
  <c r="AD9" i="1"/>
  <c r="AE9" i="1" s="1"/>
  <c r="AD17" i="1"/>
  <c r="AE17" i="1" s="1"/>
  <c r="AD197" i="1"/>
  <c r="AE197" i="1" s="1"/>
  <c r="AD54" i="1"/>
  <c r="AE54" i="1" s="1"/>
  <c r="AD192" i="1"/>
  <c r="AE192" i="1" s="1"/>
  <c r="AD106" i="1"/>
  <c r="AE106" i="1" s="1"/>
  <c r="AD198" i="1"/>
  <c r="AE198" i="1" s="1"/>
  <c r="AD49" i="1"/>
  <c r="AE49" i="1" s="1"/>
  <c r="AD58" i="1"/>
  <c r="AE58" i="1" s="1"/>
  <c r="AD24" i="1"/>
  <c r="AE24" i="1" s="1"/>
  <c r="AD117" i="1"/>
  <c r="AE117" i="1" s="1"/>
  <c r="AD62" i="1"/>
  <c r="AE62" i="1" s="1"/>
  <c r="AD65" i="1"/>
  <c r="AE65" i="1" s="1"/>
  <c r="AD95" i="1"/>
  <c r="AE95" i="1" s="1"/>
  <c r="AD120" i="1"/>
  <c r="AE120" i="1" s="1"/>
  <c r="AD126" i="1"/>
  <c r="AE126" i="1" s="1"/>
  <c r="AD56" i="1"/>
  <c r="AE56" i="1" s="1"/>
  <c r="AD25" i="1"/>
  <c r="AE25" i="1" s="1"/>
  <c r="AD200" i="1"/>
  <c r="AE200" i="1" s="1"/>
  <c r="AD52" i="1"/>
  <c r="AE52" i="1" s="1"/>
  <c r="AD112" i="1"/>
  <c r="AE112" i="1" s="1"/>
  <c r="AD135" i="1"/>
  <c r="AE135" i="1" s="1"/>
  <c r="AD20" i="1"/>
  <c r="AE20" i="1" s="1"/>
  <c r="AD153" i="1"/>
  <c r="AE153" i="1" s="1"/>
  <c r="AD39" i="1"/>
  <c r="AE39" i="1" s="1"/>
  <c r="AD123" i="1"/>
  <c r="AE123" i="1" s="1"/>
  <c r="AD11" i="1"/>
  <c r="AE11" i="1" s="1"/>
  <c r="AD60" i="1"/>
  <c r="AE60" i="1" s="1"/>
  <c r="AD137" i="1"/>
  <c r="AE137" i="1" s="1"/>
  <c r="AD93" i="1"/>
  <c r="AE93" i="1" s="1"/>
  <c r="AD146" i="1"/>
  <c r="AE146" i="1" s="1"/>
  <c r="AD119" i="1"/>
  <c r="AE119" i="1" s="1"/>
  <c r="AD67" i="1"/>
  <c r="AE67" i="1" s="1"/>
  <c r="AD75" i="1"/>
  <c r="AE75" i="1" s="1"/>
  <c r="AD176" i="1"/>
  <c r="AE176" i="1" s="1"/>
  <c r="AD14" i="1"/>
  <c r="AE14" i="1" s="1"/>
  <c r="AD114" i="1"/>
  <c r="AE114" i="1" s="1"/>
  <c r="AD103" i="1"/>
  <c r="AE103" i="1" s="1"/>
  <c r="AD16" i="1"/>
  <c r="AE16" i="1" s="1"/>
  <c r="AD175" i="1"/>
  <c r="AE175" i="1" s="1"/>
  <c r="AD186" i="1"/>
  <c r="AE186" i="1" s="1"/>
  <c r="AD147" i="1"/>
  <c r="AE147" i="1" s="1"/>
  <c r="AD169" i="1"/>
  <c r="AE169" i="1" s="1"/>
  <c r="AD53" i="1"/>
  <c r="AE53" i="1" s="1"/>
  <c r="AD152" i="1"/>
  <c r="AE152" i="1" s="1"/>
  <c r="AD86" i="1"/>
  <c r="AE86" i="1" s="1"/>
  <c r="AD178" i="1"/>
  <c r="AE178" i="1" s="1"/>
  <c r="AD110" i="1"/>
  <c r="AE110" i="1" s="1"/>
  <c r="AD88" i="1"/>
  <c r="AE88" i="1" s="1"/>
  <c r="AD90" i="1"/>
  <c r="AE90" i="1" s="1"/>
  <c r="AD164" i="1"/>
  <c r="AE164" i="1" s="1"/>
  <c r="AD12" i="1"/>
  <c r="AE12" i="1" s="1"/>
  <c r="AD128" i="1"/>
  <c r="AE128" i="1" s="1"/>
  <c r="AD101" i="1"/>
  <c r="AE101" i="1" s="1"/>
  <c r="AD27" i="1"/>
  <c r="AE27" i="1" s="1"/>
  <c r="AD180" i="1"/>
  <c r="AE180" i="1" s="1"/>
  <c r="AD130" i="1"/>
  <c r="AE130" i="1" s="1"/>
  <c r="AD155" i="1"/>
  <c r="AE155" i="1" s="1"/>
  <c r="AD181" i="1"/>
  <c r="AE181" i="1" s="1"/>
  <c r="AD15" i="1"/>
  <c r="AE15" i="1" s="1"/>
  <c r="AD172" i="1"/>
  <c r="AE172" i="1" s="1"/>
  <c r="AD28" i="1"/>
  <c r="AE28" i="1" s="1"/>
  <c r="AD183" i="1"/>
  <c r="AE183" i="1" s="1"/>
  <c r="AD108" i="1"/>
  <c r="AE108" i="1" s="1"/>
  <c r="AD99" i="1"/>
  <c r="AE99" i="1" s="1"/>
  <c r="AD165" i="1"/>
  <c r="AE165" i="1" s="1"/>
  <c r="AD159" i="1"/>
  <c r="AE159" i="1" s="1"/>
  <c r="AD10" i="1"/>
  <c r="AE10" i="1" s="1"/>
  <c r="AD148" i="1"/>
  <c r="AE148" i="1" s="1"/>
  <c r="AD92" i="1"/>
  <c r="AE92" i="1" s="1"/>
  <c r="AD35" i="1"/>
  <c r="AE35" i="1" s="1"/>
  <c r="AD170" i="1"/>
  <c r="AE170" i="1" s="1"/>
  <c r="AD23" i="1"/>
  <c r="AE23" i="1" s="1"/>
  <c r="AD131" i="1"/>
  <c r="AE131" i="1" s="1"/>
  <c r="AD163" i="1"/>
  <c r="AE163" i="1" s="1"/>
  <c r="AD127" i="1"/>
  <c r="AE127" i="1" s="1"/>
  <c r="AD145" i="1"/>
  <c r="AE145" i="1" s="1"/>
  <c r="AD133" i="1"/>
  <c r="AE133" i="1" s="1"/>
  <c r="AD85" i="1"/>
  <c r="AE85" i="1" s="1"/>
  <c r="AD134" i="1"/>
  <c r="AE134" i="1" s="1"/>
  <c r="AD121" i="1"/>
  <c r="AE121" i="1" s="1"/>
  <c r="AD132" i="1"/>
  <c r="AE132" i="1" s="1"/>
  <c r="AD47" i="1"/>
  <c r="AE47" i="1" s="1"/>
  <c r="AD102" i="1"/>
  <c r="AE102" i="1" s="1"/>
  <c r="AD46" i="1"/>
  <c r="AE46" i="1" s="1"/>
  <c r="AD87" i="1"/>
  <c r="AE87" i="1" s="1"/>
  <c r="AD73" i="1"/>
  <c r="AE73" i="1" s="1"/>
  <c r="AD184" i="1"/>
  <c r="AE184" i="1" s="1"/>
  <c r="AD57" i="1"/>
  <c r="AE57" i="1" s="1"/>
  <c r="AD116" i="1"/>
  <c r="AE116" i="1" s="1"/>
  <c r="AD190" i="1"/>
  <c r="AE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<sst xmlns="http://schemas.openxmlformats.org/spreadsheetml/2006/main" count="5759" uniqueCount="537">
  <si>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</si>
  <si>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</si>
  <si>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</si>
  <si>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</si>
  <si>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</si>
  <si>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</si>
  <si>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</si>
  <si>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</si>
  <si>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</si>
  <si>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</si>
  <si>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</si>
  <si>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</si>
  <si>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</si>
  <si>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</si>
  <si>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</si>
  <si>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</si>
  <si>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</si>
  <si>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</si>
  <si>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</si>
  <si>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</si>
  <si>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</si>
  <si>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</si>
  <si>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</si>
  <si>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</si>
  <si>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</si>
  <si>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</si>
  <si>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</si>
  <si>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</si>
  <si>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</si>
  <si>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</si>
  <si>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</si>
  <si>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</si>
  <si>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</si>
  <si>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</si>
  <si>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</si>
  <si>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</si>
  <si>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</si>
  <si>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</si>
  <si>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</si>
  <si>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</si>
  <si>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</si>
  <si>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</si>
  <si>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</si>
  <si>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</si>
  <si>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</si>
  <si>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</si>
  <si>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</si>
  <si>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</si>
  <si>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</si>
  <si>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</si>
  <si>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</si>
  <si>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</si>
  <si>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</si>
  <si>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</si>
  <si>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</si>
  <si>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</si>
  <si>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</si>
  <si>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</si>
  <si>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</si>
  <si>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</si>
  <si>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</si>
  <si>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</si>
  <si>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</si>
  <si>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</si>
  <si>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</si>
  <si>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</si>
  <si>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</si>
  <si>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</si>
  <si>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</si>
  <si>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</si>
  <si>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</si>
  <si>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</si>
  <si>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</si>
  <si>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</si>
  <si>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</si>
  <si>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</si>
  <si>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</si>
  <si>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</si>
  <si>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</si>
  <si>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</si>
  <si>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</si>
  <si>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</si>
  <si>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</si>
  <si>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</si>
  <si>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</si>
  <si>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</si>
  <si>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</si>
  <si>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</si>
  <si>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</si>
  <si>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</si>
  <si>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</si>
  <si>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</si>
  <si>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</si>
  <si>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</si>
  <si>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</si>
  <si>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</si>
  <si>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</si>
  <si>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</si>
  <si>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</si>
  <si>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</si>
  <si>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</si>
  <si>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</si>
  <si>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</si>
  <si>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</si>
  <si>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</si>
  <si>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</si>
  <si>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</si>
  <si>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</si>
  <si>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</si>
  <si>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</si>
  <si>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</si>
  <si>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</si>
  <si>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</si>
  <si>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</si>
  <si>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</si>
  <si>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</si>
  <si>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</si>
  <si>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</si>
  <si>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</si>
  <si>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</si>
  <si>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</si>
  <si>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</si>
  <si>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</si>
  <si>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</si>
  <si>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</si>
  <si>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</si>
  <si>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</si>
  <si>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</si>
  <si>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</si>
  <si>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</si>
  <si>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</si>
  <si>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</si>
  <si>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</si>
  <si>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</si>
  <si>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</si>
  <si>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</si>
  <si>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</si>
  <si>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</si>
  <si>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</si>
  <si>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</si>
  <si>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</si>
  <si>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</si>
  <si>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</si>
  <si>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</si>
  <si>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</si>
  <si>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</si>
  <si>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</si>
  <si>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</si>
  <si>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</si>
  <si>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</si>
  <si>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</si>
  <si>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</si>
  <si>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</si>
  <si>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</si>
  <si>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</si>
  <si>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</si>
  <si>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</si>
  <si>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</si>
  <si>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</si>
  <si>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</si>
  <si>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</si>
  <si>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</si>
  <si>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</si>
  <si>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</si>
  <si>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</si>
  <si>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</si>
  <si>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</si>
  <si>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</si>
  <si>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</si>
  <si>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</si>
  <si>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</si>
  <si>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</si>
  <si>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</si>
  <si>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</si>
  <si>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</si>
  <si>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</si>
  <si>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</si>
  <si>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</si>
  <si>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</si>
  <si>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</si>
  <si>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</si>
  <si>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</si>
  <si>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</si>
  <si>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</si>
  <si>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</si>
  <si>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</si>
  <si>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</si>
  <si>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</si>
  <si>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</si>
  <si>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</si>
  <si>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</si>
  <si>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</si>
  <si>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</si>
  <si>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</si>
  <si>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</si>
  <si>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</si>
  <si>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</si>
  <si>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</si>
  <si>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</si>
  <si>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</si>
  <si>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</si>
  <si>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</si>
  <si>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</si>
  <si>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</si>
  <si>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</si>
  <si>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</si>
  <si>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</si>
  <si>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</si>
  <si>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</si>
  <si>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</si>
  <si>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</si>
  <si>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</si>
  <si>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</si>
  <si>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</si>
  <si>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</si>
  <si>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</si>
  <si>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</si>
  <si>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</si>
  <si>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</si>
  <si>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</si>
  <si>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</si>
  <si>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</si>
  <si>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</si>
  <si>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</si>
  <si>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</si>
  <si>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</si>
  <si>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</si>
  <si>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</si>
  <si>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</si>
  <si>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</si>
  <si>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</si>
  <si>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</si>
  <si>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</si>
  <si>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</si>
  <si>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</si>
  <si>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</si>
  <si>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</si>
  <si>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</si>
  <si>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</si>
  <si>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</si>
  <si>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</si>
  <si>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</si>
  <si>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</si>
  <si>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</si>
  <si>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</si>
  <si>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</si>
  <si>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</si>
  <si>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</si>
  <si>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</si>
  <si>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</si>
  <si>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</si>
  <si>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</si>
  <si>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</si>
  <si>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</si>
  <si>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</si>
  <si>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</si>
  <si>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</si>
  <si>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</si>
  <si>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</si>
  <si>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</si>
  <si>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</si>
  <si>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</si>
  <si>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</si>
  <si>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</si>
  <si>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</si>
  <si>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</si>
  <si>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</si>
  <si>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</si>
  <si>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</si>
  <si>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</si>
  <si>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</si>
  <si>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</si>
  <si>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</si>
  <si>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</si>
  <si>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</si>
  <si>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</si>
  <si>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</si>
  <si>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</si>
  <si>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</si>
  <si>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</si>
  <si>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</si>
  <si>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</si>
  <si>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</si>
  <si>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</si>
  <si>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</si>
  <si>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</si>
  <si>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</si>
  <si>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</si>
  <si>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</si>
  <si>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</si>
  <si>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</si>
  <si>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</si>
  <si>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</si>
  <si>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</si>
  <si>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</si>
  <si>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</si>
  <si>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</si>
  <si>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</si>
  <si>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</si>
  <si>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</si>
  <si>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</si>
  <si>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</si>
  <si>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</si>
  <si>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</si>
  <si>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</si>
  <si>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</si>
  <si>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</si>
  <si>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</si>
  <si>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</si>
  <si>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</si>
  <si>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</si>
  <si>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</si>
  <si>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</si>
  <si>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</si>
  <si>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</si>
  <si>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</si>
  <si>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</si>
  <si>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</si>
  <si>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</si>
  <si>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</si>
  <si>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</si>
  <si>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</si>
  <si>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</si>
  <si>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</si>
  <si>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</si>
  <si>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</si>
  <si>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</si>
  <si>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</si>
  <si>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</si>
  <si>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</si>
  <si>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</si>
  <si>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</si>
  <si>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</si>
  <si>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</si>
  <si>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</si>
  <si>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</si>
  <si>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</si>
  <si>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</si>
  <si>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</si>
  <si>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</si>
  <si>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</si>
  <si>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</si>
  <si>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</si>
  <si>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</si>
  <si>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</si>
  <si>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</si>
  <si>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</si>
  <si>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</si>
  <si>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</si>
  <si>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</si>
  <si>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</si>
  <si>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</si>
  <si>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</si>
  <si>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</si>
  <si>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</si>
  <si>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</si>
  <si>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</si>
  <si>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</si>
  <si>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</si>
  <si>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</si>
  <si>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</si>
  <si>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</si>
  <si>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</si>
  <si>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</si>
  <si>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</si>
  <si>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</si>
  <si>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</si>
  <si>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</si>
  <si>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</si>
  <si>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</si>
  <si>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</si>
  <si>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</si>
  <si>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</si>
  <si>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</si>
  <si>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</si>
  <si>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</si>
  <si>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</si>
  <si>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</si>
  <si>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</si>
  <si>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</si>
  <si>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</si>
  <si>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</si>
  <si>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</si>
  <si>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</si>
  <si>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</si>
  <si>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</si>
  <si>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</si>
  <si>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</si>
  <si>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</si>
  <si>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</si>
  <si>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</si>
  <si>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</si>
  <si>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</si>
  <si>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</si>
  <si>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</si>
  <si>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</si>
  <si>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</si>
  <si>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</si>
  <si>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</si>
  <si>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</si>
  <si>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</si>
  <si>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</si>
  <si>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</si>
  <si>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</si>
  <si>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</si>
  <si>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</si>
  <si>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</si>
  <si>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</si>
  <si>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</si>
  <si>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</si>
  <si>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</si>
  <si>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</si>
  <si>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</si>
  <si>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</si>
  <si>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</si>
  <si>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</si>
  <si>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</si>
  <si>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</si>
  <si>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</si>
  <si>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</si>
  <si>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</si>
  <si>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</si>
  <si>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</si>
  <si>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</si>
  <si>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</si>
  <si>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</si>
  <si>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</si>
  <si>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</si>
  <si>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</si>
  <si>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</si>
  <si>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</si>
  <si>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</si>
  <si>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</si>
  <si>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</si>
  <si>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</si>
  <si>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</si>
  <si>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</si>
  <si>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</si>
  <si>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</si>
  <si>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</si>
  <si>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</si>
  <si>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</si>
  <si>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</si>
  <si>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</si>
  <si>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</si>
  <si>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</si>
  <si>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</si>
  <si>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</si>
  <si>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</si>
  <si>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</si>
  <si>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</si>
  <si>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</si>
  <si>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</si>
  <si>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</si>
  <si>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</si>
  <si>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</si>
  <si>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</si>
  <si>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</si>
  <si>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</si>
  <si>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</si>
  <si>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</si>
  <si>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</si>
  <si>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</si>
  <si>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</si>
  <si>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</si>
  <si>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</si>
  <si>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</si>
  <si>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</si>
  <si>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</si>
  <si>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</si>
  <si>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</si>
  <si>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</si>
  <si>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</si>
  <si>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</si>
  <si>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</si>
  <si>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</si>
  <si>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</si>
  <si>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</si>
  <si>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</si>
  <si>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</si>
  <si>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</si>
  <si>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</si>
  <si>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</si>
  <si>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</si>
  <si>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</si>
  <si>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</si>
  <si>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</si>
  <si>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</si>
  <si>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</si>
  <si>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</si>
  <si>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</si>
  <si>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</si>
  <si>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</si>
  <si>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</si>
  <si>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</si>
  <si>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</si>
  <si>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</si>
  <si>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</si>
  <si>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</si>
  <si>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</si>
  <si>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</si>
  <si>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</si>
  <si>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</si>
  <si>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</si>
  <si>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</si>
  <si>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</si>
  <si>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</si>
  <si>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</si>
  <si>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t>2017-18 School Year</t>
  </si>
  <si>
    <t>2018-19 School Year</t>
  </si>
  <si>
    <t>2019-20 School Year</t>
  </si>
  <si>
    <t>2021-22</t>
  </si>
  <si>
    <t>2022-23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</si>
  <si>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</si>
  <si>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</si>
  <si>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</si>
  <si>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</si>
  <si>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</si>
  <si>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2023-24</t>
  </si>
  <si>
    <t>2024-25*</t>
  </si>
  <si>
    <t>2024-25</t>
  </si>
  <si>
    <t>2021-22 School Year</t>
  </si>
  <si>
    <t>Expenditures (A)</t>
  </si>
  <si>
    <t>Revenue (B)</t>
  </si>
  <si>
    <t>NOE (A-B = NOE)</t>
  </si>
  <si>
    <t>2024-25***</t>
  </si>
  <si>
    <t>2022-23 School Year</t>
  </si>
  <si>
    <t>2025-26***</t>
  </si>
  <si>
    <t>2025-26*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</si>
  <si>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48)</t>
    </r>
    <r>
      <rPr>
        <sz val="11"/>
        <color indexed="8"/>
        <rFont val="Calibri"/>
        <family val="2"/>
      </rPr>
      <t xml:space="preserve">: </t>
    </r>
  </si>
  <si>
    <t>2025-26</t>
  </si>
  <si>
    <t>2026-27***</t>
  </si>
  <si>
    <t>2026-27</t>
  </si>
  <si>
    <t>2023-24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</si>
  <si>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31)</t>
    </r>
    <r>
      <rPr>
        <sz val="11"/>
        <color indexed="8"/>
        <rFont val="Calibri"/>
        <family val="2"/>
      </rPr>
      <t>:</t>
    </r>
  </si>
  <si>
    <t>2026-27*</t>
  </si>
  <si>
    <t>*** Assumes growth of 3.53% in 2024-25, 5.76% in 2025-26, and 3.77% in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</si>
</sst>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164" fontId="0" fillId="0" borderId="0" xfId="0" applyNumberForma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164" fontId="9" fillId="0" borderId="0" xfId="0" applyNumberFormat="1" applyFont="1"/>
    <xf numFmtId="168" fontId="9" fillId="0" borderId="0" xfId="0" applyNumberFormat="1" applyFont="1"/>
    <xf numFmtId="0" fontId="11" fillId="0" borderId="0" xfId="0" applyFont="1"/>
    <xf numFmtId="167" fontId="9" fillId="0" borderId="0" xfId="0" applyNumberFormat="1" applyFont="1"/>
    <xf numFmtId="0" fontId="14" fillId="0" borderId="0" xfId="2437" applyAlignment="1"/>
    <xf numFmtId="164" fontId="9" fillId="0" borderId="0" xfId="0" quotePrefix="1" applyNumberFormat="1" applyFont="1"/>
    <xf numFmtId="14" fontId="12" fillId="0" borderId="0" xfId="0" applyNumberFormat="1" applyFont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5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3" fillId="0" borderId="5" xfId="0" applyNumberFormat="1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164" fontId="13" fillId="0" borderId="5" xfId="0" applyNumberFormat="1" applyFont="1" applyBorder="1"/>
    <xf numFmtId="1" fontId="7" fillId="0" borderId="0" xfId="0" applyNumberFormat="1" applyFont="1"/>
    <xf numFmtId="1" fontId="8" fillId="0" borderId="0" xfId="0" applyNumberFormat="1" applyFont="1"/>
    <xf numFmtId="1" fontId="0" fillId="0" borderId="0" xfId="0" applyNumberFormat="1"/>
    <xf numFmtId="1" fontId="13" fillId="0" borderId="5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5" fontId="16" fillId="0" borderId="5" xfId="0" applyNumberFormat="1" applyFont="1" applyBorder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7" fillId="0" borderId="0" xfId="0" applyFont="1"/>
    <xf numFmtId="169" fontId="9" fillId="0" borderId="0" xfId="0" applyNumberFormat="1" applyFont="1"/>
    <xf numFmtId="164" fontId="13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/>
    <xf numFmtId="0" fontId="19" fillId="0" borderId="0" xfId="0" applyFont="1"/>
    <xf numFmtId="164" fontId="9" fillId="0" borderId="0" xfId="0" quotePrefix="1" applyNumberFormat="1" applyFont="1" applyAlignment="1">
      <alignment horizontal="right"/>
    </xf>
    <xf numFmtId="164" fontId="9" fillId="0" borderId="0" xfId="0" quotePrefix="1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38" fillId="0" borderId="0" xfId="2226" applyFont="1" applyAlignment="1">
      <alignment horizontal="right"/>
    </xf>
    <xf numFmtId="0" fontId="37" fillId="0" borderId="0" xfId="2226"/>
    <xf numFmtId="0" fontId="37" fillId="0" borderId="0" xfId="2226" applyAlignment="1">
      <alignment horizontal="right"/>
    </xf>
    <xf numFmtId="14" fontId="37" fillId="0" borderId="0" xfId="2226" applyNumberFormat="1" applyAlignment="1">
      <alignment horizontal="right"/>
    </xf>
    <xf numFmtId="0" fontId="37" fillId="0" borderId="0" xfId="2226" applyAlignment="1">
      <alignment horizontal="center"/>
    </xf>
    <xf numFmtId="164" fontId="9" fillId="0" borderId="9" xfId="2230" applyNumberFormat="1" applyBorder="1" applyAlignment="1">
      <alignment wrapText="1"/>
    </xf>
    <xf numFmtId="164" fontId="37" fillId="0" borderId="9" xfId="2226" applyNumberFormat="1" applyBorder="1"/>
    <xf numFmtId="164" fontId="9" fillId="0" borderId="9" xfId="2279" applyNumberFormat="1" applyBorder="1" applyAlignment="1">
      <alignment wrapText="1"/>
    </xf>
    <xf numFmtId="0" fontId="37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Alignment="1">
      <alignment wrapText="1"/>
    </xf>
    <xf numFmtId="164" fontId="37" fillId="0" borderId="0" xfId="2226" applyNumberFormat="1"/>
    <xf numFmtId="10" fontId="37" fillId="0" borderId="0" xfId="2226" applyNumberFormat="1"/>
    <xf numFmtId="164" fontId="37" fillId="0" borderId="10" xfId="2226" applyNumberFormat="1" applyBorder="1"/>
    <xf numFmtId="0" fontId="37" fillId="0" borderId="10" xfId="2226" applyBorder="1"/>
    <xf numFmtId="10" fontId="37" fillId="0" borderId="10" xfId="2226" applyNumberFormat="1" applyBorder="1"/>
    <xf numFmtId="164" fontId="38" fillId="0" borderId="0" xfId="2226" applyNumberFormat="1" applyFont="1"/>
    <xf numFmtId="0" fontId="38" fillId="0" borderId="0" xfId="2226" applyFont="1"/>
    <xf numFmtId="10" fontId="38" fillId="0" borderId="0" xfId="2226" applyNumberFormat="1" applyFont="1"/>
    <xf numFmtId="10" fontId="38" fillId="24" borderId="0" xfId="2226" applyNumberFormat="1" applyFont="1" applyFill="1"/>
    <xf numFmtId="0" fontId="6" fillId="0" borderId="0" xfId="0" applyFont="1" applyAlignment="1">
      <alignment horizontal="right"/>
    </xf>
    <xf numFmtId="0" fontId="39" fillId="25" borderId="11" xfId="0" applyFont="1" applyFill="1" applyBorder="1" applyAlignment="1">
      <alignment horizontal="center" vertical="center"/>
    </xf>
    <xf numFmtId="164" fontId="39" fillId="25" borderId="11" xfId="0" applyNumberFormat="1" applyFont="1" applyFill="1" applyBorder="1" applyAlignment="1">
      <alignment horizontal="center" vertical="center"/>
    </xf>
    <xf numFmtId="165" fontId="39" fillId="25" borderId="11" xfId="0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right" vertical="center"/>
    </xf>
    <xf numFmtId="0" fontId="40" fillId="0" borderId="12" xfId="0" applyFont="1" applyBorder="1" applyAlignment="1">
      <alignment vertical="center"/>
    </xf>
    <xf numFmtId="164" fontId="40" fillId="0" borderId="12" xfId="0" applyNumberFormat="1" applyFont="1" applyBorder="1" applyAlignment="1">
      <alignment horizontal="right" vertical="center"/>
    </xf>
    <xf numFmtId="165" fontId="40" fillId="0" borderId="12" xfId="0" applyNumberFormat="1" applyFont="1" applyBorder="1" applyAlignment="1">
      <alignment horizontal="right" vertical="center"/>
    </xf>
    <xf numFmtId="174" fontId="40" fillId="0" borderId="12" xfId="0" applyNumberFormat="1" applyFont="1" applyBorder="1" applyAlignment="1">
      <alignment horizontal="right" vertical="center"/>
    </xf>
    <xf numFmtId="0" fontId="39" fillId="25" borderId="13" xfId="0" applyFont="1" applyFill="1" applyBorder="1" applyAlignment="1">
      <alignment horizontal="center" vertical="center"/>
    </xf>
    <xf numFmtId="164" fontId="39" fillId="25" borderId="13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right" vertical="center"/>
    </xf>
    <xf numFmtId="43" fontId="9" fillId="0" borderId="0" xfId="3306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horizontal="right" vertical="center"/>
    </xf>
    <xf numFmtId="4" fontId="40" fillId="0" borderId="0" xfId="0" applyNumberFormat="1" applyFont="1" applyAlignment="1">
      <alignment horizontal="right" vertical="center"/>
    </xf>
    <xf numFmtId="14" fontId="37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Alignment="1">
      <alignment horizontal="center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2" fillId="25" borderId="14" xfId="0" applyFont="1" applyFill="1" applyBorder="1" applyAlignment="1">
      <alignment horizontal="center" vertical="center" wrapText="1"/>
    </xf>
    <xf numFmtId="164" fontId="42" fillId="25" borderId="14" xfId="0" applyNumberFormat="1" applyFont="1" applyFill="1" applyBorder="1" applyAlignment="1">
      <alignment horizontal="center" vertical="center" wrapText="1"/>
    </xf>
    <xf numFmtId="165" fontId="42" fillId="25" borderId="14" xfId="0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right" vertical="center"/>
    </xf>
    <xf numFmtId="0" fontId="43" fillId="0" borderId="12" xfId="0" applyFont="1" applyBorder="1" applyAlignment="1">
      <alignment vertical="center"/>
    </xf>
    <xf numFmtId="164" fontId="43" fillId="0" borderId="12" xfId="0" applyNumberFormat="1" applyFont="1" applyBorder="1" applyAlignment="1">
      <alignment horizontal="right" vertical="center"/>
    </xf>
    <xf numFmtId="165" fontId="43" fillId="0" borderId="12" xfId="0" applyNumberFormat="1" applyFont="1" applyBorder="1" applyAlignment="1">
      <alignment horizontal="right" vertical="center"/>
    </xf>
    <xf numFmtId="0" fontId="3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6" fillId="0" borderId="0" xfId="0" applyFont="1" applyAlignment="1">
      <alignment wrapText="1"/>
    </xf>
    <xf numFmtId="175" fontId="0" fillId="0" borderId="0" xfId="3306" applyNumberFormat="1" applyFont="1" applyAlignment="1"/>
    <xf numFmtId="175" fontId="0" fillId="0" borderId="0" xfId="3306" applyNumberFormat="1" applyFont="1"/>
    <xf numFmtId="0" fontId="42" fillId="25" borderId="14" xfId="0" applyFont="1" applyFill="1" applyBorder="1" applyAlignment="1">
      <alignment horizontal="center" wrapText="1"/>
    </xf>
    <xf numFmtId="164" fontId="42" fillId="25" borderId="14" xfId="0" applyNumberFormat="1" applyFont="1" applyFill="1" applyBorder="1" applyAlignment="1">
      <alignment horizontal="center" wrapText="1"/>
    </xf>
    <xf numFmtId="175" fontId="42" fillId="25" borderId="14" xfId="3306" applyNumberFormat="1" applyFont="1" applyFill="1" applyBorder="1" applyAlignment="1" applyProtection="1">
      <alignment horizontal="center" wrapText="1"/>
    </xf>
    <xf numFmtId="0" fontId="44" fillId="0" borderId="14" xfId="0" applyFont="1" applyBorder="1"/>
    <xf numFmtId="172" fontId="44" fillId="0" borderId="14" xfId="797" applyNumberFormat="1" applyFont="1" applyBorder="1"/>
    <xf numFmtId="175" fontId="44" fillId="0" borderId="14" xfId="3306" applyNumberFormat="1" applyFont="1" applyBorder="1"/>
    <xf numFmtId="0" fontId="44" fillId="0" borderId="15" xfId="0" applyFont="1" applyBorder="1"/>
    <xf numFmtId="172" fontId="44" fillId="0" borderId="15" xfId="0" applyNumberFormat="1" applyFont="1" applyBorder="1"/>
    <xf numFmtId="175" fontId="44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0" fillId="0" borderId="17" xfId="0" applyFont="1" applyBorder="1" applyAlignment="1">
      <alignment horizontal="right" vertical="center"/>
    </xf>
    <xf numFmtId="0" fontId="40" fillId="0" borderId="17" xfId="0" applyFont="1" applyBorder="1" applyAlignment="1">
      <alignment vertical="center"/>
    </xf>
    <xf numFmtId="44" fontId="45" fillId="0" borderId="17" xfId="797" applyFont="1" applyBorder="1" applyAlignment="1">
      <alignment vertical="center"/>
    </xf>
    <xf numFmtId="43" fontId="45" fillId="0" borderId="17" xfId="3306" applyFont="1" applyBorder="1" applyAlignment="1">
      <alignment vertical="center"/>
    </xf>
    <xf numFmtId="0" fontId="39" fillId="25" borderId="18" xfId="0" applyFont="1" applyFill="1" applyBorder="1" applyAlignment="1">
      <alignment horizontal="center" wrapText="1"/>
    </xf>
    <xf numFmtId="164" fontId="39" fillId="25" borderId="18" xfId="0" applyNumberFormat="1" applyFont="1" applyFill="1" applyBorder="1" applyAlignment="1">
      <alignment horizontal="center" wrapText="1"/>
    </xf>
    <xf numFmtId="175" fontId="39" fillId="25" borderId="18" xfId="3306" applyNumberFormat="1" applyFont="1" applyFill="1" applyBorder="1" applyAlignment="1" applyProtection="1">
      <alignment horizontal="center" wrapText="1"/>
    </xf>
    <xf numFmtId="0" fontId="40" fillId="0" borderId="18" xfId="0" applyFont="1" applyBorder="1" applyAlignment="1">
      <alignment horizontal="right" vertical="center"/>
    </xf>
    <xf numFmtId="0" fontId="40" fillId="0" borderId="18" xfId="0" applyFont="1" applyBorder="1" applyAlignment="1">
      <alignment vertical="center"/>
    </xf>
    <xf numFmtId="166" fontId="46" fillId="0" borderId="18" xfId="0" applyNumberFormat="1" applyFont="1" applyBorder="1" applyAlignment="1">
      <alignment vertical="center"/>
    </xf>
    <xf numFmtId="44" fontId="45" fillId="0" borderId="18" xfId="797" applyFont="1" applyBorder="1" applyAlignment="1">
      <alignment vertical="center"/>
    </xf>
    <xf numFmtId="166" fontId="45" fillId="0" borderId="18" xfId="797" applyNumberFormat="1" applyFont="1" applyBorder="1" applyAlignment="1">
      <alignment vertical="center"/>
    </xf>
    <xf numFmtId="43" fontId="45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0" fillId="0" borderId="10" xfId="0" applyBorder="1"/>
    <xf numFmtId="0" fontId="0" fillId="0" borderId="18" xfId="0" applyBorder="1"/>
    <xf numFmtId="164" fontId="9" fillId="0" borderId="10" xfId="2230" applyNumberFormat="1" applyBorder="1" applyAlignment="1">
      <alignment wrapText="1"/>
    </xf>
    <xf numFmtId="164" fontId="9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49" fillId="0" borderId="0" xfId="0" applyNumberFormat="1" applyFont="1"/>
    <xf numFmtId="0" fontId="49" fillId="0" borderId="0" xfId="0" applyFont="1"/>
    <xf numFmtId="0" fontId="2" fillId="0" borderId="0" xfId="2226" applyFont="1" applyAlignment="1">
      <alignment horizontal="center"/>
    </xf>
    <xf numFmtId="164" fontId="46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4" fillId="0" borderId="15" xfId="0" applyNumberFormat="1" applyFont="1" applyBorder="1"/>
    <xf numFmtId="165" fontId="0" fillId="0" borderId="0" xfId="3306" applyNumberFormat="1" applyFont="1" applyAlignment="1"/>
    <xf numFmtId="165" fontId="39" fillId="25" borderId="18" xfId="3306" applyNumberFormat="1" applyFont="1" applyFill="1" applyBorder="1" applyAlignment="1" applyProtection="1">
      <alignment horizontal="center" wrapText="1"/>
    </xf>
    <xf numFmtId="165" fontId="46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4" fillId="0" borderId="15" xfId="3306" applyNumberFormat="1" applyFont="1" applyBorder="1"/>
    <xf numFmtId="175" fontId="46" fillId="0" borderId="18" xfId="3306" applyNumberFormat="1" applyFont="1" applyBorder="1" applyAlignment="1">
      <alignment vertical="center"/>
    </xf>
    <xf numFmtId="0" fontId="39" fillId="25" borderId="20" xfId="0" applyFont="1" applyFill="1" applyBorder="1" applyAlignment="1">
      <alignment horizontal="center" wrapText="1"/>
    </xf>
    <xf numFmtId="164" fontId="39" fillId="25" borderId="20" xfId="0" applyNumberFormat="1" applyFont="1" applyFill="1" applyBorder="1" applyAlignment="1">
      <alignment horizontal="center" wrapText="1"/>
    </xf>
    <xf numFmtId="175" fontId="39" fillId="25" borderId="20" xfId="3306" applyNumberFormat="1" applyFont="1" applyFill="1" applyBorder="1" applyAlignment="1" applyProtection="1">
      <alignment horizontal="center" wrapText="1"/>
    </xf>
    <xf numFmtId="0" fontId="40" fillId="0" borderId="20" xfId="0" applyFont="1" applyBorder="1" applyAlignment="1">
      <alignment horizontal="right" vertical="center"/>
    </xf>
    <xf numFmtId="0" fontId="40" fillId="0" borderId="20" xfId="0" applyFont="1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43" fontId="46" fillId="0" borderId="20" xfId="3306" applyFont="1" applyBorder="1" applyAlignment="1">
      <alignment vertical="center"/>
    </xf>
    <xf numFmtId="0" fontId="0" fillId="0" borderId="21" xfId="0" applyBorder="1"/>
    <xf numFmtId="175" fontId="0" fillId="0" borderId="21" xfId="3306" applyNumberFormat="1" applyFont="1" applyBorder="1"/>
    <xf numFmtId="43" fontId="44" fillId="0" borderId="15" xfId="3306" applyFont="1" applyBorder="1"/>
    <xf numFmtId="0" fontId="2" fillId="27" borderId="0" xfId="2226" applyFont="1" applyFill="1" applyAlignment="1">
      <alignment horizontal="right"/>
    </xf>
    <xf numFmtId="0" fontId="6" fillId="0" borderId="0" xfId="0" quotePrefix="1" applyFont="1"/>
    <xf numFmtId="0" fontId="1" fillId="0" borderId="0" xfId="2226" applyFont="1" applyAlignment="1">
      <alignment horizontal="center"/>
    </xf>
    <xf numFmtId="0" fontId="1" fillId="27" borderId="0" xfId="2226" applyFont="1" applyFill="1" applyAlignment="1">
      <alignment horizontal="right"/>
    </xf>
    <xf numFmtId="10" fontId="9" fillId="0" borderId="0" xfId="3307" applyNumberFormat="1" applyFont="1"/>
    <xf numFmtId="10" fontId="12" fillId="0" borderId="0" xfId="3307" applyNumberFormat="1" applyFont="1"/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234"/>
  <sheetViews>
    <sheetView tabSelected="1" zoomScale="90" zoomScaleNormal="90" workbookViewId="0">
      <pane xSplit="4" ySplit="6" topLeftCell="V146" activePane="bottomRight" state="frozen"/>
      <selection pane="topRight" activeCell="E1" sqref="E1"/>
      <selection pane="bottomLeft" activeCell="A7" sqref="A7"/>
      <selection pane="bottomRight"/>
    </sheetView>
  </sheetViews>
  <sheetFormatPr defaultColWidth="9.1796875" defaultRowHeight="13" x14ac:dyDescent="0.3"/>
  <cols>
    <col min="1" max="1" width="9.1796875" style="13"/>
    <col min="2" max="2" width="26.7265625" style="13" customWidth="1"/>
    <col min="3" max="3" width="9.1796875" style="13"/>
    <col min="4" max="4" width="35.1796875" style="13" customWidth="1"/>
    <col min="5" max="9" width="9.7265625" style="13" customWidth="1"/>
    <col min="10" max="10" width="9.7265625" style="14" customWidth="1"/>
    <col min="11" max="14" width="9.7265625" style="13" customWidth="1"/>
    <col min="15" max="15" width="10.1796875" style="13" bestFit="1" customWidth="1"/>
    <col min="16" max="18" width="10.1796875" style="13" customWidth="1"/>
    <col min="19" max="22" width="9.1796875" style="13"/>
    <col min="23" max="23" width="9.54296875" style="13" bestFit="1" customWidth="1"/>
    <col min="24" max="24" width="10.453125" style="13" customWidth="1"/>
    <col min="25" max="25" width="11" style="13" customWidth="1"/>
    <col min="26" max="29" width="9.1796875" style="13"/>
    <col min="30" max="32" width="10.1796875" style="13" bestFit="1" customWidth="1"/>
    <col min="33" max="16384" width="9.1796875" style="13"/>
  </cols>
  <sheetData>
    <row r="2" spans="1:32" ht="20" x14ac:dyDescent="0.4">
      <c r="A2" s="12" t="s">
        <v>262</v>
      </c>
    </row>
    <row r="3" spans="1:32" ht="15.5" x14ac:dyDescent="0.35">
      <c r="A3" s="7" t="s">
        <v>219</v>
      </c>
    </row>
    <row r="4" spans="1:32" ht="12.5" x14ac:dyDescent="0.25">
      <c r="J4" s="13"/>
    </row>
    <row r="5" spans="1:32" ht="12.5" x14ac:dyDescent="0.25">
      <c r="J5" s="13"/>
    </row>
    <row r="6" spans="1:32" ht="12.5" x14ac:dyDescent="0.25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498</v>
      </c>
      <c r="V6" s="13" t="s">
        <v>499</v>
      </c>
      <c r="W6" s="13" t="s">
        <v>501</v>
      </c>
      <c r="X6" s="13" t="s">
        <v>502</v>
      </c>
      <c r="Y6" s="13" t="s">
        <v>505</v>
      </c>
      <c r="Z6" s="13" t="s">
        <v>506</v>
      </c>
      <c r="AA6" s="13" t="s">
        <v>511</v>
      </c>
      <c r="AB6" s="13" t="s">
        <v>512</v>
      </c>
      <c r="AC6" s="13" t="s">
        <v>518</v>
      </c>
      <c r="AD6" s="13" t="s">
        <v>525</v>
      </c>
      <c r="AE6" s="13" t="s">
        <v>527</v>
      </c>
      <c r="AF6" s="13" t="s">
        <v>531</v>
      </c>
    </row>
    <row r="7" spans="1:32" ht="12.75" customHeight="1" x14ac:dyDescent="0.3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A38" si="11">IF(ISNA(VLOOKUP($C7,NOE21_22,7,FALSE)),0,VLOOKUP($C7,NOE21_22,7,FALSE))</f>
        <v>9344.7582670311931</v>
      </c>
      <c r="AB7" s="3">
        <f t="shared" ref="AB7:AB38" si="12">IF(ISNA(VLOOKUP($C7,NOE22_23,7,FALSE)),0,VLOOKUP($C7,NOE22_23,7,FALSE))</f>
        <v>10665.968755612992</v>
      </c>
      <c r="AC7" s="3">
        <f t="shared" ref="AC7:AC38" si="13">IF(ISNA(VLOOKUP($C7,NOE23_24,7,FALSE)),0,VLOOKUP($C7,NOE23_24,7,FALSE))</f>
        <v>11556.621358732164</v>
      </c>
      <c r="AD7" s="17">
        <f>+AC7*(1+Parameters!$B$18)</f>
        <v>11964.1775025149</v>
      </c>
      <c r="AE7" s="17">
        <f>+AD7*(1+Parameters!$B$19)</f>
        <v>12653.204918187919</v>
      </c>
      <c r="AF7" s="17">
        <f>+AE7*(1+Parameters!$B$20)</f>
        <v>13130.51523051866</v>
      </c>
    </row>
    <row r="8" spans="1:32" ht="12.75" customHeight="1" x14ac:dyDescent="0.3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3">
        <f t="shared" si="12"/>
        <v>20285.560607859432</v>
      </c>
      <c r="AC8" s="3">
        <f t="shared" si="13"/>
        <v>28431.914334596113</v>
      </c>
      <c r="AD8" s="17">
        <f>+AC8*(1+Parameters!$B$18)</f>
        <v>29434.595049562475</v>
      </c>
      <c r="AE8" s="17">
        <f>+AD8*(1+Parameters!$B$19)</f>
        <v>31129.759046763178</v>
      </c>
      <c r="AF8" s="17">
        <f>+AE8*(1+Parameters!$B$20)</f>
        <v>32304.05086527576</v>
      </c>
    </row>
    <row r="9" spans="1:32" ht="12.75" customHeight="1" x14ac:dyDescent="0.3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3">
        <f t="shared" si="12"/>
        <v>39343.945680875142</v>
      </c>
      <c r="AC9" s="3">
        <f t="shared" si="13"/>
        <v>28514.334078711985</v>
      </c>
      <c r="AD9" s="17">
        <f>+AC9*(1+Parameters!$B$18)</f>
        <v>29519.921410763109</v>
      </c>
      <c r="AE9" s="17">
        <f>+AD9*(1+Parameters!$B$19)</f>
        <v>31219.999427513798</v>
      </c>
      <c r="AF9" s="17">
        <f>+AE9*(1+Parameters!$B$20)</f>
        <v>32397.695337290166</v>
      </c>
    </row>
    <row r="10" spans="1:32" ht="12.75" customHeight="1" x14ac:dyDescent="0.3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3">
        <f t="shared" si="12"/>
        <v>17220.318975061953</v>
      </c>
      <c r="AC10" s="3">
        <f t="shared" si="13"/>
        <v>17151.166563290233</v>
      </c>
      <c r="AD10" s="17">
        <f>+AC10*(1+Parameters!$B$18)</f>
        <v>17756.020100403683</v>
      </c>
      <c r="AE10" s="17">
        <f>+AD10*(1+Parameters!$B$19)</f>
        <v>18778.604782037473</v>
      </c>
      <c r="AF10" s="17">
        <f>+AE10*(1+Parameters!$B$20)</f>
        <v>19486.980388976863</v>
      </c>
    </row>
    <row r="11" spans="1:32" ht="12.75" customHeight="1" x14ac:dyDescent="0.3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3">
        <f t="shared" si="12"/>
        <v>10737.05026622384</v>
      </c>
      <c r="AC11" s="3">
        <f t="shared" si="13"/>
        <v>12551.816519613054</v>
      </c>
      <c r="AD11" s="17">
        <f>+AC11*(1+Parameters!$B$18)</f>
        <v>12994.469244783168</v>
      </c>
      <c r="AE11" s="17">
        <f>+AD11*(1+Parameters!$B$19)</f>
        <v>13742.832060354353</v>
      </c>
      <c r="AF11" s="17">
        <f>+AE11*(1+Parameters!$B$20)</f>
        <v>14261.245814454531</v>
      </c>
    </row>
    <row r="12" spans="1:32" ht="12.75" customHeight="1" x14ac:dyDescent="0.3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3">
        <f t="shared" si="12"/>
        <v>15732.674914675768</v>
      </c>
      <c r="AC12" s="3">
        <f t="shared" si="13"/>
        <v>14999.13741148109</v>
      </c>
      <c r="AD12" s="17">
        <f>+AC12*(1+Parameters!$B$18)</f>
        <v>15528.097426154551</v>
      </c>
      <c r="AE12" s="17">
        <f>+AD12*(1+Parameters!$B$19)</f>
        <v>16422.37409812913</v>
      </c>
      <c r="AF12" s="17">
        <f>+AE12*(1+Parameters!$B$20)</f>
        <v>17041.866832236596</v>
      </c>
    </row>
    <row r="13" spans="1:32" ht="12.75" customHeight="1" x14ac:dyDescent="0.3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3">
        <f t="shared" si="12"/>
        <v>12686.744968769503</v>
      </c>
      <c r="AC13" s="3">
        <f t="shared" si="13"/>
        <v>12601.311259315491</v>
      </c>
      <c r="AD13" s="17">
        <f>+AC13*(1+Parameters!$B$18)</f>
        <v>13045.709467410459</v>
      </c>
      <c r="AE13" s="17">
        <f>+AD13*(1+Parameters!$B$19)</f>
        <v>13797.023252086539</v>
      </c>
      <c r="AF13" s="17">
        <f>+AE13*(1+Parameters!$B$20)</f>
        <v>14317.481232516609</v>
      </c>
    </row>
    <row r="14" spans="1:32" ht="12.75" customHeight="1" x14ac:dyDescent="0.3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3">
        <f t="shared" si="12"/>
        <v>13068.42762367278</v>
      </c>
      <c r="AC14" s="3">
        <f t="shared" si="13"/>
        <v>13889.369326916099</v>
      </c>
      <c r="AD14" s="17">
        <f>+AC14*(1+Parameters!$B$18)</f>
        <v>14379.192228154872</v>
      </c>
      <c r="AE14" s="17">
        <f>+AD14*(1+Parameters!$B$19)</f>
        <v>15207.302447879421</v>
      </c>
      <c r="AF14" s="17">
        <f>+AE14*(1+Parameters!$B$20)</f>
        <v>15780.959661845167</v>
      </c>
    </row>
    <row r="15" spans="1:32" ht="12.75" customHeight="1" x14ac:dyDescent="0.3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3">
        <f t="shared" si="12"/>
        <v>12576.383948094817</v>
      </c>
      <c r="AC15" s="3">
        <f t="shared" si="13"/>
        <v>14180.000752092901</v>
      </c>
      <c r="AD15" s="17">
        <f>+AC15*(1+Parameters!$B$18)</f>
        <v>14680.073069595332</v>
      </c>
      <c r="AE15" s="17">
        <f>+AD15*(1+Parameters!$B$19)</f>
        <v>15525.51127936012</v>
      </c>
      <c r="AF15" s="17">
        <f>+AE15*(1+Parameters!$B$20)</f>
        <v>16111.172120685298</v>
      </c>
    </row>
    <row r="16" spans="1:32" ht="12.75" customHeight="1" x14ac:dyDescent="0.3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3">
        <f t="shared" si="12"/>
        <v>13526.330850493916</v>
      </c>
      <c r="AC16" s="3">
        <f t="shared" si="13"/>
        <v>14669.274229753553</v>
      </c>
      <c r="AD16" s="17">
        <f>+AC16*(1+Parameters!$B$18)</f>
        <v>15186.601279899784</v>
      </c>
      <c r="AE16" s="17">
        <f>+AD16*(1+Parameters!$B$19)</f>
        <v>16061.210891011486</v>
      </c>
      <c r="AF16" s="17">
        <f>+AE16*(1+Parameters!$B$20)</f>
        <v>16667.079652038115</v>
      </c>
    </row>
    <row r="17" spans="1:32" ht="12.75" customHeight="1" x14ac:dyDescent="0.3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3">
        <f t="shared" si="12"/>
        <v>11900.786418717107</v>
      </c>
      <c r="AC17" s="3">
        <f t="shared" si="13"/>
        <v>12843.947098429937</v>
      </c>
      <c r="AD17" s="17">
        <f>+AC17*(1+Parameters!$B$18)</f>
        <v>13296.902109059431</v>
      </c>
      <c r="AE17" s="17">
        <f>+AD17*(1+Parameters!$B$19)</f>
        <v>14062.682297019404</v>
      </c>
      <c r="AF17" s="17">
        <f>+AE17*(1+Parameters!$B$20)</f>
        <v>14593.161596358814</v>
      </c>
    </row>
    <row r="18" spans="1:32" ht="12.75" customHeight="1" x14ac:dyDescent="0.3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3">
        <f t="shared" si="12"/>
        <v>11226.593917180868</v>
      </c>
      <c r="AC18" s="3">
        <f t="shared" si="13"/>
        <v>12891.591780865843</v>
      </c>
      <c r="AD18" s="17">
        <f>+AC18*(1+Parameters!$B$18)</f>
        <v>13346.22703024701</v>
      </c>
      <c r="AE18" s="17">
        <f>+AD18*(1+Parameters!$B$19)</f>
        <v>14114.847883431736</v>
      </c>
      <c r="AF18" s="17">
        <f>+AE18*(1+Parameters!$B$20)</f>
        <v>14647.294998238009</v>
      </c>
    </row>
    <row r="19" spans="1:32" ht="12.75" customHeight="1" x14ac:dyDescent="0.3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3">
        <f t="shared" si="12"/>
        <v>10636.316389185458</v>
      </c>
      <c r="AC19" s="3">
        <f t="shared" si="13"/>
        <v>11924.661030447836</v>
      </c>
      <c r="AD19" s="17">
        <f>+AC19*(1+Parameters!$B$18)</f>
        <v>12345.196471960197</v>
      </c>
      <c r="AE19" s="17">
        <f>+AD19*(1+Parameters!$B$19)</f>
        <v>13056.167102349322</v>
      </c>
      <c r="AF19" s="17">
        <f>+AE19*(1+Parameters!$B$20)</f>
        <v>13548.678148978064</v>
      </c>
    </row>
    <row r="20" spans="1:32" ht="12.75" customHeight="1" x14ac:dyDescent="0.3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3">
        <f t="shared" si="12"/>
        <v>13909.010090272506</v>
      </c>
      <c r="AC20" s="3">
        <f t="shared" si="13"/>
        <v>13740.125870099964</v>
      </c>
      <c r="AD20" s="17">
        <f>+AC20*(1+Parameters!$B$18)</f>
        <v>14224.685547265133</v>
      </c>
      <c r="AE20" s="17">
        <f>+AD20*(1+Parameters!$B$19)</f>
        <v>15043.897592500438</v>
      </c>
      <c r="AF20" s="17">
        <f>+AE20*(1+Parameters!$B$20)</f>
        <v>15611.390769523639</v>
      </c>
    </row>
    <row r="21" spans="1:32" ht="12.75" customHeight="1" x14ac:dyDescent="0.3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3">
        <f t="shared" si="12"/>
        <v>10754.391026575429</v>
      </c>
      <c r="AC21" s="3">
        <f t="shared" si="13"/>
        <v>12069.604592121415</v>
      </c>
      <c r="AD21" s="17">
        <f>+AC21*(1+Parameters!$B$18)</f>
        <v>12495.251617480657</v>
      </c>
      <c r="AE21" s="17">
        <f>+AD21*(1+Parameters!$B$19)</f>
        <v>13214.864054555172</v>
      </c>
      <c r="AF21" s="17">
        <f>+AE21*(1+Parameters!$B$20)</f>
        <v>13713.361544327219</v>
      </c>
    </row>
    <row r="22" spans="1:32" ht="12.75" customHeight="1" x14ac:dyDescent="0.3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3">
        <f t="shared" si="12"/>
        <v>11972.795524358025</v>
      </c>
      <c r="AC22" s="3">
        <f t="shared" si="13"/>
        <v>12316.95459678587</v>
      </c>
      <c r="AD22" s="17">
        <f>+AC22*(1+Parameters!$B$18)</f>
        <v>12751.324674578556</v>
      </c>
      <c r="AE22" s="17">
        <f>+AD22*(1+Parameters!$B$19)</f>
        <v>13485.68458231861</v>
      </c>
      <c r="AF22" s="17">
        <f>+AE22*(1+Parameters!$B$20)</f>
        <v>13994.398094950331</v>
      </c>
    </row>
    <row r="23" spans="1:32" ht="12.75" customHeight="1" x14ac:dyDescent="0.3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3">
        <f t="shared" si="12"/>
        <v>10627.645438870664</v>
      </c>
      <c r="AC23" s="3">
        <f t="shared" si="13"/>
        <v>11547.981283071265</v>
      </c>
      <c r="AD23" s="17">
        <f>+AC23*(1+Parameters!$B$18)</f>
        <v>11955.232725695329</v>
      </c>
      <c r="AE23" s="17">
        <f>+AD23*(1+Parameters!$B$19)</f>
        <v>12643.745003871059</v>
      </c>
      <c r="AF23" s="17">
        <f>+AE23*(1+Parameters!$B$20)</f>
        <v>13120.69846474113</v>
      </c>
    </row>
    <row r="24" spans="1:32" ht="12.75" customHeight="1" x14ac:dyDescent="0.3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3">
        <f t="shared" si="12"/>
        <v>12540.894502336041</v>
      </c>
      <c r="AC24" s="3">
        <f t="shared" si="13"/>
        <v>13676.01698924184</v>
      </c>
      <c r="AD24" s="17">
        <f>+AC24*(1+Parameters!$B$18)</f>
        <v>14158.315800756598</v>
      </c>
      <c r="AE24" s="17">
        <f>+AD24*(1+Parameters!$B$19)</f>
        <v>14973.70555441306</v>
      </c>
      <c r="AF24" s="17">
        <f>+AE24*(1+Parameters!$B$20)</f>
        <v>15538.550913445542</v>
      </c>
    </row>
    <row r="25" spans="1:32" ht="12.75" customHeight="1" x14ac:dyDescent="0.3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3">
        <f t="shared" si="12"/>
        <v>11215.995687009889</v>
      </c>
      <c r="AC25" s="3">
        <f t="shared" si="13"/>
        <v>11511.612525902188</v>
      </c>
      <c r="AD25" s="17">
        <f>+AC25*(1+Parameters!$B$18)</f>
        <v>11917.581386881851</v>
      </c>
      <c r="AE25" s="17">
        <f>+AD25*(1+Parameters!$B$19)</f>
        <v>12603.925291621646</v>
      </c>
      <c r="AF25" s="17">
        <f>+AE25*(1+Parameters!$B$20)</f>
        <v>13079.376654057876</v>
      </c>
    </row>
    <row r="26" spans="1:32" ht="12.75" customHeight="1" x14ac:dyDescent="0.3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3">
        <f t="shared" si="12"/>
        <v>40022.904960881933</v>
      </c>
      <c r="AC26" s="3">
        <f t="shared" si="13"/>
        <v>48744.757864632978</v>
      </c>
      <c r="AD26" s="17">
        <f>+AC26*(1+Parameters!$B$18)</f>
        <v>50463.791908256993</v>
      </c>
      <c r="AE26" s="17">
        <f>+AD26*(1+Parameters!$B$19)</f>
        <v>53370.045690959436</v>
      </c>
      <c r="AF26" s="17">
        <f>+AE26*(1+Parameters!$B$20)</f>
        <v>55383.296352951074</v>
      </c>
    </row>
    <row r="27" spans="1:32" ht="12.75" customHeight="1" x14ac:dyDescent="0.3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3">
        <f t="shared" si="12"/>
        <v>12272.265556787232</v>
      </c>
      <c r="AC27" s="3">
        <f t="shared" si="13"/>
        <v>13778.690587320109</v>
      </c>
      <c r="AD27" s="17">
        <f>+AC27*(1+Parameters!$B$18)</f>
        <v>14264.610288920485</v>
      </c>
      <c r="AE27" s="17">
        <f>+AD27*(1+Parameters!$B$19)</f>
        <v>15086.121634843899</v>
      </c>
      <c r="AF27" s="17">
        <f>+AE27*(1+Parameters!$B$20)</f>
        <v>15655.207607602973</v>
      </c>
    </row>
    <row r="28" spans="1:32" ht="12.75" customHeight="1" x14ac:dyDescent="0.3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3">
        <f t="shared" si="12"/>
        <v>10395.029237921808</v>
      </c>
      <c r="AC28" s="3">
        <f t="shared" si="13"/>
        <v>10986.191834015219</v>
      </c>
      <c r="AD28" s="17">
        <f>+AC28*(1+Parameters!$B$18)</f>
        <v>11373.631193646523</v>
      </c>
      <c r="AE28" s="17">
        <f>+AD28*(1+Parameters!$B$19)</f>
        <v>12028.648532408757</v>
      </c>
      <c r="AF28" s="17">
        <f>+AE28*(1+Parameters!$B$20)</f>
        <v>12482.399026852101</v>
      </c>
    </row>
    <row r="29" spans="1:32" ht="12.75" customHeight="1" x14ac:dyDescent="0.3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3">
        <f t="shared" si="12"/>
        <v>10984.354724088827</v>
      </c>
      <c r="AC29" s="3">
        <f t="shared" si="13"/>
        <v>11442.838384925009</v>
      </c>
      <c r="AD29" s="17">
        <f>+AC29*(1+Parameters!$B$18)</f>
        <v>11846.38185505569</v>
      </c>
      <c r="AE29" s="17">
        <f>+AD29*(1+Parameters!$B$19)</f>
        <v>12528.625316668409</v>
      </c>
      <c r="AF29" s="17">
        <f>+AE29*(1+Parameters!$B$20)</f>
        <v>13001.236177050352</v>
      </c>
    </row>
    <row r="30" spans="1:32" ht="12.75" customHeight="1" x14ac:dyDescent="0.3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3">
        <f t="shared" si="12"/>
        <v>13160.556851565101</v>
      </c>
      <c r="AC30" s="3">
        <f t="shared" si="13"/>
        <v>13222.946355177313</v>
      </c>
      <c r="AD30" s="17">
        <f>+AC30*(1+Parameters!$B$18)</f>
        <v>13689.2671645798</v>
      </c>
      <c r="AE30" s="17">
        <f>+AD30*(1+Parameters!$B$19)</f>
        <v>14477.643998247242</v>
      </c>
      <c r="AF30" s="17">
        <f>+AE30*(1+Parameters!$B$20)</f>
        <v>15023.776683467857</v>
      </c>
    </row>
    <row r="31" spans="1:32" ht="12.75" customHeight="1" x14ac:dyDescent="0.3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3">
        <f t="shared" si="12"/>
        <v>11082.353164510751</v>
      </c>
      <c r="AC31" s="3">
        <f t="shared" si="13"/>
        <v>11760.094443957914</v>
      </c>
      <c r="AD31" s="17">
        <f>+AC31*(1+Parameters!$B$18)</f>
        <v>12174.826275461484</v>
      </c>
      <c r="AE31" s="17">
        <f>+AD31*(1+Parameters!$B$19)</f>
        <v>12875.985137663743</v>
      </c>
      <c r="AF31" s="17">
        <f>+AE31*(1+Parameters!$B$20)</f>
        <v>13361.699273122826</v>
      </c>
    </row>
    <row r="32" spans="1:32" ht="12.75" customHeight="1" x14ac:dyDescent="0.3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3">
        <f t="shared" si="12"/>
        <v>12167.730224827223</v>
      </c>
      <c r="AC32" s="3">
        <f t="shared" si="13"/>
        <v>14477.758952073063</v>
      </c>
      <c r="AD32" s="17">
        <f>+AC32*(1+Parameters!$B$18)</f>
        <v>14988.332018885923</v>
      </c>
      <c r="AE32" s="17">
        <f>+AD32*(1+Parameters!$B$19)</f>
        <v>15851.523130356085</v>
      </c>
      <c r="AF32" s="17">
        <f>+AE32*(1+Parameters!$B$20)</f>
        <v>16449.481948314733</v>
      </c>
    </row>
    <row r="33" spans="1:32" ht="12.75" customHeight="1" x14ac:dyDescent="0.3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3">
        <f t="shared" si="12"/>
        <v>11488.671855454177</v>
      </c>
      <c r="AC33" s="3">
        <f t="shared" si="13"/>
        <v>12335.987259780528</v>
      </c>
      <c r="AD33" s="17">
        <f>+AC33*(1+Parameters!$B$18)</f>
        <v>12771.028544018007</v>
      </c>
      <c r="AE33" s="17">
        <f>+AD33*(1+Parameters!$B$19)</f>
        <v>13506.523214781742</v>
      </c>
      <c r="AF33" s="17">
        <f>+AE33*(1+Parameters!$B$20)</f>
        <v>14016.022812380381</v>
      </c>
    </row>
    <row r="34" spans="1:32" ht="12.75" customHeight="1" x14ac:dyDescent="0.3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3">
        <f t="shared" si="12"/>
        <v>10355.292796162288</v>
      </c>
      <c r="AC34" s="3">
        <f t="shared" si="13"/>
        <v>11666.022916450109</v>
      </c>
      <c r="AD34" s="17">
        <f>+AC34*(1+Parameters!$B$18)</f>
        <v>12077.437218738112</v>
      </c>
      <c r="AE34" s="17">
        <f>+AD34*(1+Parameters!$B$19)</f>
        <v>12772.987360236015</v>
      </c>
      <c r="AF34" s="17">
        <f>+AE34*(1+Parameters!$B$20)</f>
        <v>13254.816163747084</v>
      </c>
    </row>
    <row r="35" spans="1:32" ht="12.75" customHeight="1" x14ac:dyDescent="0.3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3">
        <f t="shared" si="12"/>
        <v>11160.802558162626</v>
      </c>
      <c r="AC35" s="3">
        <f t="shared" si="13"/>
        <v>12012.303043153408</v>
      </c>
      <c r="AD35" s="17">
        <f>+AC35*(1+Parameters!$B$18)</f>
        <v>12435.929270425971</v>
      </c>
      <c r="AE35" s="17">
        <f>+AD35*(1+Parameters!$B$19)</f>
        <v>13152.12528180184</v>
      </c>
      <c r="AF35" s="17">
        <f>+AE35*(1+Parameters!$B$20)</f>
        <v>13648.256109260919</v>
      </c>
    </row>
    <row r="36" spans="1:32" ht="12.75" customHeight="1" x14ac:dyDescent="0.3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3">
        <f t="shared" si="12"/>
        <v>10792.454065611608</v>
      </c>
      <c r="AC36" s="3">
        <f t="shared" si="13"/>
        <v>12424.435563115416</v>
      </c>
      <c r="AD36" s="17">
        <f>+AC36*(1+Parameters!$B$18)</f>
        <v>12862.5960677818</v>
      </c>
      <c r="AE36" s="17">
        <f>+AD36*(1+Parameters!$B$19)</f>
        <v>13603.36419209011</v>
      </c>
      <c r="AF36" s="17">
        <f>+AE36*(1+Parameters!$B$20)</f>
        <v>14116.516871846537</v>
      </c>
    </row>
    <row r="37" spans="1:32" ht="12.75" customHeight="1" x14ac:dyDescent="0.3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3">
        <f t="shared" si="12"/>
        <v>17151.291438384167</v>
      </c>
      <c r="AC37" s="3">
        <f t="shared" si="13"/>
        <v>19558.698509252914</v>
      </c>
      <c r="AD37" s="17">
        <f>+AC37*(1+Parameters!$B$18)</f>
        <v>20248.456137750207</v>
      </c>
      <c r="AE37" s="17">
        <f>+AD37*(1+Parameters!$B$19)</f>
        <v>21414.582384291585</v>
      </c>
      <c r="AF37" s="17">
        <f>+AE37*(1+Parameters!$B$20)</f>
        <v>22222.39361254303</v>
      </c>
    </row>
    <row r="38" spans="1:32" ht="12.75" customHeight="1" x14ac:dyDescent="0.3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3">
        <f t="shared" si="12"/>
        <v>12795.528758829465</v>
      </c>
      <c r="AC38" s="3">
        <f t="shared" si="13"/>
        <v>12494.536621130004</v>
      </c>
      <c r="AD38" s="17">
        <f>+AC38*(1+Parameters!$B$18)</f>
        <v>12935.169311740072</v>
      </c>
      <c r="AE38" s="17">
        <f>+AD38*(1+Parameters!$B$19)</f>
        <v>13680.116992455085</v>
      </c>
      <c r="AF38" s="17">
        <f>+AE38*(1+Parameters!$B$20)</f>
        <v>14196.16497844826</v>
      </c>
    </row>
    <row r="39" spans="1:32" ht="12.75" customHeight="1" x14ac:dyDescent="0.3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4">IF(ISNA(VLOOKUP(C39,NOE10_11,7,FALSE)),0,VLOOKUP(C39,NOE10_11,7,FALSE))</f>
        <v>7965.365667</v>
      </c>
      <c r="Q39" s="3">
        <f t="shared" ref="Q39:Q70" si="15">IF(ISNA(VLOOKUP(C39,NOE11_12,7,FALSE)),0,VLOOKUP(C39,NOE11_12,7,FALSE))</f>
        <v>8089.3433949999999</v>
      </c>
      <c r="R39" s="3">
        <f t="shared" ref="R39:R70" si="16">IF(ISNA(VLOOKUP($C39,NOE12_13,7,FALSE)),0,VLOOKUP($C39,NOE12_13,7,FALSE))</f>
        <v>8272.1420486555307</v>
      </c>
      <c r="S39" s="3">
        <f t="shared" ref="S39:S70" si="17">IF(ISNA(VLOOKUP($C39,NOE13_14,7,FALSE)),0,VLOOKUP($C39,NOE13_14,7,FALSE))</f>
        <v>8279.1693502174203</v>
      </c>
      <c r="T39" s="3">
        <f t="shared" ref="T39:T70" si="18">IF(ISNA(VLOOKUP($C39,NOE14_15,7,FALSE)),0,VLOOKUP($C39,NOE14_15,7,FALSE))</f>
        <v>8235.2876220057606</v>
      </c>
      <c r="U39" s="3">
        <f t="shared" ref="U39:U70" si="19">IF(ISNA(VLOOKUP($C39,NOE15_16,7,FALSE)),0,VLOOKUP($C39,NOE15_16,7,FALSE))</f>
        <v>8014.0817311015198</v>
      </c>
      <c r="V39" s="3">
        <f t="shared" ref="V39:V70" si="20">IF(ISNA(VLOOKUP($C39,NOE16_17,7,FALSE)),0,VLOOKUP($C39,NOE16_17,7,FALSE))</f>
        <v>9072.4143517206194</v>
      </c>
      <c r="W39" s="3">
        <f t="shared" ref="W39:W70" si="21">IF(ISNA(VLOOKUP($C39,NOE_1718,7,FALSE)),0,VLOOKUP($C39,NOE_1718,7,FALSE))</f>
        <v>9859.0550324793821</v>
      </c>
      <c r="X39" s="3">
        <f t="shared" ref="X39:X70" si="22">IF(ISNA(VLOOKUP($C39,NOE_1819,7,FALSE)),0,VLOOKUP($C39,NOE_1819,7,FALSE))</f>
        <v>9758.0177612917287</v>
      </c>
      <c r="Y39" s="3">
        <f t="shared" ref="Y39:Y70" si="23">IF(ISNA(VLOOKUP($C39,NOE_1920,7,FALSE)),0,VLOOKUP($C39,NOE_1920,7,FALSE))</f>
        <v>11170.5663500968</v>
      </c>
      <c r="Z39" s="3">
        <f t="shared" ref="Z39:Z70" si="24">IF(ISNA(VLOOKUP($C39,NOE_2021,7,FALSE)),0,VLOOKUP($C39,NOE_2021,7,FALSE))</f>
        <v>11498.927880575373</v>
      </c>
      <c r="AA39" s="3">
        <f t="shared" ref="AA39:AA70" si="25">IF(ISNA(VLOOKUP($C39,NOE21_22,7,FALSE)),0,VLOOKUP($C39,NOE21_22,7,FALSE))</f>
        <v>11360.41138838697</v>
      </c>
      <c r="AB39" s="3">
        <f t="shared" ref="AB39:AB70" si="26">IF(ISNA(VLOOKUP($C39,NOE22_23,7,FALSE)),0,VLOOKUP($C39,NOE22_23,7,FALSE))</f>
        <v>12418.447408021619</v>
      </c>
      <c r="AC39" s="3">
        <f t="shared" ref="AC39:AC70" si="27">IF(ISNA(VLOOKUP($C39,NOE23_24,7,FALSE)),0,VLOOKUP($C39,NOE23_24,7,FALSE))</f>
        <v>13383.137114346162</v>
      </c>
      <c r="AD39" s="17">
        <f>+AC39*(1+Parameters!$B$18)</f>
        <v>13855.107215704309</v>
      </c>
      <c r="AE39" s="17">
        <f>+AD39*(1+Parameters!$B$19)</f>
        <v>14653.034922536028</v>
      </c>
      <c r="AF39" s="17">
        <f>+AE39*(1+Parameters!$B$20)</f>
        <v>15205.783788984525</v>
      </c>
    </row>
    <row r="40" spans="1:32" ht="12.75" customHeight="1" x14ac:dyDescent="0.3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4"/>
        <v>6861.4788339999996</v>
      </c>
      <c r="Q40" s="3">
        <f t="shared" si="15"/>
        <v>7150.5094259999996</v>
      </c>
      <c r="R40" s="3">
        <f t="shared" si="16"/>
        <v>7403.3237894658696</v>
      </c>
      <c r="S40" s="3">
        <f t="shared" si="17"/>
        <v>7475.82765804464</v>
      </c>
      <c r="T40" s="3">
        <f t="shared" si="18"/>
        <v>8042.5519176507696</v>
      </c>
      <c r="U40" s="3">
        <f t="shared" si="19"/>
        <v>7807.7883193650296</v>
      </c>
      <c r="V40" s="3">
        <f t="shared" si="20"/>
        <v>8136.5204344680724</v>
      </c>
      <c r="W40" s="3">
        <f t="shared" si="21"/>
        <v>8632.9745581443804</v>
      </c>
      <c r="X40" s="3">
        <f t="shared" si="22"/>
        <v>9142.2766392876856</v>
      </c>
      <c r="Y40" s="3">
        <f t="shared" si="23"/>
        <v>9342.9850771977599</v>
      </c>
      <c r="Z40" s="3">
        <f t="shared" si="24"/>
        <v>10307.756028696596</v>
      </c>
      <c r="AA40" s="3">
        <f t="shared" si="25"/>
        <v>9862.3639780209214</v>
      </c>
      <c r="AB40" s="3">
        <f t="shared" si="26"/>
        <v>10281.459345777075</v>
      </c>
      <c r="AC40" s="3">
        <f t="shared" si="27"/>
        <v>11173.961139928069</v>
      </c>
      <c r="AD40" s="17">
        <f>+AC40*(1+Parameters!$B$18)</f>
        <v>11568.022377343816</v>
      </c>
      <c r="AE40" s="17">
        <f>+AD40*(1+Parameters!$B$19)</f>
        <v>12234.23487389307</v>
      </c>
      <c r="AF40" s="17">
        <f>+AE40*(1+Parameters!$B$20)</f>
        <v>12695.740595687847</v>
      </c>
    </row>
    <row r="41" spans="1:32" ht="12.75" customHeight="1" x14ac:dyDescent="0.3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4"/>
        <v>8205.1953020000001</v>
      </c>
      <c r="Q41" s="3">
        <f t="shared" si="15"/>
        <v>8524.1203929999992</v>
      </c>
      <c r="R41" s="3">
        <f t="shared" si="16"/>
        <v>8509.3966295771897</v>
      </c>
      <c r="S41" s="3">
        <f t="shared" si="17"/>
        <v>8613.0515394914401</v>
      </c>
      <c r="T41" s="3">
        <f t="shared" si="18"/>
        <v>9110.8900762610101</v>
      </c>
      <c r="U41" s="3">
        <f t="shared" si="19"/>
        <v>8891.50257439302</v>
      </c>
      <c r="V41" s="3">
        <f t="shared" si="20"/>
        <v>9710.7564354251663</v>
      </c>
      <c r="W41" s="3">
        <f t="shared" si="21"/>
        <v>9717.2083834610276</v>
      </c>
      <c r="X41" s="3">
        <f t="shared" si="22"/>
        <v>9935.6571670369212</v>
      </c>
      <c r="Y41" s="3">
        <f t="shared" si="23"/>
        <v>10053.138082505729</v>
      </c>
      <c r="Z41" s="3">
        <f t="shared" si="24"/>
        <v>11247.992003280702</v>
      </c>
      <c r="AA41" s="3">
        <f t="shared" si="25"/>
        <v>11669.379620875483</v>
      </c>
      <c r="AB41" s="3">
        <f t="shared" si="26"/>
        <v>12253.530409918672</v>
      </c>
      <c r="AC41" s="3">
        <f t="shared" si="27"/>
        <v>14459.912019242693</v>
      </c>
      <c r="AD41" s="17">
        <f>+AC41*(1+Parameters!$B$18)</f>
        <v>14969.8556956051</v>
      </c>
      <c r="AE41" s="17">
        <f>+AD41*(1+Parameters!$B$19)</f>
        <v>15831.982739505331</v>
      </c>
      <c r="AF41" s="17">
        <f>+AE41*(1+Parameters!$B$20)</f>
        <v>16429.20444539472</v>
      </c>
    </row>
    <row r="42" spans="1:32" ht="12.75" customHeight="1" x14ac:dyDescent="0.3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4"/>
        <v>10556.329898</v>
      </c>
      <c r="Q42" s="3">
        <f t="shared" si="15"/>
        <v>11312.035472</v>
      </c>
      <c r="R42" s="3">
        <f t="shared" si="16"/>
        <v>10745.271591030199</v>
      </c>
      <c r="S42" s="3">
        <f t="shared" si="17"/>
        <v>12169.1548355123</v>
      </c>
      <c r="T42" s="3">
        <f t="shared" si="18"/>
        <v>12884.8804926885</v>
      </c>
      <c r="U42" s="3">
        <f t="shared" si="19"/>
        <v>11785.641605799299</v>
      </c>
      <c r="V42" s="3">
        <f t="shared" si="20"/>
        <v>11925.725668298193</v>
      </c>
      <c r="W42" s="3">
        <f t="shared" si="21"/>
        <v>11870.21110958465</v>
      </c>
      <c r="X42" s="3">
        <f t="shared" si="22"/>
        <v>12265.009746588694</v>
      </c>
      <c r="Y42" s="3">
        <f t="shared" si="23"/>
        <v>11077.031194924215</v>
      </c>
      <c r="Z42" s="3">
        <f t="shared" si="24"/>
        <v>14407.256069958848</v>
      </c>
      <c r="AA42" s="3">
        <f t="shared" si="25"/>
        <v>13098.730614535591</v>
      </c>
      <c r="AB42" s="3">
        <f t="shared" si="26"/>
        <v>14565.444860741209</v>
      </c>
      <c r="AC42" s="3">
        <f t="shared" si="27"/>
        <v>13782.258325384648</v>
      </c>
      <c r="AD42" s="17">
        <f>+AC42*(1+Parameters!$B$18)</f>
        <v>14268.303846939012</v>
      </c>
      <c r="AE42" s="17">
        <f>+AD42*(1+Parameters!$B$19)</f>
        <v>15090.027908089663</v>
      </c>
      <c r="AF42" s="17">
        <f>+AE42*(1+Parameters!$B$20)</f>
        <v>15659.26123517636</v>
      </c>
    </row>
    <row r="43" spans="1:32" ht="12.75" customHeight="1" x14ac:dyDescent="0.3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4"/>
        <v>6734.3571110000003</v>
      </c>
      <c r="Q43" s="3">
        <f t="shared" si="15"/>
        <v>6503.5502999999999</v>
      </c>
      <c r="R43" s="3">
        <f t="shared" si="16"/>
        <v>7068.9419666847098</v>
      </c>
      <c r="S43" s="3">
        <f t="shared" si="17"/>
        <v>7357.3168080240202</v>
      </c>
      <c r="T43" s="3">
        <f t="shared" si="18"/>
        <v>7931.1028506721896</v>
      </c>
      <c r="U43" s="3">
        <f t="shared" si="19"/>
        <v>7833.3929958194003</v>
      </c>
      <c r="V43" s="3">
        <f t="shared" si="20"/>
        <v>8301.2974079472715</v>
      </c>
      <c r="W43" s="3">
        <f t="shared" si="21"/>
        <v>8913.1326445073846</v>
      </c>
      <c r="X43" s="3">
        <f t="shared" si="22"/>
        <v>9268.2127579297976</v>
      </c>
      <c r="Y43" s="3">
        <f t="shared" si="23"/>
        <v>9742.6803802266331</v>
      </c>
      <c r="Z43" s="3">
        <f t="shared" si="24"/>
        <v>10126.391396053645</v>
      </c>
      <c r="AA43" s="3">
        <f t="shared" si="25"/>
        <v>10224.40876677242</v>
      </c>
      <c r="AB43" s="3">
        <f t="shared" si="26"/>
        <v>9851.6940757002048</v>
      </c>
      <c r="AC43" s="3">
        <f t="shared" si="27"/>
        <v>12397.640712083943</v>
      </c>
      <c r="AD43" s="17">
        <f>+AC43*(1+Parameters!$B$18)</f>
        <v>12834.856268757258</v>
      </c>
      <c r="AE43" s="17">
        <f>+AD43*(1+Parameters!$B$19)</f>
        <v>13574.026833849386</v>
      </c>
      <c r="AF43" s="17">
        <f>+AE43*(1+Parameters!$B$20)</f>
        <v>14086.072835596931</v>
      </c>
    </row>
    <row r="44" spans="1:32" ht="12.75" customHeight="1" x14ac:dyDescent="0.3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4"/>
        <v>6749.1010050000004</v>
      </c>
      <c r="Q44" s="3">
        <f t="shared" si="15"/>
        <v>6899.2067820000002</v>
      </c>
      <c r="R44" s="3">
        <f t="shared" si="16"/>
        <v>6995.1558163733098</v>
      </c>
      <c r="S44" s="3">
        <f t="shared" si="17"/>
        <v>7548.8284694398199</v>
      </c>
      <c r="T44" s="3">
        <f t="shared" si="18"/>
        <v>7731.8732022054301</v>
      </c>
      <c r="U44" s="3">
        <f t="shared" si="19"/>
        <v>7913.26582451591</v>
      </c>
      <c r="V44" s="3">
        <f t="shared" si="20"/>
        <v>8109.4512480344101</v>
      </c>
      <c r="W44" s="3">
        <f t="shared" si="21"/>
        <v>8466.7906886054225</v>
      </c>
      <c r="X44" s="3">
        <f t="shared" si="22"/>
        <v>8784.3533511405858</v>
      </c>
      <c r="Y44" s="3">
        <f t="shared" si="23"/>
        <v>9290.4430868390173</v>
      </c>
      <c r="Z44" s="3">
        <f t="shared" si="24"/>
        <v>9877.5750874011501</v>
      </c>
      <c r="AA44" s="3">
        <f t="shared" si="25"/>
        <v>9927.1423106421662</v>
      </c>
      <c r="AB44" s="3">
        <f t="shared" si="26"/>
        <v>10697.407701497306</v>
      </c>
      <c r="AC44" s="3">
        <f t="shared" si="27"/>
        <v>11244.487911898821</v>
      </c>
      <c r="AD44" s="17">
        <f>+AC44*(1+Parameters!$B$18)</f>
        <v>11641.036348498965</v>
      </c>
      <c r="AE44" s="17">
        <f>+AD44*(1+Parameters!$B$19)</f>
        <v>12311.453783318524</v>
      </c>
      <c r="AF44" s="17">
        <f>+AE44*(1+Parameters!$B$20)</f>
        <v>12775.872394141339</v>
      </c>
    </row>
    <row r="45" spans="1:32" ht="12.75" customHeight="1" x14ac:dyDescent="0.3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4"/>
        <v>7019.5997900000002</v>
      </c>
      <c r="Q45" s="3">
        <f t="shared" si="15"/>
        <v>6948.9391619999997</v>
      </c>
      <c r="R45" s="3">
        <f t="shared" si="16"/>
        <v>6955.4962438082503</v>
      </c>
      <c r="S45" s="3">
        <f t="shared" si="17"/>
        <v>7573.8291485412001</v>
      </c>
      <c r="T45" s="3">
        <f t="shared" si="18"/>
        <v>7929.9898880313303</v>
      </c>
      <c r="U45" s="3">
        <f t="shared" si="19"/>
        <v>8272.1667816209192</v>
      </c>
      <c r="V45" s="3">
        <f t="shared" si="20"/>
        <v>8397.0396286752239</v>
      </c>
      <c r="W45" s="3">
        <f t="shared" si="21"/>
        <v>8786.6869511005825</v>
      </c>
      <c r="X45" s="3">
        <f t="shared" si="22"/>
        <v>9471.9231323093027</v>
      </c>
      <c r="Y45" s="3">
        <f t="shared" si="23"/>
        <v>9810.4559409259527</v>
      </c>
      <c r="Z45" s="3">
        <f t="shared" si="24"/>
        <v>10110.281636790054</v>
      </c>
      <c r="AA45" s="3">
        <f t="shared" si="25"/>
        <v>10146.896346518835</v>
      </c>
      <c r="AB45" s="3">
        <f t="shared" si="26"/>
        <v>10900.964437583027</v>
      </c>
      <c r="AC45" s="3">
        <f t="shared" si="27"/>
        <v>11875.866529424313</v>
      </c>
      <c r="AD45" s="17">
        <f>+AC45*(1+Parameters!$B$18)</f>
        <v>12294.681182649365</v>
      </c>
      <c r="AE45" s="17">
        <f>+AD45*(1+Parameters!$B$19)</f>
        <v>13002.742593475466</v>
      </c>
      <c r="AF45" s="17">
        <f>+AE45*(1+Parameters!$B$20)</f>
        <v>13493.238334955706</v>
      </c>
    </row>
    <row r="46" spans="1:32" ht="12.75" customHeight="1" x14ac:dyDescent="0.3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4"/>
        <v>7860.067051</v>
      </c>
      <c r="Q46" s="3">
        <f t="shared" si="15"/>
        <v>8136.2919510000002</v>
      </c>
      <c r="R46" s="3">
        <f t="shared" si="16"/>
        <v>8079.7881512082304</v>
      </c>
      <c r="S46" s="3">
        <f t="shared" si="17"/>
        <v>8531.7682482955006</v>
      </c>
      <c r="T46" s="3">
        <f t="shared" si="18"/>
        <v>8507.2854305360997</v>
      </c>
      <c r="U46" s="3">
        <f t="shared" si="19"/>
        <v>8256.1786160783395</v>
      </c>
      <c r="V46" s="3">
        <f t="shared" si="20"/>
        <v>8913.4313323516108</v>
      </c>
      <c r="W46" s="3">
        <f t="shared" si="21"/>
        <v>9519.0204998436202</v>
      </c>
      <c r="X46" s="3">
        <f t="shared" si="22"/>
        <v>9374.7339985149429</v>
      </c>
      <c r="Y46" s="3">
        <f t="shared" si="23"/>
        <v>10314.467245154636</v>
      </c>
      <c r="Z46" s="3">
        <f t="shared" si="24"/>
        <v>11224.913947887018</v>
      </c>
      <c r="AA46" s="3">
        <f t="shared" si="25"/>
        <v>11374.832604697162</v>
      </c>
      <c r="AB46" s="3">
        <f t="shared" si="26"/>
        <v>11963.569517597403</v>
      </c>
      <c r="AC46" s="3">
        <f t="shared" si="27"/>
        <v>13188.71758869151</v>
      </c>
      <c r="AD46" s="17">
        <f>+AC46*(1+Parameters!$B$18)</f>
        <v>13653.831285423057</v>
      </c>
      <c r="AE46" s="17">
        <f>+AD46*(1+Parameters!$B$19)</f>
        <v>14440.167335908176</v>
      </c>
      <c r="AF46" s="17">
        <f>+AE46*(1+Parameters!$B$20)</f>
        <v>14984.88630835627</v>
      </c>
    </row>
    <row r="47" spans="1:32" ht="12.75" customHeight="1" x14ac:dyDescent="0.3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4"/>
        <v>7919.1532139999999</v>
      </c>
      <c r="Q47" s="3">
        <f t="shared" si="15"/>
        <v>7924.931106</v>
      </c>
      <c r="R47" s="3">
        <f t="shared" si="16"/>
        <v>8398.4377092648101</v>
      </c>
      <c r="S47" s="3">
        <f t="shared" si="17"/>
        <v>8762.8965674893207</v>
      </c>
      <c r="T47" s="3">
        <f t="shared" si="18"/>
        <v>8815.2976070528002</v>
      </c>
      <c r="U47" s="3">
        <f t="shared" si="19"/>
        <v>8305.0420632659807</v>
      </c>
      <c r="V47" s="3">
        <f t="shared" si="20"/>
        <v>8114.6609670831749</v>
      </c>
      <c r="W47" s="3">
        <f t="shared" si="21"/>
        <v>8282.8340366372267</v>
      </c>
      <c r="X47" s="3">
        <f t="shared" si="22"/>
        <v>8759.7279824749239</v>
      </c>
      <c r="Y47" s="3">
        <f t="shared" si="23"/>
        <v>9079.8731059109796</v>
      </c>
      <c r="Z47" s="3">
        <f t="shared" si="24"/>
        <v>10565.021291392501</v>
      </c>
      <c r="AA47" s="3">
        <f t="shared" si="25"/>
        <v>10182.271452386272</v>
      </c>
      <c r="AB47" s="3">
        <f t="shared" si="26"/>
        <v>10076.540161957546</v>
      </c>
      <c r="AC47" s="3">
        <f t="shared" si="27"/>
        <v>10857.983335162337</v>
      </c>
      <c r="AD47" s="17">
        <f>+AC47*(1+Parameters!$B$18)</f>
        <v>11240.901290157226</v>
      </c>
      <c r="AE47" s="17">
        <f>+AD47*(1+Parameters!$B$19)</f>
        <v>11888.274598031041</v>
      </c>
      <c r="AF47" s="17">
        <f>+AE47*(1+Parameters!$B$20)</f>
        <v>12336.72983906672</v>
      </c>
    </row>
    <row r="48" spans="1:32" ht="12.75" customHeight="1" x14ac:dyDescent="0.3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4"/>
        <v>6668.8943200000003</v>
      </c>
      <c r="Q48" s="3">
        <f t="shared" si="15"/>
        <v>6608.6002879999996</v>
      </c>
      <c r="R48" s="3">
        <f t="shared" si="16"/>
        <v>6867.5155989975901</v>
      </c>
      <c r="S48" s="3">
        <f t="shared" si="17"/>
        <v>7253.2562072977098</v>
      </c>
      <c r="T48" s="3">
        <f t="shared" si="18"/>
        <v>7547.9062283617604</v>
      </c>
      <c r="U48" s="3">
        <f t="shared" si="19"/>
        <v>7647.1541990793203</v>
      </c>
      <c r="V48" s="3">
        <f t="shared" si="20"/>
        <v>7747.7627030470139</v>
      </c>
      <c r="W48" s="3">
        <f t="shared" si="21"/>
        <v>8133.2534303145649</v>
      </c>
      <c r="X48" s="3">
        <f t="shared" si="22"/>
        <v>8472.2063137443729</v>
      </c>
      <c r="Y48" s="3">
        <f t="shared" si="23"/>
        <v>9122.8458603656727</v>
      </c>
      <c r="Z48" s="3">
        <f t="shared" si="24"/>
        <v>9801.4730269566862</v>
      </c>
      <c r="AA48" s="3">
        <f t="shared" si="25"/>
        <v>9689.8545028874105</v>
      </c>
      <c r="AB48" s="3">
        <f t="shared" si="26"/>
        <v>9772.6721323450802</v>
      </c>
      <c r="AC48" s="3">
        <f t="shared" si="27"/>
        <v>10534.797480157909</v>
      </c>
      <c r="AD48" s="17">
        <f>+AC48*(1+Parameters!$B$18)</f>
        <v>10906.317953423313</v>
      </c>
      <c r="AE48" s="17">
        <f>+AD48*(1+Parameters!$B$19)</f>
        <v>11534.422315162839</v>
      </c>
      <c r="AF48" s="17">
        <f>+AE48*(1+Parameters!$B$20)</f>
        <v>11969.529369336233</v>
      </c>
    </row>
    <row r="49" spans="1:32" ht="12.75" customHeight="1" x14ac:dyDescent="0.3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4"/>
        <v>7954.9585589999997</v>
      </c>
      <c r="Q49" s="3">
        <f t="shared" si="15"/>
        <v>7891.6904089999998</v>
      </c>
      <c r="R49" s="3">
        <f t="shared" si="16"/>
        <v>8299.3084503022492</v>
      </c>
      <c r="S49" s="3">
        <f t="shared" si="17"/>
        <v>8559.0971380713709</v>
      </c>
      <c r="T49" s="3">
        <f t="shared" si="18"/>
        <v>8315.0853979951098</v>
      </c>
      <c r="U49" s="3">
        <f t="shared" si="19"/>
        <v>7975.0600146201195</v>
      </c>
      <c r="V49" s="3">
        <f t="shared" si="20"/>
        <v>8473.9277925513197</v>
      </c>
      <c r="W49" s="3">
        <f t="shared" si="21"/>
        <v>8795.1941401447893</v>
      </c>
      <c r="X49" s="3">
        <f t="shared" si="22"/>
        <v>9221.8944967131447</v>
      </c>
      <c r="Y49" s="3">
        <f t="shared" si="23"/>
        <v>9979.5649197889397</v>
      </c>
      <c r="Z49" s="3">
        <f t="shared" si="24"/>
        <v>10456.497554835349</v>
      </c>
      <c r="AA49" s="3">
        <f t="shared" si="25"/>
        <v>10723.833113231345</v>
      </c>
      <c r="AB49" s="3">
        <f t="shared" si="26"/>
        <v>11097.074295559067</v>
      </c>
      <c r="AC49" s="3">
        <f t="shared" si="27"/>
        <v>12742.314136125655</v>
      </c>
      <c r="AD49" s="17">
        <f>+AC49*(1+Parameters!$B$18)</f>
        <v>13191.684955760897</v>
      </c>
      <c r="AE49" s="17">
        <f>+AD49*(1+Parameters!$B$19)</f>
        <v>13951.405596108298</v>
      </c>
      <c r="AF49" s="17">
        <f>+AE49*(1+Parameters!$B$20)</f>
        <v>14477.687261946123</v>
      </c>
    </row>
    <row r="50" spans="1:32" ht="12.75" customHeight="1" x14ac:dyDescent="0.3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4"/>
        <v>10815.20824</v>
      </c>
      <c r="Q50" s="3">
        <f t="shared" si="15"/>
        <v>11222.482506</v>
      </c>
      <c r="R50" s="3">
        <f t="shared" si="16"/>
        <v>11217.911404597</v>
      </c>
      <c r="S50" s="3">
        <f t="shared" si="17"/>
        <v>10976.1827906914</v>
      </c>
      <c r="T50" s="3">
        <f t="shared" si="18"/>
        <v>11977.493495121</v>
      </c>
      <c r="U50" s="3">
        <f t="shared" si="19"/>
        <v>10576.630173837801</v>
      </c>
      <c r="V50" s="3">
        <f t="shared" si="20"/>
        <v>10438.886839697598</v>
      </c>
      <c r="W50" s="3">
        <f t="shared" si="21"/>
        <v>12432.4656060138</v>
      </c>
      <c r="X50" s="3">
        <f t="shared" si="22"/>
        <v>12863.864000000001</v>
      </c>
      <c r="Y50" s="3">
        <f t="shared" si="23"/>
        <v>13212.451886371522</v>
      </c>
      <c r="Z50" s="3">
        <f t="shared" si="24"/>
        <v>12701.174345576044</v>
      </c>
      <c r="AA50" s="3">
        <f t="shared" si="25"/>
        <v>11848.674619170377</v>
      </c>
      <c r="AB50" s="3">
        <f t="shared" si="26"/>
        <v>13254.747602441148</v>
      </c>
      <c r="AC50" s="3">
        <f t="shared" si="27"/>
        <v>14214.309133384249</v>
      </c>
      <c r="AD50" s="17">
        <f>+AC50*(1+Parameters!$B$18)</f>
        <v>14715.591371255661</v>
      </c>
      <c r="AE50" s="17">
        <f>+AD50*(1+Parameters!$B$19)</f>
        <v>15563.075110986632</v>
      </c>
      <c r="AF50" s="17">
        <f>+AE50*(1+Parameters!$B$20)</f>
        <v>16150.152953326329</v>
      </c>
    </row>
    <row r="51" spans="1:32" ht="12.75" customHeight="1" x14ac:dyDescent="0.3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4"/>
        <v>7043.0282719999996</v>
      </c>
      <c r="Q51" s="3">
        <f t="shared" si="15"/>
        <v>6703.1031080000002</v>
      </c>
      <c r="R51" s="3">
        <f t="shared" si="16"/>
        <v>7076.6629354999604</v>
      </c>
      <c r="S51" s="3">
        <f t="shared" si="17"/>
        <v>7078.8318475267497</v>
      </c>
      <c r="T51" s="3">
        <f t="shared" si="18"/>
        <v>7269.3995311573199</v>
      </c>
      <c r="U51" s="3">
        <f t="shared" si="19"/>
        <v>7872.3359468302097</v>
      </c>
      <c r="V51" s="3">
        <f t="shared" si="20"/>
        <v>7695.5665219080865</v>
      </c>
      <c r="W51" s="3">
        <f t="shared" si="21"/>
        <v>7914.7319620675835</v>
      </c>
      <c r="X51" s="3">
        <f t="shared" si="22"/>
        <v>8254.1928692311831</v>
      </c>
      <c r="Y51" s="3">
        <f t="shared" si="23"/>
        <v>8508.3450088734116</v>
      </c>
      <c r="Z51" s="3">
        <f t="shared" si="24"/>
        <v>9226.5277648257215</v>
      </c>
      <c r="AA51" s="3">
        <f t="shared" si="25"/>
        <v>9055.5542647938892</v>
      </c>
      <c r="AB51" s="3">
        <f t="shared" si="26"/>
        <v>10022.207696275664</v>
      </c>
      <c r="AC51" s="3">
        <f t="shared" si="27"/>
        <v>10248.145649609616</v>
      </c>
      <c r="AD51" s="17">
        <f>+AC51*(1+Parameters!$B$18)</f>
        <v>10609.557051110871</v>
      </c>
      <c r="AE51" s="17">
        <f>+AD51*(1+Parameters!$B$19)</f>
        <v>11220.570693697313</v>
      </c>
      <c r="AF51" s="17">
        <f>+AE51*(1+Parameters!$B$20)</f>
        <v>11643.838485293691</v>
      </c>
    </row>
    <row r="52" spans="1:32" ht="12.75" customHeight="1" x14ac:dyDescent="0.3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4"/>
        <v>11235.922076999999</v>
      </c>
      <c r="Q52" s="3">
        <f t="shared" si="15"/>
        <v>10258.537601</v>
      </c>
      <c r="R52" s="3">
        <f t="shared" si="16"/>
        <v>10452.533512804601</v>
      </c>
      <c r="S52" s="3">
        <f t="shared" si="17"/>
        <v>9979.7848345993207</v>
      </c>
      <c r="T52" s="3">
        <f t="shared" si="18"/>
        <v>9654.5319759793892</v>
      </c>
      <c r="U52" s="3">
        <f t="shared" si="19"/>
        <v>11697.3037279237</v>
      </c>
      <c r="V52" s="3">
        <f t="shared" si="20"/>
        <v>11955.170557683226</v>
      </c>
      <c r="W52" s="3">
        <f t="shared" si="21"/>
        <v>11094.222467788959</v>
      </c>
      <c r="X52" s="3">
        <f t="shared" si="22"/>
        <v>11962.416430730842</v>
      </c>
      <c r="Y52" s="3">
        <f t="shared" si="23"/>
        <v>12999.948236085747</v>
      </c>
      <c r="Z52" s="3">
        <f t="shared" si="24"/>
        <v>12593.431130466011</v>
      </c>
      <c r="AA52" s="3">
        <f t="shared" si="25"/>
        <v>12674.231203686968</v>
      </c>
      <c r="AB52" s="3">
        <f t="shared" si="26"/>
        <v>14049.701696377228</v>
      </c>
      <c r="AC52" s="3">
        <f t="shared" si="27"/>
        <v>14929.685198993382</v>
      </c>
      <c r="AD52" s="17">
        <f>+AC52*(1+Parameters!$B$18)</f>
        <v>15456.195909928318</v>
      </c>
      <c r="AE52" s="17">
        <f>+AD52*(1+Parameters!$B$19)</f>
        <v>16346.331710882057</v>
      </c>
      <c r="AF52" s="17">
        <f>+AE52*(1+Parameters!$B$20)</f>
        <v>16962.955937299816</v>
      </c>
    </row>
    <row r="53" spans="1:32" ht="12.75" customHeight="1" x14ac:dyDescent="0.3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4"/>
        <v>9118.7108910000006</v>
      </c>
      <c r="Q53" s="3">
        <f t="shared" si="15"/>
        <v>9453.0639030000002</v>
      </c>
      <c r="R53" s="3">
        <f t="shared" si="16"/>
        <v>8284.9335098421307</v>
      </c>
      <c r="S53" s="3">
        <f t="shared" si="17"/>
        <v>9141.5470670387404</v>
      </c>
      <c r="T53" s="3">
        <f t="shared" si="18"/>
        <v>10113.4233138607</v>
      </c>
      <c r="U53" s="3">
        <f t="shared" si="19"/>
        <v>10118.6477468009</v>
      </c>
      <c r="V53" s="3">
        <f t="shared" si="20"/>
        <v>9534.0544215500358</v>
      </c>
      <c r="W53" s="3">
        <f t="shared" si="21"/>
        <v>9699.6098275398272</v>
      </c>
      <c r="X53" s="3">
        <f t="shared" si="22"/>
        <v>10370.39166692029</v>
      </c>
      <c r="Y53" s="3">
        <f t="shared" si="23"/>
        <v>11190.676525069857</v>
      </c>
      <c r="Z53" s="3">
        <f t="shared" si="24"/>
        <v>11656.128511301637</v>
      </c>
      <c r="AA53" s="3">
        <f t="shared" si="25"/>
        <v>11372.827219078907</v>
      </c>
      <c r="AB53" s="3">
        <f t="shared" si="26"/>
        <v>12673.611742424242</v>
      </c>
      <c r="AC53" s="3">
        <f t="shared" si="27"/>
        <v>12577.915718536673</v>
      </c>
      <c r="AD53" s="17">
        <f>+AC53*(1+Parameters!$B$18)</f>
        <v>13021.488858812461</v>
      </c>
      <c r="AE53" s="17">
        <f>+AD53*(1+Parameters!$B$19)</f>
        <v>13771.407757517918</v>
      </c>
      <c r="AF53" s="17">
        <f>+AE53*(1+Parameters!$B$20)</f>
        <v>14290.899457879648</v>
      </c>
    </row>
    <row r="54" spans="1:32" ht="12.75" customHeight="1" x14ac:dyDescent="0.3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4"/>
        <v>8804.3174299999991</v>
      </c>
      <c r="Q54" s="3">
        <f t="shared" si="15"/>
        <v>7703.0098930000004</v>
      </c>
      <c r="R54" s="3">
        <f t="shared" si="16"/>
        <v>9582.3546090938908</v>
      </c>
      <c r="S54" s="3">
        <f t="shared" si="17"/>
        <v>8893.4069943970699</v>
      </c>
      <c r="T54" s="3">
        <f t="shared" si="18"/>
        <v>9579.2488923715991</v>
      </c>
      <c r="U54" s="3">
        <f t="shared" si="19"/>
        <v>10090.214140951</v>
      </c>
      <c r="V54" s="3">
        <f t="shared" si="20"/>
        <v>10843.246661952498</v>
      </c>
      <c r="W54" s="3">
        <f t="shared" si="21"/>
        <v>11778.27698539234</v>
      </c>
      <c r="X54" s="3">
        <f t="shared" si="22"/>
        <v>12416.303242399967</v>
      </c>
      <c r="Y54" s="3">
        <f t="shared" si="23"/>
        <v>13338.815410372217</v>
      </c>
      <c r="Z54" s="3">
        <f t="shared" si="24"/>
        <v>13507.573263539362</v>
      </c>
      <c r="AA54" s="3">
        <f t="shared" si="25"/>
        <v>13910.868007464234</v>
      </c>
      <c r="AB54" s="3">
        <f t="shared" si="26"/>
        <v>14958.856508818646</v>
      </c>
      <c r="AC54" s="3">
        <f t="shared" si="27"/>
        <v>15656.508272989908</v>
      </c>
      <c r="AD54" s="17">
        <f>+AC54*(1+Parameters!$B$18)</f>
        <v>16208.651147517927</v>
      </c>
      <c r="AE54" s="17">
        <f>+AD54*(1+Parameters!$B$19)</f>
        <v>17142.121501779406</v>
      </c>
      <c r="AF54" s="17">
        <f>+AE54*(1+Parameters!$B$20)</f>
        <v>17788.764895364595</v>
      </c>
    </row>
    <row r="55" spans="1:32" ht="12.75" customHeight="1" x14ac:dyDescent="0.3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4"/>
        <v>10096.776331999999</v>
      </c>
      <c r="Q55" s="3">
        <f t="shared" si="15"/>
        <v>8565.3884199999993</v>
      </c>
      <c r="R55" s="3">
        <f t="shared" si="16"/>
        <v>8823.7559980003407</v>
      </c>
      <c r="S55" s="3">
        <f t="shared" si="17"/>
        <v>5602.1044780949496</v>
      </c>
      <c r="T55" s="3">
        <f t="shared" si="18"/>
        <v>9642.4074578201507</v>
      </c>
      <c r="U55" s="3">
        <f t="shared" si="19"/>
        <v>7269.1957453457699</v>
      </c>
      <c r="V55" s="3">
        <f t="shared" si="20"/>
        <v>13206.799524658349</v>
      </c>
      <c r="W55" s="3">
        <f t="shared" si="21"/>
        <v>11746.867176857118</v>
      </c>
      <c r="X55" s="3">
        <f t="shared" si="22"/>
        <v>12307.120555353755</v>
      </c>
      <c r="Y55" s="3">
        <f t="shared" si="23"/>
        <v>14684.791605808059</v>
      </c>
      <c r="Z55" s="3">
        <f t="shared" si="24"/>
        <v>13673.9775917807</v>
      </c>
      <c r="AA55" s="3">
        <f t="shared" si="25"/>
        <v>14137.383269996795</v>
      </c>
      <c r="AB55" s="3">
        <f t="shared" si="26"/>
        <v>15592.953271028038</v>
      </c>
      <c r="AC55" s="3">
        <f t="shared" si="27"/>
        <v>18515.045823101515</v>
      </c>
      <c r="AD55" s="17">
        <f>+AC55*(1+Parameters!$B$18)</f>
        <v>19167.997965720795</v>
      </c>
      <c r="AE55" s="17">
        <f>+AD55*(1+Parameters!$B$19)</f>
        <v>20271.899683926673</v>
      </c>
      <c r="AF55" s="17">
        <f>+AE55*(1+Parameters!$B$20)</f>
        <v>21036.606082995895</v>
      </c>
    </row>
    <row r="56" spans="1:32" ht="12.75" customHeight="1" x14ac:dyDescent="0.3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4"/>
        <v>8351.6957989999992</v>
      </c>
      <c r="Q56" s="3">
        <f t="shared" si="15"/>
        <v>7572.1391450000001</v>
      </c>
      <c r="R56" s="3">
        <f t="shared" si="16"/>
        <v>6975.57453335022</v>
      </c>
      <c r="S56" s="3">
        <f t="shared" si="17"/>
        <v>8805.5583877598601</v>
      </c>
      <c r="T56" s="3">
        <f t="shared" si="18"/>
        <v>9394.1475450638809</v>
      </c>
      <c r="U56" s="3">
        <f t="shared" si="19"/>
        <v>9505.7491463185706</v>
      </c>
      <c r="V56" s="3">
        <f t="shared" si="20"/>
        <v>11370.36157979581</v>
      </c>
      <c r="W56" s="3">
        <f t="shared" si="21"/>
        <v>9892.1559921016669</v>
      </c>
      <c r="X56" s="3">
        <f t="shared" si="22"/>
        <v>10407.749185166176</v>
      </c>
      <c r="Y56" s="3">
        <f t="shared" si="23"/>
        <v>10888.43103051385</v>
      </c>
      <c r="Z56" s="3">
        <f t="shared" si="24"/>
        <v>11904.385027589136</v>
      </c>
      <c r="AA56" s="3">
        <f t="shared" si="25"/>
        <v>12966.588592233011</v>
      </c>
      <c r="AB56" s="3">
        <f t="shared" si="26"/>
        <v>13547.721951646301</v>
      </c>
      <c r="AC56" s="3">
        <f t="shared" si="27"/>
        <v>14056.85754121217</v>
      </c>
      <c r="AD56" s="17">
        <f>+AC56*(1+Parameters!$B$18)</f>
        <v>14552.587086670619</v>
      </c>
      <c r="AE56" s="17">
        <f>+AD56*(1+Parameters!$B$19)</f>
        <v>15390.683267505239</v>
      </c>
      <c r="AF56" s="17">
        <f>+AE56*(1+Parameters!$B$20)</f>
        <v>15971.258061392989</v>
      </c>
    </row>
    <row r="57" spans="1:32" ht="12.75" customHeight="1" x14ac:dyDescent="0.3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4"/>
        <v>9585.4792839999991</v>
      </c>
      <c r="Q57" s="3">
        <f t="shared" si="15"/>
        <v>8930.5849789999993</v>
      </c>
      <c r="R57" s="3">
        <f t="shared" si="16"/>
        <v>10521.799916005701</v>
      </c>
      <c r="S57" s="3">
        <f t="shared" si="17"/>
        <v>11349.1097056688</v>
      </c>
      <c r="T57" s="3">
        <f t="shared" si="18"/>
        <v>9001.5679628984708</v>
      </c>
      <c r="U57" s="3">
        <f t="shared" si="19"/>
        <v>9114.7269326203805</v>
      </c>
      <c r="V57" s="3">
        <f t="shared" si="20"/>
        <v>9968.2450394278385</v>
      </c>
      <c r="W57" s="3">
        <f t="shared" si="21"/>
        <v>12230.286974397308</v>
      </c>
      <c r="X57" s="3">
        <f t="shared" si="22"/>
        <v>11779.225209343322</v>
      </c>
      <c r="Y57" s="3">
        <f t="shared" si="23"/>
        <v>12899.145744418187</v>
      </c>
      <c r="Z57" s="3">
        <f t="shared" si="24"/>
        <v>12263.131734266693</v>
      </c>
      <c r="AA57" s="3">
        <f t="shared" si="25"/>
        <v>13624.039685867867</v>
      </c>
      <c r="AB57" s="3">
        <f t="shared" si="26"/>
        <v>13228.512740986147</v>
      </c>
      <c r="AC57" s="3">
        <f t="shared" si="27"/>
        <v>14815.621196971861</v>
      </c>
      <c r="AD57" s="17">
        <f>+AC57*(1+Parameters!$B$18)</f>
        <v>15338.109323505587</v>
      </c>
      <c r="AE57" s="17">
        <f>+AD57*(1+Parameters!$B$19)</f>
        <v>16221.444414970403</v>
      </c>
      <c r="AF57" s="17">
        <f>+AE57*(1+Parameters!$B$20)</f>
        <v>16833.357582442768</v>
      </c>
    </row>
    <row r="58" spans="1:32" ht="12.75" customHeight="1" x14ac:dyDescent="0.3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4"/>
        <v>8406.2885650000007</v>
      </c>
      <c r="Q58" s="3">
        <f t="shared" si="15"/>
        <v>8723.1106220000001</v>
      </c>
      <c r="R58" s="3">
        <f t="shared" si="16"/>
        <v>8469.2083612209608</v>
      </c>
      <c r="S58" s="3">
        <f t="shared" si="17"/>
        <v>9054.1332077926909</v>
      </c>
      <c r="T58" s="3">
        <f t="shared" si="18"/>
        <v>8678.4657384299699</v>
      </c>
      <c r="U58" s="3">
        <f t="shared" si="19"/>
        <v>8205.4720931284792</v>
      </c>
      <c r="V58" s="3">
        <f t="shared" si="20"/>
        <v>9194.078501126527</v>
      </c>
      <c r="W58" s="3">
        <f t="shared" si="21"/>
        <v>10291.329564266289</v>
      </c>
      <c r="X58" s="3">
        <f t="shared" si="22"/>
        <v>10666.921417334632</v>
      </c>
      <c r="Y58" s="3">
        <f t="shared" si="23"/>
        <v>12058.174869659309</v>
      </c>
      <c r="Z58" s="3">
        <f t="shared" si="24"/>
        <v>11416.700661323672</v>
      </c>
      <c r="AA58" s="3">
        <f t="shared" si="25"/>
        <v>13127.179234788471</v>
      </c>
      <c r="AB58" s="3">
        <f t="shared" si="26"/>
        <v>13858.282470139946</v>
      </c>
      <c r="AC58" s="3">
        <f t="shared" si="27"/>
        <v>15087.070419077683</v>
      </c>
      <c r="AD58" s="17">
        <f>+AC58*(1+Parameters!$B$18)</f>
        <v>15619.13148174561</v>
      </c>
      <c r="AE58" s="17">
        <f>+AD58*(1+Parameters!$B$19)</f>
        <v>16518.650884367486</v>
      </c>
      <c r="AF58" s="17">
        <f>+AE58*(1+Parameters!$B$20)</f>
        <v>17141.775417944475</v>
      </c>
    </row>
    <row r="59" spans="1:32" ht="12.75" customHeight="1" x14ac:dyDescent="0.3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4"/>
        <v>6625.7711570000001</v>
      </c>
      <c r="Q59" s="3">
        <f t="shared" si="15"/>
        <v>6825.8598760000004</v>
      </c>
      <c r="R59" s="3">
        <f t="shared" si="16"/>
        <v>6980.3272688795196</v>
      </c>
      <c r="S59" s="3">
        <f t="shared" si="17"/>
        <v>7056.65218436128</v>
      </c>
      <c r="T59" s="3">
        <f t="shared" si="18"/>
        <v>7790.1791631055103</v>
      </c>
      <c r="U59" s="3">
        <f t="shared" si="19"/>
        <v>7985.2237962699201</v>
      </c>
      <c r="V59" s="3">
        <f t="shared" si="20"/>
        <v>7290.581431078348</v>
      </c>
      <c r="W59" s="3">
        <f t="shared" si="21"/>
        <v>7779.6227704896555</v>
      </c>
      <c r="X59" s="3">
        <f t="shared" si="22"/>
        <v>8015.2207875122849</v>
      </c>
      <c r="Y59" s="3">
        <f t="shared" si="23"/>
        <v>9208.6288015674327</v>
      </c>
      <c r="Z59" s="3">
        <f t="shared" si="24"/>
        <v>9999.6961026774716</v>
      </c>
      <c r="AA59" s="3">
        <f t="shared" si="25"/>
        <v>9461.370150780991</v>
      </c>
      <c r="AB59" s="3">
        <f t="shared" si="26"/>
        <v>11232.12512183236</v>
      </c>
      <c r="AC59" s="3">
        <f t="shared" si="27"/>
        <v>12526.004401582984</v>
      </c>
      <c r="AD59" s="17">
        <f>+AC59*(1+Parameters!$B$18)</f>
        <v>12967.746835850538</v>
      </c>
      <c r="AE59" s="17">
        <f>+AD59*(1+Parameters!$B$19)</f>
        <v>13714.570684588145</v>
      </c>
      <c r="AF59" s="17">
        <f>+AE59*(1+Parameters!$B$20)</f>
        <v>14231.918349410462</v>
      </c>
    </row>
    <row r="60" spans="1:32" ht="12.75" customHeight="1" x14ac:dyDescent="0.3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4"/>
        <v>6984.6003579999997</v>
      </c>
      <c r="Q60" s="3">
        <f t="shared" si="15"/>
        <v>7192.85167</v>
      </c>
      <c r="R60" s="3">
        <f t="shared" si="16"/>
        <v>7097.0875320646201</v>
      </c>
      <c r="S60" s="3">
        <f t="shared" si="17"/>
        <v>7404.74543037282</v>
      </c>
      <c r="T60" s="3">
        <f t="shared" si="18"/>
        <v>7876.7490828166801</v>
      </c>
      <c r="U60" s="3">
        <f t="shared" si="19"/>
        <v>7972.3987732476098</v>
      </c>
      <c r="V60" s="3">
        <f t="shared" si="20"/>
        <v>7992.065527065527</v>
      </c>
      <c r="W60" s="3">
        <f t="shared" si="21"/>
        <v>8822.4572873148863</v>
      </c>
      <c r="X60" s="3">
        <f t="shared" si="22"/>
        <v>8721.8890810698467</v>
      </c>
      <c r="Y60" s="3">
        <f t="shared" si="23"/>
        <v>8596.7679565982744</v>
      </c>
      <c r="Z60" s="3">
        <f t="shared" si="24"/>
        <v>9319.8884702562318</v>
      </c>
      <c r="AA60" s="3">
        <f t="shared" si="25"/>
        <v>9376.0442464512234</v>
      </c>
      <c r="AB60" s="3">
        <f t="shared" si="26"/>
        <v>10112.400360845324</v>
      </c>
      <c r="AC60" s="3">
        <f t="shared" si="27"/>
        <v>10899.141287096098</v>
      </c>
      <c r="AD60" s="17">
        <f>+AC60*(1+Parameters!$B$18)</f>
        <v>11283.510719616765</v>
      </c>
      <c r="AE60" s="17">
        <f>+AD60*(1+Parameters!$B$19)</f>
        <v>11933.337941690501</v>
      </c>
      <c r="AF60" s="17">
        <f>+AE60*(1+Parameters!$B$20)</f>
        <v>12383.49308395878</v>
      </c>
    </row>
    <row r="61" spans="1:32" ht="12.75" customHeight="1" x14ac:dyDescent="0.3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4"/>
        <v>16635.190761999998</v>
      </c>
      <c r="Q61" s="3">
        <f t="shared" si="15"/>
        <v>19681.856318999999</v>
      </c>
      <c r="R61" s="3">
        <f t="shared" si="16"/>
        <v>16521.306187280199</v>
      </c>
      <c r="S61" s="3">
        <f t="shared" si="17"/>
        <v>14539.199042854299</v>
      </c>
      <c r="T61" s="3">
        <f t="shared" si="18"/>
        <v>15742.6336963133</v>
      </c>
      <c r="U61" s="3">
        <f t="shared" si="19"/>
        <v>13502.6270459875</v>
      </c>
      <c r="V61" s="3">
        <f t="shared" si="20"/>
        <v>14206.40672899574</v>
      </c>
      <c r="W61" s="3">
        <f t="shared" si="21"/>
        <v>14069.311794804515</v>
      </c>
      <c r="X61" s="3">
        <f t="shared" si="22"/>
        <v>13991.439316239313</v>
      </c>
      <c r="Y61" s="3">
        <f t="shared" si="23"/>
        <v>15947.303332946232</v>
      </c>
      <c r="Z61" s="3">
        <f t="shared" si="24"/>
        <v>16031.305605229083</v>
      </c>
      <c r="AA61" s="3">
        <f t="shared" si="25"/>
        <v>16556.051900910654</v>
      </c>
      <c r="AB61" s="3">
        <f t="shared" si="26"/>
        <v>18048.458905098945</v>
      </c>
      <c r="AC61" s="3">
        <f t="shared" si="27"/>
        <v>17978.185826060791</v>
      </c>
      <c r="AD61" s="17">
        <f>+AC61*(1+Parameters!$B$18)</f>
        <v>18612.205048464613</v>
      </c>
      <c r="AE61" s="17">
        <f>+AD61*(1+Parameters!$B$19)</f>
        <v>19684.09816788918</v>
      </c>
      <c r="AF61" s="17">
        <f>+AE61*(1+Parameters!$B$20)</f>
        <v>20426.631234034267</v>
      </c>
    </row>
    <row r="62" spans="1:32" ht="12.75" customHeight="1" x14ac:dyDescent="0.3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4"/>
        <v>13868.833371999999</v>
      </c>
      <c r="Q62" s="3">
        <f t="shared" si="15"/>
        <v>13301.953439000001</v>
      </c>
      <c r="R62" s="3">
        <f t="shared" si="16"/>
        <v>11837.1164685576</v>
      </c>
      <c r="S62" s="3">
        <f t="shared" si="17"/>
        <v>13025.1618718152</v>
      </c>
      <c r="T62" s="3">
        <f t="shared" si="18"/>
        <v>13471.3716016465</v>
      </c>
      <c r="U62" s="3">
        <f t="shared" si="19"/>
        <v>11913.0127972999</v>
      </c>
      <c r="V62" s="3">
        <f t="shared" si="20"/>
        <v>12853.052306718366</v>
      </c>
      <c r="W62" s="3">
        <f t="shared" si="21"/>
        <v>13267.438141923434</v>
      </c>
      <c r="X62" s="3">
        <f t="shared" si="22"/>
        <v>12161.555240391433</v>
      </c>
      <c r="Y62" s="3">
        <f t="shared" si="23"/>
        <v>15881.954815351199</v>
      </c>
      <c r="Z62" s="3">
        <f t="shared" si="24"/>
        <v>18870.759436040535</v>
      </c>
      <c r="AA62" s="3">
        <f t="shared" si="25"/>
        <v>19913.679166018359</v>
      </c>
      <c r="AB62" s="3">
        <f t="shared" si="26"/>
        <v>17916.401701014063</v>
      </c>
      <c r="AC62" s="3">
        <f t="shared" si="27"/>
        <v>16592.996701846969</v>
      </c>
      <c r="AD62" s="17">
        <f>+AC62*(1+Parameters!$B$18)</f>
        <v>17178.165804449316</v>
      </c>
      <c r="AE62" s="17">
        <f>+AD62*(1+Parameters!$B$19)</f>
        <v>18167.471353264045</v>
      </c>
      <c r="AF62" s="17">
        <f>+AE62*(1+Parameters!$B$20)</f>
        <v>18852.793489588705</v>
      </c>
    </row>
    <row r="63" spans="1:32" ht="12.75" customHeight="1" x14ac:dyDescent="0.3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4"/>
        <v>9437.4051789999994</v>
      </c>
      <c r="Q63" s="3">
        <f t="shared" si="15"/>
        <v>9438.3469449999993</v>
      </c>
      <c r="R63" s="3">
        <f t="shared" si="16"/>
        <v>8562.1620463564996</v>
      </c>
      <c r="S63" s="3">
        <f t="shared" si="17"/>
        <v>8907.1915739511605</v>
      </c>
      <c r="T63" s="3">
        <f t="shared" si="18"/>
        <v>10412.752023223</v>
      </c>
      <c r="U63" s="3">
        <f t="shared" si="19"/>
        <v>9076.6236128476594</v>
      </c>
      <c r="V63" s="3">
        <f t="shared" si="20"/>
        <v>9753.4256438004104</v>
      </c>
      <c r="W63" s="3">
        <f t="shared" si="21"/>
        <v>9283.3718931782132</v>
      </c>
      <c r="X63" s="3">
        <f t="shared" si="22"/>
        <v>9978.2576354679786</v>
      </c>
      <c r="Y63" s="3">
        <f t="shared" si="23"/>
        <v>10417.55817065221</v>
      </c>
      <c r="Z63" s="3">
        <f t="shared" si="24"/>
        <v>11372.733453407904</v>
      </c>
      <c r="AA63" s="3">
        <f t="shared" si="25"/>
        <v>12122.442576238303</v>
      </c>
      <c r="AB63" s="3">
        <f t="shared" si="26"/>
        <v>15098.843364147651</v>
      </c>
      <c r="AC63" s="3">
        <f t="shared" si="27"/>
        <v>14965.090072307181</v>
      </c>
      <c r="AD63" s="17">
        <f>+AC63*(1+Parameters!$B$18)</f>
        <v>15492.849372530542</v>
      </c>
      <c r="AE63" s="17">
        <f>+AD63*(1+Parameters!$B$19)</f>
        <v>16385.096078359016</v>
      </c>
      <c r="AF63" s="17">
        <f>+AE63*(1+Parameters!$B$20)</f>
        <v>17003.182592984969</v>
      </c>
    </row>
    <row r="64" spans="1:32" ht="12.75" customHeight="1" x14ac:dyDescent="0.3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4"/>
        <v>11813.590069</v>
      </c>
      <c r="Q64" s="3">
        <f t="shared" si="15"/>
        <v>14599.258620000001</v>
      </c>
      <c r="R64" s="3">
        <f t="shared" si="16"/>
        <v>13132.8188465732</v>
      </c>
      <c r="S64" s="3">
        <f t="shared" si="17"/>
        <v>10380.6434609807</v>
      </c>
      <c r="T64" s="3">
        <f t="shared" si="18"/>
        <v>11642.003991339399</v>
      </c>
      <c r="U64" s="3">
        <f t="shared" si="19"/>
        <v>11932.443315575299</v>
      </c>
      <c r="V64" s="3">
        <f t="shared" si="20"/>
        <v>12081.113450213226</v>
      </c>
      <c r="W64" s="3">
        <f t="shared" si="21"/>
        <v>14579.618446671955</v>
      </c>
      <c r="X64" s="3">
        <f t="shared" si="22"/>
        <v>14258.081342844056</v>
      </c>
      <c r="Y64" s="3">
        <f t="shared" si="23"/>
        <v>14377.388969521046</v>
      </c>
      <c r="Z64" s="3">
        <f t="shared" si="24"/>
        <v>11446.538404141211</v>
      </c>
      <c r="AA64" s="3">
        <f t="shared" si="25"/>
        <v>2282.2829792180019</v>
      </c>
      <c r="AB64" s="3">
        <f t="shared" si="26"/>
        <v>10491.713440922382</v>
      </c>
      <c r="AC64" s="3">
        <f t="shared" si="27"/>
        <v>15430.061950532441</v>
      </c>
      <c r="AD64" s="17">
        <f>+AC64*(1+Parameters!$B$18)</f>
        <v>15974.218962489578</v>
      </c>
      <c r="AE64" s="17">
        <f>+AD64*(1+Parameters!$B$19)</f>
        <v>16894.188162779821</v>
      </c>
      <c r="AF64" s="17">
        <f>+AE64*(1+Parameters!$B$20)</f>
        <v>17531.478895103279</v>
      </c>
    </row>
    <row r="65" spans="1:32" ht="12.75" customHeight="1" x14ac:dyDescent="0.3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4"/>
        <v>20208.2536</v>
      </c>
      <c r="Q65" s="3">
        <f t="shared" si="15"/>
        <v>19827.615882999999</v>
      </c>
      <c r="R65" s="3">
        <f t="shared" si="16"/>
        <v>18230.2646867564</v>
      </c>
      <c r="S65" s="3">
        <f t="shared" si="17"/>
        <v>16954.1591600026</v>
      </c>
      <c r="T65" s="3">
        <f t="shared" si="18"/>
        <v>15039.176971715</v>
      </c>
      <c r="U65" s="3">
        <f t="shared" si="19"/>
        <v>13875.7913812272</v>
      </c>
      <c r="V65" s="3">
        <f t="shared" si="20"/>
        <v>15573.124361158432</v>
      </c>
      <c r="W65" s="3">
        <f t="shared" si="21"/>
        <v>19810.381304072587</v>
      </c>
      <c r="X65" s="3">
        <f t="shared" si="22"/>
        <v>19874.41911181602</v>
      </c>
      <c r="Y65" s="3">
        <f t="shared" si="23"/>
        <v>20528.952717720749</v>
      </c>
      <c r="Z65" s="3">
        <f t="shared" si="24"/>
        <v>20610.626872446664</v>
      </c>
      <c r="AA65" s="3">
        <f t="shared" si="25"/>
        <v>20675.554290917371</v>
      </c>
      <c r="AB65" s="3">
        <f t="shared" si="26"/>
        <v>19484.466861124612</v>
      </c>
      <c r="AC65" s="3">
        <f t="shared" si="27"/>
        <v>21294.192695214108</v>
      </c>
      <c r="AD65" s="17">
        <f>+AC65*(1+Parameters!$B$18)</f>
        <v>22045.154311973358</v>
      </c>
      <c r="AE65" s="17">
        <f>+AD65*(1+Parameters!$B$19)</f>
        <v>23314.753973170213</v>
      </c>
      <c r="AF65" s="17">
        <f>+AE65*(1+Parameters!$B$20)</f>
        <v>24194.244392617395</v>
      </c>
    </row>
    <row r="66" spans="1:32" ht="12.75" customHeight="1" x14ac:dyDescent="0.3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4"/>
        <v>16615.666854999999</v>
      </c>
      <c r="Q66" s="3">
        <f t="shared" si="15"/>
        <v>15711.474287999999</v>
      </c>
      <c r="R66" s="3">
        <f t="shared" si="16"/>
        <v>13251.975447245601</v>
      </c>
      <c r="S66" s="3">
        <f t="shared" si="17"/>
        <v>15913.0333647385</v>
      </c>
      <c r="T66" s="3">
        <f t="shared" si="18"/>
        <v>19209.025584723498</v>
      </c>
      <c r="U66" s="3">
        <f t="shared" si="19"/>
        <v>19926.465804126801</v>
      </c>
      <c r="V66" s="3">
        <f t="shared" si="20"/>
        <v>19771.595495885667</v>
      </c>
      <c r="W66" s="3">
        <f t="shared" si="21"/>
        <v>19866.873074553299</v>
      </c>
      <c r="X66" s="3">
        <f t="shared" si="22"/>
        <v>22846.263036809818</v>
      </c>
      <c r="Y66" s="3">
        <f t="shared" si="23"/>
        <v>19439.828910744109</v>
      </c>
      <c r="Z66" s="3">
        <f t="shared" si="24"/>
        <v>16797.158802638252</v>
      </c>
      <c r="AA66" s="3">
        <f t="shared" si="25"/>
        <v>17818.729817007534</v>
      </c>
      <c r="AB66" s="3">
        <f t="shared" si="26"/>
        <v>24211.710376492196</v>
      </c>
      <c r="AC66" s="3">
        <f t="shared" si="27"/>
        <v>42383.442611990198</v>
      </c>
      <c r="AD66" s="17">
        <f>+AC66*(1+Parameters!$B$18)</f>
        <v>43878.138327544446</v>
      </c>
      <c r="AE66" s="17">
        <f>+AD66*(1+Parameters!$B$19)</f>
        <v>46405.118577546265</v>
      </c>
      <c r="AF66" s="17">
        <f>+AE66*(1+Parameters!$B$20)</f>
        <v>48155.63489220386</v>
      </c>
    </row>
    <row r="67" spans="1:32" ht="12.75" customHeight="1" x14ac:dyDescent="0.3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4"/>
        <v>24671.205184999999</v>
      </c>
      <c r="Q67" s="3">
        <f t="shared" si="15"/>
        <v>17311.355170999999</v>
      </c>
      <c r="R67" s="3">
        <f t="shared" si="16"/>
        <v>19716.840214694999</v>
      </c>
      <c r="S67" s="3">
        <f t="shared" si="17"/>
        <v>28394.041416529999</v>
      </c>
      <c r="T67" s="3">
        <f t="shared" si="18"/>
        <v>25829.514073317499</v>
      </c>
      <c r="U67" s="3">
        <f t="shared" si="19"/>
        <v>24905.641022393898</v>
      </c>
      <c r="V67" s="3">
        <f t="shared" si="20"/>
        <v>28387.762760603884</v>
      </c>
      <c r="W67" s="3">
        <f t="shared" si="21"/>
        <v>27087.910941475828</v>
      </c>
      <c r="X67" s="3">
        <f t="shared" si="22"/>
        <v>25853.354526809257</v>
      </c>
      <c r="Y67" s="3">
        <f t="shared" si="23"/>
        <v>24159.566170712606</v>
      </c>
      <c r="Z67" s="3">
        <f t="shared" si="24"/>
        <v>22945.155531215772</v>
      </c>
      <c r="AA67" s="3">
        <f t="shared" si="25"/>
        <v>36275.198268398271</v>
      </c>
      <c r="AB67" s="3">
        <f t="shared" si="26"/>
        <v>30161.066772026872</v>
      </c>
      <c r="AC67" s="3">
        <f t="shared" si="27"/>
        <v>45665.843877551022</v>
      </c>
      <c r="AD67" s="17">
        <f>+AC67*(1+Parameters!$B$18)</f>
        <v>47276.29685127041</v>
      </c>
      <c r="AE67" s="17">
        <f>+AD67*(1+Parameters!$B$19)</f>
        <v>49998.980014001332</v>
      </c>
      <c r="AF67" s="17">
        <f>+AE67*(1+Parameters!$B$20)</f>
        <v>51885.065706994217</v>
      </c>
    </row>
    <row r="68" spans="1:32" ht="12.75" customHeight="1" x14ac:dyDescent="0.3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4"/>
        <v>8816.6950680000009</v>
      </c>
      <c r="Q68" s="3">
        <f t="shared" si="15"/>
        <v>8570.2882079999999</v>
      </c>
      <c r="R68" s="3">
        <f t="shared" si="16"/>
        <v>8297.6359296741903</v>
      </c>
      <c r="S68" s="3">
        <f t="shared" si="17"/>
        <v>8422.8268728530093</v>
      </c>
      <c r="T68" s="3">
        <f t="shared" si="18"/>
        <v>8237.0736297105705</v>
      </c>
      <c r="U68" s="3">
        <f t="shared" si="19"/>
        <v>8551.6754488600509</v>
      </c>
      <c r="V68" s="3">
        <f t="shared" si="20"/>
        <v>9005.7093364513294</v>
      </c>
      <c r="W68" s="3">
        <f t="shared" si="21"/>
        <v>8809.0051955532526</v>
      </c>
      <c r="X68" s="3">
        <f t="shared" si="22"/>
        <v>9680.1848951016218</v>
      </c>
      <c r="Y68" s="3">
        <f t="shared" si="23"/>
        <v>10357.474070768711</v>
      </c>
      <c r="Z68" s="3">
        <f t="shared" si="24"/>
        <v>11034.716881490656</v>
      </c>
      <c r="AA68" s="3">
        <f t="shared" si="25"/>
        <v>10849.392232957738</v>
      </c>
      <c r="AB68" s="3">
        <f t="shared" si="26"/>
        <v>12673.648115821559</v>
      </c>
      <c r="AC68" s="3">
        <f t="shared" si="27"/>
        <v>12957.060170146946</v>
      </c>
      <c r="AD68" s="17">
        <f>+AC68*(1+Parameters!$B$18)</f>
        <v>13414.004229641971</v>
      </c>
      <c r="AE68" s="17">
        <f>+AD68*(1+Parameters!$B$19)</f>
        <v>14186.528430844632</v>
      </c>
      <c r="AF68" s="17">
        <f>+AE68*(1+Parameters!$B$20)</f>
        <v>14721.679513909927</v>
      </c>
    </row>
    <row r="69" spans="1:32" ht="12.75" customHeight="1" x14ac:dyDescent="0.3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4"/>
        <v>11640.23281</v>
      </c>
      <c r="Q69" s="3">
        <f t="shared" si="15"/>
        <v>10985.029207</v>
      </c>
      <c r="R69" s="3">
        <f t="shared" si="16"/>
        <v>14407.7079508766</v>
      </c>
      <c r="S69" s="3">
        <f t="shared" si="17"/>
        <v>14313.7966561966</v>
      </c>
      <c r="T69" s="3">
        <f t="shared" si="18"/>
        <v>14251.7834076211</v>
      </c>
      <c r="U69" s="3">
        <f t="shared" si="19"/>
        <v>10423.7131195124</v>
      </c>
      <c r="V69" s="3">
        <f t="shared" si="20"/>
        <v>9162.851921780175</v>
      </c>
      <c r="W69" s="3">
        <f t="shared" si="21"/>
        <v>10659.876624123261</v>
      </c>
      <c r="X69" s="3">
        <f t="shared" si="22"/>
        <v>7956.1704238996672</v>
      </c>
      <c r="Y69" s="3">
        <f t="shared" si="23"/>
        <v>7738.6113201237358</v>
      </c>
      <c r="Z69" s="3">
        <f t="shared" si="24"/>
        <v>8511.006447959433</v>
      </c>
      <c r="AA69" s="3">
        <f t="shared" si="25"/>
        <v>7088.1569413479683</v>
      </c>
      <c r="AB69" s="3">
        <f t="shared" si="26"/>
        <v>10594.839322616432</v>
      </c>
      <c r="AC69" s="3">
        <f t="shared" si="27"/>
        <v>9934.9756605676703</v>
      </c>
      <c r="AD69" s="17">
        <f>+AC69*(1+Parameters!$B$18)</f>
        <v>10285.342800158762</v>
      </c>
      <c r="AE69" s="17">
        <f>+AD69*(1+Parameters!$B$19)</f>
        <v>10877.684661303401</v>
      </c>
      <c r="AF69" s="17">
        <f>+AE69*(1+Parameters!$B$20)</f>
        <v>11288.017940238837</v>
      </c>
    </row>
    <row r="70" spans="1:32" ht="12.75" customHeight="1" x14ac:dyDescent="0.3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4"/>
        <v>36140.267973000002</v>
      </c>
      <c r="Q70" s="3">
        <f t="shared" si="15"/>
        <v>19326.27</v>
      </c>
      <c r="R70" s="3">
        <f t="shared" si="16"/>
        <v>16276.9666826375</v>
      </c>
      <c r="S70" s="3">
        <f t="shared" si="17"/>
        <v>34802.875999999997</v>
      </c>
      <c r="T70" s="3">
        <f t="shared" si="18"/>
        <v>34270.064444444397</v>
      </c>
      <c r="U70" s="3">
        <f t="shared" si="19"/>
        <v>31270.261999999999</v>
      </c>
      <c r="V70" s="3">
        <f t="shared" si="20"/>
        <v>33451.611111111109</v>
      </c>
      <c r="W70" s="3">
        <f t="shared" si="21"/>
        <v>18580.633750000001</v>
      </c>
      <c r="X70" s="3">
        <f t="shared" si="22"/>
        <v>22214.057499999999</v>
      </c>
      <c r="Y70" s="3">
        <f t="shared" si="23"/>
        <v>45987.677835051545</v>
      </c>
      <c r="Z70" s="3">
        <f t="shared" si="24"/>
        <v>43742.002272727266</v>
      </c>
      <c r="AA70" s="3">
        <f t="shared" si="25"/>
        <v>64154.936666666668</v>
      </c>
      <c r="AB70" s="3">
        <f t="shared" si="26"/>
        <v>58484.526666666672</v>
      </c>
      <c r="AC70" s="3">
        <f t="shared" si="27"/>
        <v>98314.01</v>
      </c>
      <c r="AD70" s="17">
        <f>+AC70*(1+Parameters!$B$18)</f>
        <v>101781.15472609607</v>
      </c>
      <c r="AE70" s="17">
        <f>+AD70*(1+Parameters!$B$19)</f>
        <v>107642.82018453616</v>
      </c>
      <c r="AF70" s="17">
        <f>+AE70*(1+Parameters!$B$20)</f>
        <v>111703.37468078001</v>
      </c>
    </row>
    <row r="71" spans="1:32" ht="12.75" customHeight="1" x14ac:dyDescent="0.3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8">IF(ISNA(VLOOKUP(C71,NOE10_11,7,FALSE)),0,VLOOKUP(C71,NOE10_11,7,FALSE))</f>
        <v>11932.700821</v>
      </c>
      <c r="Q71" s="3">
        <f t="shared" ref="Q71:Q102" si="29">IF(ISNA(VLOOKUP(C71,NOE11_12,7,FALSE)),0,VLOOKUP(C71,NOE11_12,7,FALSE))</f>
        <v>12304.730955999999</v>
      </c>
      <c r="R71" s="3">
        <f t="shared" ref="R71:R102" si="30">IF(ISNA(VLOOKUP($C71,NOE12_13,7,FALSE)),0,VLOOKUP($C71,NOE12_13,7,FALSE))</f>
        <v>14351.8961290323</v>
      </c>
      <c r="S71" s="3">
        <f t="shared" ref="S71:S102" si="31">IF(ISNA(VLOOKUP($C71,NOE13_14,7,FALSE)),0,VLOOKUP($C71,NOE13_14,7,FALSE))</f>
        <v>16833.517037037</v>
      </c>
      <c r="T71" s="3">
        <f t="shared" ref="T71:T102" si="32">IF(ISNA(VLOOKUP($C71,NOE14_15,7,FALSE)),0,VLOOKUP($C71,NOE14_15,7,FALSE))</f>
        <v>20714.538964072999</v>
      </c>
      <c r="U71" s="3">
        <f t="shared" ref="U71:U102" si="33">IF(ISNA(VLOOKUP($C71,NOE15_16,7,FALSE)),0,VLOOKUP($C71,NOE15_16,7,FALSE))</f>
        <v>43170.714520893598</v>
      </c>
      <c r="V71" s="3">
        <f t="shared" ref="V71:V102" si="34">IF(ISNA(VLOOKUP($C71,NOE16_17,7,FALSE)),0,VLOOKUP($C71,NOE16_17,7,FALSE))</f>
        <v>49877.864583333336</v>
      </c>
      <c r="W71" s="3">
        <f t="shared" ref="W71:W102" si="35">IF(ISNA(VLOOKUP($C71,NOE_1718,7,FALSE)),0,VLOOKUP($C71,NOE_1718,7,FALSE))</f>
        <v>28687.741214057511</v>
      </c>
      <c r="X71" s="3">
        <f t="shared" ref="X71:X102" si="36">IF(ISNA(VLOOKUP($C71,NOE_1819,7,FALSE)),0,VLOOKUP($C71,NOE_1819,7,FALSE))</f>
        <v>35636.353999999999</v>
      </c>
      <c r="Y71" s="3">
        <f t="shared" ref="Y71:Y102" si="37">IF(ISNA(VLOOKUP($C71,NOE_1920,7,FALSE)),0,VLOOKUP($C71,NOE_1920,7,FALSE))</f>
        <v>36730.764999999999</v>
      </c>
      <c r="Z71" s="3">
        <f t="shared" ref="Z71:Z102" si="38">IF(ISNA(VLOOKUP($C71,NOE_2021,7,FALSE)),0,VLOOKUP($C71,NOE_2021,7,FALSE))</f>
        <v>45997.83046683047</v>
      </c>
      <c r="AA71" s="3">
        <f t="shared" ref="AA71:AA102" si="39">IF(ISNA(VLOOKUP($C71,NOE21_22,7,FALSE)),0,VLOOKUP($C71,NOE21_22,7,FALSE))</f>
        <v>20239.045405405406</v>
      </c>
      <c r="AB71" s="3">
        <f t="shared" ref="AB71:AB102" si="40">IF(ISNA(VLOOKUP($C71,NOE22_23,7,FALSE)),0,VLOOKUP($C71,NOE22_23,7,FALSE))</f>
        <v>28777.891577928363</v>
      </c>
      <c r="AC71" s="3">
        <f t="shared" ref="AC71:AC102" si="41">IF(ISNA(VLOOKUP($C71,NOE23_24,7,FALSE)),0,VLOOKUP($C71,NOE23_24,7,FALSE))</f>
        <v>30361.295180722893</v>
      </c>
      <c r="AD71" s="17">
        <f>+AC71*(1+Parameters!$B$18)</f>
        <v>31432.017496528028</v>
      </c>
      <c r="AE71" s="17">
        <f>+AD71*(1+Parameters!$B$19)</f>
        <v>33242.214794292071</v>
      </c>
      <c r="AF71" s="17">
        <f>+AE71*(1+Parameters!$B$20)</f>
        <v>34496.1936896486</v>
      </c>
    </row>
    <row r="72" spans="1:32" ht="12.75" customHeight="1" x14ac:dyDescent="0.3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8"/>
        <v>22131.690544000001</v>
      </c>
      <c r="Q72" s="3">
        <f t="shared" si="29"/>
        <v>19594.975021999999</v>
      </c>
      <c r="R72" s="3">
        <f t="shared" si="30"/>
        <v>19435.169176680101</v>
      </c>
      <c r="S72" s="3">
        <f t="shared" si="31"/>
        <v>14568.328750000001</v>
      </c>
      <c r="T72" s="3">
        <f t="shared" si="32"/>
        <v>18549.640714285699</v>
      </c>
      <c r="U72" s="3">
        <f t="shared" si="33"/>
        <v>17649.68</v>
      </c>
      <c r="V72" s="3">
        <f t="shared" si="34"/>
        <v>19753.3967339097</v>
      </c>
      <c r="W72" s="3">
        <f t="shared" si="35"/>
        <v>22741.70623916811</v>
      </c>
      <c r="X72" s="3">
        <f t="shared" si="36"/>
        <v>35650.968365553599</v>
      </c>
      <c r="Y72" s="3">
        <f t="shared" si="37"/>
        <v>59951.398843930634</v>
      </c>
      <c r="Z72" s="3">
        <f t="shared" si="38"/>
        <v>101826.00000000001</v>
      </c>
      <c r="AA72" s="3">
        <f t="shared" si="39"/>
        <v>51167.565000000002</v>
      </c>
      <c r="AB72" s="3">
        <f t="shared" si="40"/>
        <v>71148.989999999991</v>
      </c>
      <c r="AC72" s="3">
        <f t="shared" si="41"/>
        <v>82631.223333333328</v>
      </c>
      <c r="AD72" s="17">
        <f>+AC72*(1+Parameters!$B$18)</f>
        <v>85545.298450308343</v>
      </c>
      <c r="AE72" s="17">
        <f>+AD72*(1+Parameters!$B$19)</f>
        <v>90471.926787425808</v>
      </c>
      <c r="AF72" s="17">
        <f>+AE72*(1+Parameters!$B$20)</f>
        <v>93884.752542740796</v>
      </c>
    </row>
    <row r="73" spans="1:32" ht="12.75" customHeight="1" x14ac:dyDescent="0.3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8"/>
        <v>21957.924927</v>
      </c>
      <c r="Q73" s="3">
        <f t="shared" si="29"/>
        <v>25574.093997</v>
      </c>
      <c r="R73" s="3">
        <f t="shared" si="30"/>
        <v>22805.342279723001</v>
      </c>
      <c r="S73" s="3">
        <f t="shared" si="31"/>
        <v>24862.159300477699</v>
      </c>
      <c r="T73" s="3">
        <f t="shared" si="32"/>
        <v>29253.278133338001</v>
      </c>
      <c r="U73" s="3">
        <f t="shared" si="33"/>
        <v>23469.5956386342</v>
      </c>
      <c r="V73" s="3">
        <f t="shared" si="34"/>
        <v>22122.035</v>
      </c>
      <c r="W73" s="3">
        <f t="shared" si="35"/>
        <v>24594.452000000001</v>
      </c>
      <c r="X73" s="3">
        <f t="shared" si="36"/>
        <v>27810.213204951859</v>
      </c>
      <c r="Y73" s="3">
        <f t="shared" si="37"/>
        <v>42048.499111900528</v>
      </c>
      <c r="Z73" s="3">
        <f t="shared" si="38"/>
        <v>29659.208974358979</v>
      </c>
      <c r="AA73" s="3">
        <f t="shared" si="39"/>
        <v>15899.782130584194</v>
      </c>
      <c r="AB73" s="3">
        <f t="shared" si="40"/>
        <v>39543.074556213018</v>
      </c>
      <c r="AC73" s="3">
        <f t="shared" si="41"/>
        <v>57801.606249999997</v>
      </c>
      <c r="AD73" s="17">
        <f>+AC73*(1+Parameters!$B$18)</f>
        <v>59840.039371277104</v>
      </c>
      <c r="AE73" s="17">
        <f>+AD73*(1+Parameters!$B$19)</f>
        <v>63286.279421886175</v>
      </c>
      <c r="AF73" s="17">
        <f>+AE73*(1+Parameters!$B$20)</f>
        <v>65673.595046063783</v>
      </c>
    </row>
    <row r="74" spans="1:32" ht="12.75" customHeight="1" x14ac:dyDescent="0.3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8"/>
        <v>19367.569310999999</v>
      </c>
      <c r="Q74" s="3">
        <f t="shared" si="29"/>
        <v>25178.33887</v>
      </c>
      <c r="R74" s="3">
        <f t="shared" si="30"/>
        <v>21670.170628902</v>
      </c>
      <c r="S74" s="3">
        <f t="shared" si="31"/>
        <v>8862.49122122054</v>
      </c>
      <c r="T74" s="3">
        <f t="shared" si="32"/>
        <v>8028.0690351133198</v>
      </c>
      <c r="U74" s="3">
        <f t="shared" si="33"/>
        <v>8222.3225955976395</v>
      </c>
      <c r="V74" s="3">
        <f t="shared" si="34"/>
        <v>7699.3558118899737</v>
      </c>
      <c r="W74" s="3">
        <f t="shared" si="35"/>
        <v>7599.5359289564512</v>
      </c>
      <c r="X74" s="3">
        <f t="shared" si="36"/>
        <v>8135.2373593601733</v>
      </c>
      <c r="Y74" s="3">
        <f t="shared" si="37"/>
        <v>89356.828996282522</v>
      </c>
      <c r="Z74" s="3">
        <f t="shared" si="38"/>
        <v>25135.214039125432</v>
      </c>
      <c r="AA74" s="3">
        <f t="shared" si="39"/>
        <v>29596.884823848239</v>
      </c>
      <c r="AB74" s="3">
        <f t="shared" si="40"/>
        <v>59459.423999999999</v>
      </c>
      <c r="AC74" s="3">
        <f t="shared" si="41"/>
        <v>64369.302059496564</v>
      </c>
      <c r="AD74" s="17">
        <f>+AC74*(1+Parameters!$B$18)</f>
        <v>66639.351731542978</v>
      </c>
      <c r="AE74" s="17">
        <f>+AD74*(1+Parameters!$B$19)</f>
        <v>70477.170110287247</v>
      </c>
      <c r="AF74" s="17">
        <f>+AE74*(1+Parameters!$B$20)</f>
        <v>73135.743989002673</v>
      </c>
    </row>
    <row r="75" spans="1:32" ht="12.75" customHeight="1" x14ac:dyDescent="0.3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8"/>
        <v>29367.855978</v>
      </c>
      <c r="Q75" s="3">
        <f t="shared" si="29"/>
        <v>35828.213333</v>
      </c>
      <c r="R75" s="3">
        <f t="shared" si="30"/>
        <v>45071.741348334901</v>
      </c>
      <c r="S75" s="3">
        <f t="shared" si="31"/>
        <v>35736.518007666898</v>
      </c>
      <c r="T75" s="3">
        <f t="shared" si="32"/>
        <v>69380.524999999994</v>
      </c>
      <c r="U75" s="3">
        <f t="shared" si="33"/>
        <v>71804.899310352295</v>
      </c>
      <c r="V75" s="3">
        <f t="shared" si="34"/>
        <v>52349.390000000007</v>
      </c>
      <c r="W75" s="3">
        <f t="shared" si="35"/>
        <v>56036.096666666672</v>
      </c>
      <c r="X75" s="3">
        <f t="shared" si="36"/>
        <v>34627.734892787528</v>
      </c>
      <c r="Y75" s="3">
        <f t="shared" si="37"/>
        <v>29671.158571428568</v>
      </c>
      <c r="Z75" s="3">
        <f t="shared" si="38"/>
        <v>40439.417439703153</v>
      </c>
      <c r="AA75" s="3">
        <f t="shared" si="39"/>
        <v>351562.03225806449</v>
      </c>
      <c r="AB75" s="3">
        <f t="shared" si="40"/>
        <v>71105.671140939594</v>
      </c>
      <c r="AC75" s="3">
        <f t="shared" si="41"/>
        <v>49011.827195467427</v>
      </c>
      <c r="AD75" s="17">
        <f>+AC75*(1+Parameters!$B$18)</f>
        <v>50740.279713853124</v>
      </c>
      <c r="AE75" s="17">
        <f>+AD75*(1+Parameters!$B$19)</f>
        <v>53662.4566703897</v>
      </c>
      <c r="AF75" s="17">
        <f>+AE75*(1+Parameters!$B$20)</f>
        <v>55686.737800695359</v>
      </c>
    </row>
    <row r="76" spans="1:32" ht="12.75" customHeight="1" x14ac:dyDescent="0.3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8"/>
        <v>16545.761115000001</v>
      </c>
      <c r="Q76" s="3">
        <f t="shared" si="29"/>
        <v>29766.582487</v>
      </c>
      <c r="R76" s="3">
        <f t="shared" si="30"/>
        <v>19864.112406060402</v>
      </c>
      <c r="S76" s="3">
        <f t="shared" si="31"/>
        <v>20964.955733337199</v>
      </c>
      <c r="T76" s="3">
        <f t="shared" si="32"/>
        <v>20876.756521741499</v>
      </c>
      <c r="U76" s="3">
        <f t="shared" si="33"/>
        <v>19529.783549783599</v>
      </c>
      <c r="V76" s="3">
        <f t="shared" si="34"/>
        <v>18477.5876817793</v>
      </c>
      <c r="W76" s="3">
        <f t="shared" si="35"/>
        <v>18190.678598061149</v>
      </c>
      <c r="X76" s="3">
        <f t="shared" si="36"/>
        <v>18053.020134228187</v>
      </c>
      <c r="Y76" s="3">
        <f t="shared" si="37"/>
        <v>19736.237897648683</v>
      </c>
      <c r="Z76" s="3">
        <f t="shared" si="38"/>
        <v>20073.719228210248</v>
      </c>
      <c r="AA76" s="3">
        <f t="shared" si="39"/>
        <v>31460.688216892599</v>
      </c>
      <c r="AB76" s="3">
        <f t="shared" si="40"/>
        <v>45918.016759776532</v>
      </c>
      <c r="AC76" s="3">
        <f t="shared" si="41"/>
        <v>50418.502624671914</v>
      </c>
      <c r="AD76" s="17">
        <f>+AC76*(1+Parameters!$B$18)</f>
        <v>52196.562999513626</v>
      </c>
      <c r="AE76" s="17">
        <f>+AD76*(1+Parameters!$B$19)</f>
        <v>55202.608580416192</v>
      </c>
      <c r="AF76" s="17">
        <f>+AE76*(1+Parameters!$B$20)</f>
        <v>57284.988065562749</v>
      </c>
    </row>
    <row r="77" spans="1:32" ht="12.75" customHeight="1" x14ac:dyDescent="0.3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8"/>
        <v>11339.276277000001</v>
      </c>
      <c r="Q77" s="3">
        <f t="shared" si="29"/>
        <v>14111.605498999999</v>
      </c>
      <c r="R77" s="3">
        <f t="shared" si="30"/>
        <v>16630.816701337</v>
      </c>
      <c r="S77" s="3">
        <f t="shared" si="31"/>
        <v>17001.540038064199</v>
      </c>
      <c r="T77" s="3">
        <f t="shared" si="32"/>
        <v>19432.6847596884</v>
      </c>
      <c r="U77" s="3">
        <f t="shared" si="33"/>
        <v>13251.7811765029</v>
      </c>
      <c r="V77" s="3">
        <f t="shared" si="34"/>
        <v>11828.328710124826</v>
      </c>
      <c r="W77" s="3">
        <f t="shared" si="35"/>
        <v>14402.966951566952</v>
      </c>
      <c r="X77" s="3">
        <f t="shared" si="36"/>
        <v>13359.785063752279</v>
      </c>
      <c r="Y77" s="3">
        <f t="shared" si="37"/>
        <v>8017.0123188405787</v>
      </c>
      <c r="Z77" s="3">
        <f t="shared" si="38"/>
        <v>8186.3776418242496</v>
      </c>
      <c r="AA77" s="3">
        <f t="shared" si="39"/>
        <v>9289.5248651473757</v>
      </c>
      <c r="AB77" s="3">
        <f t="shared" si="40"/>
        <v>10217.807629052484</v>
      </c>
      <c r="AC77" s="3">
        <f t="shared" si="41"/>
        <v>10176.618197716285</v>
      </c>
      <c r="AD77" s="17">
        <f>+AC77*(1+Parameters!$B$18)</f>
        <v>10535.507110025988</v>
      </c>
      <c r="AE77" s="17">
        <f>+AD77*(1+Parameters!$B$19)</f>
        <v>11142.256151930458</v>
      </c>
      <c r="AF77" s="17">
        <f>+AE77*(1+Parameters!$B$20)</f>
        <v>11562.569724526</v>
      </c>
    </row>
    <row r="78" spans="1:32" ht="12.75" customHeight="1" x14ac:dyDescent="0.3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8"/>
        <v>8754.0567940000001</v>
      </c>
      <c r="Q78" s="3">
        <f t="shared" si="29"/>
        <v>8978.2151709999998</v>
      </c>
      <c r="R78" s="3">
        <f t="shared" si="30"/>
        <v>8973.1935949000308</v>
      </c>
      <c r="S78" s="3">
        <f t="shared" si="31"/>
        <v>8988.1930870800697</v>
      </c>
      <c r="T78" s="3">
        <f t="shared" si="32"/>
        <v>9070.9067785300504</v>
      </c>
      <c r="U78" s="3">
        <f t="shared" si="33"/>
        <v>8923.7612623412097</v>
      </c>
      <c r="V78" s="3">
        <f t="shared" si="34"/>
        <v>9529.2769407838787</v>
      </c>
      <c r="W78" s="3">
        <f t="shared" si="35"/>
        <v>10331.433141076306</v>
      </c>
      <c r="X78" s="3">
        <f t="shared" si="36"/>
        <v>11001.262323190094</v>
      </c>
      <c r="Y78" s="3">
        <f t="shared" si="37"/>
        <v>11743.014558062388</v>
      </c>
      <c r="Z78" s="3">
        <f t="shared" si="38"/>
        <v>13165.999185987315</v>
      </c>
      <c r="AA78" s="3">
        <f t="shared" si="39"/>
        <v>12862.571242840941</v>
      </c>
      <c r="AB78" s="3">
        <f t="shared" si="40"/>
        <v>13930.626957092161</v>
      </c>
      <c r="AC78" s="3">
        <f t="shared" si="41"/>
        <v>14871.035320866829</v>
      </c>
      <c r="AD78" s="17">
        <f>+AC78*(1+Parameters!$B$18)</f>
        <v>15395.477683499905</v>
      </c>
      <c r="AE78" s="17">
        <f>+AD78*(1+Parameters!$B$19)</f>
        <v>16282.116668844596</v>
      </c>
      <c r="AF78" s="17">
        <f>+AE78*(1+Parameters!$B$20)</f>
        <v>16896.31854440584</v>
      </c>
    </row>
    <row r="79" spans="1:32" ht="12.75" customHeight="1" x14ac:dyDescent="0.3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8"/>
        <v>7038.2302069999996</v>
      </c>
      <c r="Q79" s="3">
        <f t="shared" si="29"/>
        <v>7325.0920269999997</v>
      </c>
      <c r="R79" s="3">
        <f t="shared" si="30"/>
        <v>7302.94818247488</v>
      </c>
      <c r="S79" s="3">
        <f t="shared" si="31"/>
        <v>7621.8107516050504</v>
      </c>
      <c r="T79" s="3">
        <f t="shared" si="32"/>
        <v>7623.8200970424296</v>
      </c>
      <c r="U79" s="3">
        <f t="shared" si="33"/>
        <v>7736.0794516849801</v>
      </c>
      <c r="V79" s="3">
        <f t="shared" si="34"/>
        <v>7972.6811318452537</v>
      </c>
      <c r="W79" s="3">
        <f t="shared" si="35"/>
        <v>8064.977529996645</v>
      </c>
      <c r="X79" s="3">
        <f t="shared" si="36"/>
        <v>8455.6478550815082</v>
      </c>
      <c r="Y79" s="3">
        <f t="shared" si="37"/>
        <v>9123.6381870349142</v>
      </c>
      <c r="Z79" s="3">
        <f t="shared" si="38"/>
        <v>10337.797508191248</v>
      </c>
      <c r="AA79" s="3">
        <f t="shared" si="39"/>
        <v>10938.783404439499</v>
      </c>
      <c r="AB79" s="3">
        <f t="shared" si="40"/>
        <v>12603.052791559714</v>
      </c>
      <c r="AC79" s="3">
        <f t="shared" si="41"/>
        <v>12676.228135056168</v>
      </c>
      <c r="AD79" s="17">
        <f>+AC79*(1+Parameters!$B$18)</f>
        <v>13123.268363862322</v>
      </c>
      <c r="AE79" s="17">
        <f>+AD79*(1+Parameters!$B$19)</f>
        <v>13879.048833019926</v>
      </c>
      <c r="AF79" s="17">
        <f>+AE79*(1+Parameters!$B$20)</f>
        <v>14402.601022064144</v>
      </c>
    </row>
    <row r="80" spans="1:32" ht="12.75" customHeight="1" x14ac:dyDescent="0.3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8"/>
        <v>7821.2658579999998</v>
      </c>
      <c r="Q80" s="3">
        <f t="shared" si="29"/>
        <v>8026.3363710000003</v>
      </c>
      <c r="R80" s="3">
        <f t="shared" si="30"/>
        <v>8159.4599373608098</v>
      </c>
      <c r="S80" s="3">
        <f t="shared" si="31"/>
        <v>8582.3292388833706</v>
      </c>
      <c r="T80" s="3">
        <f t="shared" si="32"/>
        <v>8925.0479547264003</v>
      </c>
      <c r="U80" s="3">
        <f t="shared" si="33"/>
        <v>8842.2275023596303</v>
      </c>
      <c r="V80" s="3">
        <f t="shared" si="34"/>
        <v>9294.6377140651311</v>
      </c>
      <c r="W80" s="3">
        <f t="shared" si="35"/>
        <v>9829.6663997670694</v>
      </c>
      <c r="X80" s="3">
        <f t="shared" si="36"/>
        <v>10222.909796110172</v>
      </c>
      <c r="Y80" s="3">
        <f t="shared" si="37"/>
        <v>11254.118179607831</v>
      </c>
      <c r="Z80" s="3">
        <f t="shared" si="38"/>
        <v>12729.317293999191</v>
      </c>
      <c r="AA80" s="3">
        <f t="shared" si="39"/>
        <v>13002.927636327844</v>
      </c>
      <c r="AB80" s="3">
        <f t="shared" si="40"/>
        <v>13620.043724866217</v>
      </c>
      <c r="AC80" s="3">
        <f t="shared" si="41"/>
        <v>15225.027344990787</v>
      </c>
      <c r="AD80" s="17">
        <f>+AC80*(1+Parameters!$B$18)</f>
        <v>15761.953600606372</v>
      </c>
      <c r="AE80" s="17">
        <f>+AD80*(1+Parameters!$B$19)</f>
        <v>16669.698253600778</v>
      </c>
      <c r="AF80" s="17">
        <f>+AE80*(1+Parameters!$B$20)</f>
        <v>17298.520669054466</v>
      </c>
    </row>
    <row r="81" spans="1:32" ht="12.75" customHeight="1" x14ac:dyDescent="0.3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8"/>
        <v>6339.3862820000004</v>
      </c>
      <c r="Q81" s="3">
        <f t="shared" si="29"/>
        <v>6559.9454040000001</v>
      </c>
      <c r="R81" s="3">
        <f t="shared" si="30"/>
        <v>6928.3950734343298</v>
      </c>
      <c r="S81" s="3">
        <f t="shared" si="31"/>
        <v>7480.9345289596704</v>
      </c>
      <c r="T81" s="3">
        <f t="shared" si="32"/>
        <v>7632.9515716797996</v>
      </c>
      <c r="U81" s="3">
        <f t="shared" si="33"/>
        <v>7404.2395704650198</v>
      </c>
      <c r="V81" s="3">
        <f t="shared" si="34"/>
        <v>7725.1716284183276</v>
      </c>
      <c r="W81" s="3">
        <f t="shared" si="35"/>
        <v>8655.684368979315</v>
      </c>
      <c r="X81" s="3">
        <f t="shared" si="36"/>
        <v>9200.2100907310087</v>
      </c>
      <c r="Y81" s="3">
        <f t="shared" si="37"/>
        <v>9836.3693950163124</v>
      </c>
      <c r="Z81" s="3">
        <f t="shared" si="38"/>
        <v>9940.8519516993183</v>
      </c>
      <c r="AA81" s="3">
        <f t="shared" si="39"/>
        <v>10048.00152185112</v>
      </c>
      <c r="AB81" s="3">
        <f t="shared" si="40"/>
        <v>10611.56372691903</v>
      </c>
      <c r="AC81" s="3">
        <f t="shared" si="41"/>
        <v>11479.713959780496</v>
      </c>
      <c r="AD81" s="17">
        <f>+AC81*(1+Parameters!$B$18)</f>
        <v>11884.557885002796</v>
      </c>
      <c r="AE81" s="17">
        <f>+AD81*(1+Parameters!$B$19)</f>
        <v>12568.999937471392</v>
      </c>
      <c r="AF81" s="17">
        <f>+AE81*(1+Parameters!$B$20)</f>
        <v>13043.133828815869</v>
      </c>
    </row>
    <row r="82" spans="1:32" ht="12.75" customHeight="1" x14ac:dyDescent="0.3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8"/>
        <v>7040.9044389999999</v>
      </c>
      <c r="Q82" s="3">
        <f t="shared" si="29"/>
        <v>7246.2781370000002</v>
      </c>
      <c r="R82" s="3">
        <f t="shared" si="30"/>
        <v>7318.9544198848498</v>
      </c>
      <c r="S82" s="3">
        <f t="shared" si="31"/>
        <v>7989.8458159925203</v>
      </c>
      <c r="T82" s="3">
        <f t="shared" si="32"/>
        <v>8177.4093146035002</v>
      </c>
      <c r="U82" s="3">
        <f t="shared" si="33"/>
        <v>8463.0945071791703</v>
      </c>
      <c r="V82" s="3">
        <f t="shared" si="34"/>
        <v>8217.3899727957414</v>
      </c>
      <c r="W82" s="3">
        <f t="shared" si="35"/>
        <v>8487.5459974774676</v>
      </c>
      <c r="X82" s="3">
        <f t="shared" si="36"/>
        <v>9501.8739065047885</v>
      </c>
      <c r="Y82" s="3">
        <f t="shared" si="37"/>
        <v>9873.151216133494</v>
      </c>
      <c r="Z82" s="3">
        <f t="shared" si="38"/>
        <v>10285.256966180061</v>
      </c>
      <c r="AA82" s="3">
        <f t="shared" si="39"/>
        <v>10050.882999229452</v>
      </c>
      <c r="AB82" s="3">
        <f t="shared" si="40"/>
        <v>11695.836382308444</v>
      </c>
      <c r="AC82" s="3">
        <f t="shared" si="41"/>
        <v>11850.667466957681</v>
      </c>
      <c r="AD82" s="17">
        <f>+AC82*(1+Parameters!$B$18)</f>
        <v>12268.59344931544</v>
      </c>
      <c r="AE82" s="17">
        <f>+AD82*(1+Parameters!$B$19)</f>
        <v>12975.152444829158</v>
      </c>
      <c r="AF82" s="17">
        <f>+AE82*(1+Parameters!$B$20)</f>
        <v>13464.607417385416</v>
      </c>
    </row>
    <row r="83" spans="1:32" ht="12.75" customHeight="1" x14ac:dyDescent="0.3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8"/>
        <v>7710.4036800000003</v>
      </c>
      <c r="Q83" s="3">
        <f t="shared" si="29"/>
        <v>7402.6726650000001</v>
      </c>
      <c r="R83" s="3">
        <f t="shared" si="30"/>
        <v>7589.7733347201302</v>
      </c>
      <c r="S83" s="3">
        <f t="shared" si="31"/>
        <v>8100.1943714439203</v>
      </c>
      <c r="T83" s="3">
        <f t="shared" si="32"/>
        <v>8323.7455845514705</v>
      </c>
      <c r="U83" s="3">
        <f t="shared" si="33"/>
        <v>8012.6730052316097</v>
      </c>
      <c r="V83" s="3">
        <f t="shared" si="34"/>
        <v>8624.2744165060085</v>
      </c>
      <c r="W83" s="3">
        <f t="shared" si="35"/>
        <v>8918.6811716791981</v>
      </c>
      <c r="X83" s="3">
        <f t="shared" si="36"/>
        <v>9029.6003294443308</v>
      </c>
      <c r="Y83" s="3">
        <f t="shared" si="37"/>
        <v>9702.406599362479</v>
      </c>
      <c r="Z83" s="3">
        <f t="shared" si="38"/>
        <v>10004.159400736433</v>
      </c>
      <c r="AA83" s="3">
        <f t="shared" si="39"/>
        <v>10535.728464862945</v>
      </c>
      <c r="AB83" s="3">
        <f t="shared" si="40"/>
        <v>10924.975324214225</v>
      </c>
      <c r="AC83" s="3">
        <f t="shared" si="41"/>
        <v>11549.030618617295</v>
      </c>
      <c r="AD83" s="17">
        <f>+AC83*(1+Parameters!$B$18)</f>
        <v>11956.319067139138</v>
      </c>
      <c r="AE83" s="17">
        <f>+AD83*(1+Parameters!$B$19)</f>
        <v>12644.893908665957</v>
      </c>
      <c r="AF83" s="17">
        <f>+AE83*(1+Parameters!$B$20)</f>
        <v>13121.890709078069</v>
      </c>
    </row>
    <row r="84" spans="1:32" ht="12.75" customHeight="1" x14ac:dyDescent="0.3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8"/>
        <v>10223.906176</v>
      </c>
      <c r="Q84" s="3">
        <f t="shared" si="29"/>
        <v>11237.188717000001</v>
      </c>
      <c r="R84" s="3">
        <f t="shared" si="30"/>
        <v>8616.4774386610898</v>
      </c>
      <c r="S84" s="3">
        <f t="shared" si="31"/>
        <v>11145.7010308604</v>
      </c>
      <c r="T84" s="3">
        <f t="shared" si="32"/>
        <v>9725.1823988958204</v>
      </c>
      <c r="U84" s="3">
        <f t="shared" si="33"/>
        <v>10168.906101508101</v>
      </c>
      <c r="V84" s="3">
        <f t="shared" si="34"/>
        <v>10242.680675163625</v>
      </c>
      <c r="W84" s="3">
        <f t="shared" si="35"/>
        <v>11268.313875725231</v>
      </c>
      <c r="X84" s="3">
        <f t="shared" si="36"/>
        <v>11517.564056297366</v>
      </c>
      <c r="Y84" s="3">
        <f t="shared" si="37"/>
        <v>13462.023886408966</v>
      </c>
      <c r="Z84" s="3">
        <f t="shared" si="38"/>
        <v>13125.183572488868</v>
      </c>
      <c r="AA84" s="3">
        <f t="shared" si="39"/>
        <v>12383.173521310862</v>
      </c>
      <c r="AB84" s="3">
        <f t="shared" si="40"/>
        <v>13008.107981635176</v>
      </c>
      <c r="AC84" s="3">
        <f t="shared" si="41"/>
        <v>15407.629567875503</v>
      </c>
      <c r="AD84" s="17">
        <f>+AC84*(1+Parameters!$B$18)</f>
        <v>15950.995478775703</v>
      </c>
      <c r="AE84" s="17">
        <f>+AD84*(1+Parameters!$B$19)</f>
        <v>16869.627218386937</v>
      </c>
      <c r="AF84" s="17">
        <f>+AE84*(1+Parameters!$B$20)</f>
        <v>17505.99145089354</v>
      </c>
    </row>
    <row r="85" spans="1:32" ht="12.75" customHeight="1" x14ac:dyDescent="0.3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8"/>
        <v>11373.079118</v>
      </c>
      <c r="Q85" s="3">
        <f t="shared" si="29"/>
        <v>11670.092850999999</v>
      </c>
      <c r="R85" s="3">
        <f t="shared" si="30"/>
        <v>19959.090389104102</v>
      </c>
      <c r="S85" s="3">
        <f t="shared" si="31"/>
        <v>14036.024753833401</v>
      </c>
      <c r="T85" s="3">
        <f t="shared" si="32"/>
        <v>13350.524032761399</v>
      </c>
      <c r="U85" s="3">
        <f t="shared" si="33"/>
        <v>13391.465369551601</v>
      </c>
      <c r="V85" s="3">
        <f t="shared" si="34"/>
        <v>12055.35747431223</v>
      </c>
      <c r="W85" s="3">
        <f t="shared" si="35"/>
        <v>11471.624387636948</v>
      </c>
      <c r="X85" s="3">
        <f t="shared" si="36"/>
        <v>13599.00236729491</v>
      </c>
      <c r="Y85" s="3">
        <f t="shared" si="37"/>
        <v>14759.983785269331</v>
      </c>
      <c r="Z85" s="3">
        <f t="shared" si="38"/>
        <v>13535.375760472796</v>
      </c>
      <c r="AA85" s="3">
        <f t="shared" si="39"/>
        <v>16783.019936418987</v>
      </c>
      <c r="AB85" s="3">
        <f t="shared" si="40"/>
        <v>16170.919348731542</v>
      </c>
      <c r="AC85" s="3">
        <f t="shared" si="41"/>
        <v>20783.486564996369</v>
      </c>
      <c r="AD85" s="17">
        <f>+AC85*(1+Parameters!$B$18)</f>
        <v>21516.437604565559</v>
      </c>
      <c r="AE85" s="17">
        <f>+AD85*(1+Parameters!$B$19)</f>
        <v>22755.588009517945</v>
      </c>
      <c r="AF85" s="17">
        <f>+AE85*(1+Parameters!$B$20)</f>
        <v>23613.985300190147</v>
      </c>
    </row>
    <row r="86" spans="1:32" ht="12.75" customHeight="1" x14ac:dyDescent="0.3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8"/>
        <v>11875.370008</v>
      </c>
      <c r="Q86" s="3">
        <f t="shared" si="29"/>
        <v>10466.929334</v>
      </c>
      <c r="R86" s="3">
        <f t="shared" si="30"/>
        <v>11541.585841528</v>
      </c>
      <c r="S86" s="3">
        <f t="shared" si="31"/>
        <v>10737.3152860725</v>
      </c>
      <c r="T86" s="3">
        <f t="shared" si="32"/>
        <v>12521.123724074499</v>
      </c>
      <c r="U86" s="3">
        <f t="shared" si="33"/>
        <v>14846.8666684405</v>
      </c>
      <c r="V86" s="3">
        <f t="shared" si="34"/>
        <v>17183.267716535433</v>
      </c>
      <c r="W86" s="3">
        <f t="shared" si="35"/>
        <v>16957.863089731731</v>
      </c>
      <c r="X86" s="3">
        <f t="shared" si="36"/>
        <v>18652.836704489393</v>
      </c>
      <c r="Y86" s="3">
        <f t="shared" si="37"/>
        <v>22691.188251001335</v>
      </c>
      <c r="Z86" s="3">
        <f t="shared" si="38"/>
        <v>15252.923853596971</v>
      </c>
      <c r="AA86" s="3">
        <f t="shared" si="39"/>
        <v>19082.21052631579</v>
      </c>
      <c r="AB86" s="3">
        <f t="shared" si="40"/>
        <v>19960.814479638007</v>
      </c>
      <c r="AC86" s="3">
        <f t="shared" si="41"/>
        <v>30096.852871754523</v>
      </c>
      <c r="AD86" s="17">
        <f>+AC86*(1+Parameters!$B$18)</f>
        <v>31158.249357427245</v>
      </c>
      <c r="AE86" s="17">
        <f>+AD86*(1+Parameters!$B$19)</f>
        <v>32952.680109322289</v>
      </c>
      <c r="AF86" s="17">
        <f>+AE86*(1+Parameters!$B$20)</f>
        <v>34195.737037334809</v>
      </c>
    </row>
    <row r="87" spans="1:32" ht="12.75" customHeight="1" x14ac:dyDescent="0.3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8"/>
        <v>6773.9870440000004</v>
      </c>
      <c r="Q87" s="3">
        <f t="shared" si="29"/>
        <v>6868.3710970000002</v>
      </c>
      <c r="R87" s="3">
        <f t="shared" si="30"/>
        <v>6897.2425763953997</v>
      </c>
      <c r="S87" s="3">
        <f t="shared" si="31"/>
        <v>7468.9038460337097</v>
      </c>
      <c r="T87" s="3">
        <f t="shared" si="32"/>
        <v>8007.2392612121203</v>
      </c>
      <c r="U87" s="3">
        <f t="shared" si="33"/>
        <v>8240.0473847858702</v>
      </c>
      <c r="V87" s="3">
        <f t="shared" si="34"/>
        <v>8307.6080177343938</v>
      </c>
      <c r="W87" s="3">
        <f t="shared" si="35"/>
        <v>8673.2846237523081</v>
      </c>
      <c r="X87" s="3">
        <f t="shared" si="36"/>
        <v>8923.6181944921736</v>
      </c>
      <c r="Y87" s="3">
        <f t="shared" si="37"/>
        <v>9426.3491160480589</v>
      </c>
      <c r="Z87" s="3">
        <f t="shared" si="38"/>
        <v>10210.226965308548</v>
      </c>
      <c r="AA87" s="3">
        <f t="shared" si="39"/>
        <v>10100.96791723995</v>
      </c>
      <c r="AB87" s="3">
        <f t="shared" si="40"/>
        <v>11175.424351776717</v>
      </c>
      <c r="AC87" s="3">
        <f t="shared" si="41"/>
        <v>12059.066214243028</v>
      </c>
      <c r="AD87" s="17">
        <f>+AC87*(1+Parameters!$B$18)</f>
        <v>12484.341592862576</v>
      </c>
      <c r="AE87" s="17">
        <f>+AD87*(1+Parameters!$B$19)</f>
        <v>13203.325712105301</v>
      </c>
      <c r="AF87" s="17">
        <f>+AE87*(1+Parameters!$B$20)</f>
        <v>13701.387946945959</v>
      </c>
    </row>
    <row r="88" spans="1:32" ht="12.75" customHeight="1" x14ac:dyDescent="0.3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8"/>
        <v>7910.0968359999997</v>
      </c>
      <c r="Q88" s="3">
        <f t="shared" si="29"/>
        <v>7657.956972</v>
      </c>
      <c r="R88" s="3">
        <f t="shared" si="30"/>
        <v>7548.8398471868704</v>
      </c>
      <c r="S88" s="3">
        <f t="shared" si="31"/>
        <v>8367.6305510982602</v>
      </c>
      <c r="T88" s="3">
        <f t="shared" si="32"/>
        <v>8720.2853822916804</v>
      </c>
      <c r="U88" s="3">
        <f t="shared" si="33"/>
        <v>9346.1274738368102</v>
      </c>
      <c r="V88" s="3">
        <f t="shared" si="34"/>
        <v>9047.7550257406947</v>
      </c>
      <c r="W88" s="3">
        <f t="shared" si="35"/>
        <v>9410.8993357333293</v>
      </c>
      <c r="X88" s="3">
        <f t="shared" si="36"/>
        <v>9677.9887615526804</v>
      </c>
      <c r="Y88" s="3">
        <f t="shared" si="37"/>
        <v>10674.830196917434</v>
      </c>
      <c r="Z88" s="3">
        <f t="shared" si="38"/>
        <v>11497.014445653864</v>
      </c>
      <c r="AA88" s="3">
        <f t="shared" si="39"/>
        <v>11288.435051672104</v>
      </c>
      <c r="AB88" s="3">
        <f t="shared" si="40"/>
        <v>12756.931871300656</v>
      </c>
      <c r="AC88" s="3">
        <f t="shared" si="41"/>
        <v>13139.837875961233</v>
      </c>
      <c r="AD88" s="17">
        <f>+AC88*(1+Parameters!$B$18)</f>
        <v>13603.227779326953</v>
      </c>
      <c r="AE88" s="17">
        <f>+AD88*(1+Parameters!$B$19)</f>
        <v>14386.649529767454</v>
      </c>
      <c r="AF88" s="17">
        <f>+AE88*(1+Parameters!$B$20)</f>
        <v>14929.349677662443</v>
      </c>
    </row>
    <row r="89" spans="1:32" ht="12.75" customHeight="1" x14ac:dyDescent="0.3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8"/>
        <v>14935.623636</v>
      </c>
      <c r="Q89" s="3">
        <f t="shared" si="29"/>
        <v>14643.142159999999</v>
      </c>
      <c r="R89" s="3">
        <f t="shared" si="30"/>
        <v>19913.998732181401</v>
      </c>
      <c r="S89" s="3">
        <f t="shared" si="31"/>
        <v>45100.624015500798</v>
      </c>
      <c r="T89" s="3">
        <f t="shared" si="32"/>
        <v>32887.249492689203</v>
      </c>
      <c r="U89" s="3">
        <f t="shared" si="33"/>
        <v>34838.771848770499</v>
      </c>
      <c r="V89" s="3">
        <f t="shared" si="34"/>
        <v>42329.772499999999</v>
      </c>
      <c r="W89" s="3">
        <f t="shared" si="35"/>
        <v>24453.285714285714</v>
      </c>
      <c r="X89" s="3">
        <f t="shared" si="36"/>
        <v>30194</v>
      </c>
      <c r="Y89" s="3">
        <f t="shared" si="37"/>
        <v>28613.53142857143</v>
      </c>
      <c r="Z89" s="3">
        <f t="shared" si="38"/>
        <v>17696.373333333333</v>
      </c>
      <c r="AA89" s="3">
        <f t="shared" si="39"/>
        <v>19322.700636942674</v>
      </c>
      <c r="AB89" s="3">
        <f t="shared" si="40"/>
        <v>61906.744000000006</v>
      </c>
      <c r="AC89" s="3">
        <f t="shared" si="41"/>
        <v>75997.162698412707</v>
      </c>
      <c r="AD89" s="17">
        <f>+AC89*(1+Parameters!$B$18)</f>
        <v>78677.280840761552</v>
      </c>
      <c r="AE89" s="17">
        <f>+AD89*(1+Parameters!$B$19)</f>
        <v>83208.374054523636</v>
      </c>
      <c r="AF89" s="17">
        <f>+AE89*(1+Parameters!$B$20)</f>
        <v>86347.200562534184</v>
      </c>
    </row>
    <row r="90" spans="1:32" ht="12.75" customHeight="1" x14ac:dyDescent="0.3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8"/>
        <v>14259.173805</v>
      </c>
      <c r="Q90" s="3">
        <f t="shared" si="29"/>
        <v>24645.691331999999</v>
      </c>
      <c r="R90" s="3">
        <f t="shared" si="30"/>
        <v>16299.0089383995</v>
      </c>
      <c r="S90" s="3">
        <f t="shared" si="31"/>
        <v>17619.7541242322</v>
      </c>
      <c r="T90" s="3">
        <f t="shared" si="32"/>
        <v>14896.2464381627</v>
      </c>
      <c r="U90" s="3">
        <f t="shared" si="33"/>
        <v>16416.7542201295</v>
      </c>
      <c r="V90" s="3">
        <f t="shared" si="34"/>
        <v>12511.56373592942</v>
      </c>
      <c r="W90" s="3">
        <f t="shared" si="35"/>
        <v>15956.39037614368</v>
      </c>
      <c r="X90" s="3">
        <f t="shared" si="36"/>
        <v>15491.632198952881</v>
      </c>
      <c r="Y90" s="3">
        <f t="shared" si="37"/>
        <v>20673.059259259258</v>
      </c>
      <c r="Z90" s="3">
        <f t="shared" si="38"/>
        <v>20522.662190082643</v>
      </c>
      <c r="AA90" s="3">
        <f t="shared" si="39"/>
        <v>29072.102926829266</v>
      </c>
      <c r="AB90" s="3">
        <f t="shared" si="40"/>
        <v>27219.070116054158</v>
      </c>
      <c r="AC90" s="3">
        <f t="shared" si="41"/>
        <v>22609.219655606888</v>
      </c>
      <c r="AD90" s="17">
        <f>+AC90*(1+Parameters!$B$18)</f>
        <v>23406.55705126479</v>
      </c>
      <c r="AE90" s="17">
        <f>+AD90*(1+Parameters!$B$19)</f>
        <v>24754.561083422119</v>
      </c>
      <c r="AF90" s="17">
        <f>+AE90*(1+Parameters!$B$20)</f>
        <v>25688.36460266764</v>
      </c>
    </row>
    <row r="91" spans="1:32" ht="12.75" customHeight="1" x14ac:dyDescent="0.3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8"/>
        <v>8916.5248100000008</v>
      </c>
      <c r="Q91" s="3">
        <f t="shared" si="29"/>
        <v>8776.3914629999999</v>
      </c>
      <c r="R91" s="3">
        <f t="shared" si="30"/>
        <v>8870.3137443798805</v>
      </c>
      <c r="S91" s="3">
        <f t="shared" si="31"/>
        <v>9187.85126831261</v>
      </c>
      <c r="T91" s="3">
        <f t="shared" si="32"/>
        <v>9610.7953047697101</v>
      </c>
      <c r="U91" s="3">
        <f t="shared" si="33"/>
        <v>9458.5031846433594</v>
      </c>
      <c r="V91" s="3">
        <f t="shared" si="34"/>
        <v>9629.7314010154005</v>
      </c>
      <c r="W91" s="3">
        <f t="shared" si="35"/>
        <v>10008.564558875363</v>
      </c>
      <c r="X91" s="3">
        <f t="shared" si="36"/>
        <v>10587.848760490951</v>
      </c>
      <c r="Y91" s="3">
        <f t="shared" si="37"/>
        <v>11386.443892936153</v>
      </c>
      <c r="Z91" s="3">
        <f t="shared" si="38"/>
        <v>11038.409103187952</v>
      </c>
      <c r="AA91" s="3">
        <f t="shared" si="39"/>
        <v>11170.73818275876</v>
      </c>
      <c r="AB91" s="3">
        <f t="shared" si="40"/>
        <v>12138.770917183921</v>
      </c>
      <c r="AC91" s="3">
        <f t="shared" si="41"/>
        <v>13827.902847502872</v>
      </c>
      <c r="AD91" s="17">
        <f>+AC91*(1+Parameters!$B$18)</f>
        <v>14315.558070097173</v>
      </c>
      <c r="AE91" s="17">
        <f>+AD91*(1+Parameters!$B$19)</f>
        <v>15140.003543167319</v>
      </c>
      <c r="AF91" s="17">
        <f>+AE91*(1+Parameters!$B$20)</f>
        <v>15711.122075318035</v>
      </c>
    </row>
    <row r="92" spans="1:32" ht="12.75" customHeight="1" x14ac:dyDescent="0.3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8"/>
        <v>7073.679032</v>
      </c>
      <c r="Q92" s="3">
        <f t="shared" si="29"/>
        <v>7293.8569559999996</v>
      </c>
      <c r="R92" s="3">
        <f t="shared" si="30"/>
        <v>7381.1339947864699</v>
      </c>
      <c r="S92" s="3">
        <f t="shared" si="31"/>
        <v>7707.1415474538999</v>
      </c>
      <c r="T92" s="3">
        <f t="shared" si="32"/>
        <v>8118.2908805902798</v>
      </c>
      <c r="U92" s="3">
        <f t="shared" si="33"/>
        <v>8122.4085585369103</v>
      </c>
      <c r="V92" s="3">
        <f t="shared" si="34"/>
        <v>8614.4228721305317</v>
      </c>
      <c r="W92" s="3">
        <f t="shared" si="35"/>
        <v>9098.1075312129087</v>
      </c>
      <c r="X92" s="3">
        <f t="shared" si="36"/>
        <v>9288.1678830556648</v>
      </c>
      <c r="Y92" s="3">
        <f t="shared" si="37"/>
        <v>9703.8749791939299</v>
      </c>
      <c r="Z92" s="3">
        <f t="shared" si="38"/>
        <v>11108.791283949517</v>
      </c>
      <c r="AA92" s="3">
        <f t="shared" si="39"/>
        <v>11388.005325637494</v>
      </c>
      <c r="AB92" s="3">
        <f t="shared" si="40"/>
        <v>11704.676816341916</v>
      </c>
      <c r="AC92" s="3">
        <f t="shared" si="41"/>
        <v>12299.607158934199</v>
      </c>
      <c r="AD92" s="17">
        <f>+AC92*(1+Parameters!$B$18)</f>
        <v>12733.365461480826</v>
      </c>
      <c r="AE92" s="17">
        <f>+AD92*(1+Parameters!$B$19)</f>
        <v>13466.691082477337</v>
      </c>
      <c r="AF92" s="17">
        <f>+AE92*(1+Parameters!$B$20)</f>
        <v>13974.688113126816</v>
      </c>
    </row>
    <row r="93" spans="1:32" ht="12.75" customHeight="1" x14ac:dyDescent="0.3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8"/>
        <v>6890.1542229999995</v>
      </c>
      <c r="Q93" s="3">
        <f t="shared" si="29"/>
        <v>7031.0875079999996</v>
      </c>
      <c r="R93" s="3">
        <f t="shared" si="30"/>
        <v>6967.5506459232902</v>
      </c>
      <c r="S93" s="3">
        <f t="shared" si="31"/>
        <v>7481.4540144008997</v>
      </c>
      <c r="T93" s="3">
        <f t="shared" si="32"/>
        <v>7896.4847944562498</v>
      </c>
      <c r="U93" s="3">
        <f t="shared" si="33"/>
        <v>8178.4129516578296</v>
      </c>
      <c r="V93" s="3">
        <f t="shared" si="34"/>
        <v>8511.3401697432637</v>
      </c>
      <c r="W93" s="3">
        <f t="shared" si="35"/>
        <v>9351.2456397139722</v>
      </c>
      <c r="X93" s="3">
        <f t="shared" si="36"/>
        <v>9469.3554231085727</v>
      </c>
      <c r="Y93" s="3">
        <f t="shared" si="37"/>
        <v>9588.725864544982</v>
      </c>
      <c r="Z93" s="3">
        <f t="shared" si="38"/>
        <v>10585.989700465134</v>
      </c>
      <c r="AA93" s="3">
        <f t="shared" si="39"/>
        <v>10683.816043635274</v>
      </c>
      <c r="AB93" s="3">
        <f t="shared" si="40"/>
        <v>11459.745419060795</v>
      </c>
      <c r="AC93" s="3">
        <f t="shared" si="41"/>
        <v>12186.635512931623</v>
      </c>
      <c r="AD93" s="17">
        <f>+AC93*(1+Parameters!$B$18)</f>
        <v>12616.409754136066</v>
      </c>
      <c r="AE93" s="17">
        <f>+AD93*(1+Parameters!$B$19)</f>
        <v>13342.999793955933</v>
      </c>
      <c r="AF93" s="17">
        <f>+AE93*(1+Parameters!$B$20)</f>
        <v>13846.330882028929</v>
      </c>
    </row>
    <row r="94" spans="1:32" ht="12.75" customHeight="1" x14ac:dyDescent="0.3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8"/>
        <v>7168.3153419999999</v>
      </c>
      <c r="Q94" s="3">
        <f t="shared" si="29"/>
        <v>7023.0040580000004</v>
      </c>
      <c r="R94" s="3">
        <f t="shared" si="30"/>
        <v>7454.1661383987002</v>
      </c>
      <c r="S94" s="3">
        <f t="shared" si="31"/>
        <v>8142.8978201053997</v>
      </c>
      <c r="T94" s="3">
        <f t="shared" si="32"/>
        <v>7938.7751890948402</v>
      </c>
      <c r="U94" s="3">
        <f t="shared" si="33"/>
        <v>8135.4696216962502</v>
      </c>
      <c r="V94" s="3">
        <f t="shared" si="34"/>
        <v>8841.33335018861</v>
      </c>
      <c r="W94" s="3">
        <f t="shared" si="35"/>
        <v>8632.1053376438704</v>
      </c>
      <c r="X94" s="3">
        <f t="shared" si="36"/>
        <v>9484.5767287243143</v>
      </c>
      <c r="Y94" s="3">
        <f t="shared" si="37"/>
        <v>9996.3082170861853</v>
      </c>
      <c r="Z94" s="3">
        <f t="shared" si="38"/>
        <v>9909.9612634915065</v>
      </c>
      <c r="AA94" s="3">
        <f t="shared" si="39"/>
        <v>10321.65775883051</v>
      </c>
      <c r="AB94" s="3">
        <f t="shared" si="40"/>
        <v>9016.1244612656574</v>
      </c>
      <c r="AC94" s="3">
        <f t="shared" si="41"/>
        <v>9723.8456407160338</v>
      </c>
      <c r="AD94" s="17">
        <f>+AC94*(1+Parameters!$B$18)</f>
        <v>10066.767062907855</v>
      </c>
      <c r="AE94" s="17">
        <f>+AD94*(1+Parameters!$B$19)</f>
        <v>10646.520956736298</v>
      </c>
      <c r="AF94" s="17">
        <f>+AE94*(1+Parameters!$B$20)</f>
        <v>11048.134166666303</v>
      </c>
    </row>
    <row r="95" spans="1:32" ht="12.75" customHeight="1" x14ac:dyDescent="0.3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8"/>
        <v>6955.4468589999997</v>
      </c>
      <c r="Q95" s="3">
        <f t="shared" si="29"/>
        <v>7301.0612789999996</v>
      </c>
      <c r="R95" s="3">
        <f t="shared" si="30"/>
        <v>7615.6706527483502</v>
      </c>
      <c r="S95" s="3">
        <f t="shared" si="31"/>
        <v>7875.26332542211</v>
      </c>
      <c r="T95" s="3">
        <f t="shared" si="32"/>
        <v>8283.4259843142008</v>
      </c>
      <c r="U95" s="3">
        <f t="shared" si="33"/>
        <v>8455.8579017405991</v>
      </c>
      <c r="V95" s="3">
        <f t="shared" si="34"/>
        <v>8900.3470887036347</v>
      </c>
      <c r="W95" s="3">
        <f t="shared" si="35"/>
        <v>9330.6042133812498</v>
      </c>
      <c r="X95" s="3">
        <f t="shared" si="36"/>
        <v>9326.0787394463405</v>
      </c>
      <c r="Y95" s="3">
        <f t="shared" si="37"/>
        <v>9828.6746481080172</v>
      </c>
      <c r="Z95" s="3">
        <f t="shared" si="38"/>
        <v>9829.4112479812065</v>
      </c>
      <c r="AA95" s="3">
        <f t="shared" si="39"/>
        <v>9662.8713707378665</v>
      </c>
      <c r="AB95" s="3">
        <f t="shared" si="40"/>
        <v>10575.683362940015</v>
      </c>
      <c r="AC95" s="3">
        <f t="shared" si="41"/>
        <v>11740.860446882452</v>
      </c>
      <c r="AD95" s="17">
        <f>+AC95*(1+Parameters!$B$18)</f>
        <v>12154.9139716877</v>
      </c>
      <c r="AE95" s="17">
        <f>+AD95*(1+Parameters!$B$19)</f>
        <v>12854.926066951197</v>
      </c>
      <c r="AF95" s="17">
        <f>+AE95*(1+Parameters!$B$20)</f>
        <v>13339.845801965159</v>
      </c>
    </row>
    <row r="96" spans="1:32" ht="12.75" customHeight="1" x14ac:dyDescent="0.3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8"/>
        <v>7777.1844709999996</v>
      </c>
      <c r="Q96" s="3">
        <f t="shared" si="29"/>
        <v>8440.8768990000008</v>
      </c>
      <c r="R96" s="3">
        <f t="shared" si="30"/>
        <v>8195.2154534629499</v>
      </c>
      <c r="S96" s="3">
        <f t="shared" si="31"/>
        <v>8467.8456295606593</v>
      </c>
      <c r="T96" s="3">
        <f t="shared" si="32"/>
        <v>9172.0032502448394</v>
      </c>
      <c r="U96" s="3">
        <f t="shared" si="33"/>
        <v>9490.5998544486793</v>
      </c>
      <c r="V96" s="3">
        <f t="shared" si="34"/>
        <v>9334.627055926645</v>
      </c>
      <c r="W96" s="3">
        <f t="shared" si="35"/>
        <v>9676.7517110368626</v>
      </c>
      <c r="X96" s="3">
        <f t="shared" si="36"/>
        <v>10576.988919290508</v>
      </c>
      <c r="Y96" s="3">
        <f t="shared" si="37"/>
        <v>12020.876407277932</v>
      </c>
      <c r="Z96" s="3">
        <f t="shared" si="38"/>
        <v>13062.105808459628</v>
      </c>
      <c r="AA96" s="3">
        <f t="shared" si="39"/>
        <v>12821.967168806936</v>
      </c>
      <c r="AB96" s="3">
        <f t="shared" si="40"/>
        <v>13518.906486060543</v>
      </c>
      <c r="AC96" s="3">
        <f t="shared" si="41"/>
        <v>13898.806113397415</v>
      </c>
      <c r="AD96" s="17">
        <f>+AC96*(1+Parameters!$B$18)</f>
        <v>14388.961812621743</v>
      </c>
      <c r="AE96" s="17">
        <f>+AD96*(1+Parameters!$B$19)</f>
        <v>15217.634671235259</v>
      </c>
      <c r="AF96" s="17">
        <f>+AE96*(1+Parameters!$B$20)</f>
        <v>15791.681642324906</v>
      </c>
    </row>
    <row r="97" spans="1:32" ht="12.75" customHeight="1" x14ac:dyDescent="0.3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8"/>
        <v>10131.952112000001</v>
      </c>
      <c r="Q97" s="3">
        <f t="shared" si="29"/>
        <v>8984.3760939999993</v>
      </c>
      <c r="R97" s="3">
        <f t="shared" si="30"/>
        <v>7908.33066909835</v>
      </c>
      <c r="S97" s="3">
        <f t="shared" si="31"/>
        <v>8318.1846241585899</v>
      </c>
      <c r="T97" s="3">
        <f t="shared" si="32"/>
        <v>8765.3287340512397</v>
      </c>
      <c r="U97" s="3">
        <f t="shared" si="33"/>
        <v>8925.79546682006</v>
      </c>
      <c r="V97" s="3">
        <f t="shared" si="34"/>
        <v>9212.4050270442258</v>
      </c>
      <c r="W97" s="3">
        <f t="shared" si="35"/>
        <v>10382.497478836101</v>
      </c>
      <c r="X97" s="3">
        <f t="shared" si="36"/>
        <v>11830.701228164604</v>
      </c>
      <c r="Y97" s="3">
        <f t="shared" si="37"/>
        <v>13041.288366336634</v>
      </c>
      <c r="Z97" s="3">
        <f t="shared" si="38"/>
        <v>12519.289263070366</v>
      </c>
      <c r="AA97" s="3">
        <f t="shared" si="39"/>
        <v>11615.611360239162</v>
      </c>
      <c r="AB97" s="3">
        <f t="shared" si="40"/>
        <v>13478.6431176156</v>
      </c>
      <c r="AC97" s="3">
        <f t="shared" si="41"/>
        <v>18068.86725174911</v>
      </c>
      <c r="AD97" s="17">
        <f>+AC97*(1+Parameters!$B$18)</f>
        <v>18706.08444793948</v>
      </c>
      <c r="AE97" s="17">
        <f>+AD97*(1+Parameters!$B$19)</f>
        <v>19783.38416384688</v>
      </c>
      <c r="AF97" s="17">
        <f>+AE97*(1+Parameters!$B$20)</f>
        <v>20529.662544325136</v>
      </c>
    </row>
    <row r="98" spans="1:32" ht="12.75" customHeight="1" x14ac:dyDescent="0.3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8"/>
        <v>10642.73206</v>
      </c>
      <c r="Q98" s="3">
        <f t="shared" si="29"/>
        <v>10873.932508</v>
      </c>
      <c r="R98" s="3">
        <f t="shared" si="30"/>
        <v>10677.879876314</v>
      </c>
      <c r="S98" s="3">
        <f t="shared" si="31"/>
        <v>10913.118455087701</v>
      </c>
      <c r="T98" s="3">
        <f t="shared" si="32"/>
        <v>11350.1440941125</v>
      </c>
      <c r="U98" s="3">
        <f t="shared" si="33"/>
        <v>10676.333900654001</v>
      </c>
      <c r="V98" s="3">
        <f t="shared" si="34"/>
        <v>11285.301978400945</v>
      </c>
      <c r="W98" s="3">
        <f t="shared" si="35"/>
        <v>12470.483889310084</v>
      </c>
      <c r="X98" s="3">
        <f t="shared" si="36"/>
        <v>12365.064962821139</v>
      </c>
      <c r="Y98" s="3">
        <f t="shared" si="37"/>
        <v>14352.099617375645</v>
      </c>
      <c r="Z98" s="3">
        <f t="shared" si="38"/>
        <v>13047.610478649118</v>
      </c>
      <c r="AA98" s="3">
        <f t="shared" si="39"/>
        <v>12662.832710395531</v>
      </c>
      <c r="AB98" s="3">
        <f t="shared" si="40"/>
        <v>16493.700756211736</v>
      </c>
      <c r="AC98" s="3">
        <f t="shared" si="41"/>
        <v>17819.747149072591</v>
      </c>
      <c r="AD98" s="17">
        <f>+AC98*(1+Parameters!$B$18)</f>
        <v>18448.17886850172</v>
      </c>
      <c r="AE98" s="17">
        <f>+AD98*(1+Parameters!$B$19)</f>
        <v>19510.625577183986</v>
      </c>
      <c r="AF98" s="17">
        <f>+AE98*(1+Parameters!$B$20)</f>
        <v>20246.614826407927</v>
      </c>
    </row>
    <row r="99" spans="1:32" ht="12.75" customHeight="1" x14ac:dyDescent="0.3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8"/>
        <v>23847.78</v>
      </c>
      <c r="Q99" s="3">
        <f t="shared" si="29"/>
        <v>22818.789167999999</v>
      </c>
      <c r="R99" s="3">
        <f t="shared" si="30"/>
        <v>34377.597400722501</v>
      </c>
      <c r="S99" s="3">
        <f t="shared" si="31"/>
        <v>30469.720819222199</v>
      </c>
      <c r="T99" s="3">
        <f t="shared" si="32"/>
        <v>67998.035000000003</v>
      </c>
      <c r="U99" s="3">
        <f t="shared" si="33"/>
        <v>33330.599089341304</v>
      </c>
      <c r="V99" s="3">
        <f t="shared" si="34"/>
        <v>28036.947704081635</v>
      </c>
      <c r="W99" s="3">
        <f t="shared" si="35"/>
        <v>26233.4575</v>
      </c>
      <c r="X99" s="3">
        <f t="shared" si="36"/>
        <v>26200.113507377977</v>
      </c>
      <c r="Y99" s="3">
        <f t="shared" si="37"/>
        <v>24946.956167176351</v>
      </c>
      <c r="Z99" s="3">
        <f t="shared" si="38"/>
        <v>24456.189640035118</v>
      </c>
      <c r="AA99" s="3">
        <f t="shared" si="39"/>
        <v>29552.42105263158</v>
      </c>
      <c r="AB99" s="3">
        <f t="shared" si="40"/>
        <v>37658.977673325506</v>
      </c>
      <c r="AC99" s="3">
        <f t="shared" si="41"/>
        <v>36198.873090481793</v>
      </c>
      <c r="AD99" s="17">
        <f>+AC99*(1+Parameters!$B$18)</f>
        <v>37475.463598043076</v>
      </c>
      <c r="AE99" s="17">
        <f>+AD99*(1+Parameters!$B$19)</f>
        <v>39633.708226951348</v>
      </c>
      <c r="AF99" s="17">
        <f>+AE99*(1+Parameters!$B$20)</f>
        <v>41128.790127145592</v>
      </c>
    </row>
    <row r="100" spans="1:32" ht="12.75" customHeight="1" x14ac:dyDescent="0.3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8"/>
        <v>15850.343075999999</v>
      </c>
      <c r="Q100" s="3">
        <f t="shared" si="29"/>
        <v>17116.358174000001</v>
      </c>
      <c r="R100" s="3">
        <f t="shared" si="30"/>
        <v>15548.2774364623</v>
      </c>
      <c r="S100" s="3">
        <f t="shared" si="31"/>
        <v>17496.531538461499</v>
      </c>
      <c r="T100" s="3">
        <f t="shared" si="32"/>
        <v>16510.183794982</v>
      </c>
      <c r="U100" s="3">
        <f t="shared" si="33"/>
        <v>19921.158303258198</v>
      </c>
      <c r="V100" s="3">
        <f t="shared" si="34"/>
        <v>24800.741573033709</v>
      </c>
      <c r="W100" s="3">
        <f t="shared" si="35"/>
        <v>27509.102756892229</v>
      </c>
      <c r="X100" s="3">
        <f t="shared" si="36"/>
        <v>20939.707156308854</v>
      </c>
      <c r="Y100" s="3">
        <f t="shared" si="37"/>
        <v>23837.516045099739</v>
      </c>
      <c r="Z100" s="3">
        <f t="shared" si="38"/>
        <v>16379.906893004116</v>
      </c>
      <c r="AA100" s="3">
        <f t="shared" si="39"/>
        <v>23534.76644493718</v>
      </c>
      <c r="AB100" s="3">
        <f t="shared" si="40"/>
        <v>32327.28285465622</v>
      </c>
      <c r="AC100" s="3">
        <f t="shared" si="41"/>
        <v>27272.678060413356</v>
      </c>
      <c r="AD100" s="17">
        <f>+AC100*(1+Parameters!$B$18)</f>
        <v>28234.477115336231</v>
      </c>
      <c r="AE100" s="17">
        <f>+AD100*(1+Parameters!$B$19)</f>
        <v>29860.5252741478</v>
      </c>
      <c r="AF100" s="17">
        <f>+AE100*(1+Parameters!$B$20)</f>
        <v>30986.938442757466</v>
      </c>
    </row>
    <row r="101" spans="1:32" ht="12.75" customHeight="1" x14ac:dyDescent="0.3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8"/>
        <v>6761.589661</v>
      </c>
      <c r="Q101" s="3">
        <f t="shared" si="29"/>
        <v>7120.4918200000002</v>
      </c>
      <c r="R101" s="3">
        <f t="shared" si="30"/>
        <v>6798.1506345774596</v>
      </c>
      <c r="S101" s="3">
        <f t="shared" si="31"/>
        <v>7281.7063186170699</v>
      </c>
      <c r="T101" s="3">
        <f t="shared" si="32"/>
        <v>7212.3909278110395</v>
      </c>
      <c r="U101" s="3">
        <f t="shared" si="33"/>
        <v>7563.6987460441096</v>
      </c>
      <c r="V101" s="3">
        <f t="shared" si="34"/>
        <v>7510.2193992403727</v>
      </c>
      <c r="W101" s="3">
        <f t="shared" si="35"/>
        <v>7966.4247558960496</v>
      </c>
      <c r="X101" s="3">
        <f t="shared" si="36"/>
        <v>7868.1162888812178</v>
      </c>
      <c r="Y101" s="3">
        <f t="shared" si="37"/>
        <v>8645.1249610743489</v>
      </c>
      <c r="Z101" s="3">
        <f t="shared" si="38"/>
        <v>8874.0788340178315</v>
      </c>
      <c r="AA101" s="3">
        <f t="shared" si="39"/>
        <v>9471.718360757397</v>
      </c>
      <c r="AB101" s="3">
        <f t="shared" si="40"/>
        <v>8986.6761465383806</v>
      </c>
      <c r="AC101" s="3">
        <f t="shared" si="41"/>
        <v>9990.4472507018509</v>
      </c>
      <c r="AD101" s="17">
        <f>+AC101*(1+Parameters!$B$18)</f>
        <v>10342.770652998348</v>
      </c>
      <c r="AE101" s="17">
        <f>+AD101*(1+Parameters!$B$19)</f>
        <v>10938.419834267701</v>
      </c>
      <c r="AF101" s="17">
        <f>+AE101*(1+Parameters!$B$20)</f>
        <v>11351.044194756347</v>
      </c>
    </row>
    <row r="102" spans="1:32" ht="12.75" customHeight="1" x14ac:dyDescent="0.3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8"/>
        <v>7795.3917520000005</v>
      </c>
      <c r="Q102" s="3">
        <f t="shared" si="29"/>
        <v>7708.6177710000002</v>
      </c>
      <c r="R102" s="3">
        <f t="shared" si="30"/>
        <v>7851.4022710931604</v>
      </c>
      <c r="S102" s="3">
        <f t="shared" si="31"/>
        <v>7935.61212460767</v>
      </c>
      <c r="T102" s="3">
        <f t="shared" si="32"/>
        <v>8481.07769348285</v>
      </c>
      <c r="U102" s="3">
        <f t="shared" si="33"/>
        <v>8360.5502599625706</v>
      </c>
      <c r="V102" s="3">
        <f t="shared" si="34"/>
        <v>8711.0556826654101</v>
      </c>
      <c r="W102" s="3">
        <f t="shared" si="35"/>
        <v>9451.7218262061178</v>
      </c>
      <c r="X102" s="3">
        <f t="shared" si="36"/>
        <v>9782.9498364650408</v>
      </c>
      <c r="Y102" s="3">
        <f t="shared" si="37"/>
        <v>10105.476848024926</v>
      </c>
      <c r="Z102" s="3">
        <f t="shared" si="38"/>
        <v>10582.9472042365</v>
      </c>
      <c r="AA102" s="3">
        <f t="shared" si="39"/>
        <v>10730.500952228338</v>
      </c>
      <c r="AB102" s="3">
        <f t="shared" si="40"/>
        <v>12321.508145360332</v>
      </c>
      <c r="AC102" s="3">
        <f t="shared" si="41"/>
        <v>13574.863775845808</v>
      </c>
      <c r="AD102" s="17">
        <f>+AC102*(1+Parameters!$B$18)</f>
        <v>14053.595315205217</v>
      </c>
      <c r="AE102" s="17">
        <f>+AD102*(1+Parameters!$B$19)</f>
        <v>14862.954124777782</v>
      </c>
      <c r="AF102" s="17">
        <f>+AE102*(1+Parameters!$B$20)</f>
        <v>15423.621664845656</v>
      </c>
    </row>
    <row r="103" spans="1:32" ht="12.75" customHeight="1" x14ac:dyDescent="0.3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42">IF(ISNA(VLOOKUP(C103,NOE10_11,7,FALSE)),0,VLOOKUP(C103,NOE10_11,7,FALSE))</f>
        <v>7411.0643209999998</v>
      </c>
      <c r="Q103" s="3">
        <f t="shared" ref="Q103:Q134" si="43">IF(ISNA(VLOOKUP(C103,NOE11_12,7,FALSE)),0,VLOOKUP(C103,NOE11_12,7,FALSE))</f>
        <v>7512.1867089999996</v>
      </c>
      <c r="R103" s="3">
        <f t="shared" ref="R103:R134" si="44">IF(ISNA(VLOOKUP($C103,NOE12_13,7,FALSE)),0,VLOOKUP($C103,NOE12_13,7,FALSE))</f>
        <v>7323.05470874617</v>
      </c>
      <c r="S103" s="3">
        <f t="shared" ref="S103:S134" si="45">IF(ISNA(VLOOKUP($C103,NOE13_14,7,FALSE)),0,VLOOKUP($C103,NOE13_14,7,FALSE))</f>
        <v>7873.2170805096503</v>
      </c>
      <c r="T103" s="3">
        <f t="shared" ref="T103:T134" si="46">IF(ISNA(VLOOKUP($C103,NOE14_15,7,FALSE)),0,VLOOKUP($C103,NOE14_15,7,FALSE))</f>
        <v>8190.8461214488198</v>
      </c>
      <c r="U103" s="3">
        <f t="shared" ref="U103:U134" si="47">IF(ISNA(VLOOKUP($C103,NOE15_16,7,FALSE)),0,VLOOKUP($C103,NOE15_16,7,FALSE))</f>
        <v>8254.7591648314992</v>
      </c>
      <c r="V103" s="3">
        <f t="shared" ref="V103:V134" si="48">IF(ISNA(VLOOKUP($C103,NOE16_17,7,FALSE)),0,VLOOKUP($C103,NOE16_17,7,FALSE))</f>
        <v>8485.7257444966508</v>
      </c>
      <c r="W103" s="3">
        <f t="shared" ref="W103:W134" si="49">IF(ISNA(VLOOKUP($C103,NOE_1718,7,FALSE)),0,VLOOKUP($C103,NOE_1718,7,FALSE))</f>
        <v>9167.74476085075</v>
      </c>
      <c r="X103" s="3">
        <f t="shared" ref="X103:X134" si="50">IF(ISNA(VLOOKUP($C103,NOE_1819,7,FALSE)),0,VLOOKUP($C103,NOE_1819,7,FALSE))</f>
        <v>9408.7976209478202</v>
      </c>
      <c r="Y103" s="3">
        <f t="shared" ref="Y103:Y134" si="51">IF(ISNA(VLOOKUP($C103,NOE_1920,7,FALSE)),0,VLOOKUP($C103,NOE_1920,7,FALSE))</f>
        <v>10007.256793736738</v>
      </c>
      <c r="Z103" s="3">
        <f t="shared" ref="Z103:Z134" si="52">IF(ISNA(VLOOKUP($C103,NOE_2021,7,FALSE)),0,VLOOKUP($C103,NOE_2021,7,FALSE))</f>
        <v>10623.4882524364</v>
      </c>
      <c r="AA103" s="3">
        <f t="shared" ref="AA103:AA134" si="53">IF(ISNA(VLOOKUP($C103,NOE21_22,7,FALSE)),0,VLOOKUP($C103,NOE21_22,7,FALSE))</f>
        <v>10742.972015513093</v>
      </c>
      <c r="AB103" s="3">
        <f t="shared" ref="AB103:AB134" si="54">IF(ISNA(VLOOKUP($C103,NOE22_23,7,FALSE)),0,VLOOKUP($C103,NOE22_23,7,FALSE))</f>
        <v>11313.22820421112</v>
      </c>
      <c r="AC103" s="3">
        <f t="shared" ref="AC103:AC134" si="55">IF(ISNA(VLOOKUP($C103,NOE23_24,7,FALSE)),0,VLOOKUP($C103,NOE23_24,7,FALSE))</f>
        <v>12000.1869900321</v>
      </c>
      <c r="AD103" s="17">
        <f>+AC103*(1+Parameters!$B$18)</f>
        <v>12423.385932224128</v>
      </c>
      <c r="AE103" s="17">
        <f>+AD103*(1+Parameters!$B$19)</f>
        <v>13138.859561814594</v>
      </c>
      <c r="AF103" s="17">
        <f>+AE103*(1+Parameters!$B$20)</f>
        <v>13634.489973371825</v>
      </c>
    </row>
    <row r="104" spans="1:32" ht="12.75" customHeight="1" x14ac:dyDescent="0.3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42"/>
        <v>5933.8074690000003</v>
      </c>
      <c r="Q104" s="3">
        <f t="shared" si="43"/>
        <v>6008.1670020000001</v>
      </c>
      <c r="R104" s="3">
        <f t="shared" si="44"/>
        <v>6611.77947298657</v>
      </c>
      <c r="S104" s="3">
        <f t="shared" si="45"/>
        <v>7138.8098433943296</v>
      </c>
      <c r="T104" s="3">
        <f t="shared" si="46"/>
        <v>7511.7701185170899</v>
      </c>
      <c r="U104" s="3">
        <f t="shared" si="47"/>
        <v>7544.9542140355697</v>
      </c>
      <c r="V104" s="3">
        <f t="shared" si="48"/>
        <v>7491.3932739121701</v>
      </c>
      <c r="W104" s="3">
        <f t="shared" si="49"/>
        <v>7888.7247509104664</v>
      </c>
      <c r="X104" s="3">
        <f t="shared" si="50"/>
        <v>8538.2533122217264</v>
      </c>
      <c r="Y104" s="3">
        <f t="shared" si="51"/>
        <v>8686.5951796872414</v>
      </c>
      <c r="Z104" s="3">
        <f t="shared" si="52"/>
        <v>9234.622730473</v>
      </c>
      <c r="AA104" s="3">
        <f t="shared" si="53"/>
        <v>9591.9488457618863</v>
      </c>
      <c r="AB104" s="3">
        <f t="shared" si="54"/>
        <v>10138.742095760712</v>
      </c>
      <c r="AC104" s="3">
        <f t="shared" si="55"/>
        <v>11194.821203380974</v>
      </c>
      <c r="AD104" s="17">
        <f>+AC104*(1+Parameters!$B$18)</f>
        <v>11589.618092399038</v>
      </c>
      <c r="AE104" s="17">
        <f>+AD104*(1+Parameters!$B$19)</f>
        <v>12257.074305010761</v>
      </c>
      <c r="AF104" s="17">
        <f>+AE104*(1+Parameters!$B$20)</f>
        <v>12719.441586866466</v>
      </c>
    </row>
    <row r="105" spans="1:32" ht="12.75" customHeight="1" x14ac:dyDescent="0.3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42"/>
        <v>11098.873411</v>
      </c>
      <c r="Q105" s="3">
        <f t="shared" si="43"/>
        <v>10912.632216</v>
      </c>
      <c r="R105" s="3">
        <f t="shared" si="44"/>
        <v>11204.9968845364</v>
      </c>
      <c r="S105" s="3">
        <f t="shared" si="45"/>
        <v>11585.779320765399</v>
      </c>
      <c r="T105" s="3">
        <f t="shared" si="46"/>
        <v>12910.4244401753</v>
      </c>
      <c r="U105" s="3">
        <f t="shared" si="47"/>
        <v>10904.9214975459</v>
      </c>
      <c r="V105" s="3">
        <f t="shared" si="48"/>
        <v>12483.090791621327</v>
      </c>
      <c r="W105" s="3">
        <f t="shared" si="49"/>
        <v>14908.669692737431</v>
      </c>
      <c r="X105" s="3">
        <f t="shared" si="50"/>
        <v>14143.440626844142</v>
      </c>
      <c r="Y105" s="3">
        <f t="shared" si="51"/>
        <v>13444.638962039951</v>
      </c>
      <c r="Z105" s="3">
        <f t="shared" si="52"/>
        <v>18605.701375976201</v>
      </c>
      <c r="AA105" s="3">
        <f t="shared" si="53"/>
        <v>18818.449936056568</v>
      </c>
      <c r="AB105" s="3">
        <f t="shared" si="54"/>
        <v>16608.096050269298</v>
      </c>
      <c r="AC105" s="3">
        <f t="shared" si="55"/>
        <v>21006.084331510072</v>
      </c>
      <c r="AD105" s="17">
        <f>+AC105*(1+Parameters!$B$18)</f>
        <v>21746.885510364686</v>
      </c>
      <c r="AE105" s="17">
        <f>+AD105*(1+Parameters!$B$19)</f>
        <v>22999.30761117303</v>
      </c>
      <c r="AF105" s="17">
        <f>+AE105*(1+Parameters!$B$20)</f>
        <v>23866.898610469983</v>
      </c>
    </row>
    <row r="106" spans="1:32" ht="12.75" customHeight="1" x14ac:dyDescent="0.3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42"/>
        <v>7717.3440700000001</v>
      </c>
      <c r="Q106" s="3">
        <f t="shared" si="43"/>
        <v>7163.7625289999996</v>
      </c>
      <c r="R106" s="3">
        <f t="shared" si="44"/>
        <v>7366.2950777094002</v>
      </c>
      <c r="S106" s="3">
        <f t="shared" si="45"/>
        <v>7788.8660379777402</v>
      </c>
      <c r="T106" s="3">
        <f t="shared" si="46"/>
        <v>8509.4559819973201</v>
      </c>
      <c r="U106" s="3">
        <f t="shared" si="47"/>
        <v>8206.1374626647194</v>
      </c>
      <c r="V106" s="3">
        <f t="shared" si="48"/>
        <v>8625.9525186060637</v>
      </c>
      <c r="W106" s="3">
        <f t="shared" si="49"/>
        <v>9262.8878744115082</v>
      </c>
      <c r="X106" s="3">
        <f t="shared" si="50"/>
        <v>9166.2619209676031</v>
      </c>
      <c r="Y106" s="3">
        <f t="shared" si="51"/>
        <v>10062.800754516968</v>
      </c>
      <c r="Z106" s="3">
        <f t="shared" si="52"/>
        <v>10982.022800707186</v>
      </c>
      <c r="AA106" s="3">
        <f t="shared" si="53"/>
        <v>11356.27619622288</v>
      </c>
      <c r="AB106" s="3">
        <f t="shared" si="54"/>
        <v>11739.762693315153</v>
      </c>
      <c r="AC106" s="3">
        <f t="shared" si="55"/>
        <v>11766.062634462061</v>
      </c>
      <c r="AD106" s="17">
        <f>+AC106*(1+Parameters!$B$18)</f>
        <v>12181.004940344927</v>
      </c>
      <c r="AE106" s="17">
        <f>+AD106*(1+Parameters!$B$19)</f>
        <v>12882.519637245898</v>
      </c>
      <c r="AF106" s="17">
        <f>+AE106*(1+Parameters!$B$20)</f>
        <v>13368.480270256916</v>
      </c>
    </row>
    <row r="107" spans="1:32" ht="12.75" customHeight="1" x14ac:dyDescent="0.3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42"/>
        <v>7014.8780569999999</v>
      </c>
      <c r="Q107" s="3">
        <f t="shared" si="43"/>
        <v>6789.8714190000001</v>
      </c>
      <c r="R107" s="3">
        <f t="shared" si="44"/>
        <v>7172.45679924878</v>
      </c>
      <c r="S107" s="3">
        <f t="shared" si="45"/>
        <v>7854.5533124469202</v>
      </c>
      <c r="T107" s="3">
        <f t="shared" si="46"/>
        <v>8272.3150339826207</v>
      </c>
      <c r="U107" s="3">
        <f t="shared" si="47"/>
        <v>8410.9458587414101</v>
      </c>
      <c r="V107" s="3">
        <f t="shared" si="48"/>
        <v>8392.5844684745607</v>
      </c>
      <c r="W107" s="3">
        <f t="shared" si="49"/>
        <v>9008.0562413915304</v>
      </c>
      <c r="X107" s="3">
        <f t="shared" si="50"/>
        <v>9436.5768021570657</v>
      </c>
      <c r="Y107" s="3">
        <f t="shared" si="51"/>
        <v>9693.6852382888155</v>
      </c>
      <c r="Z107" s="3">
        <f t="shared" si="52"/>
        <v>10542.50188768812</v>
      </c>
      <c r="AA107" s="3">
        <f t="shared" si="53"/>
        <v>10416.984415022849</v>
      </c>
      <c r="AB107" s="3">
        <f t="shared" si="54"/>
        <v>11106.500085233556</v>
      </c>
      <c r="AC107" s="3">
        <f t="shared" si="55"/>
        <v>12703.905614222802</v>
      </c>
      <c r="AD107" s="17">
        <f>+AC107*(1+Parameters!$B$18)</f>
        <v>13151.921917811424</v>
      </c>
      <c r="AE107" s="17">
        <f>+AD107*(1+Parameters!$B$19)</f>
        <v>13909.352570128149</v>
      </c>
      <c r="AF107" s="17">
        <f>+AE107*(1+Parameters!$B$20)</f>
        <v>14434.047891392023</v>
      </c>
    </row>
    <row r="108" spans="1:32" ht="12.75" customHeight="1" x14ac:dyDescent="0.3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42"/>
        <v>7029.0400920000002</v>
      </c>
      <c r="Q108" s="3">
        <f t="shared" si="43"/>
        <v>7119.8060180000002</v>
      </c>
      <c r="R108" s="3">
        <f t="shared" si="44"/>
        <v>6629.3318504531098</v>
      </c>
      <c r="S108" s="3">
        <f t="shared" si="45"/>
        <v>7453.4984563284397</v>
      </c>
      <c r="T108" s="3">
        <f t="shared" si="46"/>
        <v>8124.1095153665101</v>
      </c>
      <c r="U108" s="3">
        <f t="shared" si="47"/>
        <v>8436.8666794740293</v>
      </c>
      <c r="V108" s="3">
        <f t="shared" si="48"/>
        <v>8428.6950018031002</v>
      </c>
      <c r="W108" s="3">
        <f t="shared" si="49"/>
        <v>8788.7675556900085</v>
      </c>
      <c r="X108" s="3">
        <f t="shared" si="50"/>
        <v>9250.8931824274878</v>
      </c>
      <c r="Y108" s="3">
        <f t="shared" si="51"/>
        <v>10078.979035829103</v>
      </c>
      <c r="Z108" s="3">
        <f t="shared" si="52"/>
        <v>10509.065843958761</v>
      </c>
      <c r="AA108" s="3">
        <f t="shared" si="53"/>
        <v>10625.589982582771</v>
      </c>
      <c r="AB108" s="3">
        <f t="shared" si="54"/>
        <v>11592.360595306649</v>
      </c>
      <c r="AC108" s="3">
        <f t="shared" si="55"/>
        <v>12570.924020127119</v>
      </c>
      <c r="AD108" s="17">
        <f>+AC108*(1+Parameters!$B$18)</f>
        <v>13014.250590964155</v>
      </c>
      <c r="AE108" s="17">
        <f>+AD108*(1+Parameters!$B$19)</f>
        <v>13763.75263151213</v>
      </c>
      <c r="AF108" s="17">
        <f>+AE108*(1+Parameters!$B$20)</f>
        <v>14282.955561510274</v>
      </c>
    </row>
    <row r="109" spans="1:32" ht="12.75" customHeight="1" x14ac:dyDescent="0.3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42"/>
        <v>10483.390603</v>
      </c>
      <c r="Q109" s="3">
        <f t="shared" si="43"/>
        <v>9932.5844379999999</v>
      </c>
      <c r="R109" s="3">
        <f t="shared" si="44"/>
        <v>9734.6386711046307</v>
      </c>
      <c r="S109" s="3">
        <f t="shared" si="45"/>
        <v>11197.4975850844</v>
      </c>
      <c r="T109" s="3">
        <f t="shared" si="46"/>
        <v>10876.2121361709</v>
      </c>
      <c r="U109" s="3">
        <f t="shared" si="47"/>
        <v>11339.4402218143</v>
      </c>
      <c r="V109" s="3">
        <f t="shared" si="48"/>
        <v>12826.738155802861</v>
      </c>
      <c r="W109" s="3">
        <f t="shared" si="49"/>
        <v>14856.949738675959</v>
      </c>
      <c r="X109" s="3">
        <f t="shared" si="50"/>
        <v>13493.305479395998</v>
      </c>
      <c r="Y109" s="3">
        <f t="shared" si="51"/>
        <v>12861.416418660378</v>
      </c>
      <c r="Z109" s="3">
        <f t="shared" si="52"/>
        <v>13216.188960856096</v>
      </c>
      <c r="AA109" s="3">
        <f t="shared" si="53"/>
        <v>13154.272803715863</v>
      </c>
      <c r="AB109" s="3">
        <f t="shared" si="54"/>
        <v>14996.592559245117</v>
      </c>
      <c r="AC109" s="3">
        <f t="shared" si="55"/>
        <v>15083.688786042487</v>
      </c>
      <c r="AD109" s="17">
        <f>+AC109*(1+Parameters!$B$18)</f>
        <v>15615.630591941785</v>
      </c>
      <c r="AE109" s="17">
        <f>+AD109*(1+Parameters!$B$19)</f>
        <v>16514.948375266922</v>
      </c>
      <c r="AF109" s="17">
        <f>+AE109*(1+Parameters!$B$20)</f>
        <v>17137.933241005871</v>
      </c>
    </row>
    <row r="110" spans="1:32" ht="12.75" customHeight="1" x14ac:dyDescent="0.3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42"/>
        <v>11123.540099</v>
      </c>
      <c r="Q110" s="3">
        <f t="shared" si="43"/>
        <v>10265.590829000001</v>
      </c>
      <c r="R110" s="3">
        <f t="shared" si="44"/>
        <v>10530.069184346299</v>
      </c>
      <c r="S110" s="3">
        <f t="shared" si="45"/>
        <v>10235.3282320336</v>
      </c>
      <c r="T110" s="3">
        <f t="shared" si="46"/>
        <v>11973.165772812101</v>
      </c>
      <c r="U110" s="3">
        <f t="shared" si="47"/>
        <v>14418.034390554199</v>
      </c>
      <c r="V110" s="3">
        <f t="shared" si="48"/>
        <v>12344.199302850111</v>
      </c>
      <c r="W110" s="3">
        <f t="shared" si="49"/>
        <v>12881.368233224428</v>
      </c>
      <c r="X110" s="3">
        <f t="shared" si="50"/>
        <v>14219.619927862937</v>
      </c>
      <c r="Y110" s="3">
        <f t="shared" si="51"/>
        <v>14085.557100342025</v>
      </c>
      <c r="Z110" s="3">
        <f t="shared" si="52"/>
        <v>16042.383661024076</v>
      </c>
      <c r="AA110" s="3">
        <f t="shared" si="53"/>
        <v>17992.819693396224</v>
      </c>
      <c r="AB110" s="3">
        <f t="shared" si="54"/>
        <v>21052.720249912414</v>
      </c>
      <c r="AC110" s="3">
        <f t="shared" si="55"/>
        <v>20979.528177523891</v>
      </c>
      <c r="AD110" s="17">
        <f>+AC110*(1+Parameters!$B$18)</f>
        <v>21719.39282628235</v>
      </c>
      <c r="AE110" s="17">
        <f>+AD110*(1+Parameters!$B$19)</f>
        <v>22970.231599439529</v>
      </c>
      <c r="AF110" s="17">
        <f>+AE110*(1+Parameters!$B$20)</f>
        <v>23836.725779366876</v>
      </c>
    </row>
    <row r="111" spans="1:32" ht="12.75" customHeight="1" x14ac:dyDescent="0.3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42"/>
        <v>6580.4511510000002</v>
      </c>
      <c r="Q111" s="3">
        <f t="shared" si="43"/>
        <v>6939.5003900000002</v>
      </c>
      <c r="R111" s="3">
        <f t="shared" si="44"/>
        <v>7279.2562716078</v>
      </c>
      <c r="S111" s="3">
        <f t="shared" si="45"/>
        <v>7624.12658596049</v>
      </c>
      <c r="T111" s="3">
        <f t="shared" si="46"/>
        <v>7506.3810305176803</v>
      </c>
      <c r="U111" s="3">
        <f t="shared" si="47"/>
        <v>7450.7697937359899</v>
      </c>
      <c r="V111" s="3">
        <f t="shared" si="48"/>
        <v>7958.799442830752</v>
      </c>
      <c r="W111" s="3">
        <f t="shared" si="49"/>
        <v>8421.0948500413851</v>
      </c>
      <c r="X111" s="3">
        <f t="shared" si="50"/>
        <v>8855.2172927826123</v>
      </c>
      <c r="Y111" s="3">
        <f t="shared" si="51"/>
        <v>9263.5562625784296</v>
      </c>
      <c r="Z111" s="3">
        <f t="shared" si="52"/>
        <v>9910.6444434767454</v>
      </c>
      <c r="AA111" s="3">
        <f t="shared" si="53"/>
        <v>10034.57770982376</v>
      </c>
      <c r="AB111" s="3">
        <f t="shared" si="54"/>
        <v>11096.561413518501</v>
      </c>
      <c r="AC111" s="3">
        <f t="shared" si="55"/>
        <v>12272.851699868188</v>
      </c>
      <c r="AD111" s="17">
        <f>+AC111*(1+Parameters!$B$18)</f>
        <v>12705.666443619939</v>
      </c>
      <c r="AE111" s="17">
        <f>+AD111*(1+Parameters!$B$19)</f>
        <v>13437.396854023047</v>
      </c>
      <c r="AF111" s="17">
        <f>+AE111*(1+Parameters!$B$20)</f>
        <v>13944.288833626297</v>
      </c>
    </row>
    <row r="112" spans="1:32" ht="12.75" customHeight="1" x14ac:dyDescent="0.3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42"/>
        <v>8201.1535339999991</v>
      </c>
      <c r="Q112" s="3">
        <f t="shared" si="43"/>
        <v>8130.6626370000004</v>
      </c>
      <c r="R112" s="3">
        <f t="shared" si="44"/>
        <v>8968.6965892191201</v>
      </c>
      <c r="S112" s="3">
        <f t="shared" si="45"/>
        <v>9984.3417143245297</v>
      </c>
      <c r="T112" s="3">
        <f t="shared" si="46"/>
        <v>9151.05841489454</v>
      </c>
      <c r="U112" s="3">
        <f t="shared" si="47"/>
        <v>8680.2822481809199</v>
      </c>
      <c r="V112" s="3">
        <f t="shared" si="48"/>
        <v>8052.3411555376497</v>
      </c>
      <c r="W112" s="3">
        <f t="shared" si="49"/>
        <v>8002.6038026454089</v>
      </c>
      <c r="X112" s="3">
        <f t="shared" si="50"/>
        <v>8987.5626746092221</v>
      </c>
      <c r="Y112" s="3">
        <f t="shared" si="51"/>
        <v>9121.0948930376398</v>
      </c>
      <c r="Z112" s="3">
        <f t="shared" si="52"/>
        <v>8617.9295184539842</v>
      </c>
      <c r="AA112" s="3">
        <f t="shared" si="53"/>
        <v>9703.2016413601359</v>
      </c>
      <c r="AB112" s="3">
        <f t="shared" si="54"/>
        <v>11145.45226692836</v>
      </c>
      <c r="AC112" s="3">
        <f t="shared" si="55"/>
        <v>10677.321060939119</v>
      </c>
      <c r="AD112" s="17">
        <f>+AC112*(1+Parameters!$B$18)</f>
        <v>11053.867774935115</v>
      </c>
      <c r="AE112" s="17">
        <f>+AD112*(1+Parameters!$B$19)</f>
        <v>11690.469659565615</v>
      </c>
      <c r="AF112" s="17">
        <f>+AE112*(1+Parameters!$B$20)</f>
        <v>12131.463207095976</v>
      </c>
    </row>
    <row r="113" spans="1:32" ht="12.75" customHeight="1" x14ac:dyDescent="0.3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42"/>
        <v>8460.8915489999999</v>
      </c>
      <c r="Q113" s="3">
        <f t="shared" si="43"/>
        <v>7621.7373020000005</v>
      </c>
      <c r="R113" s="3">
        <f t="shared" si="44"/>
        <v>7745.7296319550096</v>
      </c>
      <c r="S113" s="3">
        <f t="shared" si="45"/>
        <v>7541.6706236415803</v>
      </c>
      <c r="T113" s="3">
        <f t="shared" si="46"/>
        <v>9127.4002065176392</v>
      </c>
      <c r="U113" s="3">
        <f t="shared" si="47"/>
        <v>9825.52841743713</v>
      </c>
      <c r="V113" s="3">
        <f t="shared" si="48"/>
        <v>9855.4378090813716</v>
      </c>
      <c r="W113" s="3">
        <f t="shared" si="49"/>
        <v>10057.407264169875</v>
      </c>
      <c r="X113" s="3">
        <f t="shared" si="50"/>
        <v>9967.4158433309822</v>
      </c>
      <c r="Y113" s="3">
        <f t="shared" si="51"/>
        <v>11084.381375077826</v>
      </c>
      <c r="Z113" s="3">
        <f t="shared" si="52"/>
        <v>11341.351312401524</v>
      </c>
      <c r="AA113" s="3">
        <f t="shared" si="53"/>
        <v>11936.067564561468</v>
      </c>
      <c r="AB113" s="3">
        <f t="shared" si="54"/>
        <v>11971.847683181017</v>
      </c>
      <c r="AC113" s="3">
        <f t="shared" si="55"/>
        <v>11691.303791225728</v>
      </c>
      <c r="AD113" s="17">
        <f>+AC113*(1+Parameters!$B$18)</f>
        <v>12103.609649576285</v>
      </c>
      <c r="AE113" s="17">
        <f>+AD113*(1+Parameters!$B$19)</f>
        <v>12800.667084189699</v>
      </c>
      <c r="AF113" s="17">
        <f>+AE113*(1+Parameters!$B$20)</f>
        <v>13283.540035627793</v>
      </c>
    </row>
    <row r="114" spans="1:32" ht="12.75" customHeight="1" x14ac:dyDescent="0.3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42"/>
        <v>9622.0278469999994</v>
      </c>
      <c r="Q114" s="3">
        <f t="shared" si="43"/>
        <v>11371.670332</v>
      </c>
      <c r="R114" s="3">
        <f t="shared" si="44"/>
        <v>10242.913473005199</v>
      </c>
      <c r="S114" s="3">
        <f t="shared" si="45"/>
        <v>9931.8403451561808</v>
      </c>
      <c r="T114" s="3">
        <f t="shared" si="46"/>
        <v>10408.5160740089</v>
      </c>
      <c r="U114" s="3">
        <f t="shared" si="47"/>
        <v>10104.937382231201</v>
      </c>
      <c r="V114" s="3">
        <f t="shared" si="48"/>
        <v>9334.1892628922633</v>
      </c>
      <c r="W114" s="3">
        <f t="shared" si="49"/>
        <v>10335.225692490465</v>
      </c>
      <c r="X114" s="3">
        <f t="shared" si="50"/>
        <v>8231.8399535343378</v>
      </c>
      <c r="Y114" s="3">
        <f t="shared" si="51"/>
        <v>9772.8536257354608</v>
      </c>
      <c r="Z114" s="3">
        <f t="shared" si="52"/>
        <v>9351.8389802653201</v>
      </c>
      <c r="AA114" s="3">
        <f t="shared" si="53"/>
        <v>9174.0487405362874</v>
      </c>
      <c r="AB114" s="3">
        <f t="shared" si="54"/>
        <v>11215.615912467281</v>
      </c>
      <c r="AC114" s="3">
        <f t="shared" si="55"/>
        <v>12079.016788994857</v>
      </c>
      <c r="AD114" s="17">
        <f>+AC114*(1+Parameters!$B$18)</f>
        <v>12504.99574516183</v>
      </c>
      <c r="AE114" s="17">
        <f>+AD114*(1+Parameters!$B$19)</f>
        <v>13225.169355046823</v>
      </c>
      <c r="AF114" s="17">
        <f>+AE114*(1+Parameters!$B$20)</f>
        <v>13724.055586345474</v>
      </c>
    </row>
    <row r="115" spans="1:32" ht="12.75" customHeight="1" x14ac:dyDescent="0.3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42"/>
        <v>12128.831842</v>
      </c>
      <c r="Q115" s="3">
        <f t="shared" si="43"/>
        <v>10559.965376</v>
      </c>
      <c r="R115" s="3">
        <f t="shared" si="44"/>
        <v>9034.8696130547396</v>
      </c>
      <c r="S115" s="3">
        <f t="shared" si="45"/>
        <v>9999.2682845006002</v>
      </c>
      <c r="T115" s="3">
        <f t="shared" si="46"/>
        <v>11323.965084788701</v>
      </c>
      <c r="U115" s="3">
        <f t="shared" si="47"/>
        <v>9978.7613527037793</v>
      </c>
      <c r="V115" s="3">
        <f t="shared" si="48"/>
        <v>10707.855714854639</v>
      </c>
      <c r="W115" s="3">
        <f t="shared" si="49"/>
        <v>13160.430731046932</v>
      </c>
      <c r="X115" s="3">
        <f t="shared" si="50"/>
        <v>13061.458738501969</v>
      </c>
      <c r="Y115" s="3">
        <f t="shared" si="51"/>
        <v>14203.104122454508</v>
      </c>
      <c r="Z115" s="3">
        <f t="shared" si="52"/>
        <v>13672.508970505356</v>
      </c>
      <c r="AA115" s="3">
        <f t="shared" si="53"/>
        <v>8247.1192101759261</v>
      </c>
      <c r="AB115" s="3">
        <f t="shared" si="54"/>
        <v>12276.378954660919</v>
      </c>
      <c r="AC115" s="3">
        <f t="shared" si="55"/>
        <v>11920.708251935012</v>
      </c>
      <c r="AD115" s="17">
        <f>+AC115*(1+Parameters!$B$18)</f>
        <v>12341.104294645775</v>
      </c>
      <c r="AE115" s="17">
        <f>+AD115*(1+Parameters!$B$19)</f>
        <v>13051.8392529748</v>
      </c>
      <c r="AF115" s="17">
        <f>+AE115*(1+Parameters!$B$20)</f>
        <v>13544.187042377407</v>
      </c>
    </row>
    <row r="116" spans="1:32" ht="12.75" customHeight="1" x14ac:dyDescent="0.3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42"/>
        <v>7421.0244430000002</v>
      </c>
      <c r="Q116" s="3">
        <f t="shared" si="43"/>
        <v>7661.935751</v>
      </c>
      <c r="R116" s="3">
        <f t="shared" si="44"/>
        <v>8253.3223577253102</v>
      </c>
      <c r="S116" s="3">
        <f t="shared" si="45"/>
        <v>8835.8960827595292</v>
      </c>
      <c r="T116" s="3">
        <f t="shared" si="46"/>
        <v>8658.6883152714508</v>
      </c>
      <c r="U116" s="3">
        <f t="shared" si="47"/>
        <v>8869.0747821872392</v>
      </c>
      <c r="V116" s="3">
        <f t="shared" si="48"/>
        <v>8599.09242026623</v>
      </c>
      <c r="W116" s="3">
        <f t="shared" si="49"/>
        <v>9450.956007953364</v>
      </c>
      <c r="X116" s="3">
        <f t="shared" si="50"/>
        <v>9938.6410377322609</v>
      </c>
      <c r="Y116" s="3">
        <f t="shared" si="51"/>
        <v>11595.934926025102</v>
      </c>
      <c r="Z116" s="3">
        <f t="shared" si="52"/>
        <v>12243.673267888556</v>
      </c>
      <c r="AA116" s="3">
        <f t="shared" si="53"/>
        <v>12782.706167113805</v>
      </c>
      <c r="AB116" s="3">
        <f t="shared" si="54"/>
        <v>14346.413104572754</v>
      </c>
      <c r="AC116" s="3">
        <f t="shared" si="55"/>
        <v>12627.95270310317</v>
      </c>
      <c r="AD116" s="17">
        <f>+AC116*(1+Parameters!$B$18)</f>
        <v>13073.290449126904</v>
      </c>
      <c r="AE116" s="17">
        <f>+AD116*(1+Parameters!$B$19)</f>
        <v>13826.192646591895</v>
      </c>
      <c r="AF116" s="17">
        <f>+AE116*(1+Parameters!$B$20)</f>
        <v>14347.75096902163</v>
      </c>
    </row>
    <row r="117" spans="1:32" ht="12.75" customHeight="1" x14ac:dyDescent="0.3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42"/>
        <v>7474.2431299999998</v>
      </c>
      <c r="Q117" s="3">
        <f t="shared" si="43"/>
        <v>7614.9680520000002</v>
      </c>
      <c r="R117" s="3">
        <f t="shared" si="44"/>
        <v>8052.6493174954603</v>
      </c>
      <c r="S117" s="3">
        <f t="shared" si="45"/>
        <v>8163.6652427306299</v>
      </c>
      <c r="T117" s="3">
        <f t="shared" si="46"/>
        <v>8373.9396403759401</v>
      </c>
      <c r="U117" s="3">
        <f t="shared" si="47"/>
        <v>8492.1875351926501</v>
      </c>
      <c r="V117" s="3">
        <f t="shared" si="48"/>
        <v>8800.0909816381845</v>
      </c>
      <c r="W117" s="3">
        <f t="shared" si="49"/>
        <v>9267.5652677204853</v>
      </c>
      <c r="X117" s="3">
        <f t="shared" si="50"/>
        <v>9731.6080058837797</v>
      </c>
      <c r="Y117" s="3">
        <f t="shared" si="51"/>
        <v>9965.7740937359467</v>
      </c>
      <c r="Z117" s="3">
        <f t="shared" si="52"/>
        <v>10960.374531395504</v>
      </c>
      <c r="AA117" s="3">
        <f t="shared" si="53"/>
        <v>10745.95466002831</v>
      </c>
      <c r="AB117" s="3">
        <f t="shared" si="54"/>
        <v>11624.50200843622</v>
      </c>
      <c r="AC117" s="3">
        <f t="shared" si="55"/>
        <v>12586.833271934984</v>
      </c>
      <c r="AD117" s="17">
        <f>+AC117*(1+Parameters!$B$18)</f>
        <v>13030.720898907375</v>
      </c>
      <c r="AE117" s="17">
        <f>+AD117*(1+Parameters!$B$19)</f>
        <v>13781.171478852653</v>
      </c>
      <c r="AF117" s="17">
        <f>+AE117*(1+Parameters!$B$20)</f>
        <v>14301.031491030239</v>
      </c>
    </row>
    <row r="118" spans="1:32" ht="12.75" customHeight="1" x14ac:dyDescent="0.3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42"/>
        <v>7518.9808000000003</v>
      </c>
      <c r="Q118" s="3">
        <f t="shared" si="43"/>
        <v>7361.112333</v>
      </c>
      <c r="R118" s="3">
        <f t="shared" si="44"/>
        <v>7455.3421031217904</v>
      </c>
      <c r="S118" s="3">
        <f t="shared" si="45"/>
        <v>7973.2347016625199</v>
      </c>
      <c r="T118" s="3">
        <f t="shared" si="46"/>
        <v>8257.8808292618905</v>
      </c>
      <c r="U118" s="3">
        <f t="shared" si="47"/>
        <v>8024.2726922551701</v>
      </c>
      <c r="V118" s="3">
        <f t="shared" si="48"/>
        <v>8156.3807167691893</v>
      </c>
      <c r="W118" s="3">
        <f t="shared" si="49"/>
        <v>9470.584971743363</v>
      </c>
      <c r="X118" s="3">
        <f t="shared" si="50"/>
        <v>9278.2910082815215</v>
      </c>
      <c r="Y118" s="3">
        <f t="shared" si="51"/>
        <v>9993.8588308457711</v>
      </c>
      <c r="Z118" s="3">
        <f t="shared" si="52"/>
        <v>10557.068104362583</v>
      </c>
      <c r="AA118" s="3">
        <f t="shared" si="53"/>
        <v>10055.669858585859</v>
      </c>
      <c r="AB118" s="3">
        <f t="shared" si="54"/>
        <v>10782.214375983285</v>
      </c>
      <c r="AC118" s="3">
        <f t="shared" si="55"/>
        <v>11170.66614935295</v>
      </c>
      <c r="AD118" s="17">
        <f>+AC118*(1+Parameters!$B$18)</f>
        <v>11564.611185535576</v>
      </c>
      <c r="AE118" s="17">
        <f>+AD118*(1+Parameters!$B$19)</f>
        <v>12230.62722857388</v>
      </c>
      <c r="AF118" s="17">
        <f>+AE118*(1+Parameters!$B$20)</f>
        <v>12691.996861028034</v>
      </c>
    </row>
    <row r="119" spans="1:32" ht="12.75" customHeight="1" x14ac:dyDescent="0.3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42"/>
        <v>6709.6663019999996</v>
      </c>
      <c r="Q119" s="3">
        <f t="shared" si="43"/>
        <v>6906.8744129999995</v>
      </c>
      <c r="R119" s="3">
        <f t="shared" si="44"/>
        <v>6932.1500902309299</v>
      </c>
      <c r="S119" s="3">
        <f t="shared" si="45"/>
        <v>7548.3713446229103</v>
      </c>
      <c r="T119" s="3">
        <f t="shared" si="46"/>
        <v>7856.4717371827501</v>
      </c>
      <c r="U119" s="3">
        <f t="shared" si="47"/>
        <v>7758.9889675875002</v>
      </c>
      <c r="V119" s="3">
        <f t="shared" si="48"/>
        <v>8417.4897011817302</v>
      </c>
      <c r="W119" s="3">
        <f t="shared" si="49"/>
        <v>9088.960239779999</v>
      </c>
      <c r="X119" s="3">
        <f t="shared" si="50"/>
        <v>9522.6886537155842</v>
      </c>
      <c r="Y119" s="3">
        <f t="shared" si="51"/>
        <v>9637.0227005673805</v>
      </c>
      <c r="Z119" s="3">
        <f t="shared" si="52"/>
        <v>10395.177898141912</v>
      </c>
      <c r="AA119" s="3">
        <f t="shared" si="53"/>
        <v>10374.416905317563</v>
      </c>
      <c r="AB119" s="3">
        <f t="shared" si="54"/>
        <v>11397.608872002125</v>
      </c>
      <c r="AC119" s="3">
        <f t="shared" si="55"/>
        <v>11592.546747748005</v>
      </c>
      <c r="AD119" s="17">
        <f>+AC119*(1+Parameters!$B$18)</f>
        <v>12001.369837341001</v>
      </c>
      <c r="AE119" s="17">
        <f>+AD119*(1+Parameters!$B$19)</f>
        <v>12692.539192010052</v>
      </c>
      <c r="AF119" s="17">
        <f>+AE119*(1+Parameters!$B$20)</f>
        <v>13171.333290831624</v>
      </c>
    </row>
    <row r="120" spans="1:32" ht="12.75" customHeight="1" x14ac:dyDescent="0.3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42"/>
        <v>6679.6105020000005</v>
      </c>
      <c r="Q120" s="3">
        <f t="shared" si="43"/>
        <v>6986.6402360000002</v>
      </c>
      <c r="R120" s="3">
        <f t="shared" si="44"/>
        <v>7031.88370124413</v>
      </c>
      <c r="S120" s="3">
        <f t="shared" si="45"/>
        <v>7098.70714715548</v>
      </c>
      <c r="T120" s="3">
        <f t="shared" si="46"/>
        <v>7599.9459233294101</v>
      </c>
      <c r="U120" s="3">
        <f t="shared" si="47"/>
        <v>7840.9416157938804</v>
      </c>
      <c r="V120" s="3">
        <f t="shared" si="48"/>
        <v>8139.2827831242521</v>
      </c>
      <c r="W120" s="3">
        <f t="shared" si="49"/>
        <v>8551.6939729959377</v>
      </c>
      <c r="X120" s="3">
        <f t="shared" si="50"/>
        <v>9339.5565677617124</v>
      </c>
      <c r="Y120" s="3">
        <f t="shared" si="51"/>
        <v>9237.2066494951468</v>
      </c>
      <c r="Z120" s="3">
        <f t="shared" si="52"/>
        <v>10354.797602780774</v>
      </c>
      <c r="AA120" s="3">
        <f t="shared" si="53"/>
        <v>9740.8248028684629</v>
      </c>
      <c r="AB120" s="3">
        <f t="shared" si="54"/>
        <v>10919.361075877321</v>
      </c>
      <c r="AC120" s="3">
        <f t="shared" si="55"/>
        <v>11161.5984893931</v>
      </c>
      <c r="AD120" s="17">
        <f>+AC120*(1+Parameters!$B$18)</f>
        <v>11555.223745216772</v>
      </c>
      <c r="AE120" s="17">
        <f>+AD120*(1+Parameters!$B$19)</f>
        <v>12220.699157380845</v>
      </c>
      <c r="AF120" s="17">
        <f>+AE120*(1+Parameters!$B$20)</f>
        <v>12681.694278334346</v>
      </c>
    </row>
    <row r="121" spans="1:32" ht="12.75" customHeight="1" x14ac:dyDescent="0.3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42"/>
        <v>6934.0031289999997</v>
      </c>
      <c r="Q121" s="3">
        <f t="shared" si="43"/>
        <v>6927.3617199999999</v>
      </c>
      <c r="R121" s="3">
        <f t="shared" si="44"/>
        <v>6949.3561819166198</v>
      </c>
      <c r="S121" s="3">
        <f t="shared" si="45"/>
        <v>7440.3835014819097</v>
      </c>
      <c r="T121" s="3">
        <f t="shared" si="46"/>
        <v>7826.4787082543298</v>
      </c>
      <c r="U121" s="3">
        <f t="shared" si="47"/>
        <v>7869.3665117046803</v>
      </c>
      <c r="V121" s="3">
        <f t="shared" si="48"/>
        <v>8094.3841335471352</v>
      </c>
      <c r="W121" s="3">
        <f t="shared" si="49"/>
        <v>8675.6040716705666</v>
      </c>
      <c r="X121" s="3">
        <f t="shared" si="50"/>
        <v>9173.896478159144</v>
      </c>
      <c r="Y121" s="3">
        <f t="shared" si="51"/>
        <v>9570.3172295665136</v>
      </c>
      <c r="Z121" s="3">
        <f t="shared" si="52"/>
        <v>9858.0559326265011</v>
      </c>
      <c r="AA121" s="3">
        <f t="shared" si="53"/>
        <v>9500.342696195692</v>
      </c>
      <c r="AB121" s="3">
        <f t="shared" si="54"/>
        <v>9806.8511131363102</v>
      </c>
      <c r="AC121" s="3">
        <f t="shared" si="55"/>
        <v>10690.022418370057</v>
      </c>
      <c r="AD121" s="17">
        <f>+AC121*(1+Parameters!$B$18)</f>
        <v>11067.017058805337</v>
      </c>
      <c r="AE121" s="17">
        <f>+AD121*(1+Parameters!$B$19)</f>
        <v>11704.376222160692</v>
      </c>
      <c r="AF121" s="17">
        <f>+AE121*(1+Parameters!$B$20)</f>
        <v>12145.89435976753</v>
      </c>
    </row>
    <row r="122" spans="1:32" ht="12.75" customHeight="1" x14ac:dyDescent="0.3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42"/>
        <v>5731.0659859999996</v>
      </c>
      <c r="Q122" s="3">
        <f t="shared" si="43"/>
        <v>6205.4552990000002</v>
      </c>
      <c r="R122" s="3">
        <f t="shared" si="44"/>
        <v>6372.5056423788301</v>
      </c>
      <c r="S122" s="3">
        <f t="shared" si="45"/>
        <v>7331.9415371790101</v>
      </c>
      <c r="T122" s="3">
        <f t="shared" si="46"/>
        <v>7138.7130258000898</v>
      </c>
      <c r="U122" s="3">
        <f t="shared" si="47"/>
        <v>9643.4294232235497</v>
      </c>
      <c r="V122" s="3">
        <f t="shared" si="48"/>
        <v>9566.5965040338069</v>
      </c>
      <c r="W122" s="3">
        <f t="shared" si="49"/>
        <v>8788.8060796782574</v>
      </c>
      <c r="X122" s="3">
        <f t="shared" si="50"/>
        <v>8287.7761234329791</v>
      </c>
      <c r="Y122" s="3">
        <f t="shared" si="51"/>
        <v>11090.6397473937</v>
      </c>
      <c r="Z122" s="3">
        <f t="shared" si="52"/>
        <v>9324.3133078395331</v>
      </c>
      <c r="AA122" s="3">
        <f t="shared" si="53"/>
        <v>12587.096949197105</v>
      </c>
      <c r="AB122" s="3">
        <f t="shared" si="54"/>
        <v>10888.678446246249</v>
      </c>
      <c r="AC122" s="3">
        <f t="shared" si="55"/>
        <v>10577.274169180142</v>
      </c>
      <c r="AD122" s="17">
        <f>+AC122*(1+Parameters!$B$18)</f>
        <v>10950.292626591707</v>
      </c>
      <c r="AE122" s="17">
        <f>+AD122*(1+Parameters!$B$19)</f>
        <v>11580.929528106903</v>
      </c>
      <c r="AF122" s="17">
        <f>+AE122*(1+Parameters!$B$20)</f>
        <v>12017.790949847998</v>
      </c>
    </row>
    <row r="123" spans="1:32" ht="12.75" customHeight="1" x14ac:dyDescent="0.3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42"/>
        <v>8633.7846869999994</v>
      </c>
      <c r="Q123" s="3">
        <f t="shared" si="43"/>
        <v>8763.5029240000003</v>
      </c>
      <c r="R123" s="3">
        <f t="shared" si="44"/>
        <v>7679.9806535797397</v>
      </c>
      <c r="S123" s="3">
        <f t="shared" si="45"/>
        <v>7756.8470531656203</v>
      </c>
      <c r="T123" s="3">
        <f t="shared" si="46"/>
        <v>8276.6303319873805</v>
      </c>
      <c r="U123" s="3">
        <f t="shared" si="47"/>
        <v>7113.4431160764898</v>
      </c>
      <c r="V123" s="3">
        <f t="shared" si="48"/>
        <v>8358.7910255173138</v>
      </c>
      <c r="W123" s="3">
        <f t="shared" si="49"/>
        <v>8528.8501765452384</v>
      </c>
      <c r="X123" s="3">
        <f t="shared" si="50"/>
        <v>8803.2691981458174</v>
      </c>
      <c r="Y123" s="3">
        <f t="shared" si="51"/>
        <v>10628.365755540633</v>
      </c>
      <c r="Z123" s="3">
        <f t="shared" si="52"/>
        <v>10303.538486014884</v>
      </c>
      <c r="AA123" s="3">
        <f t="shared" si="53"/>
        <v>15603.871883290754</v>
      </c>
      <c r="AB123" s="3">
        <f t="shared" si="54"/>
        <v>10579.84485162604</v>
      </c>
      <c r="AC123" s="3">
        <f t="shared" si="55"/>
        <v>11743.388717050804</v>
      </c>
      <c r="AD123" s="17">
        <f>+AC123*(1+Parameters!$B$18)</f>
        <v>12157.531403905086</v>
      </c>
      <c r="AE123" s="17">
        <f>+AD123*(1+Parameters!$B$19)</f>
        <v>12857.694239372502</v>
      </c>
      <c r="AF123" s="17">
        <f>+AE123*(1+Parameters!$B$20)</f>
        <v>13342.718396724642</v>
      </c>
    </row>
    <row r="124" spans="1:32" ht="12.75" customHeight="1" x14ac:dyDescent="0.3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42"/>
        <v>7560.4280820000004</v>
      </c>
      <c r="Q124" s="3">
        <f t="shared" si="43"/>
        <v>7350.5783449999999</v>
      </c>
      <c r="R124" s="3">
        <f t="shared" si="44"/>
        <v>7123.9179128539599</v>
      </c>
      <c r="S124" s="3">
        <f t="shared" si="45"/>
        <v>7835.3368216068702</v>
      </c>
      <c r="T124" s="3">
        <f t="shared" si="46"/>
        <v>8779.1973592757295</v>
      </c>
      <c r="U124" s="3">
        <f t="shared" si="47"/>
        <v>8797.9290979217603</v>
      </c>
      <c r="V124" s="3">
        <f t="shared" si="48"/>
        <v>9242.0748482165436</v>
      </c>
      <c r="W124" s="3">
        <f t="shared" si="49"/>
        <v>9380.2826644963388</v>
      </c>
      <c r="X124" s="3">
        <f t="shared" si="50"/>
        <v>9532.9532392975088</v>
      </c>
      <c r="Y124" s="3">
        <f t="shared" si="51"/>
        <v>10594.140283140283</v>
      </c>
      <c r="Z124" s="3">
        <f t="shared" si="52"/>
        <v>10179.212263738571</v>
      </c>
      <c r="AA124" s="3">
        <f t="shared" si="53"/>
        <v>10742.908307499263</v>
      </c>
      <c r="AB124" s="3">
        <f t="shared" si="54"/>
        <v>11824.950960716542</v>
      </c>
      <c r="AC124" s="3">
        <f t="shared" si="55"/>
        <v>14657.387680542146</v>
      </c>
      <c r="AD124" s="17">
        <f>+AC124*(1+Parameters!$B$18)</f>
        <v>15174.295539299379</v>
      </c>
      <c r="AE124" s="17">
        <f>+AD124*(1+Parameters!$B$19)</f>
        <v>16048.196452078742</v>
      </c>
      <c r="AF124" s="17">
        <f>+AE124*(1+Parameters!$B$20)</f>
        <v>16653.574276148927</v>
      </c>
    </row>
    <row r="125" spans="1:32" ht="12.75" customHeight="1" x14ac:dyDescent="0.3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42"/>
        <v>16779.525361</v>
      </c>
      <c r="Q125" s="3">
        <f t="shared" si="43"/>
        <v>15562.292427</v>
      </c>
      <c r="R125" s="3">
        <f t="shared" si="44"/>
        <v>16014.8857504965</v>
      </c>
      <c r="S125" s="3">
        <f t="shared" si="45"/>
        <v>15366.791431797399</v>
      </c>
      <c r="T125" s="3">
        <f t="shared" si="46"/>
        <v>13590.278420373699</v>
      </c>
      <c r="U125" s="3">
        <f t="shared" si="47"/>
        <v>13654.353443021701</v>
      </c>
      <c r="V125" s="3">
        <f t="shared" si="48"/>
        <v>16184.248006019563</v>
      </c>
      <c r="W125" s="3">
        <f t="shared" si="49"/>
        <v>18961.100726895118</v>
      </c>
      <c r="X125" s="3">
        <f t="shared" si="50"/>
        <v>20188.684664481629</v>
      </c>
      <c r="Y125" s="3">
        <f t="shared" si="51"/>
        <v>23383.064285714288</v>
      </c>
      <c r="Z125" s="3">
        <f t="shared" si="52"/>
        <v>30077.621386699015</v>
      </c>
      <c r="AA125" s="3">
        <f t="shared" si="53"/>
        <v>25289.746785530606</v>
      </c>
      <c r="AB125" s="3">
        <f t="shared" si="54"/>
        <v>23584.725356900068</v>
      </c>
      <c r="AC125" s="3">
        <f t="shared" si="55"/>
        <v>23842.8946870566</v>
      </c>
      <c r="AD125" s="17">
        <f>+AC125*(1+Parameters!$B$18)</f>
        <v>24683.738902129226</v>
      </c>
      <c r="AE125" s="17">
        <f>+AD125*(1+Parameters!$B$19)</f>
        <v>26105.296950838099</v>
      </c>
      <c r="AF125" s="17">
        <f>+AE125*(1+Parameters!$B$20)</f>
        <v>27090.053581403736</v>
      </c>
    </row>
    <row r="126" spans="1:32" ht="12.75" customHeight="1" x14ac:dyDescent="0.3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42"/>
        <v>7264.7498649999998</v>
      </c>
      <c r="Q126" s="3">
        <f t="shared" si="43"/>
        <v>7586.9957189999996</v>
      </c>
      <c r="R126" s="3">
        <f t="shared" si="44"/>
        <v>8531.4029980310806</v>
      </c>
      <c r="S126" s="3">
        <f t="shared" si="45"/>
        <v>9042.1658668738492</v>
      </c>
      <c r="T126" s="3">
        <f t="shared" si="46"/>
        <v>9615.9250019067404</v>
      </c>
      <c r="U126" s="3">
        <f t="shared" si="47"/>
        <v>9389.2996823929006</v>
      </c>
      <c r="V126" s="3">
        <f t="shared" si="48"/>
        <v>8852.3732153494002</v>
      </c>
      <c r="W126" s="3">
        <f t="shared" si="49"/>
        <v>9194.4496561757132</v>
      </c>
      <c r="X126" s="3">
        <f t="shared" si="50"/>
        <v>9393.6391150953023</v>
      </c>
      <c r="Y126" s="3">
        <f t="shared" si="51"/>
        <v>10132.912931588318</v>
      </c>
      <c r="Z126" s="3">
        <f t="shared" si="52"/>
        <v>11125.256254974694</v>
      </c>
      <c r="AA126" s="3">
        <f t="shared" si="53"/>
        <v>11380.819201358083</v>
      </c>
      <c r="AB126" s="3">
        <f t="shared" si="54"/>
        <v>11363.176766936436</v>
      </c>
      <c r="AC126" s="3">
        <f t="shared" si="55"/>
        <v>12700.790272032587</v>
      </c>
      <c r="AD126" s="17">
        <f>+AC126*(1+Parameters!$B$18)</f>
        <v>13148.696709873237</v>
      </c>
      <c r="AE126" s="17">
        <f>+AD126*(1+Parameters!$B$19)</f>
        <v>13905.941619652274</v>
      </c>
      <c r="AF126" s="17">
        <f>+AE126*(1+Parameters!$B$20)</f>
        <v>14430.508271393486</v>
      </c>
    </row>
    <row r="127" spans="1:32" ht="12.75" customHeight="1" x14ac:dyDescent="0.3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42"/>
        <v>21883.941707999998</v>
      </c>
      <c r="Q127" s="3">
        <f t="shared" si="43"/>
        <v>34039.947999999997</v>
      </c>
      <c r="R127" s="3">
        <f t="shared" si="44"/>
        <v>31048.041524252101</v>
      </c>
      <c r="S127" s="3">
        <f t="shared" si="45"/>
        <v>31077.925454545501</v>
      </c>
      <c r="T127" s="3">
        <f t="shared" si="46"/>
        <v>16615.406986406299</v>
      </c>
      <c r="U127" s="3">
        <f t="shared" si="47"/>
        <v>15100.3537846173</v>
      </c>
      <c r="V127" s="3">
        <f t="shared" si="48"/>
        <v>68338.713043478274</v>
      </c>
      <c r="W127" s="3">
        <f t="shared" si="49"/>
        <v>112824.34306569342</v>
      </c>
      <c r="X127" s="3">
        <f t="shared" si="50"/>
        <v>61290.223333333335</v>
      </c>
      <c r="Y127" s="3">
        <f t="shared" si="51"/>
        <v>78994.58</v>
      </c>
      <c r="Z127" s="3">
        <f t="shared" si="52"/>
        <v>25367.477519379841</v>
      </c>
      <c r="AA127" s="3">
        <f t="shared" si="53"/>
        <v>41110.610552763814</v>
      </c>
      <c r="AB127" s="3">
        <f t="shared" si="54"/>
        <v>67171.203030303033</v>
      </c>
      <c r="AC127" s="3">
        <f t="shared" si="55"/>
        <v>28047.848571428571</v>
      </c>
      <c r="AD127" s="17">
        <f>+AC127*(1+Parameters!$B$18)</f>
        <v>29036.984812059683</v>
      </c>
      <c r="AE127" s="17">
        <f>+AD127*(1+Parameters!$B$19)</f>
        <v>30709.250088948516</v>
      </c>
      <c r="AF127" s="17">
        <f>+AE127*(1+Parameters!$B$20)</f>
        <v>31867.679265285446</v>
      </c>
    </row>
    <row r="128" spans="1:32" ht="12.75" customHeight="1" x14ac:dyDescent="0.3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42"/>
        <v>8774.2821559999993</v>
      </c>
      <c r="Q128" s="3">
        <f t="shared" si="43"/>
        <v>8243.2422459999998</v>
      </c>
      <c r="R128" s="3">
        <f t="shared" si="44"/>
        <v>7960.8939250728099</v>
      </c>
      <c r="S128" s="3">
        <f t="shared" si="45"/>
        <v>8411.7348458161996</v>
      </c>
      <c r="T128" s="3">
        <f t="shared" si="46"/>
        <v>8749.3728086860192</v>
      </c>
      <c r="U128" s="3">
        <f t="shared" si="47"/>
        <v>8887.4858834534607</v>
      </c>
      <c r="V128" s="3">
        <f t="shared" si="48"/>
        <v>8936.0143423863283</v>
      </c>
      <c r="W128" s="3">
        <f t="shared" si="49"/>
        <v>9158.1080065723036</v>
      </c>
      <c r="X128" s="3">
        <f t="shared" si="50"/>
        <v>9640.564845750725</v>
      </c>
      <c r="Y128" s="3">
        <f t="shared" si="51"/>
        <v>10561.043145238671</v>
      </c>
      <c r="Z128" s="3">
        <f t="shared" si="52"/>
        <v>10790.987067640932</v>
      </c>
      <c r="AA128" s="3">
        <f t="shared" si="53"/>
        <v>10737.99411049827</v>
      </c>
      <c r="AB128" s="3">
        <f t="shared" si="54"/>
        <v>11336.01347923926</v>
      </c>
      <c r="AC128" s="3">
        <f t="shared" si="55"/>
        <v>11088.928971024352</v>
      </c>
      <c r="AD128" s="17">
        <f>+AC128*(1+Parameters!$B$18)</f>
        <v>11479.99146150705</v>
      </c>
      <c r="AE128" s="17">
        <f>+AD128*(1+Parameters!$B$19)</f>
        <v>12141.134180846329</v>
      </c>
      <c r="AF128" s="17">
        <f>+AE128*(1+Parameters!$B$20)</f>
        <v>12599.127913294244</v>
      </c>
    </row>
    <row r="129" spans="1:32" ht="12.75" customHeight="1" x14ac:dyDescent="0.3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42"/>
        <v>8135.3967169999996</v>
      </c>
      <c r="Q129" s="3">
        <f t="shared" si="43"/>
        <v>8116.5935740000004</v>
      </c>
      <c r="R129" s="3">
        <f t="shared" si="44"/>
        <v>9187.3907154896897</v>
      </c>
      <c r="S129" s="3">
        <f t="shared" si="45"/>
        <v>8951.6609185470297</v>
      </c>
      <c r="T129" s="3">
        <f t="shared" si="46"/>
        <v>8583.9481816317693</v>
      </c>
      <c r="U129" s="3">
        <f t="shared" si="47"/>
        <v>7995.9307778672601</v>
      </c>
      <c r="V129" s="3">
        <f t="shared" si="48"/>
        <v>10005.724587605884</v>
      </c>
      <c r="W129" s="3">
        <f t="shared" si="49"/>
        <v>11867.225004929993</v>
      </c>
      <c r="X129" s="3">
        <f t="shared" si="50"/>
        <v>13784.970630997383</v>
      </c>
      <c r="Y129" s="3">
        <f t="shared" si="51"/>
        <v>18752.213796104887</v>
      </c>
      <c r="Z129" s="3">
        <f t="shared" si="52"/>
        <v>21579.091677580669</v>
      </c>
      <c r="AA129" s="3">
        <f t="shared" si="53"/>
        <v>17177.783243294474</v>
      </c>
      <c r="AB129" s="3">
        <f t="shared" si="54"/>
        <v>15049.140809305372</v>
      </c>
      <c r="AC129" s="3">
        <f t="shared" si="55"/>
        <v>20592.101313149738</v>
      </c>
      <c r="AD129" s="17">
        <f>+AC129*(1+Parameters!$B$18)</f>
        <v>21318.302954880382</v>
      </c>
      <c r="AE129" s="17">
        <f>+AD129*(1+Parameters!$B$19)</f>
        <v>22546.042612575038</v>
      </c>
      <c r="AF129" s="17">
        <f>+AE129*(1+Parameters!$B$20)</f>
        <v>23396.535330492035</v>
      </c>
    </row>
    <row r="130" spans="1:32" ht="12.75" customHeight="1" x14ac:dyDescent="0.3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42"/>
        <v>8931.3014889999995</v>
      </c>
      <c r="Q130" s="3">
        <f t="shared" si="43"/>
        <v>7899.4233329999997</v>
      </c>
      <c r="R130" s="3">
        <f t="shared" si="44"/>
        <v>7553.8437341302197</v>
      </c>
      <c r="S130" s="3">
        <f t="shared" si="45"/>
        <v>7981.5141825102201</v>
      </c>
      <c r="T130" s="3">
        <f t="shared" si="46"/>
        <v>11858.942841595999</v>
      </c>
      <c r="U130" s="3">
        <f t="shared" si="47"/>
        <v>7613.0634136585304</v>
      </c>
      <c r="V130" s="3">
        <f t="shared" si="48"/>
        <v>10864.606986899564</v>
      </c>
      <c r="W130" s="3">
        <f t="shared" si="49"/>
        <v>11482.213438735178</v>
      </c>
      <c r="X130" s="3">
        <f t="shared" si="50"/>
        <v>12276.333333333334</v>
      </c>
      <c r="Y130" s="3">
        <f t="shared" si="51"/>
        <v>11997.193333333335</v>
      </c>
      <c r="Z130" s="3">
        <f t="shared" si="52"/>
        <v>28193.307692307691</v>
      </c>
      <c r="AA130" s="3">
        <f t="shared" si="53"/>
        <v>3899.0744680851067</v>
      </c>
      <c r="AB130" s="3">
        <f t="shared" si="54"/>
        <v>16845.13</v>
      </c>
      <c r="AC130" s="3">
        <f t="shared" si="55"/>
        <v>18475.84</v>
      </c>
      <c r="AD130" s="17">
        <f>+AC130*(1+Parameters!$B$18)</f>
        <v>19127.409508925481</v>
      </c>
      <c r="AE130" s="17">
        <f>+AD130*(1+Parameters!$B$19)</f>
        <v>20228.973702509549</v>
      </c>
      <c r="AF130" s="17">
        <f>+AE130*(1+Parameters!$B$20)</f>
        <v>20992.060826957855</v>
      </c>
    </row>
    <row r="131" spans="1:32" ht="12.75" customHeight="1" x14ac:dyDescent="0.3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42"/>
        <v>10027.796979999999</v>
      </c>
      <c r="Q131" s="3">
        <f t="shared" si="43"/>
        <v>9854.0559030000004</v>
      </c>
      <c r="R131" s="3">
        <f t="shared" si="44"/>
        <v>10897.258259705301</v>
      </c>
      <c r="S131" s="3">
        <f t="shared" si="45"/>
        <v>11413.4290960159</v>
      </c>
      <c r="T131" s="3">
        <f t="shared" si="46"/>
        <v>9867.8178277469506</v>
      </c>
      <c r="U131" s="3">
        <f t="shared" si="47"/>
        <v>9672.0760988492893</v>
      </c>
      <c r="V131" s="3">
        <f t="shared" si="48"/>
        <v>10351.688170922354</v>
      </c>
      <c r="W131" s="3">
        <f t="shared" si="49"/>
        <v>10402.549295314084</v>
      </c>
      <c r="X131" s="3">
        <f t="shared" si="50"/>
        <v>11103.046670815183</v>
      </c>
      <c r="Y131" s="3">
        <f t="shared" si="51"/>
        <v>12009.245072069903</v>
      </c>
      <c r="Z131" s="3">
        <f t="shared" si="52"/>
        <v>14548.903027233413</v>
      </c>
      <c r="AA131" s="3">
        <f t="shared" si="53"/>
        <v>14370.138761512082</v>
      </c>
      <c r="AB131" s="3">
        <f t="shared" si="54"/>
        <v>15482.963706361666</v>
      </c>
      <c r="AC131" s="3">
        <f t="shared" si="55"/>
        <v>15103.580655834132</v>
      </c>
      <c r="AD131" s="17">
        <f>+AC131*(1+Parameters!$B$18)</f>
        <v>15636.223968990027</v>
      </c>
      <c r="AE131" s="17">
        <f>+AD131*(1+Parameters!$B$19)</f>
        <v>16536.727742857729</v>
      </c>
      <c r="AF131" s="17">
        <f>+AE131*(1+Parameters!$B$20)</f>
        <v>17160.534180428822</v>
      </c>
    </row>
    <row r="132" spans="1:32" ht="12.75" customHeight="1" x14ac:dyDescent="0.3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42"/>
        <v>15002.805796000001</v>
      </c>
      <c r="Q132" s="3">
        <f t="shared" si="43"/>
        <v>13069.667846</v>
      </c>
      <c r="R132" s="3">
        <f t="shared" si="44"/>
        <v>9687.7964604739609</v>
      </c>
      <c r="S132" s="3">
        <f t="shared" si="45"/>
        <v>13376.171023778499</v>
      </c>
      <c r="T132" s="3">
        <f t="shared" si="46"/>
        <v>13361.223779125199</v>
      </c>
      <c r="U132" s="3">
        <f t="shared" si="47"/>
        <v>12385.8590004701</v>
      </c>
      <c r="V132" s="3">
        <f t="shared" si="48"/>
        <v>14763.160112078454</v>
      </c>
      <c r="W132" s="3">
        <f t="shared" si="49"/>
        <v>14629.600768122898</v>
      </c>
      <c r="X132" s="3">
        <f t="shared" si="50"/>
        <v>15670.510128033635</v>
      </c>
      <c r="Y132" s="3">
        <f t="shared" si="51"/>
        <v>15470.162612035849</v>
      </c>
      <c r="Z132" s="3">
        <f t="shared" si="52"/>
        <v>9429.5896851908092</v>
      </c>
      <c r="AA132" s="3">
        <f t="shared" si="53"/>
        <v>8074.0989382448543</v>
      </c>
      <c r="AB132" s="3">
        <f t="shared" si="54"/>
        <v>9324.2530538821957</v>
      </c>
      <c r="AC132" s="3">
        <f t="shared" si="55"/>
        <v>10367.440392383151</v>
      </c>
      <c r="AD132" s="17">
        <f>+AC132*(1+Parameters!$B$18)</f>
        <v>10733.058845740577</v>
      </c>
      <c r="AE132" s="17">
        <f>+AD132*(1+Parameters!$B$19)</f>
        <v>11351.185064378888</v>
      </c>
      <c r="AF132" s="17">
        <f>+AE132*(1+Parameters!$B$20)</f>
        <v>11779.379954403528</v>
      </c>
    </row>
    <row r="133" spans="1:32" ht="12.75" customHeight="1" x14ac:dyDescent="0.3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42"/>
        <v>16969.027271999999</v>
      </c>
      <c r="Q133" s="3">
        <f t="shared" si="43"/>
        <v>13975.812222</v>
      </c>
      <c r="R133" s="3">
        <f t="shared" si="44"/>
        <v>18936.8766666667</v>
      </c>
      <c r="S133" s="3">
        <f t="shared" si="45"/>
        <v>23557.6067721525</v>
      </c>
      <c r="T133" s="3">
        <f t="shared" si="46"/>
        <v>16289.5041666667</v>
      </c>
      <c r="U133" s="3">
        <f t="shared" si="47"/>
        <v>18669.9725</v>
      </c>
      <c r="V133" s="3">
        <f t="shared" si="48"/>
        <v>15181.137091162145</v>
      </c>
      <c r="W133" s="3">
        <f t="shared" si="49"/>
        <v>16823.072204472843</v>
      </c>
      <c r="X133" s="3">
        <f t="shared" si="50"/>
        <v>12348.984341252701</v>
      </c>
      <c r="Y133" s="3">
        <f t="shared" si="51"/>
        <v>17621.751332149201</v>
      </c>
      <c r="Z133" s="3">
        <f t="shared" si="52"/>
        <v>18401.489862655329</v>
      </c>
      <c r="AA133" s="3">
        <f t="shared" si="53"/>
        <v>21107.185296324078</v>
      </c>
      <c r="AB133" s="3">
        <f t="shared" si="54"/>
        <v>16984.189416716777</v>
      </c>
      <c r="AC133" s="3">
        <f t="shared" si="55"/>
        <v>26320.69</v>
      </c>
      <c r="AD133" s="17">
        <f>+AC133*(1+Parameters!$B$18)</f>
        <v>27248.916216392856</v>
      </c>
      <c r="AE133" s="17">
        <f>+AD133*(1+Parameters!$B$19)</f>
        <v>28818.205063580655</v>
      </c>
      <c r="AF133" s="17">
        <f>+AE133*(1+Parameters!$B$20)</f>
        <v>29905.29932536227</v>
      </c>
    </row>
    <row r="134" spans="1:32" ht="12.75" customHeight="1" x14ac:dyDescent="0.3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42"/>
        <v>7798.0675639999999</v>
      </c>
      <c r="Q134" s="3">
        <f t="shared" si="43"/>
        <v>8099.3483120000001</v>
      </c>
      <c r="R134" s="3">
        <f t="shared" si="44"/>
        <v>8070.6387850604697</v>
      </c>
      <c r="S134" s="3">
        <f t="shared" si="45"/>
        <v>8060.6011119348595</v>
      </c>
      <c r="T134" s="3">
        <f t="shared" si="46"/>
        <v>8701.73448926327</v>
      </c>
      <c r="U134" s="3">
        <f t="shared" si="47"/>
        <v>8837.3529234363796</v>
      </c>
      <c r="V134" s="3">
        <f t="shared" si="48"/>
        <v>9226.1670572694729</v>
      </c>
      <c r="W134" s="3">
        <f t="shared" si="49"/>
        <v>9628.9322574239959</v>
      </c>
      <c r="X134" s="3">
        <f t="shared" si="50"/>
        <v>9608.9098394445646</v>
      </c>
      <c r="Y134" s="3">
        <f t="shared" si="51"/>
        <v>10269.333103915278</v>
      </c>
      <c r="Z134" s="3">
        <f t="shared" si="52"/>
        <v>11707.422257358307</v>
      </c>
      <c r="AA134" s="3">
        <f t="shared" si="53"/>
        <v>11200.574285647803</v>
      </c>
      <c r="AB134" s="3">
        <f t="shared" si="54"/>
        <v>11284.97461707261</v>
      </c>
      <c r="AC134" s="3">
        <f t="shared" si="55"/>
        <v>12402.43216793827</v>
      </c>
      <c r="AD134" s="17">
        <f>+AC134*(1+Parameters!$B$18)</f>
        <v>12839.816700232614</v>
      </c>
      <c r="AE134" s="17">
        <f>+AD134*(1+Parameters!$B$19)</f>
        <v>13579.272940899129</v>
      </c>
      <c r="AF134" s="17">
        <f>+AE134*(1+Parameters!$B$20)</f>
        <v>14091.516838832709</v>
      </c>
    </row>
    <row r="135" spans="1:32" ht="12.75" customHeight="1" x14ac:dyDescent="0.3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56">IF(ISNA(VLOOKUP(C135,NOE10_11,7,FALSE)),0,VLOOKUP(C135,NOE10_11,7,FALSE))</f>
        <v>8547.0506359999999</v>
      </c>
      <c r="Q135" s="3">
        <f t="shared" ref="Q135:Q166" si="57">IF(ISNA(VLOOKUP(C135,NOE11_12,7,FALSE)),0,VLOOKUP(C135,NOE11_12,7,FALSE))</f>
        <v>8583.7128169999996</v>
      </c>
      <c r="R135" s="3">
        <f t="shared" ref="R135:R166" si="58">IF(ISNA(VLOOKUP($C135,NOE12_13,7,FALSE)),0,VLOOKUP($C135,NOE12_13,7,FALSE))</f>
        <v>8948.1533044248499</v>
      </c>
      <c r="S135" s="3">
        <f t="shared" ref="S135:S166" si="59">IF(ISNA(VLOOKUP($C135,NOE13_14,7,FALSE)),0,VLOOKUP($C135,NOE13_14,7,FALSE))</f>
        <v>9168.7573843679893</v>
      </c>
      <c r="T135" s="3">
        <f t="shared" ref="T135:T166" si="60">IF(ISNA(VLOOKUP($C135,NOE14_15,7,FALSE)),0,VLOOKUP($C135,NOE14_15,7,FALSE))</f>
        <v>9605.8757043522091</v>
      </c>
      <c r="U135" s="3">
        <f t="shared" ref="U135:U166" si="61">IF(ISNA(VLOOKUP($C135,NOE15_16,7,FALSE)),0,VLOOKUP($C135,NOE15_16,7,FALSE))</f>
        <v>8827.2476537054608</v>
      </c>
      <c r="V135" s="3">
        <f t="shared" ref="V135:V166" si="62">IF(ISNA(VLOOKUP($C135,NOE16_17,7,FALSE)),0,VLOOKUP($C135,NOE16_17,7,FALSE))</f>
        <v>9645.4694139009389</v>
      </c>
      <c r="W135" s="3">
        <f t="shared" ref="W135:W166" si="63">IF(ISNA(VLOOKUP($C135,NOE_1718,7,FALSE)),0,VLOOKUP($C135,NOE_1718,7,FALSE))</f>
        <v>9148.1895546013457</v>
      </c>
      <c r="X135" s="3">
        <f t="shared" ref="X135:X166" si="64">IF(ISNA(VLOOKUP($C135,NOE_1819,7,FALSE)),0,VLOOKUP($C135,NOE_1819,7,FALSE))</f>
        <v>9458.0612043053952</v>
      </c>
      <c r="Y135" s="3">
        <f t="shared" ref="Y135:Y166" si="65">IF(ISNA(VLOOKUP($C135,NOE_1920,7,FALSE)),0,VLOOKUP($C135,NOE_1920,7,FALSE))</f>
        <v>10313.368501272582</v>
      </c>
      <c r="Z135" s="3">
        <f t="shared" ref="Z135:Z166" si="66">IF(ISNA(VLOOKUP($C135,NOE_2021,7,FALSE)),0,VLOOKUP($C135,NOE_2021,7,FALSE))</f>
        <v>10025.393251959909</v>
      </c>
      <c r="AA135" s="3">
        <f t="shared" ref="AA135:AA166" si="67">IF(ISNA(VLOOKUP($C135,NOE21_22,7,FALSE)),0,VLOOKUP($C135,NOE21_22,7,FALSE))</f>
        <v>11667.108580170512</v>
      </c>
      <c r="AB135" s="3">
        <f t="shared" ref="AB135:AB166" si="68">IF(ISNA(VLOOKUP($C135,NOE22_23,7,FALSE)),0,VLOOKUP($C135,NOE22_23,7,FALSE))</f>
        <v>11680.377982716369</v>
      </c>
      <c r="AC135" s="3">
        <f t="shared" ref="AC135:AC166" si="69">IF(ISNA(VLOOKUP($C135,NOE23_24,7,FALSE)),0,VLOOKUP($C135,NOE23_24,7,FALSE))</f>
        <v>12727.428203260686</v>
      </c>
      <c r="AD135" s="17">
        <f>+AC135*(1+Parameters!$B$18)</f>
        <v>13176.274055156073</v>
      </c>
      <c r="AE135" s="17">
        <f>+AD135*(1+Parameters!$B$19)</f>
        <v>13935.10716829864</v>
      </c>
      <c r="AF135" s="17">
        <f>+AE135*(1+Parameters!$B$20)</f>
        <v>14460.774016964166</v>
      </c>
    </row>
    <row r="136" spans="1:32" ht="12.75" customHeight="1" x14ac:dyDescent="0.3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56"/>
        <v>7241.0515539999997</v>
      </c>
      <c r="Q136" s="3">
        <f t="shared" si="57"/>
        <v>7277.0722239999996</v>
      </c>
      <c r="R136" s="3">
        <f t="shared" si="58"/>
        <v>7228.4496613004803</v>
      </c>
      <c r="S136" s="3">
        <f t="shared" si="59"/>
        <v>7823.9365823364897</v>
      </c>
      <c r="T136" s="3">
        <f t="shared" si="60"/>
        <v>8174.9761737885001</v>
      </c>
      <c r="U136" s="3">
        <f t="shared" si="61"/>
        <v>8147.75970506674</v>
      </c>
      <c r="V136" s="3">
        <f t="shared" si="62"/>
        <v>8495.0459414462111</v>
      </c>
      <c r="W136" s="3">
        <f t="shared" si="63"/>
        <v>9041.4617859519913</v>
      </c>
      <c r="X136" s="3">
        <f t="shared" si="64"/>
        <v>9540.3816200049241</v>
      </c>
      <c r="Y136" s="3">
        <f t="shared" si="65"/>
        <v>10458.454927453589</v>
      </c>
      <c r="Z136" s="3">
        <f t="shared" si="66"/>
        <v>11877.381503085542</v>
      </c>
      <c r="AA136" s="3">
        <f t="shared" si="67"/>
        <v>11957.352707128819</v>
      </c>
      <c r="AB136" s="3">
        <f t="shared" si="68"/>
        <v>12431.302433105353</v>
      </c>
      <c r="AC136" s="3">
        <f t="shared" si="69"/>
        <v>12445.497618566833</v>
      </c>
      <c r="AD136" s="17">
        <f>+AC136*(1+Parameters!$B$18)</f>
        <v>12884.400898291209</v>
      </c>
      <c r="AE136" s="17">
        <f>+AD136*(1+Parameters!$B$19)</f>
        <v>13626.424781803353</v>
      </c>
      <c r="AF136" s="17">
        <f>+AE136*(1+Parameters!$B$20)</f>
        <v>14140.447364272155</v>
      </c>
    </row>
    <row r="137" spans="1:32" ht="12.75" customHeight="1" x14ac:dyDescent="0.3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56"/>
        <v>6938.129492</v>
      </c>
      <c r="Q137" s="3">
        <f t="shared" si="57"/>
        <v>6909.2520960000002</v>
      </c>
      <c r="R137" s="3">
        <f t="shared" si="58"/>
        <v>6997.27674425638</v>
      </c>
      <c r="S137" s="3">
        <f t="shared" si="59"/>
        <v>7595.4222399827004</v>
      </c>
      <c r="T137" s="3">
        <f t="shared" si="60"/>
        <v>8058.6487438865597</v>
      </c>
      <c r="U137" s="3">
        <f t="shared" si="61"/>
        <v>7944.1352108826504</v>
      </c>
      <c r="V137" s="3">
        <f t="shared" si="62"/>
        <v>8173.0666612588529</v>
      </c>
      <c r="W137" s="3">
        <f t="shared" si="63"/>
        <v>8820.4528957344537</v>
      </c>
      <c r="X137" s="3">
        <f t="shared" si="64"/>
        <v>9019.819353712237</v>
      </c>
      <c r="Y137" s="3">
        <f t="shared" si="65"/>
        <v>9234.7375614674565</v>
      </c>
      <c r="Z137" s="3">
        <f t="shared" si="66"/>
        <v>10140.375718943473</v>
      </c>
      <c r="AA137" s="3">
        <f t="shared" si="67"/>
        <v>9819.498243995884</v>
      </c>
      <c r="AB137" s="3">
        <f t="shared" si="68"/>
        <v>10899.045020175738</v>
      </c>
      <c r="AC137" s="3">
        <f t="shared" si="69"/>
        <v>11554.248393304393</v>
      </c>
      <c r="AD137" s="17">
        <f>+AC137*(1+Parameters!$B$18)</f>
        <v>11961.720852019578</v>
      </c>
      <c r="AE137" s="17">
        <f>+AD137*(1+Parameters!$B$19)</f>
        <v>12650.606787048262</v>
      </c>
      <c r="AF137" s="17">
        <f>+AE137*(1+Parameters!$B$20)</f>
        <v>13127.819091420248</v>
      </c>
    </row>
    <row r="138" spans="1:32" ht="12.75" customHeight="1" x14ac:dyDescent="0.3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56"/>
        <v>7954.6192440000004</v>
      </c>
      <c r="Q138" s="3">
        <f t="shared" si="57"/>
        <v>7471.7935209999996</v>
      </c>
      <c r="R138" s="3">
        <f t="shared" si="58"/>
        <v>7709.3348465015197</v>
      </c>
      <c r="S138" s="3">
        <f t="shared" si="59"/>
        <v>8522.5531880359795</v>
      </c>
      <c r="T138" s="3">
        <f t="shared" si="60"/>
        <v>8808.5558000326291</v>
      </c>
      <c r="U138" s="3">
        <f t="shared" si="61"/>
        <v>8561.9152237277704</v>
      </c>
      <c r="V138" s="3">
        <f t="shared" si="62"/>
        <v>9213.6108248023702</v>
      </c>
      <c r="W138" s="3">
        <f t="shared" si="63"/>
        <v>9575.1036553586655</v>
      </c>
      <c r="X138" s="3">
        <f t="shared" si="64"/>
        <v>9947.3751106326999</v>
      </c>
      <c r="Y138" s="3">
        <f t="shared" si="65"/>
        <v>10734.529288959842</v>
      </c>
      <c r="Z138" s="3">
        <f t="shared" si="66"/>
        <v>11027.982962793185</v>
      </c>
      <c r="AA138" s="3">
        <f t="shared" si="67"/>
        <v>11210.702539674323</v>
      </c>
      <c r="AB138" s="3">
        <f t="shared" si="68"/>
        <v>12583.540163495041</v>
      </c>
      <c r="AC138" s="3">
        <f t="shared" si="69"/>
        <v>13049.085212182856</v>
      </c>
      <c r="AD138" s="17">
        <f>+AC138*(1+Parameters!$B$18)</f>
        <v>13509.274629477481</v>
      </c>
      <c r="AE138" s="17">
        <f>+AD138*(1+Parameters!$B$19)</f>
        <v>14287.28553608676</v>
      </c>
      <c r="AF138" s="17">
        <f>+AE138*(1+Parameters!$B$20)</f>
        <v>14826.237427380769</v>
      </c>
    </row>
    <row r="139" spans="1:32" ht="12.75" customHeight="1" x14ac:dyDescent="0.3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56"/>
        <v>7484.4095289999996</v>
      </c>
      <c r="Q139" s="3">
        <f t="shared" si="57"/>
        <v>7266.5012690000003</v>
      </c>
      <c r="R139" s="3">
        <f t="shared" si="58"/>
        <v>7379.0787660039005</v>
      </c>
      <c r="S139" s="3">
        <f t="shared" si="59"/>
        <v>8130.0872254977703</v>
      </c>
      <c r="T139" s="3">
        <f t="shared" si="60"/>
        <v>8428.3258908979806</v>
      </c>
      <c r="U139" s="3">
        <f t="shared" si="61"/>
        <v>8631.6292248192403</v>
      </c>
      <c r="V139" s="3">
        <f t="shared" si="62"/>
        <v>8893.6797596186916</v>
      </c>
      <c r="W139" s="3">
        <f t="shared" si="63"/>
        <v>9264.0608882787292</v>
      </c>
      <c r="X139" s="3">
        <f t="shared" si="64"/>
        <v>9778.2194486999579</v>
      </c>
      <c r="Y139" s="3">
        <f t="shared" si="65"/>
        <v>10322.056385862112</v>
      </c>
      <c r="Z139" s="3">
        <f t="shared" si="66"/>
        <v>10470.072069920447</v>
      </c>
      <c r="AA139" s="3">
        <f t="shared" si="67"/>
        <v>11041.836620750997</v>
      </c>
      <c r="AB139" s="3">
        <f t="shared" si="68"/>
        <v>12498.382842841635</v>
      </c>
      <c r="AC139" s="3">
        <f t="shared" si="69"/>
        <v>12466.843066645144</v>
      </c>
      <c r="AD139" s="17">
        <f>+AC139*(1+Parameters!$B$18)</f>
        <v>12906.499115560106</v>
      </c>
      <c r="AE139" s="17">
        <f>+AD139*(1+Parameters!$B$19)</f>
        <v>13649.795654675409</v>
      </c>
      <c r="AF139" s="17">
        <f>+AE139*(1+Parameters!$B$20)</f>
        <v>14164.699844507888</v>
      </c>
    </row>
    <row r="140" spans="1:32" ht="12.75" customHeight="1" x14ac:dyDescent="0.3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56"/>
        <v>7929.7833929999997</v>
      </c>
      <c r="Q140" s="3">
        <f t="shared" si="57"/>
        <v>7820.7196510000003</v>
      </c>
      <c r="R140" s="3">
        <f t="shared" si="58"/>
        <v>7894.8231837266303</v>
      </c>
      <c r="S140" s="3">
        <f t="shared" si="59"/>
        <v>8480.1257660956308</v>
      </c>
      <c r="T140" s="3">
        <f t="shared" si="60"/>
        <v>8725.7415177805597</v>
      </c>
      <c r="U140" s="3">
        <f t="shared" si="61"/>
        <v>9095.6223568498208</v>
      </c>
      <c r="V140" s="3">
        <f t="shared" si="62"/>
        <v>9424.4627411836518</v>
      </c>
      <c r="W140" s="3">
        <f t="shared" si="63"/>
        <v>9835.8735305152368</v>
      </c>
      <c r="X140" s="3">
        <f t="shared" si="64"/>
        <v>10152.158693122037</v>
      </c>
      <c r="Y140" s="3">
        <f t="shared" si="65"/>
        <v>10562.320184459351</v>
      </c>
      <c r="Z140" s="3">
        <f t="shared" si="66"/>
        <v>11118.896841458705</v>
      </c>
      <c r="AA140" s="3">
        <f t="shared" si="67"/>
        <v>11263.094316416247</v>
      </c>
      <c r="AB140" s="3">
        <f t="shared" si="68"/>
        <v>12712.285940645586</v>
      </c>
      <c r="AC140" s="3">
        <f t="shared" si="69"/>
        <v>12957.780252898041</v>
      </c>
      <c r="AD140" s="17">
        <f>+AC140*(1+Parameters!$B$18)</f>
        <v>13414.749706852235</v>
      </c>
      <c r="AE140" s="17">
        <f>+AD140*(1+Parameters!$B$19)</f>
        <v>14187.316840737525</v>
      </c>
      <c r="AF140" s="17">
        <f>+AE140*(1+Parameters!$B$20)</f>
        <v>14722.497664581908</v>
      </c>
    </row>
    <row r="141" spans="1:32" ht="12.75" customHeight="1" x14ac:dyDescent="0.3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56"/>
        <v>6702.6712699999998</v>
      </c>
      <c r="Q141" s="3">
        <f t="shared" si="57"/>
        <v>6885.2455040000004</v>
      </c>
      <c r="R141" s="3">
        <f t="shared" si="58"/>
        <v>7225.1676553583102</v>
      </c>
      <c r="S141" s="3">
        <f t="shared" si="59"/>
        <v>7483.3573869414304</v>
      </c>
      <c r="T141" s="3">
        <f t="shared" si="60"/>
        <v>7919.1908379464103</v>
      </c>
      <c r="U141" s="3">
        <f t="shared" si="61"/>
        <v>7906.3938776313398</v>
      </c>
      <c r="V141" s="3">
        <f t="shared" si="62"/>
        <v>8107.5960445756064</v>
      </c>
      <c r="W141" s="3">
        <f t="shared" si="63"/>
        <v>8509.3576412684579</v>
      </c>
      <c r="X141" s="3">
        <f t="shared" si="64"/>
        <v>8952.9365131858249</v>
      </c>
      <c r="Y141" s="3">
        <f t="shared" si="65"/>
        <v>9256.2970865019433</v>
      </c>
      <c r="Z141" s="3">
        <f t="shared" si="66"/>
        <v>10423.94701191762</v>
      </c>
      <c r="AA141" s="3">
        <f t="shared" si="67"/>
        <v>10677.838062738281</v>
      </c>
      <c r="AB141" s="3">
        <f t="shared" si="68"/>
        <v>10803.135407350726</v>
      </c>
      <c r="AC141" s="3">
        <f t="shared" si="69"/>
        <v>11950.178071675333</v>
      </c>
      <c r="AD141" s="17">
        <f>+AC141*(1+Parameters!$B$18)</f>
        <v>12371.613397903182</v>
      </c>
      <c r="AE141" s="17">
        <f>+AD141*(1+Parameters!$B$19)</f>
        <v>13084.105402094117</v>
      </c>
      <c r="AF141" s="17">
        <f>+AE141*(1+Parameters!$B$20)</f>
        <v>13577.670350770872</v>
      </c>
    </row>
    <row r="142" spans="1:32" ht="12.75" customHeight="1" x14ac:dyDescent="0.3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56"/>
        <v>7758.8240800000003</v>
      </c>
      <c r="Q142" s="3">
        <f t="shared" si="57"/>
        <v>8962.89876</v>
      </c>
      <c r="R142" s="3">
        <f t="shared" si="58"/>
        <v>9152.8073531024893</v>
      </c>
      <c r="S142" s="3">
        <f t="shared" si="59"/>
        <v>9666.3459113910503</v>
      </c>
      <c r="T142" s="3">
        <f t="shared" si="60"/>
        <v>10701.8594430145</v>
      </c>
      <c r="U142" s="3">
        <f t="shared" si="61"/>
        <v>11223.6067899268</v>
      </c>
      <c r="V142" s="3">
        <f t="shared" si="62"/>
        <v>11527.515429421243</v>
      </c>
      <c r="W142" s="3">
        <f t="shared" si="63"/>
        <v>14842.061520142885</v>
      </c>
      <c r="X142" s="3">
        <f t="shared" si="64"/>
        <v>11479.169494452359</v>
      </c>
      <c r="Y142" s="3">
        <f t="shared" si="65"/>
        <v>13297.197793472356</v>
      </c>
      <c r="Z142" s="3">
        <f t="shared" si="66"/>
        <v>12916.758748888709</v>
      </c>
      <c r="AA142" s="3">
        <f t="shared" si="67"/>
        <v>12968.115546900359</v>
      </c>
      <c r="AB142" s="3">
        <f t="shared" si="68"/>
        <v>16001.8529880967</v>
      </c>
      <c r="AC142" s="3">
        <f t="shared" si="69"/>
        <v>16261.488363651029</v>
      </c>
      <c r="AD142" s="17">
        <f>+AC142*(1+Parameters!$B$18)</f>
        <v>16834.966483590448</v>
      </c>
      <c r="AE142" s="17">
        <f>+AD142*(1+Parameters!$B$19)</f>
        <v>17804.506884231607</v>
      </c>
      <c r="AF142" s="17">
        <f>+AE142*(1+Parameters!$B$20)</f>
        <v>18476.137099402771</v>
      </c>
    </row>
    <row r="143" spans="1:32" ht="12.75" customHeight="1" x14ac:dyDescent="0.3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56"/>
        <v>8912.9237410000005</v>
      </c>
      <c r="Q143" s="3">
        <f t="shared" si="57"/>
        <v>8831.3112400000009</v>
      </c>
      <c r="R143" s="3">
        <f t="shared" si="58"/>
        <v>8053.3035898710996</v>
      </c>
      <c r="S143" s="3">
        <f t="shared" si="59"/>
        <v>8711.8333367920804</v>
      </c>
      <c r="T143" s="3">
        <f t="shared" si="60"/>
        <v>9645.5102191634196</v>
      </c>
      <c r="U143" s="3">
        <f t="shared" si="61"/>
        <v>9920.9210695048896</v>
      </c>
      <c r="V143" s="3">
        <f t="shared" si="62"/>
        <v>9468.505248472864</v>
      </c>
      <c r="W143" s="3">
        <f t="shared" si="63"/>
        <v>10127.97999653735</v>
      </c>
      <c r="X143" s="3">
        <f t="shared" si="64"/>
        <v>10505.520959557969</v>
      </c>
      <c r="Y143" s="3">
        <f t="shared" si="65"/>
        <v>11715.663393951347</v>
      </c>
      <c r="Z143" s="3">
        <f t="shared" si="66"/>
        <v>13188.344466129438</v>
      </c>
      <c r="AA143" s="3">
        <f t="shared" si="67"/>
        <v>13390.457420457997</v>
      </c>
      <c r="AB143" s="3">
        <f t="shared" si="68"/>
        <v>11759.67373942067</v>
      </c>
      <c r="AC143" s="3">
        <f t="shared" si="69"/>
        <v>13234.554602789945</v>
      </c>
      <c r="AD143" s="17">
        <f>+AC143*(1+Parameters!$B$18)</f>
        <v>13701.284788989182</v>
      </c>
      <c r="AE143" s="17">
        <f>+AD143*(1+Parameters!$B$19)</f>
        <v>14490.353728126272</v>
      </c>
      <c r="AF143" s="17">
        <f>+AE143*(1+Parameters!$B$20)</f>
        <v>15036.965855921115</v>
      </c>
    </row>
    <row r="144" spans="1:32" ht="12.75" customHeight="1" x14ac:dyDescent="0.3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56"/>
        <v>8427.2781670000004</v>
      </c>
      <c r="Q144" s="3">
        <f t="shared" si="57"/>
        <v>8636.2680440000004</v>
      </c>
      <c r="R144" s="3">
        <f t="shared" si="58"/>
        <v>7903.0025109394601</v>
      </c>
      <c r="S144" s="3">
        <f t="shared" si="59"/>
        <v>8707.3354094608694</v>
      </c>
      <c r="T144" s="3">
        <f t="shared" si="60"/>
        <v>9022.7358018928098</v>
      </c>
      <c r="U144" s="3">
        <f t="shared" si="61"/>
        <v>9101.2966416409108</v>
      </c>
      <c r="V144" s="3">
        <f t="shared" si="62"/>
        <v>9417.1919453725222</v>
      </c>
      <c r="W144" s="3">
        <f t="shared" si="63"/>
        <v>9868.0795480938013</v>
      </c>
      <c r="X144" s="3">
        <f t="shared" si="64"/>
        <v>10484.223477423417</v>
      </c>
      <c r="Y144" s="3">
        <f t="shared" si="65"/>
        <v>11162.589031342855</v>
      </c>
      <c r="Z144" s="3">
        <f t="shared" si="66"/>
        <v>11905.34854441688</v>
      </c>
      <c r="AA144" s="3">
        <f t="shared" si="67"/>
        <v>12435.442874112468</v>
      </c>
      <c r="AB144" s="3">
        <f t="shared" si="68"/>
        <v>13301.065398371979</v>
      </c>
      <c r="AC144" s="3">
        <f t="shared" si="69"/>
        <v>14592.775806772983</v>
      </c>
      <c r="AD144" s="17">
        <f>+AC144*(1+Parameters!$B$18)</f>
        <v>15107.405061317226</v>
      </c>
      <c r="AE144" s="17">
        <f>+AD144*(1+Parameters!$B$19)</f>
        <v>15977.453693138077</v>
      </c>
      <c r="AF144" s="17">
        <f>+AE144*(1+Parameters!$B$20)</f>
        <v>16580.162924659307</v>
      </c>
    </row>
    <row r="145" spans="1:32" ht="12.75" customHeight="1" x14ac:dyDescent="0.3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56"/>
        <v>8001.5034569999998</v>
      </c>
      <c r="Q145" s="3">
        <f t="shared" si="57"/>
        <v>8504.3500540000005</v>
      </c>
      <c r="R145" s="3">
        <f t="shared" si="58"/>
        <v>7986.1514067410499</v>
      </c>
      <c r="S145" s="3">
        <f t="shared" si="59"/>
        <v>8774.5094184494101</v>
      </c>
      <c r="T145" s="3">
        <f t="shared" si="60"/>
        <v>9066.3523627291197</v>
      </c>
      <c r="U145" s="3">
        <f t="shared" si="61"/>
        <v>9553.1033968750799</v>
      </c>
      <c r="V145" s="3">
        <f t="shared" si="62"/>
        <v>9771.8670277675719</v>
      </c>
      <c r="W145" s="3">
        <f t="shared" si="63"/>
        <v>10142.845878770713</v>
      </c>
      <c r="X145" s="3">
        <f t="shared" si="64"/>
        <v>10501.960803239634</v>
      </c>
      <c r="Y145" s="3">
        <f t="shared" si="65"/>
        <v>11583.689478636143</v>
      </c>
      <c r="Z145" s="3">
        <f t="shared" si="66"/>
        <v>11671.321244805942</v>
      </c>
      <c r="AA145" s="3">
        <f t="shared" si="67"/>
        <v>11681.959990457088</v>
      </c>
      <c r="AB145" s="3">
        <f t="shared" si="68"/>
        <v>12660.696274646658</v>
      </c>
      <c r="AC145" s="3">
        <f t="shared" si="69"/>
        <v>14678.059787614453</v>
      </c>
      <c r="AD145" s="17">
        <f>+AC145*(1+Parameters!$B$18)</f>
        <v>15195.696669498837</v>
      </c>
      <c r="AE145" s="17">
        <f>+AD145*(1+Parameters!$B$19)</f>
        <v>16070.830092029139</v>
      </c>
      <c r="AF145" s="17">
        <f>+AE145*(1+Parameters!$B$20)</f>
        <v>16677.061713206363</v>
      </c>
    </row>
    <row r="146" spans="1:32" ht="12.75" customHeight="1" x14ac:dyDescent="0.3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56"/>
        <v>9119.9292960000002</v>
      </c>
      <c r="Q146" s="3">
        <f t="shared" si="57"/>
        <v>9267.0802640000002</v>
      </c>
      <c r="R146" s="3">
        <f t="shared" si="58"/>
        <v>9026.5230989868396</v>
      </c>
      <c r="S146" s="3">
        <f t="shared" si="59"/>
        <v>9646.7996847100203</v>
      </c>
      <c r="T146" s="3">
        <f t="shared" si="60"/>
        <v>10332.222153836299</v>
      </c>
      <c r="U146" s="3">
        <f t="shared" si="61"/>
        <v>10684.6814768438</v>
      </c>
      <c r="V146" s="3">
        <f t="shared" si="62"/>
        <v>10991.942101869523</v>
      </c>
      <c r="W146" s="3">
        <f t="shared" si="63"/>
        <v>11453.335209348583</v>
      </c>
      <c r="X146" s="3">
        <f t="shared" si="64"/>
        <v>11884.248496926139</v>
      </c>
      <c r="Y146" s="3">
        <f t="shared" si="65"/>
        <v>12548.093995957213</v>
      </c>
      <c r="Z146" s="3">
        <f t="shared" si="66"/>
        <v>13296.659022935479</v>
      </c>
      <c r="AA146" s="3">
        <f t="shared" si="67"/>
        <v>13861.542252882171</v>
      </c>
      <c r="AB146" s="3">
        <f t="shared" si="68"/>
        <v>15004.353917738455</v>
      </c>
      <c r="AC146" s="3">
        <f t="shared" si="69"/>
        <v>16503.350288685131</v>
      </c>
      <c r="AD146" s="17">
        <f>+AC146*(1+Parameters!$B$18)</f>
        <v>17085.357918282691</v>
      </c>
      <c r="AE146" s="17">
        <f>+AD146*(1+Parameters!$B$19)</f>
        <v>18069.318580000418</v>
      </c>
      <c r="AF146" s="17">
        <f>+AE146*(1+Parameters!$B$20)</f>
        <v>18750.938149966158</v>
      </c>
    </row>
    <row r="147" spans="1:32" ht="12.75" customHeight="1" x14ac:dyDescent="0.3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56"/>
        <v>8020.5120180000004</v>
      </c>
      <c r="Q147" s="3">
        <f t="shared" si="57"/>
        <v>8031.7048569999997</v>
      </c>
      <c r="R147" s="3">
        <f t="shared" si="58"/>
        <v>7847.1867343202202</v>
      </c>
      <c r="S147" s="3">
        <f t="shared" si="59"/>
        <v>8200.78464373514</v>
      </c>
      <c r="T147" s="3">
        <f t="shared" si="60"/>
        <v>8667.8827589519897</v>
      </c>
      <c r="U147" s="3">
        <f t="shared" si="61"/>
        <v>8878.6408423052108</v>
      </c>
      <c r="V147" s="3">
        <f t="shared" si="62"/>
        <v>9257.1299303294254</v>
      </c>
      <c r="W147" s="3">
        <f t="shared" si="63"/>
        <v>10146.412466982283</v>
      </c>
      <c r="X147" s="3">
        <f t="shared" si="64"/>
        <v>9977.2829284517193</v>
      </c>
      <c r="Y147" s="3">
        <f t="shared" si="65"/>
        <v>10298.739307615191</v>
      </c>
      <c r="Z147" s="3">
        <f t="shared" si="66"/>
        <v>11038.739087866456</v>
      </c>
      <c r="AA147" s="3">
        <f t="shared" si="67"/>
        <v>11652.519873472467</v>
      </c>
      <c r="AB147" s="3">
        <f t="shared" si="68"/>
        <v>10839.102631288908</v>
      </c>
      <c r="AC147" s="3">
        <f t="shared" si="69"/>
        <v>11666.282957023232</v>
      </c>
      <c r="AD147" s="17">
        <f>+AC147*(1+Parameters!$B$18)</f>
        <v>12077.706429909624</v>
      </c>
      <c r="AE147" s="17">
        <f>+AD147*(1+Parameters!$B$19)</f>
        <v>12773.272075513658</v>
      </c>
      <c r="AF147" s="17">
        <f>+AE147*(1+Parameters!$B$20)</f>
        <v>13255.111619192057</v>
      </c>
    </row>
    <row r="148" spans="1:32" ht="12.75" customHeight="1" x14ac:dyDescent="0.3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56"/>
        <v>7535.3453980000004</v>
      </c>
      <c r="Q148" s="3">
        <f t="shared" si="57"/>
        <v>7685.4374889999999</v>
      </c>
      <c r="R148" s="3">
        <f t="shared" si="58"/>
        <v>8400.5598825011493</v>
      </c>
      <c r="S148" s="3">
        <f t="shared" si="59"/>
        <v>8397.3304373064293</v>
      </c>
      <c r="T148" s="3">
        <f t="shared" si="60"/>
        <v>8895.9873092801899</v>
      </c>
      <c r="U148" s="3">
        <f t="shared" si="61"/>
        <v>9261.7874204310792</v>
      </c>
      <c r="V148" s="3">
        <f t="shared" si="62"/>
        <v>9493.2626155514063</v>
      </c>
      <c r="W148" s="3">
        <f t="shared" si="63"/>
        <v>9809.5686796204736</v>
      </c>
      <c r="X148" s="3">
        <f t="shared" si="64"/>
        <v>10247.217834988502</v>
      </c>
      <c r="Y148" s="3">
        <f t="shared" si="65"/>
        <v>11038.884993151663</v>
      </c>
      <c r="Z148" s="3">
        <f t="shared" si="66"/>
        <v>11077.580229308947</v>
      </c>
      <c r="AA148" s="3">
        <f t="shared" si="67"/>
        <v>12118.335004238428</v>
      </c>
      <c r="AB148" s="3">
        <f t="shared" si="68"/>
        <v>13741.653809667814</v>
      </c>
      <c r="AC148" s="3">
        <f t="shared" si="69"/>
        <v>14218.360968100034</v>
      </c>
      <c r="AD148" s="17">
        <f>+AC148*(1+Parameters!$B$18)</f>
        <v>14719.786098091967</v>
      </c>
      <c r="AE148" s="17">
        <f>+AD148*(1+Parameters!$B$19)</f>
        <v>15567.511415799432</v>
      </c>
      <c r="AF148" s="17">
        <f>+AE148*(1+Parameters!$B$20)</f>
        <v>16154.756606573734</v>
      </c>
    </row>
    <row r="149" spans="1:32" ht="12.75" customHeight="1" x14ac:dyDescent="0.3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56"/>
        <v>7072.0201619999998</v>
      </c>
      <c r="Q149" s="3">
        <f t="shared" si="57"/>
        <v>7393.6669309999997</v>
      </c>
      <c r="R149" s="3">
        <f t="shared" si="58"/>
        <v>7454.5097818020704</v>
      </c>
      <c r="S149" s="3">
        <f t="shared" si="59"/>
        <v>7933.0834202792103</v>
      </c>
      <c r="T149" s="3">
        <f t="shared" si="60"/>
        <v>8475.3678482449104</v>
      </c>
      <c r="U149" s="3">
        <f t="shared" si="61"/>
        <v>8247.0809514922403</v>
      </c>
      <c r="V149" s="3">
        <f t="shared" si="62"/>
        <v>8618.8274643288878</v>
      </c>
      <c r="W149" s="3">
        <f t="shared" si="63"/>
        <v>9052.2508348828396</v>
      </c>
      <c r="X149" s="3">
        <f t="shared" si="64"/>
        <v>9442.5561728269731</v>
      </c>
      <c r="Y149" s="3">
        <f t="shared" si="65"/>
        <v>9807.6409034353146</v>
      </c>
      <c r="Z149" s="3">
        <f t="shared" si="66"/>
        <v>10324.602295539242</v>
      </c>
      <c r="AA149" s="3">
        <f t="shared" si="67"/>
        <v>10599.687065324202</v>
      </c>
      <c r="AB149" s="3">
        <f t="shared" si="68"/>
        <v>11960.284740898069</v>
      </c>
      <c r="AC149" s="3">
        <f t="shared" si="69"/>
        <v>11988.808956895635</v>
      </c>
      <c r="AD149" s="17">
        <f>+AC149*(1+Parameters!$B$18)</f>
        <v>12411.606641041302</v>
      </c>
      <c r="AE149" s="17">
        <f>+AD149*(1+Parameters!$B$19)</f>
        <v>13126.401890980476</v>
      </c>
      <c r="AF149" s="17">
        <f>+AE149*(1+Parameters!$B$20)</f>
        <v>13621.562368256615</v>
      </c>
    </row>
    <row r="150" spans="1:32" ht="12.75" customHeight="1" x14ac:dyDescent="0.3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56"/>
        <v>7573.8103209999999</v>
      </c>
      <c r="Q150" s="3">
        <f t="shared" si="57"/>
        <v>7620.3544359999996</v>
      </c>
      <c r="R150" s="3">
        <f t="shared" si="58"/>
        <v>8076.9288461175302</v>
      </c>
      <c r="S150" s="3">
        <f t="shared" si="59"/>
        <v>8502.3985053056804</v>
      </c>
      <c r="T150" s="3">
        <f t="shared" si="60"/>
        <v>8926.2971986510202</v>
      </c>
      <c r="U150" s="3">
        <f t="shared" si="61"/>
        <v>9139.3453593109607</v>
      </c>
      <c r="V150" s="3">
        <f t="shared" si="62"/>
        <v>9481.3141375006089</v>
      </c>
      <c r="W150" s="3">
        <f t="shared" si="63"/>
        <v>10095.518799068925</v>
      </c>
      <c r="X150" s="3">
        <f t="shared" si="64"/>
        <v>10496.995688869292</v>
      </c>
      <c r="Y150" s="3">
        <f t="shared" si="65"/>
        <v>10886.101882328994</v>
      </c>
      <c r="Z150" s="3">
        <f t="shared" si="66"/>
        <v>11114.110040108682</v>
      </c>
      <c r="AA150" s="3">
        <f t="shared" si="67"/>
        <v>11598.875234014911</v>
      </c>
      <c r="AB150" s="3">
        <f t="shared" si="68"/>
        <v>12372.439737918832</v>
      </c>
      <c r="AC150" s="3">
        <f t="shared" si="69"/>
        <v>13140.962680229713</v>
      </c>
      <c r="AD150" s="17">
        <f>+AC150*(1+Parameters!$B$18)</f>
        <v>13604.392250975365</v>
      </c>
      <c r="AE150" s="17">
        <f>+AD150*(1+Parameters!$B$19)</f>
        <v>14387.881064353569</v>
      </c>
      <c r="AF150" s="17">
        <f>+AE150*(1+Parameters!$B$20)</f>
        <v>14930.627668791525</v>
      </c>
    </row>
    <row r="151" spans="1:32" ht="12.75" customHeight="1" x14ac:dyDescent="0.3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56"/>
        <v>7067.3414350000003</v>
      </c>
      <c r="Q151" s="3">
        <f t="shared" si="57"/>
        <v>6469.0091620000003</v>
      </c>
      <c r="R151" s="3">
        <f t="shared" si="58"/>
        <v>7013.4997181315402</v>
      </c>
      <c r="S151" s="3">
        <f t="shared" si="59"/>
        <v>7666.3971171386502</v>
      </c>
      <c r="T151" s="3">
        <f t="shared" si="60"/>
        <v>7854.8319523940099</v>
      </c>
      <c r="U151" s="3">
        <f t="shared" si="61"/>
        <v>7916.2006254122098</v>
      </c>
      <c r="V151" s="3">
        <f t="shared" si="62"/>
        <v>8045.067971365047</v>
      </c>
      <c r="W151" s="3">
        <f t="shared" si="63"/>
        <v>8408.0006659869759</v>
      </c>
      <c r="X151" s="3">
        <f t="shared" si="64"/>
        <v>8505.5365135017237</v>
      </c>
      <c r="Y151" s="3">
        <f t="shared" si="65"/>
        <v>9561.8477292813932</v>
      </c>
      <c r="Z151" s="3">
        <f t="shared" si="66"/>
        <v>11031.225153163841</v>
      </c>
      <c r="AA151" s="3">
        <f t="shared" si="67"/>
        <v>11418.498315618286</v>
      </c>
      <c r="AB151" s="3">
        <f t="shared" si="68"/>
        <v>12222.945273921438</v>
      </c>
      <c r="AC151" s="3">
        <f t="shared" si="69"/>
        <v>13855.181333106677</v>
      </c>
      <c r="AD151" s="17">
        <f>+AC151*(1+Parameters!$B$18)</f>
        <v>14343.798559564895</v>
      </c>
      <c r="AE151" s="17">
        <f>+AD151*(1+Parameters!$B$19)</f>
        <v>15169.87042705047</v>
      </c>
      <c r="AF151" s="17">
        <f>+AE151*(1+Parameters!$B$20)</f>
        <v>15742.115612232317</v>
      </c>
    </row>
    <row r="152" spans="1:32" ht="12.75" customHeight="1" x14ac:dyDescent="0.3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56"/>
        <v>7842.0429990000002</v>
      </c>
      <c r="Q152" s="3">
        <f t="shared" si="57"/>
        <v>7890.2266589999999</v>
      </c>
      <c r="R152" s="3">
        <f t="shared" si="58"/>
        <v>7608.7317650508403</v>
      </c>
      <c r="S152" s="3">
        <f t="shared" si="59"/>
        <v>7935.7785986630097</v>
      </c>
      <c r="T152" s="3">
        <f t="shared" si="60"/>
        <v>8595.0921115208403</v>
      </c>
      <c r="U152" s="3">
        <f t="shared" si="61"/>
        <v>8736.9816615380205</v>
      </c>
      <c r="V152" s="3">
        <f t="shared" si="62"/>
        <v>9191.4794422932391</v>
      </c>
      <c r="W152" s="3">
        <f t="shared" si="63"/>
        <v>9926.4585921826219</v>
      </c>
      <c r="X152" s="3">
        <f t="shared" si="64"/>
        <v>10689.910929242218</v>
      </c>
      <c r="Y152" s="3">
        <f t="shared" si="65"/>
        <v>11288.489414694894</v>
      </c>
      <c r="Z152" s="3">
        <f t="shared" si="66"/>
        <v>11273.216626945818</v>
      </c>
      <c r="AA152" s="3">
        <f t="shared" si="67"/>
        <v>12030.806524793663</v>
      </c>
      <c r="AB152" s="3">
        <f t="shared" si="68"/>
        <v>12804.559977256495</v>
      </c>
      <c r="AC152" s="3">
        <f t="shared" si="69"/>
        <v>12924.17003583338</v>
      </c>
      <c r="AD152" s="17">
        <f>+AC152*(1+Parameters!$B$18)</f>
        <v>13379.954190898447</v>
      </c>
      <c r="AE152" s="17">
        <f>+AD152*(1+Parameters!$B$19)</f>
        <v>14150.517420676695</v>
      </c>
      <c r="AF152" s="17">
        <f>+AE152*(1+Parameters!$B$20)</f>
        <v>14684.310079009147</v>
      </c>
    </row>
    <row r="153" spans="1:32" ht="12.75" customHeight="1" x14ac:dyDescent="0.3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56"/>
        <v>10741.808703999999</v>
      </c>
      <c r="Q153" s="3">
        <f t="shared" si="57"/>
        <v>10306.083758000001</v>
      </c>
      <c r="R153" s="3">
        <f t="shared" si="58"/>
        <v>10652.250019122999</v>
      </c>
      <c r="S153" s="3">
        <f t="shared" si="59"/>
        <v>10807.170877360901</v>
      </c>
      <c r="T153" s="3">
        <f t="shared" si="60"/>
        <v>13451.1758235056</v>
      </c>
      <c r="U153" s="3">
        <f t="shared" si="61"/>
        <v>12837.275043003599</v>
      </c>
      <c r="V153" s="3">
        <f t="shared" si="62"/>
        <v>12757.245905462372</v>
      </c>
      <c r="W153" s="3">
        <f t="shared" si="63"/>
        <v>14016.557780390642</v>
      </c>
      <c r="X153" s="3">
        <f t="shared" si="64"/>
        <v>13541.214443161542</v>
      </c>
      <c r="Y153" s="3">
        <f t="shared" si="65"/>
        <v>14927.241720561526</v>
      </c>
      <c r="Z153" s="3">
        <f t="shared" si="66"/>
        <v>16753.843671573584</v>
      </c>
      <c r="AA153" s="3">
        <f t="shared" si="67"/>
        <v>16445.538328465933</v>
      </c>
      <c r="AB153" s="3">
        <f t="shared" si="68"/>
        <v>17590.485117225307</v>
      </c>
      <c r="AC153" s="3">
        <f t="shared" si="69"/>
        <v>18812.956789993917</v>
      </c>
      <c r="AD153" s="17">
        <f>+AC153*(1+Parameters!$B$18)</f>
        <v>19476.415069405983</v>
      </c>
      <c r="AE153" s="17">
        <f>+AD153*(1+Parameters!$B$19)</f>
        <v>20598.078797566734</v>
      </c>
      <c r="AF153" s="17">
        <f>+AE153*(1+Parameters!$B$20)</f>
        <v>21375.089482831743</v>
      </c>
    </row>
    <row r="154" spans="1:32" ht="12.75" customHeight="1" x14ac:dyDescent="0.3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56"/>
        <v>6921.8301799999999</v>
      </c>
      <c r="Q154" s="3">
        <f t="shared" si="57"/>
        <v>6847.8290079999997</v>
      </c>
      <c r="R154" s="3">
        <f t="shared" si="58"/>
        <v>6864.1560999641197</v>
      </c>
      <c r="S154" s="3">
        <f t="shared" si="59"/>
        <v>7636.5989120804697</v>
      </c>
      <c r="T154" s="3">
        <f t="shared" si="60"/>
        <v>7834.1901988333002</v>
      </c>
      <c r="U154" s="3">
        <f t="shared" si="61"/>
        <v>8242.5080884375693</v>
      </c>
      <c r="V154" s="3">
        <f t="shared" si="62"/>
        <v>8551.8037773134638</v>
      </c>
      <c r="W154" s="3">
        <f t="shared" si="63"/>
        <v>9342.8992823810077</v>
      </c>
      <c r="X154" s="3">
        <f t="shared" si="64"/>
        <v>9015.7514863702654</v>
      </c>
      <c r="Y154" s="3">
        <f t="shared" si="65"/>
        <v>9939.9359990461671</v>
      </c>
      <c r="Z154" s="3">
        <f t="shared" si="66"/>
        <v>10966.78737236453</v>
      </c>
      <c r="AA154" s="3">
        <f t="shared" si="67"/>
        <v>10923.880306347908</v>
      </c>
      <c r="AB154" s="3">
        <f t="shared" si="68"/>
        <v>12015.360115746642</v>
      </c>
      <c r="AC154" s="3">
        <f t="shared" si="69"/>
        <v>12748.795620536452</v>
      </c>
      <c r="AD154" s="17">
        <f>+AC154*(1+Parameters!$B$18)</f>
        <v>13198.395016388778</v>
      </c>
      <c r="AE154" s="17">
        <f>+AD154*(1+Parameters!$B$19)</f>
        <v>13958.502094979214</v>
      </c>
      <c r="AF154" s="17">
        <f>+AE154*(1+Parameters!$B$20)</f>
        <v>14485.051458377809</v>
      </c>
    </row>
    <row r="155" spans="1:32" ht="12.75" customHeight="1" x14ac:dyDescent="0.3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56"/>
        <v>7252.5379059999996</v>
      </c>
      <c r="Q155" s="3">
        <f t="shared" si="57"/>
        <v>7576.1460129999996</v>
      </c>
      <c r="R155" s="3">
        <f t="shared" si="58"/>
        <v>7711.41532613646</v>
      </c>
      <c r="S155" s="3">
        <f t="shared" si="59"/>
        <v>8033.3921781723802</v>
      </c>
      <c r="T155" s="3">
        <f t="shared" si="60"/>
        <v>8458.6749610594907</v>
      </c>
      <c r="U155" s="3">
        <f t="shared" si="61"/>
        <v>8411.8827920368494</v>
      </c>
      <c r="V155" s="3">
        <f t="shared" si="62"/>
        <v>8818.7876030061525</v>
      </c>
      <c r="W155" s="3">
        <f t="shared" si="63"/>
        <v>9226.9177991966371</v>
      </c>
      <c r="X155" s="3">
        <f t="shared" si="64"/>
        <v>9708.1352749598736</v>
      </c>
      <c r="Y155" s="3">
        <f t="shared" si="65"/>
        <v>10446.601772505104</v>
      </c>
      <c r="Z155" s="3">
        <f t="shared" si="66"/>
        <v>10946.925281877651</v>
      </c>
      <c r="AA155" s="3">
        <f t="shared" si="67"/>
        <v>10583.843875339271</v>
      </c>
      <c r="AB155" s="3">
        <f t="shared" si="68"/>
        <v>12392.324737642759</v>
      </c>
      <c r="AC155" s="3">
        <f t="shared" si="69"/>
        <v>13734.942237312342</v>
      </c>
      <c r="AD155" s="17">
        <f>+AC155*(1+Parameters!$B$18)</f>
        <v>14219.319108333386</v>
      </c>
      <c r="AE155" s="17">
        <f>+AD155*(1+Parameters!$B$19)</f>
        <v>15038.222095670833</v>
      </c>
      <c r="AF155" s="17">
        <f>+AE155*(1+Parameters!$B$20)</f>
        <v>15605.501178859162</v>
      </c>
    </row>
    <row r="156" spans="1:32" ht="12.75" customHeight="1" x14ac:dyDescent="0.3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56"/>
        <v>7408.9262200000003</v>
      </c>
      <c r="Q156" s="3">
        <f t="shared" si="57"/>
        <v>7275.851017</v>
      </c>
      <c r="R156" s="3">
        <f t="shared" si="58"/>
        <v>7671.9155849726503</v>
      </c>
      <c r="S156" s="3">
        <f t="shared" si="59"/>
        <v>8276.9680525473705</v>
      </c>
      <c r="T156" s="3">
        <f t="shared" si="60"/>
        <v>9071.4069375194704</v>
      </c>
      <c r="U156" s="3">
        <f t="shared" si="61"/>
        <v>8922.1017128266394</v>
      </c>
      <c r="V156" s="3">
        <f t="shared" si="62"/>
        <v>9036.4254115553285</v>
      </c>
      <c r="W156" s="3">
        <f t="shared" si="63"/>
        <v>10458.028533043311</v>
      </c>
      <c r="X156" s="3">
        <f t="shared" si="64"/>
        <v>10266.412475558547</v>
      </c>
      <c r="Y156" s="3">
        <f t="shared" si="65"/>
        <v>11127.373503817033</v>
      </c>
      <c r="Z156" s="3">
        <f t="shared" si="66"/>
        <v>11702.017176286523</v>
      </c>
      <c r="AA156" s="3">
        <f t="shared" si="67"/>
        <v>11690.883380339121</v>
      </c>
      <c r="AB156" s="3">
        <f t="shared" si="68"/>
        <v>11439.763961798746</v>
      </c>
      <c r="AC156" s="3">
        <f t="shared" si="69"/>
        <v>11661.280823640363</v>
      </c>
      <c r="AD156" s="17">
        <f>+AC156*(1+Parameters!$B$18)</f>
        <v>12072.527891145899</v>
      </c>
      <c r="AE156" s="17">
        <f>+AD156*(1+Parameters!$B$19)</f>
        <v>12767.795300186612</v>
      </c>
      <c r="AF156" s="17">
        <f>+AE156*(1+Parameters!$B$20)</f>
        <v>13249.428246298718</v>
      </c>
    </row>
    <row r="157" spans="1:32" ht="12.75" customHeight="1" x14ac:dyDescent="0.3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56"/>
        <v>9583.1459020000002</v>
      </c>
      <c r="Q157" s="3">
        <f t="shared" si="57"/>
        <v>11192.078831999999</v>
      </c>
      <c r="R157" s="3">
        <f t="shared" si="58"/>
        <v>12845.039587454599</v>
      </c>
      <c r="S157" s="3">
        <f t="shared" si="59"/>
        <v>12709.804678426501</v>
      </c>
      <c r="T157" s="3">
        <f t="shared" si="60"/>
        <v>13086.2624846525</v>
      </c>
      <c r="U157" s="3">
        <f t="shared" si="61"/>
        <v>11668.4049946223</v>
      </c>
      <c r="V157" s="3">
        <f t="shared" si="62"/>
        <v>11614.471888676915</v>
      </c>
      <c r="W157" s="3">
        <f t="shared" si="63"/>
        <v>11564.711123804085</v>
      </c>
      <c r="X157" s="3">
        <f t="shared" si="64"/>
        <v>13992.467434328895</v>
      </c>
      <c r="Y157" s="3">
        <f t="shared" si="65"/>
        <v>15082.006707416022</v>
      </c>
      <c r="Z157" s="3">
        <f t="shared" si="66"/>
        <v>16937.606566011236</v>
      </c>
      <c r="AA157" s="3">
        <f t="shared" si="67"/>
        <v>16631.030339596622</v>
      </c>
      <c r="AB157" s="3">
        <f t="shared" si="68"/>
        <v>18674.883047150288</v>
      </c>
      <c r="AC157" s="3">
        <f t="shared" si="69"/>
        <v>21500.998929155161</v>
      </c>
      <c r="AD157" s="17">
        <f>+AC157*(1+Parameters!$B$18)</f>
        <v>22259.253780554442</v>
      </c>
      <c r="AE157" s="17">
        <f>+AD157*(1+Parameters!$B$19)</f>
        <v>23541.183616851285</v>
      </c>
      <c r="AF157" s="17">
        <f>+AE157*(1+Parameters!$B$20)</f>
        <v>24429.215524770767</v>
      </c>
    </row>
    <row r="158" spans="1:32" ht="12.75" customHeight="1" x14ac:dyDescent="0.3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56"/>
        <v>13424.722843</v>
      </c>
      <c r="Q158" s="3">
        <f t="shared" si="57"/>
        <v>12305.385913</v>
      </c>
      <c r="R158" s="3">
        <f t="shared" si="58"/>
        <v>10985.2275548784</v>
      </c>
      <c r="S158" s="3">
        <f t="shared" si="59"/>
        <v>12405.902883654</v>
      </c>
      <c r="T158" s="3">
        <f t="shared" si="60"/>
        <v>11453.4333925746</v>
      </c>
      <c r="U158" s="3">
        <f t="shared" si="61"/>
        <v>10923.343495925101</v>
      </c>
      <c r="V158" s="3">
        <f t="shared" si="62"/>
        <v>10195.015151515152</v>
      </c>
      <c r="W158" s="3">
        <f t="shared" si="63"/>
        <v>10550.096743256743</v>
      </c>
      <c r="X158" s="3">
        <f t="shared" si="64"/>
        <v>9848.8269019993204</v>
      </c>
      <c r="Y158" s="3">
        <f t="shared" si="65"/>
        <v>11259.79288099575</v>
      </c>
      <c r="Z158" s="3">
        <f t="shared" si="66"/>
        <v>12481.015848406547</v>
      </c>
      <c r="AA158" s="3">
        <f t="shared" si="67"/>
        <v>11534.956899992017</v>
      </c>
      <c r="AB158" s="3">
        <f t="shared" si="68"/>
        <v>11330.207338654342</v>
      </c>
      <c r="AC158" s="3">
        <f t="shared" si="69"/>
        <v>14095.588611920435</v>
      </c>
      <c r="AD158" s="17">
        <f>+AC158*(1+Parameters!$B$18)</f>
        <v>14592.684048441026</v>
      </c>
      <c r="AE158" s="17">
        <f>+AD158*(1+Parameters!$B$19)</f>
        <v>15433.089448270364</v>
      </c>
      <c r="AF158" s="17">
        <f>+AE158*(1+Parameters!$B$20)</f>
        <v>16015.263908607574</v>
      </c>
    </row>
    <row r="159" spans="1:32" ht="12.75" customHeight="1" x14ac:dyDescent="0.3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56"/>
        <v>7043.5232999999998</v>
      </c>
      <c r="Q159" s="3">
        <f t="shared" si="57"/>
        <v>7287.6173390000004</v>
      </c>
      <c r="R159" s="3">
        <f t="shared" si="58"/>
        <v>7493.9265334930196</v>
      </c>
      <c r="S159" s="3">
        <f t="shared" si="59"/>
        <v>8010.3438693131302</v>
      </c>
      <c r="T159" s="3">
        <f t="shared" si="60"/>
        <v>7797.6800577787899</v>
      </c>
      <c r="U159" s="3">
        <f t="shared" si="61"/>
        <v>7756.4177364870302</v>
      </c>
      <c r="V159" s="3">
        <f t="shared" si="62"/>
        <v>8147.584415397323</v>
      </c>
      <c r="W159" s="3">
        <f t="shared" si="63"/>
        <v>8204.5988320414854</v>
      </c>
      <c r="X159" s="3">
        <f t="shared" si="64"/>
        <v>8761.2311682687759</v>
      </c>
      <c r="Y159" s="3">
        <f t="shared" si="65"/>
        <v>8929.2137434754877</v>
      </c>
      <c r="Z159" s="3">
        <f t="shared" si="66"/>
        <v>9497.8522327000082</v>
      </c>
      <c r="AA159" s="3">
        <f t="shared" si="67"/>
        <v>9407.7045356866583</v>
      </c>
      <c r="AB159" s="3">
        <f t="shared" si="68"/>
        <v>10557.381194520762</v>
      </c>
      <c r="AC159" s="3">
        <f t="shared" si="69"/>
        <v>11544.033885612196</v>
      </c>
      <c r="AD159" s="17">
        <f>+AC159*(1+Parameters!$B$18)</f>
        <v>11951.14611920306</v>
      </c>
      <c r="AE159" s="17">
        <f>+AD159*(1+Parameters!$B$19)</f>
        <v>12639.423046147196</v>
      </c>
      <c r="AF159" s="17">
        <f>+AE159*(1+Parameters!$B$20)</f>
        <v>13116.213472038826</v>
      </c>
    </row>
    <row r="160" spans="1:32" ht="12.75" customHeight="1" x14ac:dyDescent="0.3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56"/>
        <v>12344.443525000001</v>
      </c>
      <c r="Q160" s="3">
        <f t="shared" si="57"/>
        <v>13001.752874</v>
      </c>
      <c r="R160" s="3">
        <f t="shared" si="58"/>
        <v>13049.6503936727</v>
      </c>
      <c r="S160" s="3">
        <f t="shared" si="59"/>
        <v>12515.880881529099</v>
      </c>
      <c r="T160" s="3">
        <f t="shared" si="60"/>
        <v>12600.6981027293</v>
      </c>
      <c r="U160" s="3">
        <f t="shared" si="61"/>
        <v>11909.9496612364</v>
      </c>
      <c r="V160" s="3">
        <f t="shared" si="62"/>
        <v>12676.191532180039</v>
      </c>
      <c r="W160" s="3">
        <f t="shared" si="63"/>
        <v>13389.470711459382</v>
      </c>
      <c r="X160" s="3">
        <f t="shared" si="64"/>
        <v>13904.363391603929</v>
      </c>
      <c r="Y160" s="3">
        <f t="shared" si="65"/>
        <v>14786.512953629031</v>
      </c>
      <c r="Z160" s="3">
        <f t="shared" si="66"/>
        <v>16708.178896460759</v>
      </c>
      <c r="AA160" s="3">
        <f t="shared" si="67"/>
        <v>16407.843345230554</v>
      </c>
      <c r="AB160" s="3">
        <f t="shared" si="68"/>
        <v>18134.652574835287</v>
      </c>
      <c r="AC160" s="3">
        <f t="shared" si="69"/>
        <v>19578.993003896565</v>
      </c>
      <c r="AD160" s="17">
        <f>+AC160*(1+Parameters!$B$18)</f>
        <v>20269.466338630158</v>
      </c>
      <c r="AE160" s="17">
        <f>+AD160*(1+Parameters!$B$19)</f>
        <v>21436.802580962059</v>
      </c>
      <c r="AF160" s="17">
        <f>+AE160*(1+Parameters!$B$20)</f>
        <v>22245.452010213281</v>
      </c>
    </row>
    <row r="161" spans="1:32" ht="12.75" customHeight="1" x14ac:dyDescent="0.3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56"/>
        <v>9086.2750269999997</v>
      </c>
      <c r="Q161" s="3">
        <f t="shared" si="57"/>
        <v>9447.0137869999999</v>
      </c>
      <c r="R161" s="3">
        <f t="shared" si="58"/>
        <v>10648.8521201577</v>
      </c>
      <c r="S161" s="3">
        <f t="shared" si="59"/>
        <v>12291.3805006935</v>
      </c>
      <c r="T161" s="3">
        <f t="shared" si="60"/>
        <v>12294.314395822599</v>
      </c>
      <c r="U161" s="3">
        <f t="shared" si="61"/>
        <v>12109.917583921</v>
      </c>
      <c r="V161" s="3">
        <f t="shared" si="62"/>
        <v>12008.37763055339</v>
      </c>
      <c r="W161" s="3">
        <f t="shared" si="63"/>
        <v>12070.109510086455</v>
      </c>
      <c r="X161" s="3">
        <f t="shared" si="64"/>
        <v>11553.650469638296</v>
      </c>
      <c r="Y161" s="3">
        <f t="shared" si="65"/>
        <v>11681.9435273498</v>
      </c>
      <c r="Z161" s="3">
        <f t="shared" si="66"/>
        <v>13098.713386542082</v>
      </c>
      <c r="AA161" s="3">
        <f t="shared" si="67"/>
        <v>12806.20897037366</v>
      </c>
      <c r="AB161" s="3">
        <f t="shared" si="68"/>
        <v>14278.670514350557</v>
      </c>
      <c r="AC161" s="3">
        <f t="shared" si="69"/>
        <v>15501.632697176243</v>
      </c>
      <c r="AD161" s="17">
        <f>+AC161*(1+Parameters!$B$18)</f>
        <v>16048.313725158856</v>
      </c>
      <c r="AE161" s="17">
        <f>+AD161*(1+Parameters!$B$19)</f>
        <v>16972.5501074452</v>
      </c>
      <c r="AF161" s="17">
        <f>+AE161*(1+Parameters!$B$20)</f>
        <v>17612.796846924542</v>
      </c>
    </row>
    <row r="162" spans="1:32" ht="12.75" customHeight="1" x14ac:dyDescent="0.3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56"/>
        <v>9542.4907729999995</v>
      </c>
      <c r="Q162" s="3">
        <f t="shared" si="57"/>
        <v>9558.313795</v>
      </c>
      <c r="R162" s="3">
        <f t="shared" si="58"/>
        <v>9827.5627638958995</v>
      </c>
      <c r="S162" s="3">
        <f t="shared" si="59"/>
        <v>9678.6403051239704</v>
      </c>
      <c r="T162" s="3">
        <f t="shared" si="60"/>
        <v>10278.209626529801</v>
      </c>
      <c r="U162" s="3">
        <f t="shared" si="61"/>
        <v>9814.0368854823992</v>
      </c>
      <c r="V162" s="3">
        <f t="shared" si="62"/>
        <v>10598.6328548288</v>
      </c>
      <c r="W162" s="3">
        <f t="shared" si="63"/>
        <v>10584.589420251135</v>
      </c>
      <c r="X162" s="3">
        <f t="shared" si="64"/>
        <v>11414.486955572536</v>
      </c>
      <c r="Y162" s="3">
        <f t="shared" si="65"/>
        <v>12884.626910977426</v>
      </c>
      <c r="Z162" s="3">
        <f t="shared" si="66"/>
        <v>14392.761893039571</v>
      </c>
      <c r="AA162" s="3">
        <f t="shared" si="67"/>
        <v>14656.137619853356</v>
      </c>
      <c r="AB162" s="3">
        <f t="shared" si="68"/>
        <v>18465.779658730695</v>
      </c>
      <c r="AC162" s="3">
        <f t="shared" si="69"/>
        <v>17371.574036073009</v>
      </c>
      <c r="AD162" s="17">
        <f>+AC162*(1+Parameters!$B$18)</f>
        <v>17984.200469509688</v>
      </c>
      <c r="AE162" s="17">
        <f>+AD162*(1+Parameters!$B$19)</f>
        <v>19019.92625758388</v>
      </c>
      <c r="AF162" s="17">
        <f>+AE162*(1+Parameters!$B$20)</f>
        <v>19737.405109875726</v>
      </c>
    </row>
    <row r="163" spans="1:32" ht="12.75" customHeight="1" x14ac:dyDescent="0.3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56"/>
        <v>7712.1300160000001</v>
      </c>
      <c r="Q163" s="3">
        <f t="shared" si="57"/>
        <v>8441.4506770000007</v>
      </c>
      <c r="R163" s="3">
        <f t="shared" si="58"/>
        <v>8454.9782970441393</v>
      </c>
      <c r="S163" s="3">
        <f t="shared" si="59"/>
        <v>9438.4962107941792</v>
      </c>
      <c r="T163" s="3">
        <f t="shared" si="60"/>
        <v>8790.6878920462495</v>
      </c>
      <c r="U163" s="3">
        <f t="shared" si="61"/>
        <v>8633.6784696510695</v>
      </c>
      <c r="V163" s="3">
        <f t="shared" si="62"/>
        <v>9906.9797460879836</v>
      </c>
      <c r="W163" s="3">
        <f t="shared" si="63"/>
        <v>10148.154624365792</v>
      </c>
      <c r="X163" s="3">
        <f t="shared" si="64"/>
        <v>10693.581896141019</v>
      </c>
      <c r="Y163" s="3">
        <f t="shared" si="65"/>
        <v>12096.235312127914</v>
      </c>
      <c r="Z163" s="3">
        <f t="shared" si="66"/>
        <v>12888.51741728102</v>
      </c>
      <c r="AA163" s="3">
        <f t="shared" si="67"/>
        <v>12977.844673515339</v>
      </c>
      <c r="AB163" s="3">
        <f t="shared" si="68"/>
        <v>13792.368513394966</v>
      </c>
      <c r="AC163" s="3">
        <f t="shared" si="69"/>
        <v>15339.200081333876</v>
      </c>
      <c r="AD163" s="17">
        <f>+AC163*(1+Parameters!$B$18)</f>
        <v>15880.152755978406</v>
      </c>
      <c r="AE163" s="17">
        <f>+AD163*(1+Parameters!$B$19)</f>
        <v>16794.70460140569</v>
      </c>
      <c r="AF163" s="17">
        <f>+AE163*(1+Parameters!$B$20)</f>
        <v>17428.242566737837</v>
      </c>
    </row>
    <row r="164" spans="1:32" ht="12.75" customHeight="1" x14ac:dyDescent="0.3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56"/>
        <v>8538.5991099999992</v>
      </c>
      <c r="Q164" s="3">
        <f t="shared" si="57"/>
        <v>8350.1319930000009</v>
      </c>
      <c r="R164" s="3">
        <f t="shared" si="58"/>
        <v>9105.4106252804704</v>
      </c>
      <c r="S164" s="3">
        <f t="shared" si="59"/>
        <v>9400.0067027536606</v>
      </c>
      <c r="T164" s="3">
        <f t="shared" si="60"/>
        <v>9504.3176681953792</v>
      </c>
      <c r="U164" s="3">
        <f t="shared" si="61"/>
        <v>8884.8553294993399</v>
      </c>
      <c r="V164" s="3">
        <f t="shared" si="62"/>
        <v>9248.4955957348157</v>
      </c>
      <c r="W164" s="3">
        <f t="shared" si="63"/>
        <v>10001.702163005153</v>
      </c>
      <c r="X164" s="3">
        <f t="shared" si="64"/>
        <v>11683.116302472685</v>
      </c>
      <c r="Y164" s="3">
        <f t="shared" si="65"/>
        <v>12085.735357364143</v>
      </c>
      <c r="Z164" s="3">
        <f t="shared" si="66"/>
        <v>10956.460639670748</v>
      </c>
      <c r="AA164" s="3">
        <f t="shared" si="67"/>
        <v>10396.924703779705</v>
      </c>
      <c r="AB164" s="3">
        <f t="shared" si="68"/>
        <v>10837.944088526499</v>
      </c>
      <c r="AC164" s="3">
        <f t="shared" si="69"/>
        <v>12073.202022104997</v>
      </c>
      <c r="AD164" s="17">
        <f>+AC164*(1+Parameters!$B$18)</f>
        <v>12498.975914534303</v>
      </c>
      <c r="AE164" s="17">
        <f>+AD164*(1+Parameters!$B$19)</f>
        <v>13218.802837123892</v>
      </c>
      <c r="AF164" s="17">
        <f>+AE164*(1+Parameters!$B$20)</f>
        <v>13717.448907555958</v>
      </c>
    </row>
    <row r="165" spans="1:32" ht="12.75" customHeight="1" x14ac:dyDescent="0.3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56"/>
        <v>6820.6843870000002</v>
      </c>
      <c r="Q165" s="3">
        <f t="shared" si="57"/>
        <v>7792.4870360000004</v>
      </c>
      <c r="R165" s="3">
        <f t="shared" si="58"/>
        <v>8363.5504426505195</v>
      </c>
      <c r="S165" s="3">
        <f t="shared" si="59"/>
        <v>8815.2785572808407</v>
      </c>
      <c r="T165" s="3">
        <f t="shared" si="60"/>
        <v>8220.6491859429807</v>
      </c>
      <c r="U165" s="3">
        <f t="shared" si="61"/>
        <v>8575.0672131586707</v>
      </c>
      <c r="V165" s="3">
        <f t="shared" si="62"/>
        <v>8912.8152434010208</v>
      </c>
      <c r="W165" s="3">
        <f t="shared" si="63"/>
        <v>9644.896616302929</v>
      </c>
      <c r="X165" s="3">
        <f t="shared" si="64"/>
        <v>9898.0459640512036</v>
      </c>
      <c r="Y165" s="3">
        <f t="shared" si="65"/>
        <v>10768.893491674899</v>
      </c>
      <c r="Z165" s="3">
        <f t="shared" si="66"/>
        <v>10015.422369876624</v>
      </c>
      <c r="AA165" s="3">
        <f t="shared" si="67"/>
        <v>10437.104237493482</v>
      </c>
      <c r="AB165" s="3">
        <f t="shared" si="68"/>
        <v>12149.91671701107</v>
      </c>
      <c r="AC165" s="3">
        <f t="shared" si="69"/>
        <v>12297.732913617656</v>
      </c>
      <c r="AD165" s="17">
        <f>+AC165*(1+Parameters!$B$18)</f>
        <v>12731.425118974628</v>
      </c>
      <c r="AE165" s="17">
        <f>+AD165*(1+Parameters!$B$19)</f>
        <v>13464.63899395414</v>
      </c>
      <c r="AF165" s="17">
        <f>+AE165*(1+Parameters!$B$20)</f>
        <v>13972.558614728394</v>
      </c>
    </row>
    <row r="166" spans="1:32" ht="12.75" customHeight="1" x14ac:dyDescent="0.3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56"/>
        <v>7711.4863590000004</v>
      </c>
      <c r="Q166" s="3">
        <f t="shared" si="57"/>
        <v>8148.2827960000004</v>
      </c>
      <c r="R166" s="3">
        <f t="shared" si="58"/>
        <v>8380.5945731569209</v>
      </c>
      <c r="S166" s="3">
        <f t="shared" si="59"/>
        <v>8233.5108268984495</v>
      </c>
      <c r="T166" s="3">
        <f t="shared" si="60"/>
        <v>8608.3905805742907</v>
      </c>
      <c r="U166" s="3">
        <f t="shared" si="61"/>
        <v>8433.2832629610602</v>
      </c>
      <c r="V166" s="3">
        <f t="shared" si="62"/>
        <v>8360.0771977830846</v>
      </c>
      <c r="W166" s="3">
        <f t="shared" si="63"/>
        <v>8967.4310147700489</v>
      </c>
      <c r="X166" s="3">
        <f t="shared" si="64"/>
        <v>9542.3648620254935</v>
      </c>
      <c r="Y166" s="3">
        <f t="shared" si="65"/>
        <v>10749.825755353477</v>
      </c>
      <c r="Z166" s="3">
        <f t="shared" si="66"/>
        <v>10581.534548729698</v>
      </c>
      <c r="AA166" s="3">
        <f t="shared" si="67"/>
        <v>10660.343493088119</v>
      </c>
      <c r="AB166" s="3">
        <f t="shared" si="68"/>
        <v>12213.259868900217</v>
      </c>
      <c r="AC166" s="3">
        <f t="shared" si="69"/>
        <v>11835.856414695754</v>
      </c>
      <c r="AD166" s="17">
        <f>+AC166*(1+Parameters!$B$18)</f>
        <v>12253.260070055176</v>
      </c>
      <c r="AE166" s="17">
        <f>+AD166*(1+Parameters!$B$19)</f>
        <v>12958.936002885896</v>
      </c>
      <c r="AF166" s="17">
        <f>+AE166*(1+Parameters!$B$20)</f>
        <v>13447.779250980337</v>
      </c>
    </row>
    <row r="167" spans="1:32" ht="12.75" customHeight="1" x14ac:dyDescent="0.3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70">IF(ISNA(VLOOKUP(C167,NOE10_11,7,FALSE)),0,VLOOKUP(C167,NOE10_11,7,FALSE))</f>
        <v>6789.6652340000001</v>
      </c>
      <c r="Q167" s="3">
        <f t="shared" ref="Q167:Q203" si="71">IF(ISNA(VLOOKUP(C167,NOE11_12,7,FALSE)),0,VLOOKUP(C167,NOE11_12,7,FALSE))</f>
        <v>7332.0736960000004</v>
      </c>
      <c r="R167" s="3">
        <f t="shared" ref="R167:R203" si="72">IF(ISNA(VLOOKUP($C167,NOE12_13,7,FALSE)),0,VLOOKUP($C167,NOE12_13,7,FALSE))</f>
        <v>7031.4709247621404</v>
      </c>
      <c r="S167" s="3">
        <f t="shared" ref="S167:S203" si="73">IF(ISNA(VLOOKUP($C167,NOE13_14,7,FALSE)),0,VLOOKUP($C167,NOE13_14,7,FALSE))</f>
        <v>7486.1204224057101</v>
      </c>
      <c r="T167" s="3">
        <f t="shared" ref="T167:T203" si="74">IF(ISNA(VLOOKUP($C167,NOE14_15,7,FALSE)),0,VLOOKUP($C167,NOE14_15,7,FALSE))</f>
        <v>7944.6719954431501</v>
      </c>
      <c r="U167" s="3">
        <f t="shared" ref="U167:U203" si="75">IF(ISNA(VLOOKUP($C167,NOE15_16,7,FALSE)),0,VLOOKUP($C167,NOE15_16,7,FALSE))</f>
        <v>8020.0664006110301</v>
      </c>
      <c r="V167" s="3">
        <f t="shared" ref="V167:V203" si="76">IF(ISNA(VLOOKUP($C167,NOE16_17,7,FALSE)),0,VLOOKUP($C167,NOE16_17,7,FALSE))</f>
        <v>8401.7880848992099</v>
      </c>
      <c r="W167" s="3">
        <f t="shared" ref="W167:W203" si="77">IF(ISNA(VLOOKUP($C167,NOE_1718,7,FALSE)),0,VLOOKUP($C167,NOE_1718,7,FALSE))</f>
        <v>8677.9498569588341</v>
      </c>
      <c r="X167" s="3">
        <f t="shared" ref="X167:X203" si="78">IF(ISNA(VLOOKUP($C167,NOE_1819,7,FALSE)),0,VLOOKUP($C167,NOE_1819,7,FALSE))</f>
        <v>9262.7863465594401</v>
      </c>
      <c r="Y167" s="3">
        <f t="shared" ref="Y167:Y203" si="79">IF(ISNA(VLOOKUP($C167,NOE_1920,7,FALSE)),0,VLOOKUP($C167,NOE_1920,7,FALSE))</f>
        <v>10161.805309076093</v>
      </c>
      <c r="Z167" s="3">
        <f t="shared" ref="Z167:Z203" si="80">IF(ISNA(VLOOKUP($C167,NOE_2021,7,FALSE)),0,VLOOKUP($C167,NOE_2021,7,FALSE))</f>
        <v>10366.271122067013</v>
      </c>
      <c r="AA167" s="3">
        <f t="shared" ref="AA167:AA203" si="81">IF(ISNA(VLOOKUP($C167,NOE21_22,7,FALSE)),0,VLOOKUP($C167,NOE21_22,7,FALSE))</f>
        <v>10626.435922297385</v>
      </c>
      <c r="AB167" s="3">
        <f t="shared" ref="AB167:AB203" si="82">IF(ISNA(VLOOKUP($C167,NOE22_23,7,FALSE)),0,VLOOKUP($C167,NOE22_23,7,FALSE))</f>
        <v>11924.87607938673</v>
      </c>
      <c r="AC167" s="3">
        <f t="shared" ref="AC167:AC203" si="83">IF(ISNA(VLOOKUP($C167,NOE23_24,7,FALSE)),0,VLOOKUP($C167,NOE23_24,7,FALSE))</f>
        <v>12843.896377595522</v>
      </c>
      <c r="AD167" s="17">
        <f>+AC167*(1+Parameters!$B$18)</f>
        <v>13296.849599502601</v>
      </c>
      <c r="AE167" s="17">
        <f>+AD167*(1+Parameters!$B$19)</f>
        <v>14062.626763391405</v>
      </c>
      <c r="AF167" s="17">
        <f>+AE167*(1+Parameters!$B$20)</f>
        <v>14593.103967864456</v>
      </c>
    </row>
    <row r="168" spans="1:32" ht="12.75" customHeight="1" x14ac:dyDescent="0.3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70"/>
        <v>6817.788211</v>
      </c>
      <c r="Q168" s="3">
        <f t="shared" si="71"/>
        <v>6603.1658740000003</v>
      </c>
      <c r="R168" s="3">
        <f t="shared" si="72"/>
        <v>7191.6180726140201</v>
      </c>
      <c r="S168" s="3">
        <f t="shared" si="73"/>
        <v>7638.6026894080796</v>
      </c>
      <c r="T168" s="3">
        <f t="shared" si="74"/>
        <v>8221.4371534432103</v>
      </c>
      <c r="U168" s="3">
        <f t="shared" si="75"/>
        <v>8336.8427855945702</v>
      </c>
      <c r="V168" s="3">
        <f t="shared" si="76"/>
        <v>9030.4471255587159</v>
      </c>
      <c r="W168" s="3">
        <f t="shared" si="77"/>
        <v>8886.1501178588533</v>
      </c>
      <c r="X168" s="3">
        <f t="shared" si="78"/>
        <v>9414.2734162310917</v>
      </c>
      <c r="Y168" s="3">
        <f t="shared" si="79"/>
        <v>9781.9802212526647</v>
      </c>
      <c r="Z168" s="3">
        <f t="shared" si="80"/>
        <v>10115.428378071278</v>
      </c>
      <c r="AA168" s="3">
        <f t="shared" si="81"/>
        <v>10160.658698454474</v>
      </c>
      <c r="AB168" s="3">
        <f t="shared" si="82"/>
        <v>11667.255856021271</v>
      </c>
      <c r="AC168" s="3">
        <f t="shared" si="83"/>
        <v>12104.331219180471</v>
      </c>
      <c r="AD168" s="17">
        <f>+AC168*(1+Parameters!$B$18)</f>
        <v>12531.202914776059</v>
      </c>
      <c r="AE168" s="17">
        <f>+AD168*(1+Parameters!$B$19)</f>
        <v>13252.885818412969</v>
      </c>
      <c r="AF168" s="17">
        <f>+AE168*(1+Parameters!$B$20)</f>
        <v>13752.817583540524</v>
      </c>
    </row>
    <row r="169" spans="1:32" ht="12.75" customHeight="1" x14ac:dyDescent="0.3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70"/>
        <v>8217.7676900000006</v>
      </c>
      <c r="Q169" s="3">
        <f t="shared" si="71"/>
        <v>7563.4054050000004</v>
      </c>
      <c r="R169" s="3">
        <f t="shared" si="72"/>
        <v>8038.32094021595</v>
      </c>
      <c r="S169" s="3">
        <f t="shared" si="73"/>
        <v>8885.3477634840001</v>
      </c>
      <c r="T169" s="3">
        <f t="shared" si="74"/>
        <v>9466.5671154290703</v>
      </c>
      <c r="U169" s="3">
        <f t="shared" si="75"/>
        <v>9206.5699261900409</v>
      </c>
      <c r="V169" s="3">
        <f t="shared" si="76"/>
        <v>8043.317821476372</v>
      </c>
      <c r="W169" s="3">
        <f t="shared" si="77"/>
        <v>8732.5629950364346</v>
      </c>
      <c r="X169" s="3">
        <f t="shared" si="78"/>
        <v>8870.9148302764843</v>
      </c>
      <c r="Y169" s="3">
        <f t="shared" si="79"/>
        <v>9826.6749805682684</v>
      </c>
      <c r="Z169" s="3">
        <f t="shared" si="80"/>
        <v>10939.315289562715</v>
      </c>
      <c r="AA169" s="3">
        <f t="shared" si="81"/>
        <v>10291.368508842103</v>
      </c>
      <c r="AB169" s="3">
        <f t="shared" si="82"/>
        <v>13284.489081872498</v>
      </c>
      <c r="AC169" s="3">
        <f t="shared" si="83"/>
        <v>14784.398061913202</v>
      </c>
      <c r="AD169" s="17">
        <f>+AC169*(1+Parameters!$B$18)</f>
        <v>15305.785072461009</v>
      </c>
      <c r="AE169" s="17">
        <f>+AD169*(1+Parameters!$B$19)</f>
        <v>16187.258582119961</v>
      </c>
      <c r="AF169" s="17">
        <f>+AE169*(1+Parameters!$B$20)</f>
        <v>16797.882175080522</v>
      </c>
    </row>
    <row r="170" spans="1:32" ht="12.75" customHeight="1" x14ac:dyDescent="0.3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70"/>
        <v>8707.3984569999993</v>
      </c>
      <c r="Q170" s="3">
        <f t="shared" si="71"/>
        <v>8432.7780889999995</v>
      </c>
      <c r="R170" s="3">
        <f t="shared" si="72"/>
        <v>8339.21281213572</v>
      </c>
      <c r="S170" s="3">
        <f t="shared" si="73"/>
        <v>8298.0466778385307</v>
      </c>
      <c r="T170" s="3">
        <f t="shared" si="74"/>
        <v>8802.1149335453392</v>
      </c>
      <c r="U170" s="3">
        <f t="shared" si="75"/>
        <v>8552.9078610974793</v>
      </c>
      <c r="V170" s="3">
        <f t="shared" si="76"/>
        <v>9109.3264610324495</v>
      </c>
      <c r="W170" s="3">
        <f t="shared" si="77"/>
        <v>9864.3250732688848</v>
      </c>
      <c r="X170" s="3">
        <f t="shared" si="78"/>
        <v>9369.1474110234922</v>
      </c>
      <c r="Y170" s="3">
        <f t="shared" si="79"/>
        <v>8725.3207752899816</v>
      </c>
      <c r="Z170" s="3">
        <f t="shared" si="80"/>
        <v>10061.610750360751</v>
      </c>
      <c r="AA170" s="3">
        <f t="shared" si="81"/>
        <v>9633.3831599953937</v>
      </c>
      <c r="AB170" s="3">
        <f t="shared" si="82"/>
        <v>11348.225863411113</v>
      </c>
      <c r="AC170" s="3">
        <f t="shared" si="83"/>
        <v>12017.049659544495</v>
      </c>
      <c r="AD170" s="17">
        <f>+AC170*(1+Parameters!$B$18)</f>
        <v>12440.843281128278</v>
      </c>
      <c r="AE170" s="17">
        <f>+AD170*(1+Parameters!$B$19)</f>
        <v>13157.322294665732</v>
      </c>
      <c r="AF170" s="17">
        <f>+AE170*(1+Parameters!$B$20)</f>
        <v>13653.649166356236</v>
      </c>
    </row>
    <row r="171" spans="1:32" ht="12.75" customHeight="1" x14ac:dyDescent="0.3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70"/>
        <v>16557.803257</v>
      </c>
      <c r="Q171" s="3">
        <f t="shared" si="71"/>
        <v>16437.749346000001</v>
      </c>
      <c r="R171" s="3">
        <f t="shared" si="72"/>
        <v>17235.360610600601</v>
      </c>
      <c r="S171" s="3">
        <f t="shared" si="73"/>
        <v>21677.3978420821</v>
      </c>
      <c r="T171" s="3">
        <f t="shared" si="74"/>
        <v>18556.7947014247</v>
      </c>
      <c r="U171" s="3">
        <f t="shared" si="75"/>
        <v>26969.243475953801</v>
      </c>
      <c r="V171" s="3">
        <f t="shared" si="76"/>
        <v>28934.398029134532</v>
      </c>
      <c r="W171" s="3">
        <f t="shared" si="77"/>
        <v>28053.420087976541</v>
      </c>
      <c r="X171" s="3">
        <f t="shared" si="78"/>
        <v>25024.252747252744</v>
      </c>
      <c r="Y171" s="3">
        <f t="shared" si="79"/>
        <v>31434.963703703703</v>
      </c>
      <c r="Z171" s="3">
        <f t="shared" si="80"/>
        <v>29526.623913799096</v>
      </c>
      <c r="AA171" s="3">
        <f t="shared" si="81"/>
        <v>36860.492387994782</v>
      </c>
      <c r="AB171" s="3">
        <f t="shared" si="82"/>
        <v>40745.077889447239</v>
      </c>
      <c r="AC171" s="3">
        <f t="shared" si="83"/>
        <v>34371.823983169706</v>
      </c>
      <c r="AD171" s="17">
        <f>+AC171*(1+Parameters!$B$18)</f>
        <v>35583.981723959136</v>
      </c>
      <c r="AE171" s="17">
        <f>+AD171*(1+Parameters!$B$19)</f>
        <v>37633.294262281284</v>
      </c>
      <c r="AF171" s="17">
        <f>+AE171*(1+Parameters!$B$20)</f>
        <v>39052.915579924229</v>
      </c>
    </row>
    <row r="172" spans="1:32" ht="12.75" customHeight="1" x14ac:dyDescent="0.3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70"/>
        <v>6919.8098440000003</v>
      </c>
      <c r="Q172" s="3">
        <f t="shared" si="71"/>
        <v>7088.7915279999997</v>
      </c>
      <c r="R172" s="3">
        <f t="shared" si="72"/>
        <v>7209.4903707356098</v>
      </c>
      <c r="S172" s="3">
        <f t="shared" si="73"/>
        <v>7336.4614864484902</v>
      </c>
      <c r="T172" s="3">
        <f t="shared" si="74"/>
        <v>7662.2990713733698</v>
      </c>
      <c r="U172" s="3">
        <f t="shared" si="75"/>
        <v>7366.04584044892</v>
      </c>
      <c r="V172" s="3">
        <f t="shared" si="76"/>
        <v>7750.7729053439525</v>
      </c>
      <c r="W172" s="3">
        <f t="shared" si="77"/>
        <v>8110.6411376755432</v>
      </c>
      <c r="X172" s="3">
        <f t="shared" si="78"/>
        <v>8686.5724336202475</v>
      </c>
      <c r="Y172" s="3">
        <f t="shared" si="79"/>
        <v>9085.6448035280846</v>
      </c>
      <c r="Z172" s="3">
        <f t="shared" si="80"/>
        <v>9814.8507746531286</v>
      </c>
      <c r="AA172" s="3">
        <f t="shared" si="81"/>
        <v>10066.004763993935</v>
      </c>
      <c r="AB172" s="3">
        <f t="shared" si="82"/>
        <v>9748.0922064559345</v>
      </c>
      <c r="AC172" s="3">
        <f t="shared" si="83"/>
        <v>10642.392819064919</v>
      </c>
      <c r="AD172" s="17">
        <f>+AC172*(1+Parameters!$B$18)</f>
        <v>11017.707752670654</v>
      </c>
      <c r="AE172" s="17">
        <f>+AD172*(1+Parameters!$B$19)</f>
        <v>11652.227150085771</v>
      </c>
      <c r="AF172" s="17">
        <f>+AE172*(1+Parameters!$B$20)</f>
        <v>12091.778095187567</v>
      </c>
    </row>
    <row r="173" spans="1:32" ht="12.75" customHeight="1" x14ac:dyDescent="0.3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70"/>
        <v>8380.8315039999998</v>
      </c>
      <c r="Q173" s="3">
        <f t="shared" si="71"/>
        <v>8052.8309499999996</v>
      </c>
      <c r="R173" s="3">
        <f t="shared" si="72"/>
        <v>7958.52120952935</v>
      </c>
      <c r="S173" s="3">
        <f t="shared" si="73"/>
        <v>8519.8809598479002</v>
      </c>
      <c r="T173" s="3">
        <f t="shared" si="74"/>
        <v>8362.9682408578701</v>
      </c>
      <c r="U173" s="3">
        <f t="shared" si="75"/>
        <v>8769.4913071979299</v>
      </c>
      <c r="V173" s="3">
        <f t="shared" si="76"/>
        <v>9373.445893582837</v>
      </c>
      <c r="W173" s="3">
        <f t="shared" si="77"/>
        <v>9084.1662117076139</v>
      </c>
      <c r="X173" s="3">
        <f t="shared" si="78"/>
        <v>9223.2511469544388</v>
      </c>
      <c r="Y173" s="3">
        <f t="shared" si="79"/>
        <v>9082.906294897035</v>
      </c>
      <c r="Z173" s="3">
        <f t="shared" si="80"/>
        <v>10469.678593779759</v>
      </c>
      <c r="AA173" s="3">
        <f t="shared" si="81"/>
        <v>10532.332720689086</v>
      </c>
      <c r="AB173" s="3">
        <f t="shared" si="82"/>
        <v>11800.299538192048</v>
      </c>
      <c r="AC173" s="3">
        <f t="shared" si="83"/>
        <v>11965.621664344657</v>
      </c>
      <c r="AD173" s="17">
        <f>+AC173*(1+Parameters!$B$18)</f>
        <v>12387.601624759183</v>
      </c>
      <c r="AE173" s="17">
        <f>+AD173*(1+Parameters!$B$19)</f>
        <v>13101.014404877211</v>
      </c>
      <c r="AF173" s="17">
        <f>+AE173*(1+Parameters!$B$20)</f>
        <v>13595.217203130556</v>
      </c>
    </row>
    <row r="174" spans="1:32" ht="12.75" customHeight="1" x14ac:dyDescent="0.3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70"/>
        <v>9965.7162960000005</v>
      </c>
      <c r="Q174" s="3">
        <f t="shared" si="71"/>
        <v>10047.962756000001</v>
      </c>
      <c r="R174" s="3">
        <f t="shared" si="72"/>
        <v>9401.01341212839</v>
      </c>
      <c r="S174" s="3">
        <f t="shared" si="73"/>
        <v>8187.0588738022698</v>
      </c>
      <c r="T174" s="3">
        <f t="shared" si="74"/>
        <v>9111.5473552116091</v>
      </c>
      <c r="U174" s="3">
        <f t="shared" si="75"/>
        <v>9460.9180201083509</v>
      </c>
      <c r="V174" s="3">
        <f t="shared" si="76"/>
        <v>10034.453016412835</v>
      </c>
      <c r="W174" s="3">
        <f t="shared" si="77"/>
        <v>10609.651665548059</v>
      </c>
      <c r="X174" s="3">
        <f t="shared" si="78"/>
        <v>11527.047765342695</v>
      </c>
      <c r="Y174" s="3">
        <f t="shared" si="79"/>
        <v>13262.141320641584</v>
      </c>
      <c r="Z174" s="3">
        <f t="shared" si="80"/>
        <v>14013.03717226646</v>
      </c>
      <c r="AA174" s="3">
        <f t="shared" si="81"/>
        <v>13524.64186151079</v>
      </c>
      <c r="AB174" s="3">
        <f t="shared" si="82"/>
        <v>12556.680162691811</v>
      </c>
      <c r="AC174" s="3">
        <f t="shared" si="83"/>
        <v>15627.343476726403</v>
      </c>
      <c r="AD174" s="17">
        <f>+AC174*(1+Parameters!$B$18)</f>
        <v>16178.45782470411</v>
      </c>
      <c r="AE174" s="17">
        <f>+AD174*(1+Parameters!$B$19)</f>
        <v>17110.189319174799</v>
      </c>
      <c r="AF174" s="17">
        <f>+AE174*(1+Parameters!$B$20)</f>
        <v>17755.628151532143</v>
      </c>
    </row>
    <row r="175" spans="1:32" ht="12.75" customHeight="1" x14ac:dyDescent="0.3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70"/>
        <v>7269.7892830000001</v>
      </c>
      <c r="Q175" s="3">
        <f t="shared" si="71"/>
        <v>8353.1538180000007</v>
      </c>
      <c r="R175" s="3">
        <f t="shared" si="72"/>
        <v>8133.7836524436898</v>
      </c>
      <c r="S175" s="3">
        <f t="shared" si="73"/>
        <v>8699.3094908477997</v>
      </c>
      <c r="T175" s="3">
        <f t="shared" si="74"/>
        <v>9693.0288440121403</v>
      </c>
      <c r="U175" s="3">
        <f t="shared" si="75"/>
        <v>9318.5849154625303</v>
      </c>
      <c r="V175" s="3">
        <f t="shared" si="76"/>
        <v>10067.628230036915</v>
      </c>
      <c r="W175" s="3">
        <f t="shared" si="77"/>
        <v>10993.350115779027</v>
      </c>
      <c r="X175" s="3">
        <f t="shared" si="78"/>
        <v>11756.725209449251</v>
      </c>
      <c r="Y175" s="3">
        <f t="shared" si="79"/>
        <v>12367.319395888686</v>
      </c>
      <c r="Z175" s="3">
        <f t="shared" si="80"/>
        <v>12092.045235369618</v>
      </c>
      <c r="AA175" s="3">
        <f t="shared" si="81"/>
        <v>12086.594590846047</v>
      </c>
      <c r="AB175" s="3">
        <f t="shared" si="82"/>
        <v>13139.563329190874</v>
      </c>
      <c r="AC175" s="3">
        <f t="shared" si="83"/>
        <v>12298.05435164204</v>
      </c>
      <c r="AD175" s="17">
        <f>+AC175*(1+Parameters!$B$18)</f>
        <v>12731.757892841697</v>
      </c>
      <c r="AE175" s="17">
        <f>+AD175*(1+Parameters!$B$19)</f>
        <v>13464.990932558409</v>
      </c>
      <c r="AF175" s="17">
        <f>+AE175*(1+Parameters!$B$20)</f>
        <v>13972.923829330814</v>
      </c>
    </row>
    <row r="176" spans="1:32" ht="12.75" customHeight="1" x14ac:dyDescent="0.3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70"/>
        <v>8378.9822249999997</v>
      </c>
      <c r="Q176" s="3">
        <f t="shared" si="71"/>
        <v>8599.1941009999991</v>
      </c>
      <c r="R176" s="3">
        <f t="shared" si="72"/>
        <v>8610.6338303559696</v>
      </c>
      <c r="S176" s="3">
        <f t="shared" si="73"/>
        <v>9303.6760497221094</v>
      </c>
      <c r="T176" s="3">
        <f t="shared" si="74"/>
        <v>9624.0183015485309</v>
      </c>
      <c r="U176" s="3">
        <f t="shared" si="75"/>
        <v>10671.624414018201</v>
      </c>
      <c r="V176" s="3">
        <f t="shared" si="76"/>
        <v>10047.494770450292</v>
      </c>
      <c r="W176" s="3">
        <f t="shared" si="77"/>
        <v>10321.642136015678</v>
      </c>
      <c r="X176" s="3">
        <f t="shared" si="78"/>
        <v>10625.346047275341</v>
      </c>
      <c r="Y176" s="3">
        <f t="shared" si="79"/>
        <v>17007.521856318464</v>
      </c>
      <c r="Z176" s="3">
        <f t="shared" si="80"/>
        <v>11665.261781307428</v>
      </c>
      <c r="AA176" s="3">
        <f t="shared" si="81"/>
        <v>11366.841167817855</v>
      </c>
      <c r="AB176" s="3">
        <f t="shared" si="82"/>
        <v>12470.031359483412</v>
      </c>
      <c r="AC176" s="3">
        <f t="shared" si="83"/>
        <v>12565.218933544513</v>
      </c>
      <c r="AD176" s="17">
        <f>+AC176*(1+Parameters!$B$18)</f>
        <v>13008.344308632777</v>
      </c>
      <c r="AE176" s="17">
        <f>+AD176*(1+Parameters!$B$19)</f>
        <v>13757.506201230744</v>
      </c>
      <c r="AF176" s="17">
        <f>+AE176*(1+Parameters!$B$20)</f>
        <v>14276.473500366366</v>
      </c>
    </row>
    <row r="177" spans="1:32" ht="12.75" customHeight="1" x14ac:dyDescent="0.3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70"/>
        <v>8794.7238539999998</v>
      </c>
      <c r="Q177" s="3">
        <f t="shared" si="71"/>
        <v>8269.7248930000005</v>
      </c>
      <c r="R177" s="3">
        <f t="shared" si="72"/>
        <v>8359.1807576423907</v>
      </c>
      <c r="S177" s="3">
        <f t="shared" si="73"/>
        <v>9458.4585044221603</v>
      </c>
      <c r="T177" s="3">
        <f t="shared" si="74"/>
        <v>9539.89184566324</v>
      </c>
      <c r="U177" s="3">
        <f t="shared" si="75"/>
        <v>9488.2701181838402</v>
      </c>
      <c r="V177" s="3">
        <f t="shared" si="76"/>
        <v>9227.7063677960559</v>
      </c>
      <c r="W177" s="3">
        <f t="shared" si="77"/>
        <v>10391.172237697307</v>
      </c>
      <c r="X177" s="3">
        <f t="shared" si="78"/>
        <v>9980.1625847479881</v>
      </c>
      <c r="Y177" s="3">
        <f t="shared" si="79"/>
        <v>10346.882562532879</v>
      </c>
      <c r="Z177" s="3">
        <f t="shared" si="80"/>
        <v>10358.814996159754</v>
      </c>
      <c r="AA177" s="3">
        <f t="shared" si="81"/>
        <v>11041.201569546716</v>
      </c>
      <c r="AB177" s="3">
        <f t="shared" si="82"/>
        <v>13137.545763917105</v>
      </c>
      <c r="AC177" s="3">
        <f t="shared" si="83"/>
        <v>13741.87091815229</v>
      </c>
      <c r="AD177" s="17">
        <f>+AC177*(1+Parameters!$B$18)</f>
        <v>14226.49213623265</v>
      </c>
      <c r="AE177" s="17">
        <f>+AD177*(1+Parameters!$B$19)</f>
        <v>15045.808224502021</v>
      </c>
      <c r="AF177" s="17">
        <f>+AE177*(1+Parameters!$B$20)</f>
        <v>15613.373475309163</v>
      </c>
    </row>
    <row r="178" spans="1:32" ht="12.75" customHeight="1" x14ac:dyDescent="0.3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70"/>
        <v>9859.4873470000002</v>
      </c>
      <c r="Q178" s="3">
        <f t="shared" si="71"/>
        <v>9885.692067</v>
      </c>
      <c r="R178" s="3">
        <f t="shared" si="72"/>
        <v>10003.4799811669</v>
      </c>
      <c r="S178" s="3">
        <f t="shared" si="73"/>
        <v>10405.409327696199</v>
      </c>
      <c r="T178" s="3">
        <f t="shared" si="74"/>
        <v>11665.6910616688</v>
      </c>
      <c r="U178" s="3">
        <f t="shared" si="75"/>
        <v>10150.004879361601</v>
      </c>
      <c r="V178" s="3">
        <f t="shared" si="76"/>
        <v>10349.093015010045</v>
      </c>
      <c r="W178" s="3">
        <f t="shared" si="77"/>
        <v>11715.692407136086</v>
      </c>
      <c r="X178" s="3">
        <f t="shared" si="78"/>
        <v>10990.164006921745</v>
      </c>
      <c r="Y178" s="3">
        <f t="shared" si="79"/>
        <v>11988.696799840985</v>
      </c>
      <c r="Z178" s="3">
        <f t="shared" si="80"/>
        <v>10843.310660877954</v>
      </c>
      <c r="AA178" s="3">
        <f t="shared" si="81"/>
        <v>10611.001815606958</v>
      </c>
      <c r="AB178" s="3">
        <f t="shared" si="82"/>
        <v>12334.236295902076</v>
      </c>
      <c r="AC178" s="3">
        <f t="shared" si="83"/>
        <v>12643.896277827249</v>
      </c>
      <c r="AD178" s="17">
        <f>+AC178*(1+Parameters!$B$18)</f>
        <v>13089.796290419294</v>
      </c>
      <c r="AE178" s="17">
        <f>+AD178*(1+Parameters!$B$19)</f>
        <v>13843.649073678152</v>
      </c>
      <c r="AF178" s="17">
        <f>+AE178*(1+Parameters!$B$20)</f>
        <v>14365.865895888663</v>
      </c>
    </row>
    <row r="179" spans="1:32" ht="12.75" customHeight="1" x14ac:dyDescent="0.3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70"/>
        <v>9099.4851849999995</v>
      </c>
      <c r="Q179" s="3">
        <f t="shared" si="71"/>
        <v>9300.4173150000006</v>
      </c>
      <c r="R179" s="3">
        <f t="shared" si="72"/>
        <v>10216.847833452401</v>
      </c>
      <c r="S179" s="3">
        <f t="shared" si="73"/>
        <v>10283.4831182403</v>
      </c>
      <c r="T179" s="3">
        <f t="shared" si="74"/>
        <v>10757.7432072711</v>
      </c>
      <c r="U179" s="3">
        <f t="shared" si="75"/>
        <v>11514.8379529264</v>
      </c>
      <c r="V179" s="3">
        <f t="shared" si="76"/>
        <v>11920.672226855711</v>
      </c>
      <c r="W179" s="3">
        <f t="shared" si="77"/>
        <v>13510.418013062908</v>
      </c>
      <c r="X179" s="3">
        <f t="shared" si="78"/>
        <v>13468.648473325133</v>
      </c>
      <c r="Y179" s="3">
        <f t="shared" si="79"/>
        <v>14553.795896672689</v>
      </c>
      <c r="Z179" s="3">
        <f t="shared" si="80"/>
        <v>14873.261114486111</v>
      </c>
      <c r="AA179" s="3">
        <f t="shared" si="81"/>
        <v>13678.203006755042</v>
      </c>
      <c r="AB179" s="3">
        <f t="shared" si="82"/>
        <v>15675.023004130286</v>
      </c>
      <c r="AC179" s="3">
        <f t="shared" si="83"/>
        <v>14110.015863631887</v>
      </c>
      <c r="AD179" s="17">
        <f>+AC179*(1+Parameters!$B$18)</f>
        <v>14607.620092029478</v>
      </c>
      <c r="AE179" s="17">
        <f>+AD179*(1+Parameters!$B$19)</f>
        <v>15448.885671633981</v>
      </c>
      <c r="AF179" s="17">
        <f>+AE179*(1+Parameters!$B$20)</f>
        <v>16031.656004744618</v>
      </c>
    </row>
    <row r="180" spans="1:32" ht="12.75" customHeight="1" x14ac:dyDescent="0.3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70"/>
        <v>7629.4695080000001</v>
      </c>
      <c r="Q180" s="3">
        <f t="shared" si="71"/>
        <v>8037.2264880000002</v>
      </c>
      <c r="R180" s="3">
        <f t="shared" si="72"/>
        <v>8507.6715199526807</v>
      </c>
      <c r="S180" s="3">
        <f t="shared" si="73"/>
        <v>8149.4855610036902</v>
      </c>
      <c r="T180" s="3">
        <f t="shared" si="74"/>
        <v>8507.0860973574509</v>
      </c>
      <c r="U180" s="3">
        <f t="shared" si="75"/>
        <v>7849.0754936757603</v>
      </c>
      <c r="V180" s="3">
        <f t="shared" si="76"/>
        <v>8377.7774861545877</v>
      </c>
      <c r="W180" s="3">
        <f t="shared" si="77"/>
        <v>9394.5228278333943</v>
      </c>
      <c r="X180" s="3">
        <f t="shared" si="78"/>
        <v>9582.0655496354466</v>
      </c>
      <c r="Y180" s="3">
        <f t="shared" si="79"/>
        <v>11061.878633702981</v>
      </c>
      <c r="Z180" s="3">
        <f t="shared" si="80"/>
        <v>11850.275469965429</v>
      </c>
      <c r="AA180" s="3">
        <f t="shared" si="81"/>
        <v>11022.34892601432</v>
      </c>
      <c r="AB180" s="3">
        <f t="shared" si="82"/>
        <v>10644.137041093281</v>
      </c>
      <c r="AC180" s="3">
        <f t="shared" si="83"/>
        <v>11548.381801793254</v>
      </c>
      <c r="AD180" s="17">
        <f>+AC180*(1+Parameters!$B$18)</f>
        <v>11955.647369122174</v>
      </c>
      <c r="AE180" s="17">
        <f>+AD180*(1+Parameters!$B$19)</f>
        <v>12644.183526974446</v>
      </c>
      <c r="AF180" s="17">
        <f>+AE180*(1+Parameters!$B$20)</f>
        <v>13121.153530025</v>
      </c>
    </row>
    <row r="181" spans="1:32" ht="12.75" customHeight="1" x14ac:dyDescent="0.3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70"/>
        <v>25411.95</v>
      </c>
      <c r="Q181" s="3">
        <f t="shared" si="71"/>
        <v>54091.333333000002</v>
      </c>
      <c r="R181" s="3">
        <f t="shared" si="72"/>
        <v>72741.434999999998</v>
      </c>
      <c r="S181" s="3">
        <f t="shared" si="73"/>
        <v>54862.553333333301</v>
      </c>
      <c r="T181" s="3">
        <f t="shared" si="74"/>
        <v>50920.7</v>
      </c>
      <c r="U181" s="3">
        <f t="shared" si="75"/>
        <v>78281.684999999998</v>
      </c>
      <c r="V181" s="3">
        <f t="shared" si="76"/>
        <v>43237.28142076503</v>
      </c>
      <c r="W181" s="3">
        <f t="shared" si="77"/>
        <v>1325064.7692307692</v>
      </c>
      <c r="X181" s="3">
        <f t="shared" si="78"/>
        <v>90609.67</v>
      </c>
      <c r="Y181" s="3">
        <f t="shared" si="79"/>
        <v>108203.10650887575</v>
      </c>
      <c r="Z181" s="3">
        <f t="shared" si="80"/>
        <v>64885.996666666666</v>
      </c>
      <c r="AA181" s="3">
        <f t="shared" si="81"/>
        <v>97328.994999999995</v>
      </c>
      <c r="AB181" s="3">
        <f t="shared" si="82"/>
        <v>97720.934999999998</v>
      </c>
      <c r="AC181" s="3">
        <f t="shared" si="83"/>
        <v>113236.97</v>
      </c>
      <c r="AD181" s="17">
        <f>+AC181*(1+Parameters!$B$18)</f>
        <v>117230.38826596839</v>
      </c>
      <c r="AE181" s="17">
        <f>+AD181*(1+Parameters!$B$19)</f>
        <v>123981.7885563992</v>
      </c>
      <c r="AF181" s="17">
        <f>+AE181*(1+Parameters!$B$20)</f>
        <v>128658.68951562697</v>
      </c>
    </row>
    <row r="182" spans="1:32" ht="12.75" customHeight="1" x14ac:dyDescent="0.3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70"/>
        <v>10828.686922999999</v>
      </c>
      <c r="Q182" s="3">
        <f t="shared" si="71"/>
        <v>11332.920432999999</v>
      </c>
      <c r="R182" s="3">
        <f t="shared" si="72"/>
        <v>9768.4403077669303</v>
      </c>
      <c r="S182" s="3">
        <f t="shared" si="73"/>
        <v>10147.413671460399</v>
      </c>
      <c r="T182" s="3">
        <f t="shared" si="74"/>
        <v>11248.656963424501</v>
      </c>
      <c r="U182" s="3">
        <f t="shared" si="75"/>
        <v>11360.430530715999</v>
      </c>
      <c r="V182" s="3">
        <f t="shared" si="76"/>
        <v>11784.238233805667</v>
      </c>
      <c r="W182" s="3">
        <f t="shared" si="77"/>
        <v>12471.846936630083</v>
      </c>
      <c r="X182" s="3">
        <f t="shared" si="78"/>
        <v>12964.733684959605</v>
      </c>
      <c r="Y182" s="3">
        <f t="shared" si="79"/>
        <v>14449.2381655481</v>
      </c>
      <c r="Z182" s="3">
        <f t="shared" si="80"/>
        <v>12990.709825566699</v>
      </c>
      <c r="AA182" s="3">
        <f t="shared" si="81"/>
        <v>14039.502162925186</v>
      </c>
      <c r="AB182" s="3">
        <f t="shared" si="82"/>
        <v>18128.686024337087</v>
      </c>
      <c r="AC182" s="3">
        <f t="shared" si="83"/>
        <v>16030.91143180532</v>
      </c>
      <c r="AD182" s="17">
        <f>+AC182*(1+Parameters!$B$18)</f>
        <v>16596.258018983455</v>
      </c>
      <c r="AE182" s="17">
        <f>+AD182*(1+Parameters!$B$19)</f>
        <v>17552.050990983334</v>
      </c>
      <c r="AF182" s="17">
        <f>+AE182*(1+Parameters!$B$20)</f>
        <v>18214.157942915252</v>
      </c>
    </row>
    <row r="183" spans="1:32" ht="12.75" customHeight="1" x14ac:dyDescent="0.3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70"/>
        <v>10692.037682</v>
      </c>
      <c r="Q183" s="3">
        <f t="shared" si="71"/>
        <v>9151.1445700000004</v>
      </c>
      <c r="R183" s="3">
        <f t="shared" si="72"/>
        <v>8997.0724505928902</v>
      </c>
      <c r="S183" s="3">
        <f t="shared" si="73"/>
        <v>9499.5579871523096</v>
      </c>
      <c r="T183" s="3">
        <f t="shared" si="74"/>
        <v>9568.4271238279107</v>
      </c>
      <c r="U183" s="3">
        <f t="shared" si="75"/>
        <v>9344.0580045297393</v>
      </c>
      <c r="V183" s="3">
        <f t="shared" si="76"/>
        <v>10048.979798644468</v>
      </c>
      <c r="W183" s="3">
        <f t="shared" si="77"/>
        <v>10864.328989803562</v>
      </c>
      <c r="X183" s="3">
        <f t="shared" si="78"/>
        <v>10904.99512708678</v>
      </c>
      <c r="Y183" s="3">
        <f t="shared" si="79"/>
        <v>12806.203644254207</v>
      </c>
      <c r="Z183" s="3">
        <f t="shared" si="80"/>
        <v>11237.287486202291</v>
      </c>
      <c r="AA183" s="3">
        <f t="shared" si="81"/>
        <v>11003.063515130792</v>
      </c>
      <c r="AB183" s="3">
        <f t="shared" si="82"/>
        <v>14997.327996852586</v>
      </c>
      <c r="AC183" s="3">
        <f t="shared" si="83"/>
        <v>14665.465490218839</v>
      </c>
      <c r="AD183" s="17">
        <f>+AC183*(1+Parameters!$B$18)</f>
        <v>15182.658221246249</v>
      </c>
      <c r="AE183" s="17">
        <f>+AD183*(1+Parameters!$B$19)</f>
        <v>16057.040748171568</v>
      </c>
      <c r="AF183" s="17">
        <f>+AE183*(1+Parameters!$B$20)</f>
        <v>16662.752201054194</v>
      </c>
    </row>
    <row r="184" spans="1:32" ht="12.75" customHeight="1" x14ac:dyDescent="0.3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70"/>
        <v>7284.4808489999996</v>
      </c>
      <c r="Q184" s="3">
        <f t="shared" si="71"/>
        <v>7175.1093259999998</v>
      </c>
      <c r="R184" s="3">
        <f t="shared" si="72"/>
        <v>7273.7655685774398</v>
      </c>
      <c r="S184" s="3">
        <f t="shared" si="73"/>
        <v>7690.8044694904702</v>
      </c>
      <c r="T184" s="3">
        <f t="shared" si="74"/>
        <v>8304.0484818902205</v>
      </c>
      <c r="U184" s="3">
        <f t="shared" si="75"/>
        <v>8541.5754087105197</v>
      </c>
      <c r="V184" s="3">
        <f t="shared" si="76"/>
        <v>9006.1676772011087</v>
      </c>
      <c r="W184" s="3">
        <f t="shared" si="77"/>
        <v>9585.3165284063707</v>
      </c>
      <c r="X184" s="3">
        <f t="shared" si="78"/>
        <v>9941.5399494435842</v>
      </c>
      <c r="Y184" s="3">
        <f t="shared" si="79"/>
        <v>10223.807852250733</v>
      </c>
      <c r="Z184" s="3">
        <f t="shared" si="80"/>
        <v>10622.735952942892</v>
      </c>
      <c r="AA184" s="3">
        <f t="shared" si="81"/>
        <v>10898.269721565335</v>
      </c>
      <c r="AB184" s="3">
        <f t="shared" si="82"/>
        <v>12236.515434058361</v>
      </c>
      <c r="AC184" s="3">
        <f t="shared" si="83"/>
        <v>12671.240441880687</v>
      </c>
      <c r="AD184" s="17">
        <f>+AC184*(1+Parameters!$B$18)</f>
        <v>13118.104774554757</v>
      </c>
      <c r="AE184" s="17">
        <f>+AD184*(1+Parameters!$B$19)</f>
        <v>13873.587868101255</v>
      </c>
      <c r="AF184" s="17">
        <f>+AE184*(1+Parameters!$B$20)</f>
        <v>14396.934055987045</v>
      </c>
    </row>
    <row r="185" spans="1:32" ht="12.75" customHeight="1" x14ac:dyDescent="0.3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70"/>
        <v>6876.2555439999996</v>
      </c>
      <c r="Q185" s="3">
        <f t="shared" si="71"/>
        <v>6498.6147069999997</v>
      </c>
      <c r="R185" s="3">
        <f t="shared" si="72"/>
        <v>6395.2679407267797</v>
      </c>
      <c r="S185" s="3">
        <f t="shared" si="73"/>
        <v>7249.9062992094096</v>
      </c>
      <c r="T185" s="3">
        <f t="shared" si="74"/>
        <v>7975.1669599582901</v>
      </c>
      <c r="U185" s="3">
        <f t="shared" si="75"/>
        <v>7929.5466542629401</v>
      </c>
      <c r="V185" s="3">
        <f t="shared" si="76"/>
        <v>7607.339595118352</v>
      </c>
      <c r="W185" s="3">
        <f t="shared" si="77"/>
        <v>8755.3722893473314</v>
      </c>
      <c r="X185" s="3">
        <f t="shared" si="78"/>
        <v>9174.8221923467281</v>
      </c>
      <c r="Y185" s="3">
        <f t="shared" si="79"/>
        <v>9229.2070552550613</v>
      </c>
      <c r="Z185" s="3">
        <f t="shared" si="80"/>
        <v>9851.7739207529139</v>
      </c>
      <c r="AA185" s="3">
        <f t="shared" si="81"/>
        <v>10857.54702414826</v>
      </c>
      <c r="AB185" s="3">
        <f t="shared" si="82"/>
        <v>11187.979028635069</v>
      </c>
      <c r="AC185" s="3">
        <f t="shared" si="83"/>
        <v>11282.497784179039</v>
      </c>
      <c r="AD185" s="17">
        <f>+AC185*(1+Parameters!$B$18)</f>
        <v>11680.386678036659</v>
      </c>
      <c r="AE185" s="17">
        <f>+AD185*(1+Parameters!$B$19)</f>
        <v>12353.070332649559</v>
      </c>
      <c r="AF185" s="17">
        <f>+AE185*(1+Parameters!$B$20)</f>
        <v>12819.058823063177</v>
      </c>
    </row>
    <row r="186" spans="1:32" ht="12.75" customHeight="1" x14ac:dyDescent="0.3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70"/>
        <v>7791.8925799999997</v>
      </c>
      <c r="Q186" s="3">
        <f t="shared" si="71"/>
        <v>7860.69409</v>
      </c>
      <c r="R186" s="3">
        <f t="shared" si="72"/>
        <v>7604.0108929800099</v>
      </c>
      <c r="S186" s="3">
        <f t="shared" si="73"/>
        <v>8361.8128877633408</v>
      </c>
      <c r="T186" s="3">
        <f t="shared" si="74"/>
        <v>8893.9647917128896</v>
      </c>
      <c r="U186" s="3">
        <f t="shared" si="75"/>
        <v>8676.2412039735009</v>
      </c>
      <c r="V186" s="3">
        <f t="shared" si="76"/>
        <v>9222.553041002091</v>
      </c>
      <c r="W186" s="3">
        <f t="shared" si="77"/>
        <v>9710.6557298916159</v>
      </c>
      <c r="X186" s="3">
        <f t="shared" si="78"/>
        <v>10077.25622661042</v>
      </c>
      <c r="Y186" s="3">
        <f t="shared" si="79"/>
        <v>10363.785554884</v>
      </c>
      <c r="Z186" s="3">
        <f t="shared" si="80"/>
        <v>11199.774254282018</v>
      </c>
      <c r="AA186" s="3">
        <f t="shared" si="81"/>
        <v>11237.711445010098</v>
      </c>
      <c r="AB186" s="3">
        <f t="shared" si="82"/>
        <v>12412.139024921009</v>
      </c>
      <c r="AC186" s="3">
        <f t="shared" si="83"/>
        <v>12855.986127137448</v>
      </c>
      <c r="AD186" s="17">
        <f>+AC186*(1+Parameters!$B$18)</f>
        <v>13309.365706502269</v>
      </c>
      <c r="AE186" s="17">
        <f>+AD186*(1+Parameters!$B$19)</f>
        <v>14075.863683907795</v>
      </c>
      <c r="AF186" s="17">
        <f>+AE186*(1+Parameters!$B$20)</f>
        <v>14606.840217895133</v>
      </c>
    </row>
    <row r="187" spans="1:32" ht="12.75" customHeight="1" x14ac:dyDescent="0.3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70"/>
        <v>7580.4353970000002</v>
      </c>
      <c r="Q187" s="3">
        <f t="shared" si="71"/>
        <v>7667.5720849999998</v>
      </c>
      <c r="R187" s="3">
        <f t="shared" si="72"/>
        <v>7748.0930112004899</v>
      </c>
      <c r="S187" s="3">
        <f t="shared" si="73"/>
        <v>7812.1950619335903</v>
      </c>
      <c r="T187" s="3">
        <f t="shared" si="74"/>
        <v>8326.8380930000294</v>
      </c>
      <c r="U187" s="3">
        <f t="shared" si="75"/>
        <v>8614.8399713135896</v>
      </c>
      <c r="V187" s="3">
        <f t="shared" si="76"/>
        <v>8972.2587856955834</v>
      </c>
      <c r="W187" s="3">
        <f t="shared" si="77"/>
        <v>9832.0534646989599</v>
      </c>
      <c r="X187" s="3">
        <f t="shared" si="78"/>
        <v>10113.578190767386</v>
      </c>
      <c r="Y187" s="3">
        <f t="shared" si="79"/>
        <v>10797.87368279982</v>
      </c>
      <c r="Z187" s="3">
        <f t="shared" si="80"/>
        <v>11526.148313906322</v>
      </c>
      <c r="AA187" s="3">
        <f t="shared" si="81"/>
        <v>11595.337934868245</v>
      </c>
      <c r="AB187" s="3">
        <f t="shared" si="82"/>
        <v>13263.630978117835</v>
      </c>
      <c r="AC187" s="3">
        <f t="shared" si="83"/>
        <v>13682.910171171883</v>
      </c>
      <c r="AD187" s="17">
        <f>+AC187*(1+Parameters!$B$18)</f>
        <v>14165.452077840371</v>
      </c>
      <c r="AE187" s="17">
        <f>+AD187*(1+Parameters!$B$19)</f>
        <v>14981.252815917243</v>
      </c>
      <c r="AF187" s="17">
        <f>+AE187*(1+Parameters!$B$20)</f>
        <v>15546.382876396443</v>
      </c>
    </row>
    <row r="188" spans="1:32" ht="12.75" customHeight="1" x14ac:dyDescent="0.3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70"/>
        <v>7291.9128270000001</v>
      </c>
      <c r="Q188" s="3">
        <f t="shared" si="71"/>
        <v>7595.0317930000001</v>
      </c>
      <c r="R188" s="3">
        <f t="shared" si="72"/>
        <v>7209.28070483996</v>
      </c>
      <c r="S188" s="3">
        <f t="shared" si="73"/>
        <v>7877.1458663266703</v>
      </c>
      <c r="T188" s="3">
        <f t="shared" si="74"/>
        <v>8636.6930738749597</v>
      </c>
      <c r="U188" s="3">
        <f t="shared" si="75"/>
        <v>9022.8314807113602</v>
      </c>
      <c r="V188" s="3">
        <f t="shared" si="76"/>
        <v>9598.9910585093658</v>
      </c>
      <c r="W188" s="3">
        <f t="shared" si="77"/>
        <v>10416.73947777496</v>
      </c>
      <c r="X188" s="3">
        <f t="shared" si="78"/>
        <v>10755.149971447447</v>
      </c>
      <c r="Y188" s="3">
        <f t="shared" si="79"/>
        <v>10623.046299466056</v>
      </c>
      <c r="Z188" s="3">
        <f t="shared" si="80"/>
        <v>11103.076976989829</v>
      </c>
      <c r="AA188" s="3">
        <f t="shared" si="81"/>
        <v>11211.7619484511</v>
      </c>
      <c r="AB188" s="3">
        <f t="shared" si="82"/>
        <v>12349.7138135242</v>
      </c>
      <c r="AC188" s="3">
        <f t="shared" si="83"/>
        <v>13135.398114400687</v>
      </c>
      <c r="AD188" s="17">
        <f>+AC188*(1+Parameters!$B$18)</f>
        <v>13598.631445006533</v>
      </c>
      <c r="AE188" s="17">
        <f>+AD188*(1+Parameters!$B$19)</f>
        <v>14381.78848854531</v>
      </c>
      <c r="AF188" s="17">
        <f>+AE188*(1+Parameters!$B$20)</f>
        <v>14924.305265893548</v>
      </c>
    </row>
    <row r="189" spans="1:32" ht="12.75" customHeight="1" x14ac:dyDescent="0.3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70"/>
        <v>6888.366411</v>
      </c>
      <c r="Q189" s="3">
        <f t="shared" si="71"/>
        <v>7033.6779720000004</v>
      </c>
      <c r="R189" s="3">
        <f t="shared" si="72"/>
        <v>6978.8528023011204</v>
      </c>
      <c r="S189" s="3">
        <f t="shared" si="73"/>
        <v>7179.7352940622704</v>
      </c>
      <c r="T189" s="3">
        <f t="shared" si="74"/>
        <v>7887.2649371851603</v>
      </c>
      <c r="U189" s="3">
        <f t="shared" si="75"/>
        <v>7937.8024235720504</v>
      </c>
      <c r="V189" s="3">
        <f t="shared" si="76"/>
        <v>8219.3794067921626</v>
      </c>
      <c r="W189" s="3">
        <f t="shared" si="77"/>
        <v>8719.1662453897407</v>
      </c>
      <c r="X189" s="3">
        <f t="shared" si="78"/>
        <v>9127.6097513830809</v>
      </c>
      <c r="Y189" s="3">
        <f t="shared" si="79"/>
        <v>9727.6018966809042</v>
      </c>
      <c r="Z189" s="3">
        <f t="shared" si="80"/>
        <v>11045.442402310104</v>
      </c>
      <c r="AA189" s="3">
        <f t="shared" si="81"/>
        <v>10891.582072127052</v>
      </c>
      <c r="AB189" s="3">
        <f t="shared" si="82"/>
        <v>11252.95128733307</v>
      </c>
      <c r="AC189" s="3">
        <f t="shared" si="83"/>
        <v>12388.994129417681</v>
      </c>
      <c r="AD189" s="17">
        <f>+AC189*(1+Parameters!$B$18)</f>
        <v>12825.904755456082</v>
      </c>
      <c r="AE189" s="17">
        <f>+AD189*(1+Parameters!$B$19)</f>
        <v>13564.559795091072</v>
      </c>
      <c r="AF189" s="17">
        <f>+AE189*(1+Parameters!$B$20)</f>
        <v>14076.248676626325</v>
      </c>
    </row>
    <row r="190" spans="1:32" ht="12.75" customHeight="1" x14ac:dyDescent="0.3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70"/>
        <v>9320.6740229999996</v>
      </c>
      <c r="Q190" s="3">
        <f t="shared" si="71"/>
        <v>8685.3876180000007</v>
      </c>
      <c r="R190" s="3">
        <f t="shared" si="72"/>
        <v>8599.1759670831107</v>
      </c>
      <c r="S190" s="3">
        <f t="shared" si="73"/>
        <v>8662.3210683232701</v>
      </c>
      <c r="T190" s="3">
        <f t="shared" si="74"/>
        <v>9211.8753613253502</v>
      </c>
      <c r="U190" s="3">
        <f t="shared" si="75"/>
        <v>9370.0315196365591</v>
      </c>
      <c r="V190" s="3">
        <f t="shared" si="76"/>
        <v>9147.5209150091741</v>
      </c>
      <c r="W190" s="3">
        <f t="shared" si="77"/>
        <v>9322.9829798853189</v>
      </c>
      <c r="X190" s="3">
        <f t="shared" si="78"/>
        <v>9609.4458024974829</v>
      </c>
      <c r="Y190" s="3">
        <f t="shared" si="79"/>
        <v>11178.034017388727</v>
      </c>
      <c r="Z190" s="3">
        <f t="shared" si="80"/>
        <v>10617.642939266192</v>
      </c>
      <c r="AA190" s="3">
        <f t="shared" si="81"/>
        <v>11080.74695295232</v>
      </c>
      <c r="AB190" s="3">
        <f t="shared" si="82"/>
        <v>13117.921107266437</v>
      </c>
      <c r="AC190" s="3">
        <f t="shared" si="83"/>
        <v>14416.420863537416</v>
      </c>
      <c r="AD190" s="17">
        <f>+AC190*(1+Parameters!$B$18)</f>
        <v>14924.830779542217</v>
      </c>
      <c r="AE190" s="17">
        <f>+AD190*(1+Parameters!$B$19)</f>
        <v>15784.364799262627</v>
      </c>
      <c r="AF190" s="17">
        <f>+AE190*(1+Parameters!$B$20)</f>
        <v>16379.790238192239</v>
      </c>
    </row>
    <row r="191" spans="1:32" ht="12.75" customHeight="1" x14ac:dyDescent="0.3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70"/>
        <v>21841.504947000001</v>
      </c>
      <c r="Q191" s="3">
        <f t="shared" si="71"/>
        <v>21436.557248000001</v>
      </c>
      <c r="R191" s="3">
        <f t="shared" si="72"/>
        <v>19867.188885518601</v>
      </c>
      <c r="S191" s="3">
        <f t="shared" si="73"/>
        <v>18713.2388459953</v>
      </c>
      <c r="T191" s="3">
        <f t="shared" si="74"/>
        <v>18844.700373001699</v>
      </c>
      <c r="U191" s="3">
        <f t="shared" si="75"/>
        <v>17677.832895350199</v>
      </c>
      <c r="V191" s="3">
        <f t="shared" si="76"/>
        <v>14280.110622710623</v>
      </c>
      <c r="W191" s="3">
        <f t="shared" si="77"/>
        <v>16313.183665644174</v>
      </c>
      <c r="X191" s="3">
        <f t="shared" si="78"/>
        <v>16085.241023936171</v>
      </c>
      <c r="Y191" s="3">
        <f t="shared" si="79"/>
        <v>21236.383531960993</v>
      </c>
      <c r="Z191" s="3">
        <f t="shared" si="80"/>
        <v>20812.979497598815</v>
      </c>
      <c r="AA191" s="3">
        <f t="shared" si="81"/>
        <v>17516.162132752994</v>
      </c>
      <c r="AB191" s="3">
        <f t="shared" si="82"/>
        <v>20623.239225181595</v>
      </c>
      <c r="AC191" s="3">
        <f t="shared" si="83"/>
        <v>21592.617130182563</v>
      </c>
      <c r="AD191" s="17">
        <f>+AC191*(1+Parameters!$B$18)</f>
        <v>22354.102991714648</v>
      </c>
      <c r="AE191" s="17">
        <f>+AD191*(1+Parameters!$B$19)</f>
        <v>23641.495276795005</v>
      </c>
      <c r="AF191" s="17">
        <f>+AE191*(1+Parameters!$B$20)</f>
        <v>24533.311189640332</v>
      </c>
    </row>
    <row r="192" spans="1:32" ht="12.75" customHeight="1" x14ac:dyDescent="0.3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70"/>
        <v>10647.093376000001</v>
      </c>
      <c r="Q192" s="3">
        <f t="shared" si="71"/>
        <v>9223.8118009999998</v>
      </c>
      <c r="R192" s="3">
        <f t="shared" si="72"/>
        <v>8526.8536712136593</v>
      </c>
      <c r="S192" s="3">
        <f t="shared" si="73"/>
        <v>8839.5857692443096</v>
      </c>
      <c r="T192" s="3">
        <f t="shared" si="74"/>
        <v>8834.4206001027705</v>
      </c>
      <c r="U192" s="3">
        <f t="shared" si="75"/>
        <v>6932.25018876187</v>
      </c>
      <c r="V192" s="3">
        <f t="shared" si="76"/>
        <v>7365.929620535715</v>
      </c>
      <c r="W192" s="3">
        <f t="shared" si="77"/>
        <v>8441.2515163033586</v>
      </c>
      <c r="X192" s="3">
        <f t="shared" si="78"/>
        <v>8200.7120632423703</v>
      </c>
      <c r="Y192" s="3">
        <f t="shared" si="79"/>
        <v>8728.6340628198068</v>
      </c>
      <c r="Z192" s="3">
        <f t="shared" si="80"/>
        <v>8491.0217655162141</v>
      </c>
      <c r="AA192" s="3">
        <f t="shared" si="81"/>
        <v>7977.4296248102355</v>
      </c>
      <c r="AB192" s="3">
        <f t="shared" si="82"/>
        <v>8966.5175417304072</v>
      </c>
      <c r="AC192" s="3">
        <f t="shared" si="83"/>
        <v>9601.5536466254871</v>
      </c>
      <c r="AD192" s="17">
        <f>+AC192*(1+Parameters!$B$18)</f>
        <v>9940.1623158093189</v>
      </c>
      <c r="AE192" s="17">
        <f>+AD192*(1+Parameters!$B$19)</f>
        <v>10512.6249318473</v>
      </c>
      <c r="AF192" s="17">
        <f>+AE192*(1+Parameters!$B$20)</f>
        <v>10909.187251202717</v>
      </c>
    </row>
    <row r="193" spans="1:32" ht="12.75" customHeight="1" x14ac:dyDescent="0.3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70"/>
        <v>13020.281027999999</v>
      </c>
      <c r="Q193" s="3">
        <f t="shared" si="71"/>
        <v>12962.141412000001</v>
      </c>
      <c r="R193" s="3">
        <f t="shared" si="72"/>
        <v>15204.255390366199</v>
      </c>
      <c r="S193" s="3">
        <f t="shared" si="73"/>
        <v>17971.1762998505</v>
      </c>
      <c r="T193" s="3">
        <f t="shared" si="74"/>
        <v>13740.756510266399</v>
      </c>
      <c r="U193" s="3">
        <f t="shared" si="75"/>
        <v>2817.9801848476</v>
      </c>
      <c r="V193" s="3">
        <f t="shared" si="76"/>
        <v>8549.1564143608521</v>
      </c>
      <c r="W193" s="3">
        <f t="shared" si="77"/>
        <v>9344.2391416927476</v>
      </c>
      <c r="X193" s="3">
        <f t="shared" si="78"/>
        <v>9155.8518817666263</v>
      </c>
      <c r="Y193" s="3">
        <f t="shared" si="79"/>
        <v>12172.836732406991</v>
      </c>
      <c r="Z193" s="3">
        <f t="shared" si="80"/>
        <v>9103.7845775278038</v>
      </c>
      <c r="AA193" s="3">
        <f t="shared" si="81"/>
        <v>11610.705546226707</v>
      </c>
      <c r="AB193" s="3">
        <f t="shared" si="82"/>
        <v>9442.8629994011462</v>
      </c>
      <c r="AC193" s="3">
        <f t="shared" si="83"/>
        <v>11554.897808722646</v>
      </c>
      <c r="AD193" s="17">
        <f>+AC193*(1+Parameters!$B$18)</f>
        <v>11962.393169740793</v>
      </c>
      <c r="AE193" s="17">
        <f>+AD193*(1+Parameters!$B$19)</f>
        <v>12651.317824133333</v>
      </c>
      <c r="AF193" s="17">
        <f>+AE193*(1+Parameters!$B$20)</f>
        <v>13128.556950589948</v>
      </c>
    </row>
    <row r="194" spans="1:32" ht="12.75" customHeight="1" x14ac:dyDescent="0.3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70"/>
        <v>7122.0537379999996</v>
      </c>
      <c r="Q194" s="3">
        <f t="shared" si="71"/>
        <v>6976.9697070000002</v>
      </c>
      <c r="R194" s="3">
        <f t="shared" si="72"/>
        <v>7173.9116963517599</v>
      </c>
      <c r="S194" s="3">
        <f t="shared" si="73"/>
        <v>7630.9343590409098</v>
      </c>
      <c r="T194" s="3">
        <f t="shared" si="74"/>
        <v>7966.49012336954</v>
      </c>
      <c r="U194" s="3">
        <f t="shared" si="75"/>
        <v>7856.2558856435198</v>
      </c>
      <c r="V194" s="3">
        <f t="shared" si="76"/>
        <v>8181.2706317752654</v>
      </c>
      <c r="W194" s="3">
        <f t="shared" si="77"/>
        <v>8461.9730492838316</v>
      </c>
      <c r="X194" s="3">
        <f t="shared" si="78"/>
        <v>8620.3555128370281</v>
      </c>
      <c r="Y194" s="3">
        <f t="shared" si="79"/>
        <v>8678.8941486373933</v>
      </c>
      <c r="Z194" s="3">
        <f t="shared" si="80"/>
        <v>9636.8943790614794</v>
      </c>
      <c r="AA194" s="3">
        <f t="shared" si="81"/>
        <v>9498.3082888229474</v>
      </c>
      <c r="AB194" s="3">
        <f t="shared" si="82"/>
        <v>9681.3000064325824</v>
      </c>
      <c r="AC194" s="3">
        <f t="shared" si="83"/>
        <v>10757.019494732156</v>
      </c>
      <c r="AD194" s="17">
        <f>+AC194*(1+Parameters!$B$18)</f>
        <v>11136.376856004199</v>
      </c>
      <c r="AE194" s="17">
        <f>+AD194*(1+Parameters!$B$19)</f>
        <v>11777.730510565114</v>
      </c>
      <c r="AF194" s="17">
        <f>+AE194*(1+Parameters!$B$20)</f>
        <v>12222.015754097723</v>
      </c>
    </row>
    <row r="195" spans="1:32" ht="12.75" customHeight="1" x14ac:dyDescent="0.3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70"/>
        <v>7107.6508990000002</v>
      </c>
      <c r="Q195" s="3">
        <f t="shared" si="71"/>
        <v>7196.7122319999999</v>
      </c>
      <c r="R195" s="3">
        <f t="shared" si="72"/>
        <v>6989.7507512890397</v>
      </c>
      <c r="S195" s="3">
        <f t="shared" si="73"/>
        <v>7943.7158904286398</v>
      </c>
      <c r="T195" s="3">
        <f t="shared" si="74"/>
        <v>8186.8796280285796</v>
      </c>
      <c r="U195" s="3">
        <f t="shared" si="75"/>
        <v>8394.16832029744</v>
      </c>
      <c r="V195" s="3">
        <f t="shared" si="76"/>
        <v>8067.1483909691115</v>
      </c>
      <c r="W195" s="3">
        <f t="shared" si="77"/>
        <v>8618.8197140707307</v>
      </c>
      <c r="X195" s="3">
        <f t="shared" si="78"/>
        <v>9371.4633567737019</v>
      </c>
      <c r="Y195" s="3">
        <f t="shared" si="79"/>
        <v>10130.185125115848</v>
      </c>
      <c r="Z195" s="3">
        <f t="shared" si="80"/>
        <v>10582.378357441465</v>
      </c>
      <c r="AA195" s="3">
        <f t="shared" si="81"/>
        <v>10083.400147627775</v>
      </c>
      <c r="AB195" s="3">
        <f t="shared" si="82"/>
        <v>11822.615523271454</v>
      </c>
      <c r="AC195" s="3">
        <f t="shared" si="83"/>
        <v>11740.358332994401</v>
      </c>
      <c r="AD195" s="17">
        <f>+AC195*(1+Parameters!$B$18)</f>
        <v>12154.39415023672</v>
      </c>
      <c r="AE195" s="17">
        <f>+AD195*(1+Parameters!$B$19)</f>
        <v>12854.376308529549</v>
      </c>
      <c r="AF195" s="17">
        <f>+AE195*(1+Parameters!$B$20)</f>
        <v>13339.275305290583</v>
      </c>
    </row>
    <row r="196" spans="1:32" ht="12.75" customHeight="1" x14ac:dyDescent="0.3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70"/>
        <v>7685.597812</v>
      </c>
      <c r="Q196" s="3">
        <f t="shared" si="71"/>
        <v>7665.0374069999998</v>
      </c>
      <c r="R196" s="3">
        <f t="shared" si="72"/>
        <v>8402.1913502528896</v>
      </c>
      <c r="S196" s="3">
        <f t="shared" si="73"/>
        <v>8179.1969772801503</v>
      </c>
      <c r="T196" s="3">
        <f t="shared" si="74"/>
        <v>8603.3124924169097</v>
      </c>
      <c r="U196" s="3">
        <f t="shared" si="75"/>
        <v>8458.2825220755294</v>
      </c>
      <c r="V196" s="3">
        <f t="shared" si="76"/>
        <v>8855.6299648687746</v>
      </c>
      <c r="W196" s="3">
        <f t="shared" si="77"/>
        <v>8999.8964889572053</v>
      </c>
      <c r="X196" s="3">
        <f t="shared" si="78"/>
        <v>9166.2946563378882</v>
      </c>
      <c r="Y196" s="3">
        <f t="shared" si="79"/>
        <v>9843.8060356816477</v>
      </c>
      <c r="Z196" s="3">
        <f t="shared" si="80"/>
        <v>10442.088973497257</v>
      </c>
      <c r="AA196" s="3">
        <f t="shared" si="81"/>
        <v>11097.536346354049</v>
      </c>
      <c r="AB196" s="3">
        <f t="shared" si="82"/>
        <v>11632.417186693567</v>
      </c>
      <c r="AC196" s="3">
        <f t="shared" si="83"/>
        <v>12809.505653332704</v>
      </c>
      <c r="AD196" s="17">
        <f>+AC196*(1+Parameters!$B$18)</f>
        <v>13261.246050961183</v>
      </c>
      <c r="AE196" s="17">
        <f>+AD196*(1+Parameters!$B$19)</f>
        <v>14024.972775441585</v>
      </c>
      <c r="AF196" s="17">
        <f>+AE196*(1+Parameters!$B$20)</f>
        <v>14554.029577979709</v>
      </c>
    </row>
    <row r="197" spans="1:32" ht="12.75" customHeight="1" x14ac:dyDescent="0.3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70"/>
        <v>6981.3151969999999</v>
      </c>
      <c r="Q197" s="3">
        <f t="shared" si="71"/>
        <v>7385.2908960000004</v>
      </c>
      <c r="R197" s="3">
        <f t="shared" si="72"/>
        <v>7546.8593905380503</v>
      </c>
      <c r="S197" s="3">
        <f t="shared" si="73"/>
        <v>7776.7623668576498</v>
      </c>
      <c r="T197" s="3">
        <f t="shared" si="74"/>
        <v>8373.1972993791496</v>
      </c>
      <c r="U197" s="3">
        <f t="shared" si="75"/>
        <v>8801.6685674026794</v>
      </c>
      <c r="V197" s="3">
        <f t="shared" si="76"/>
        <v>8995.9346419238736</v>
      </c>
      <c r="W197" s="3">
        <f t="shared" si="77"/>
        <v>9056.8242174685001</v>
      </c>
      <c r="X197" s="3">
        <f t="shared" si="78"/>
        <v>8916.4401565631069</v>
      </c>
      <c r="Y197" s="3">
        <f t="shared" si="79"/>
        <v>10063.329479997665</v>
      </c>
      <c r="Z197" s="3">
        <f t="shared" si="80"/>
        <v>11554.294756779211</v>
      </c>
      <c r="AA197" s="3">
        <f t="shared" si="81"/>
        <v>12055.035155000096</v>
      </c>
      <c r="AB197" s="3">
        <f t="shared" si="82"/>
        <v>12015.151384637631</v>
      </c>
      <c r="AC197" s="3">
        <f t="shared" si="83"/>
        <v>13862.27380001092</v>
      </c>
      <c r="AD197" s="17">
        <f>+AC197*(1+Parameters!$B$18)</f>
        <v>14351.141149612544</v>
      </c>
      <c r="AE197" s="17">
        <f>+AD197*(1+Parameters!$B$19)</f>
        <v>15177.635883262034</v>
      </c>
      <c r="AF197" s="17">
        <f>+AE197*(1+Parameters!$B$20)</f>
        <v>15750.174000736823</v>
      </c>
    </row>
    <row r="198" spans="1:32" ht="12.75" customHeight="1" x14ac:dyDescent="0.3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70"/>
        <v>7807.9932980000003</v>
      </c>
      <c r="Q198" s="3">
        <f t="shared" si="71"/>
        <v>7613.193158</v>
      </c>
      <c r="R198" s="3">
        <f t="shared" si="72"/>
        <v>8061.70730646231</v>
      </c>
      <c r="S198" s="3">
        <f t="shared" si="73"/>
        <v>8189.0672771865202</v>
      </c>
      <c r="T198" s="3">
        <f t="shared" si="74"/>
        <v>8591.8487550918398</v>
      </c>
      <c r="U198" s="3">
        <f t="shared" si="75"/>
        <v>8392.0534725494799</v>
      </c>
      <c r="V198" s="3">
        <f t="shared" si="76"/>
        <v>8563.4418511603108</v>
      </c>
      <c r="W198" s="3">
        <f t="shared" si="77"/>
        <v>8581.1605444650231</v>
      </c>
      <c r="X198" s="3">
        <f t="shared" si="78"/>
        <v>10059.549546853113</v>
      </c>
      <c r="Y198" s="3">
        <f t="shared" si="79"/>
        <v>9887.6490283010207</v>
      </c>
      <c r="Z198" s="3">
        <f t="shared" si="80"/>
        <v>9787.1727164746408</v>
      </c>
      <c r="AA198" s="3">
        <f t="shared" si="81"/>
        <v>9665.0407351448339</v>
      </c>
      <c r="AB198" s="3">
        <f t="shared" si="82"/>
        <v>10619.298800224171</v>
      </c>
      <c r="AC198" s="3">
        <f t="shared" si="83"/>
        <v>13802.320510845999</v>
      </c>
      <c r="AD198" s="17">
        <f>+AC198*(1+Parameters!$B$18)</f>
        <v>14289.073546014306</v>
      </c>
      <c r="AE198" s="17">
        <f>+AD198*(1+Parameters!$B$19)</f>
        <v>15111.993752246819</v>
      </c>
      <c r="AF198" s="17">
        <f>+AE198*(1+Parameters!$B$20)</f>
        <v>15682.055685524836</v>
      </c>
    </row>
    <row r="199" spans="1:32" ht="12.75" customHeight="1" x14ac:dyDescent="0.3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70"/>
        <v>7613.048659</v>
      </c>
      <c r="Q199" s="3">
        <f t="shared" si="71"/>
        <v>7558.3807900000002</v>
      </c>
      <c r="R199" s="3">
        <f t="shared" si="72"/>
        <v>7631.1676422867404</v>
      </c>
      <c r="S199" s="3">
        <f t="shared" si="73"/>
        <v>8026.7361034007199</v>
      </c>
      <c r="T199" s="3">
        <f t="shared" si="74"/>
        <v>8489.9615868580895</v>
      </c>
      <c r="U199" s="3">
        <f t="shared" si="75"/>
        <v>8684.0228647687109</v>
      </c>
      <c r="V199" s="3">
        <f t="shared" si="76"/>
        <v>9009.0464199079179</v>
      </c>
      <c r="W199" s="3">
        <f t="shared" si="77"/>
        <v>9408.5768245252457</v>
      </c>
      <c r="X199" s="3">
        <f t="shared" si="78"/>
        <v>9754.5250404685248</v>
      </c>
      <c r="Y199" s="3">
        <f t="shared" si="79"/>
        <v>10290.502145681436</v>
      </c>
      <c r="Z199" s="3">
        <f t="shared" si="80"/>
        <v>10719.063380392579</v>
      </c>
      <c r="AA199" s="3">
        <f t="shared" si="81"/>
        <v>10740.643230621166</v>
      </c>
      <c r="AB199" s="3">
        <f t="shared" si="82"/>
        <v>11123.328280413609</v>
      </c>
      <c r="AC199" s="3">
        <f t="shared" si="83"/>
        <v>12022.436947666989</v>
      </c>
      <c r="AD199" s="17">
        <f>+AC199*(1+Parameters!$B$18)</f>
        <v>12446.42055750984</v>
      </c>
      <c r="AE199" s="17">
        <f>+AD199*(1+Parameters!$B$19)</f>
        <v>13163.220771257746</v>
      </c>
      <c r="AF199" s="17">
        <f>+AE199*(1+Parameters!$B$20)</f>
        <v>13659.770148133506</v>
      </c>
    </row>
    <row r="200" spans="1:32" ht="12.75" customHeight="1" x14ac:dyDescent="0.3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70"/>
        <v>7672.014494</v>
      </c>
      <c r="Q200" s="3">
        <f t="shared" si="71"/>
        <v>7568.9701009999999</v>
      </c>
      <c r="R200" s="3">
        <f t="shared" si="72"/>
        <v>7255.5240797175102</v>
      </c>
      <c r="S200" s="3">
        <f t="shared" si="73"/>
        <v>8092.9927913237698</v>
      </c>
      <c r="T200" s="3">
        <f t="shared" si="74"/>
        <v>8453.6468915690402</v>
      </c>
      <c r="U200" s="3">
        <f t="shared" si="75"/>
        <v>8421.2423962091907</v>
      </c>
      <c r="V200" s="3">
        <f t="shared" si="76"/>
        <v>8397.6450180795491</v>
      </c>
      <c r="W200" s="3">
        <f t="shared" si="77"/>
        <v>9212.2566140049021</v>
      </c>
      <c r="X200" s="3">
        <f t="shared" si="78"/>
        <v>9622.8062337333922</v>
      </c>
      <c r="Y200" s="3">
        <f t="shared" si="79"/>
        <v>9893.3228120516505</v>
      </c>
      <c r="Z200" s="3">
        <f t="shared" si="80"/>
        <v>9693.3101258290335</v>
      </c>
      <c r="AA200" s="3">
        <f t="shared" si="81"/>
        <v>9870.5870525631562</v>
      </c>
      <c r="AB200" s="3">
        <f t="shared" si="82"/>
        <v>11750.086385321101</v>
      </c>
      <c r="AC200" s="3">
        <f t="shared" si="83"/>
        <v>12967.734179251542</v>
      </c>
      <c r="AD200" s="17">
        <f>+AC200*(1+Parameters!$B$18)</f>
        <v>13425.054668661014</v>
      </c>
      <c r="AE200" s="17">
        <f>+AD200*(1+Parameters!$B$19)</f>
        <v>14198.215274283264</v>
      </c>
      <c r="AF200" s="17">
        <f>+AE200*(1+Parameters!$B$20)</f>
        <v>14733.807214106031</v>
      </c>
    </row>
    <row r="201" spans="1:32" ht="12.75" customHeight="1" x14ac:dyDescent="0.3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70"/>
        <v>8372.2524620000004</v>
      </c>
      <c r="Q201" s="3">
        <f t="shared" si="71"/>
        <v>7886.641001</v>
      </c>
      <c r="R201" s="3">
        <f t="shared" si="72"/>
        <v>7592.5639246146202</v>
      </c>
      <c r="S201" s="3">
        <f t="shared" si="73"/>
        <v>7691.0063082555698</v>
      </c>
      <c r="T201" s="3">
        <f t="shared" si="74"/>
        <v>8290.0805797409994</v>
      </c>
      <c r="U201" s="3">
        <f t="shared" si="75"/>
        <v>8247.6932945930002</v>
      </c>
      <c r="V201" s="3">
        <f t="shared" si="76"/>
        <v>9307.7918714887637</v>
      </c>
      <c r="W201" s="3">
        <f t="shared" si="77"/>
        <v>9374.9660676210788</v>
      </c>
      <c r="X201" s="3">
        <f t="shared" si="78"/>
        <v>9239.6773718207514</v>
      </c>
      <c r="Y201" s="3">
        <f t="shared" si="79"/>
        <v>10280.596458715227</v>
      </c>
      <c r="Z201" s="3">
        <f t="shared" si="80"/>
        <v>10993.702097786587</v>
      </c>
      <c r="AA201" s="3">
        <f t="shared" si="81"/>
        <v>11301.967268790728</v>
      </c>
      <c r="AB201" s="3">
        <f t="shared" si="82"/>
        <v>13548.417155082121</v>
      </c>
      <c r="AC201" s="3">
        <f t="shared" si="83"/>
        <v>15338.50845993232</v>
      </c>
      <c r="AD201" s="17">
        <f>+AC201*(1+Parameters!$B$18)</f>
        <v>15879.436743836457</v>
      </c>
      <c r="AE201" s="17">
        <f>+AD201*(1+Parameters!$B$19)</f>
        <v>16793.947353500091</v>
      </c>
      <c r="AF201" s="17">
        <f>+AE201*(1+Parameters!$B$20)</f>
        <v>17427.456753560698</v>
      </c>
    </row>
    <row r="202" spans="1:32" ht="12.75" customHeight="1" x14ac:dyDescent="0.3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70"/>
        <v>10467.392053</v>
      </c>
      <c r="Q202" s="3">
        <f t="shared" si="71"/>
        <v>9930.8636979999992</v>
      </c>
      <c r="R202" s="3">
        <f t="shared" si="72"/>
        <v>10691.526605675101</v>
      </c>
      <c r="S202" s="3">
        <f t="shared" si="73"/>
        <v>10764.6532097237</v>
      </c>
      <c r="T202" s="3">
        <f t="shared" si="74"/>
        <v>12247.7844341278</v>
      </c>
      <c r="U202" s="3">
        <f t="shared" si="75"/>
        <v>12119.430919275301</v>
      </c>
      <c r="V202" s="3">
        <f t="shared" si="76"/>
        <v>12548.468840322499</v>
      </c>
      <c r="W202" s="3">
        <f t="shared" si="77"/>
        <v>14377.304902506963</v>
      </c>
      <c r="X202" s="3">
        <f t="shared" si="78"/>
        <v>15374.158757124071</v>
      </c>
      <c r="Y202" s="3">
        <f t="shared" si="79"/>
        <v>16850.239275394531</v>
      </c>
      <c r="Z202" s="3">
        <f t="shared" si="80"/>
        <v>19931.726497434873</v>
      </c>
      <c r="AA202" s="3">
        <f t="shared" si="81"/>
        <v>23335.045475819035</v>
      </c>
      <c r="AB202" s="3">
        <f t="shared" si="82"/>
        <v>29729.108269898752</v>
      </c>
      <c r="AC202" s="3">
        <f t="shared" si="83"/>
        <v>20792.912366912369</v>
      </c>
      <c r="AD202" s="17">
        <f>+AC202*(1+Parameters!$B$18)</f>
        <v>21526.195817085118</v>
      </c>
      <c r="AE202" s="17">
        <f>+AD202*(1+Parameters!$B$19)</f>
        <v>22765.908206006108</v>
      </c>
      <c r="AF202" s="17">
        <f>+AE202*(1+Parameters!$B$20)</f>
        <v>23624.694800118894</v>
      </c>
    </row>
    <row r="203" spans="1:32" ht="12.75" customHeight="1" x14ac:dyDescent="0.3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70"/>
        <v>7533.8033240000004</v>
      </c>
      <c r="Q203" s="3">
        <f t="shared" si="71"/>
        <v>7738.0751819999996</v>
      </c>
      <c r="R203" s="3">
        <f t="shared" si="72"/>
        <v>7864.68892031218</v>
      </c>
      <c r="S203" s="3">
        <f t="shared" si="73"/>
        <v>8364.2254534003205</v>
      </c>
      <c r="T203" s="3">
        <f t="shared" si="74"/>
        <v>8982.8762230315097</v>
      </c>
      <c r="U203" s="3">
        <f t="shared" si="75"/>
        <v>8521.0249050874609</v>
      </c>
      <c r="V203" s="3">
        <f t="shared" si="76"/>
        <v>8924.816654473072</v>
      </c>
      <c r="W203" s="3">
        <f t="shared" si="77"/>
        <v>9656.4737150555738</v>
      </c>
      <c r="X203" s="3">
        <f t="shared" si="78"/>
        <v>10031.832274520963</v>
      </c>
      <c r="Y203" s="3">
        <f t="shared" si="79"/>
        <v>10436.735306764822</v>
      </c>
      <c r="Z203" s="3">
        <f t="shared" si="80"/>
        <v>10588.442346025695</v>
      </c>
      <c r="AA203" s="3">
        <f t="shared" si="81"/>
        <v>10701.051808119166</v>
      </c>
      <c r="AB203" s="3">
        <f t="shared" si="82"/>
        <v>18116.069826700063</v>
      </c>
      <c r="AC203" s="3">
        <f t="shared" si="83"/>
        <v>12590.723956501453</v>
      </c>
      <c r="AD203" s="17">
        <f>+AC203*(1+Parameters!$B$18)</f>
        <v>13034.748792468528</v>
      </c>
      <c r="AE203" s="17">
        <f>+AD203*(1+Parameters!$B$19)</f>
        <v>13785.431342316499</v>
      </c>
      <c r="AF203" s="17">
        <f>+AE203*(1+Parameters!$B$20)</f>
        <v>14305.452047122833</v>
      </c>
    </row>
    <row r="204" spans="1:32" ht="12.75" customHeight="1" x14ac:dyDescent="0.25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2" ht="12.75" customHeight="1" x14ac:dyDescent="0.25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'2022-23'!G205</f>
        <v>12203.441777653152</v>
      </c>
      <c r="AC205" s="17">
        <f>'2023-24'!G205</f>
        <v>12988.849539952756</v>
      </c>
      <c r="AD205" s="17">
        <f>+AC205*(1+Parameters!$B$18)</f>
        <v>13446.914684284704</v>
      </c>
      <c r="AE205" s="17">
        <f>+AD205*(1+Parameters!$B$19)</f>
        <v>14221.334227269643</v>
      </c>
      <c r="AF205" s="17">
        <f>+AE205*(1+Parameters!$B$20)</f>
        <v>14757.798271412385</v>
      </c>
    </row>
    <row r="206" spans="1:32" ht="12.75" customHeight="1" x14ac:dyDescent="0.3">
      <c r="F206" s="18"/>
      <c r="O206" s="17"/>
    </row>
    <row r="207" spans="1:32" ht="12.75" customHeight="1" x14ac:dyDescent="0.25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2" ht="12.75" customHeight="1" x14ac:dyDescent="0.3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35">
      <c r="A209" s="62" t="s">
        <v>536</v>
      </c>
      <c r="P209" s="61"/>
    </row>
    <row r="210" spans="1:16" ht="12.75" customHeight="1" x14ac:dyDescent="0.3">
      <c r="P210" s="61"/>
    </row>
    <row r="211" spans="1:16" ht="12.75" customHeight="1" x14ac:dyDescent="0.3">
      <c r="A211" s="19"/>
      <c r="B211" s="186"/>
      <c r="P211" s="61"/>
    </row>
    <row r="212" spans="1:16" ht="12.75" customHeight="1" x14ac:dyDescent="0.3">
      <c r="B212" s="186"/>
      <c r="P212" s="61"/>
    </row>
    <row r="213" spans="1:16" ht="12.75" customHeight="1" x14ac:dyDescent="0.3">
      <c r="B213" s="187"/>
      <c r="P213" s="61"/>
    </row>
    <row r="214" spans="1:16" ht="12.75" customHeight="1" x14ac:dyDescent="0.3">
      <c r="A214" s="23"/>
      <c r="P214" s="61"/>
    </row>
    <row r="215" spans="1:16" ht="12.75" customHeight="1" x14ac:dyDescent="0.3">
      <c r="P215" s="61"/>
    </row>
    <row r="216" spans="1:16" ht="12.75" customHeight="1" x14ac:dyDescent="0.3">
      <c r="P216" s="61"/>
    </row>
    <row r="217" spans="1:16" ht="12.75" customHeight="1" x14ac:dyDescent="0.3">
      <c r="P217" s="61"/>
    </row>
    <row r="218" spans="1:16" ht="12.75" customHeight="1" x14ac:dyDescent="0.3">
      <c r="P218" s="61"/>
    </row>
    <row r="219" spans="1:16" ht="12.75" customHeight="1" x14ac:dyDescent="0.3"/>
    <row r="220" spans="1:16" ht="12.75" customHeight="1" x14ac:dyDescent="0.3"/>
    <row r="221" spans="1:16" ht="12.75" customHeight="1" x14ac:dyDescent="0.3"/>
    <row r="222" spans="1:16" ht="12.75" customHeight="1" x14ac:dyDescent="0.3"/>
    <row r="223" spans="1:16" ht="12.75" customHeight="1" x14ac:dyDescent="0.3"/>
    <row r="224" spans="1:16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796875" defaultRowHeight="13" x14ac:dyDescent="0.3"/>
  <cols>
    <col min="1" max="1" width="9.1796875" style="44"/>
    <col min="2" max="2" width="37.26953125" customWidth="1"/>
    <col min="3" max="5" width="13.26953125" customWidth="1"/>
    <col min="6" max="6" width="11.54296875" style="5" customWidth="1"/>
    <col min="7" max="7" width="11.54296875" customWidth="1"/>
  </cols>
  <sheetData>
    <row r="1" spans="1:7" ht="23" x14ac:dyDescent="0.5">
      <c r="A1" s="42" t="s">
        <v>198</v>
      </c>
      <c r="C1" s="3"/>
      <c r="D1" s="3"/>
      <c r="E1" s="3"/>
      <c r="G1" s="3"/>
    </row>
    <row r="2" spans="1:7" ht="15.5" x14ac:dyDescent="0.35">
      <c r="A2" s="43" t="s">
        <v>260</v>
      </c>
      <c r="C2" s="3"/>
      <c r="D2" s="3"/>
      <c r="E2" s="3"/>
      <c r="G2" s="3"/>
    </row>
    <row r="3" spans="1:7" x14ac:dyDescent="0.3">
      <c r="C3" s="3"/>
      <c r="D3" s="3"/>
      <c r="E3" s="3"/>
      <c r="G3" s="9" t="s">
        <v>201</v>
      </c>
    </row>
    <row r="4" spans="1:7" x14ac:dyDescent="0.3">
      <c r="C4" s="3"/>
      <c r="D4" s="3"/>
      <c r="E4" s="9" t="s">
        <v>201</v>
      </c>
      <c r="G4" s="9" t="s">
        <v>200</v>
      </c>
    </row>
    <row r="5" spans="1:7" x14ac:dyDescent="0.3">
      <c r="C5" s="3"/>
      <c r="D5" s="3"/>
      <c r="E5" s="9" t="s">
        <v>200</v>
      </c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3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3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3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3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3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3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3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3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3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3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3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3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3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3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3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3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3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3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3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3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3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3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3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3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3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3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3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3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3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3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3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3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3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3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3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3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3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3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3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3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3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3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3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3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3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3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3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3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3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3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3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3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3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3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3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3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3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3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3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3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3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3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3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3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3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3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3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3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3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3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3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3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3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3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3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3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3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3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3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3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3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3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3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3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3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3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3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3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3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3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3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3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3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3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3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3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3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3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3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3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3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3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3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3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3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3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3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3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3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3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3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3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3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3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3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3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3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3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3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3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3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3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3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3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3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3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3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3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3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3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3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3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3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3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3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3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3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3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3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3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3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3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3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3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3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3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3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3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3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3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3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3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3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3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3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3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3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3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3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3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3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3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3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3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3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3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3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3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3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3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3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3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3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3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3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3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3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3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3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3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3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3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3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3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3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3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3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3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3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3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3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3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3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3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3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3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3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3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3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3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796875" defaultRowHeight="13" x14ac:dyDescent="0.3"/>
  <cols>
    <col min="1" max="1" width="9.1796875" style="44"/>
    <col min="2" max="2" width="37.26953125" customWidth="1"/>
    <col min="3" max="5" width="13.26953125" style="3" customWidth="1"/>
    <col min="6" max="6" width="11.54296875" style="5" customWidth="1"/>
    <col min="7" max="7" width="11.5429687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264</v>
      </c>
    </row>
    <row r="3" spans="1:9" x14ac:dyDescent="0.3">
      <c r="G3" s="9" t="s">
        <v>201</v>
      </c>
    </row>
    <row r="4" spans="1:9" x14ac:dyDescent="0.3">
      <c r="E4" s="9" t="s">
        <v>201</v>
      </c>
      <c r="G4" s="9" t="s">
        <v>200</v>
      </c>
    </row>
    <row r="5" spans="1:9" x14ac:dyDescent="0.3">
      <c r="E5" s="9" t="s">
        <v>200</v>
      </c>
      <c r="G5" s="8" t="s">
        <v>0</v>
      </c>
    </row>
    <row r="6" spans="1:9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3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3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3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3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3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3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3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3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3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3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3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3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3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3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3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3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3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3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3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3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3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3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3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3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3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3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3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3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3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3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3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3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3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3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3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3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3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3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3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3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3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3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3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3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3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3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3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3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3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3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3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3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3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3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3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3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3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3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3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3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3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3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3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3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3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3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3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3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3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3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3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3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3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3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3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3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3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3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3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3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3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3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3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3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3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3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3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3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3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3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3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3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3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3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3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3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3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3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3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3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3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3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3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3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3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3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3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3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3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3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3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3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3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3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3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3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3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3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3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3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3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3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3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3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3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3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3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3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3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3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3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3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3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3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3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3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3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3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3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3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3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3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3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3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3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3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3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3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3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3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3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3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3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3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3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3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3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3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3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3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3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3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3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3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3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3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3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3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3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3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3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3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3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3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3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3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3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3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3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3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3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3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3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3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3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3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3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3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3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3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3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3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3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3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3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3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3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3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3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3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3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796875" defaultRowHeight="13" x14ac:dyDescent="0.3"/>
  <cols>
    <col min="1" max="1" width="9.1796875" style="44"/>
    <col min="2" max="2" width="37.26953125" customWidth="1"/>
    <col min="3" max="3" width="14.81640625" style="3" bestFit="1" customWidth="1"/>
    <col min="4" max="4" width="13.26953125" style="3" customWidth="1"/>
    <col min="5" max="5" width="14.54296875" style="3" customWidth="1"/>
    <col min="6" max="6" width="11.54296875" style="5" customWidth="1"/>
    <col min="7" max="7" width="11.54296875" style="3" customWidth="1"/>
  </cols>
  <sheetData>
    <row r="1" spans="1:7" ht="23" x14ac:dyDescent="0.5">
      <c r="A1" s="42" t="s">
        <v>198</v>
      </c>
    </row>
    <row r="2" spans="1:7" ht="15.5" x14ac:dyDescent="0.35">
      <c r="A2" s="43" t="s">
        <v>267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3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3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3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3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3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3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3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3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3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3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3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3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3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3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3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3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3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3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3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3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3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3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3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3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3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3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3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3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3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3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3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3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3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3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3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3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3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3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3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3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3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3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3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3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3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3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3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3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3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3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3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3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3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3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3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3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3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3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3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3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3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3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3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3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3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3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3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3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3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3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3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3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3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3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3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3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3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3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3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3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3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3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3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3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3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3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3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3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3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3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3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3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3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3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3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3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3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3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3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3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3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3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3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3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3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3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3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3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3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3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3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3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3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3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3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3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3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3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3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3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3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3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3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3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3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3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3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3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3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3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3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3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3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3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3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3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3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3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3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3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3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3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3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3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3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3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3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3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3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3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3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3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3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3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3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3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3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3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3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3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3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3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3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3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3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3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3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3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3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3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3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3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3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3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3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3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3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3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3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3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3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3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3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3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3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3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3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3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3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3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3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3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3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3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3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3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3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3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3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3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796875" defaultRowHeight="13" x14ac:dyDescent="0.3"/>
  <cols>
    <col min="2" max="2" width="32" customWidth="1"/>
    <col min="3" max="5" width="14.453125" customWidth="1"/>
    <col min="6" max="6" width="9.81640625" bestFit="1" customWidth="1"/>
    <col min="7" max="7" width="12.26953125" customWidth="1"/>
    <col min="9" max="10" width="9.1796875" style="13"/>
    <col min="11" max="11" width="12.1796875" style="13" customWidth="1"/>
    <col min="12" max="15" width="9.1796875" style="13"/>
  </cols>
  <sheetData>
    <row r="1" spans="1:15" ht="23" x14ac:dyDescent="0.5">
      <c r="A1" s="42" t="s">
        <v>198</v>
      </c>
      <c r="C1" s="3"/>
      <c r="D1" s="3"/>
      <c r="E1" s="3"/>
      <c r="F1" s="5"/>
      <c r="G1" s="3"/>
    </row>
    <row r="2" spans="1:15" ht="15.5" x14ac:dyDescent="0.35">
      <c r="A2" s="43" t="s">
        <v>269</v>
      </c>
      <c r="C2" s="3"/>
      <c r="D2" s="3"/>
      <c r="E2" s="3"/>
      <c r="F2" s="5"/>
      <c r="G2" s="3"/>
    </row>
    <row r="3" spans="1:15" x14ac:dyDescent="0.3">
      <c r="A3" s="44"/>
      <c r="C3" s="3"/>
      <c r="D3" s="3"/>
      <c r="E3" s="3"/>
      <c r="F3" s="5"/>
      <c r="G3" s="9" t="s">
        <v>201</v>
      </c>
    </row>
    <row r="4" spans="1:15" x14ac:dyDescent="0.3">
      <c r="A4" s="44"/>
      <c r="C4" s="3"/>
      <c r="D4" s="3"/>
      <c r="E4" s="9" t="s">
        <v>201</v>
      </c>
      <c r="F4" s="5"/>
      <c r="G4" s="9" t="s">
        <v>200</v>
      </c>
    </row>
    <row r="5" spans="1:15" x14ac:dyDescent="0.3">
      <c r="A5" s="44"/>
      <c r="C5" s="3"/>
      <c r="D5" s="3"/>
      <c r="E5" s="9" t="s">
        <v>200</v>
      </c>
      <c r="F5" s="5"/>
      <c r="G5" s="8" t="s">
        <v>0</v>
      </c>
    </row>
    <row r="6" spans="1:15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3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3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3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3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3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3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3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3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3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3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3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3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3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3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3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3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3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3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3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3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3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3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3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3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3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3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3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3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3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3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3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3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3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3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3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3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3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3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3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3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3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3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3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3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3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3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3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3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3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3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3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3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3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3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3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3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3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3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3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3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3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3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3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3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3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3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3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3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3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3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3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3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3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3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3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3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3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3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3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3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3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3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3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3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3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3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3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3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3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3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3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3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3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3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3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3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3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3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3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3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3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3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3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3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3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3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3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3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3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3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3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3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3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3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3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3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3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3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3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3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3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3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3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3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3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3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3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3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3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3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3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3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3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3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3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3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3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3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3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3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3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3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3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3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3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3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3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3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3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3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3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3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3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3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3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3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3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3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3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3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3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3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3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3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3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3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3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3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3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3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3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3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3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3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3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3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3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3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3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3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3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3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3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3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3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3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3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3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3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3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3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3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3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3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3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3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3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3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3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3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3">
      <c r="A207" s="54"/>
      <c r="B207" s="54"/>
      <c r="C207" s="54"/>
      <c r="D207" s="54"/>
      <c r="E207" s="54"/>
      <c r="F207" s="54"/>
      <c r="G207" s="54"/>
    </row>
    <row r="208" spans="1:15" x14ac:dyDescent="0.3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3">
      <c r="A209" s="54"/>
      <c r="B209" s="54"/>
      <c r="C209" s="54"/>
      <c r="D209" s="54"/>
      <c r="E209" s="54"/>
      <c r="F209" s="54"/>
      <c r="G209" s="54"/>
    </row>
    <row r="210" spans="1:7" x14ac:dyDescent="0.3">
      <c r="A210" s="54"/>
      <c r="B210" s="54"/>
      <c r="C210" s="54"/>
      <c r="D210" s="54"/>
      <c r="E210" s="54"/>
      <c r="F210" s="54"/>
      <c r="G210" s="54"/>
    </row>
    <row r="211" spans="1:7" x14ac:dyDescent="0.3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3" x14ac:dyDescent="0.3"/>
  <cols>
    <col min="2" max="2" width="26.54296875" customWidth="1"/>
    <col min="3" max="3" width="14.81640625" bestFit="1" customWidth="1"/>
    <col min="4" max="4" width="12" bestFit="1" customWidth="1"/>
    <col min="5" max="5" width="14.81640625" bestFit="1" customWidth="1"/>
    <col min="6" max="6" width="10.81640625" customWidth="1"/>
    <col min="7" max="7" width="14.54296875" customWidth="1"/>
  </cols>
  <sheetData>
    <row r="1" spans="1:7" ht="23" x14ac:dyDescent="0.5">
      <c r="A1" s="42" t="s">
        <v>198</v>
      </c>
    </row>
    <row r="2" spans="1:7" ht="15.5" x14ac:dyDescent="0.35">
      <c r="A2" s="43" t="s">
        <v>467</v>
      </c>
    </row>
    <row r="3" spans="1:7" x14ac:dyDescent="0.3">
      <c r="C3" s="3"/>
      <c r="D3" s="3"/>
      <c r="E3" s="3"/>
      <c r="F3" s="5"/>
      <c r="G3" s="9" t="s">
        <v>201</v>
      </c>
    </row>
    <row r="4" spans="1:7" x14ac:dyDescent="0.3">
      <c r="C4" s="3"/>
      <c r="D4" s="3"/>
      <c r="E4" s="9" t="s">
        <v>201</v>
      </c>
      <c r="F4" s="5"/>
      <c r="G4" s="9" t="s">
        <v>200</v>
      </c>
    </row>
    <row r="5" spans="1:7" x14ac:dyDescent="0.3">
      <c r="C5" s="3"/>
      <c r="D5" s="3"/>
      <c r="E5" s="9" t="s">
        <v>200</v>
      </c>
      <c r="F5" s="5"/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3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3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3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3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3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3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3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3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3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3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3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3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3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3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3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3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3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3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3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3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3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3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3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3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3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3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3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3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3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3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3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3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3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3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3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3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3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3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3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3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3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3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3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3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3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3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3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3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3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3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3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3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3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3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3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3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3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3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3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3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3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3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3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3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3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3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3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3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3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3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3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3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3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3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3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3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3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3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3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3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3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3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3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3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3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3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3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3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3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3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3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3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3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3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3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3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3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3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3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3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3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3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3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3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3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3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3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3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3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3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3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3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3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3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3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3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3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3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3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3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3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3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3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3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3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3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3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3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3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3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3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3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3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3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3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3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3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3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3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3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3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3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3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3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3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3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3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3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3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3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3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3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3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3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3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3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3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3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3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3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3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3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3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3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3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3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3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3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3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3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3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3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3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3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3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3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3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3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3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3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3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3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3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3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3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3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3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3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3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3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3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3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3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3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3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3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3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3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3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3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796875" defaultRowHeight="12.5" x14ac:dyDescent="0.25"/>
  <cols>
    <col min="1" max="1" width="9.26953125" style="13" bestFit="1" customWidth="1"/>
    <col min="2" max="2" width="29.7265625" style="13" customWidth="1"/>
    <col min="3" max="3" width="17.7265625" style="13" bestFit="1" customWidth="1"/>
    <col min="4" max="4" width="14.81640625" style="13" bestFit="1" customWidth="1"/>
    <col min="5" max="5" width="17.7265625" style="13" bestFit="1" customWidth="1"/>
    <col min="6" max="7" width="9.26953125" style="13" bestFit="1" customWidth="1"/>
    <col min="8" max="16384" width="9.1796875" style="13"/>
  </cols>
  <sheetData>
    <row r="1" spans="1:7" ht="23" x14ac:dyDescent="0.5">
      <c r="A1" s="42" t="s">
        <v>198</v>
      </c>
    </row>
    <row r="2" spans="1:7" ht="15.5" x14ac:dyDescent="0.35">
      <c r="A2" s="43" t="s">
        <v>474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5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5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5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5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5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5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5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5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5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5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5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5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5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5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5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5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5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5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5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5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5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5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5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5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5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5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5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5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5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5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5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5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5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5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5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5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5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5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5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5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5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5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5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5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5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5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5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5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5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5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5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5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5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5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5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5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5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5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5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5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5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5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5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5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5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5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5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5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5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5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5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5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5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5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5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5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5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5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5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5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5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5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5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5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5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5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5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5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5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5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5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5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5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5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5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5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5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5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5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5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5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5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5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5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5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5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5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5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5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5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5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5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5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5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5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5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5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5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5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5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5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5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5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5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5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5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5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5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5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5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5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5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5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5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5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5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5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5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5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5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5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5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5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5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5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5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5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5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5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5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5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5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5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5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5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5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5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5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5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5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5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5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5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5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5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5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5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5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5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5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5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5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5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5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5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5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5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5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5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5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5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5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5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5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5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5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5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5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5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5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5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5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5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5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5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5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5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5">
      <c r="G204" s="17"/>
    </row>
    <row r="205" spans="1:7" x14ac:dyDescent="0.25">
      <c r="G205" s="17"/>
    </row>
    <row r="206" spans="1:7" x14ac:dyDescent="0.25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796875" defaultRowHeight="12.5" x14ac:dyDescent="0.25"/>
  <cols>
    <col min="1" max="1" width="9.26953125" style="13" bestFit="1" customWidth="1"/>
    <col min="2" max="2" width="9.1796875" style="13"/>
    <col min="3" max="3" width="14.81640625" style="13" bestFit="1" customWidth="1"/>
    <col min="4" max="4" width="12" style="13" bestFit="1" customWidth="1"/>
    <col min="5" max="5" width="14.81640625" style="13" bestFit="1" customWidth="1"/>
    <col min="6" max="7" width="9.26953125" style="13" bestFit="1" customWidth="1"/>
    <col min="8" max="16384" width="9.1796875" style="13"/>
  </cols>
  <sheetData>
    <row r="1" spans="1:7" ht="23" x14ac:dyDescent="0.5">
      <c r="A1" s="42" t="s">
        <v>198</v>
      </c>
    </row>
    <row r="2" spans="1:7" ht="15.5" x14ac:dyDescent="0.35">
      <c r="A2" s="43" t="s">
        <v>475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5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5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5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5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5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5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5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5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5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5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5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5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5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5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5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5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5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5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5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5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5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5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5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5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5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5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5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5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5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5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5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5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5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5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5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5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5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5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5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5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5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5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5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5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5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5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5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5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5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5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5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5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5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5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5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5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5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5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5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5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5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5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5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5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5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5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5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5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5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5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5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5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5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5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5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5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5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5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5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5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5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5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5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5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5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5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5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5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5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5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5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5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5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5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5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5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5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5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5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5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5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5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5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5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5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5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5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5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5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5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5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5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5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5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5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5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5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5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5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5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5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5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5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5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5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5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5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5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5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5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5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5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5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5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5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5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5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5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5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5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5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5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5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5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5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5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5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5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5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5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5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5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5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5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5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5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5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5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5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5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5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5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5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5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5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5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5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5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5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5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5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5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5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5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5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5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5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5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5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5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5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5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5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5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5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5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5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5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5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5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5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5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5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5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5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5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5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5">
      <c r="G205" s="17"/>
    </row>
    <row r="206" spans="1:7" x14ac:dyDescent="0.25">
      <c r="G206" s="17"/>
    </row>
    <row r="207" spans="1:7" x14ac:dyDescent="0.25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3" x14ac:dyDescent="0.3"/>
  <cols>
    <col min="2" max="2" width="32" bestFit="1" customWidth="1"/>
    <col min="3" max="3" width="17.7265625" bestFit="1" customWidth="1"/>
    <col min="4" max="4" width="14.81640625" bestFit="1" customWidth="1"/>
    <col min="5" max="5" width="17.7265625" bestFit="1" customWidth="1"/>
    <col min="6" max="6" width="11.453125" bestFit="1" customWidth="1"/>
    <col min="7" max="7" width="13.26953125" bestFit="1" customWidth="1"/>
  </cols>
  <sheetData>
    <row r="1" spans="1:7" ht="23" x14ac:dyDescent="0.5">
      <c r="A1" s="42" t="s">
        <v>198</v>
      </c>
    </row>
    <row r="2" spans="1:7" ht="15.5" x14ac:dyDescent="0.35">
      <c r="A2" s="43" t="s">
        <v>490</v>
      </c>
    </row>
    <row r="6" spans="1:7" ht="14.5" x14ac:dyDescent="0.3">
      <c r="A6" s="89" t="s">
        <v>491</v>
      </c>
      <c r="B6" s="89" t="s">
        <v>492</v>
      </c>
      <c r="C6" s="90" t="s">
        <v>0</v>
      </c>
      <c r="D6" s="90" t="s">
        <v>493</v>
      </c>
      <c r="E6" s="90" t="s">
        <v>494</v>
      </c>
      <c r="F6" s="91" t="s">
        <v>495</v>
      </c>
      <c r="G6" s="90" t="s">
        <v>496</v>
      </c>
    </row>
    <row r="7" spans="1:7" ht="14.5" x14ac:dyDescent="0.3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4.5" x14ac:dyDescent="0.3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4.5" x14ac:dyDescent="0.3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4.5" x14ac:dyDescent="0.3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4.5" x14ac:dyDescent="0.3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4.5" x14ac:dyDescent="0.3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4.5" x14ac:dyDescent="0.3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4.5" x14ac:dyDescent="0.3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4.5" x14ac:dyDescent="0.3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4.5" x14ac:dyDescent="0.3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4.5" x14ac:dyDescent="0.3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4.5" x14ac:dyDescent="0.3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4.5" x14ac:dyDescent="0.3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4.5" x14ac:dyDescent="0.3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4.5" x14ac:dyDescent="0.3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4.5" x14ac:dyDescent="0.3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4.5" x14ac:dyDescent="0.3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4.5" x14ac:dyDescent="0.3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4.5" x14ac:dyDescent="0.3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4.5" x14ac:dyDescent="0.3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4.5" x14ac:dyDescent="0.3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4.5" x14ac:dyDescent="0.3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4.5" x14ac:dyDescent="0.3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4.5" x14ac:dyDescent="0.3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4.5" x14ac:dyDescent="0.3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4.5" x14ac:dyDescent="0.3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4.5" x14ac:dyDescent="0.3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4.5" x14ac:dyDescent="0.3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4.5" x14ac:dyDescent="0.3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4.5" x14ac:dyDescent="0.3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4.5" x14ac:dyDescent="0.3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4.5" x14ac:dyDescent="0.3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4.5" x14ac:dyDescent="0.3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4.5" x14ac:dyDescent="0.3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4.5" x14ac:dyDescent="0.3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4.5" x14ac:dyDescent="0.3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4.5" x14ac:dyDescent="0.3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4.5" x14ac:dyDescent="0.3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4.5" x14ac:dyDescent="0.3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4.5" x14ac:dyDescent="0.3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4.5" x14ac:dyDescent="0.3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4.5" x14ac:dyDescent="0.3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4.5" x14ac:dyDescent="0.3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4.5" x14ac:dyDescent="0.3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4.5" x14ac:dyDescent="0.3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4.5" x14ac:dyDescent="0.3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4.5" x14ac:dyDescent="0.3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4.5" x14ac:dyDescent="0.3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4.5" x14ac:dyDescent="0.3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4.5" x14ac:dyDescent="0.3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4.5" x14ac:dyDescent="0.3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4.5" x14ac:dyDescent="0.3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4.5" x14ac:dyDescent="0.3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4.5" x14ac:dyDescent="0.3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4.5" x14ac:dyDescent="0.3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4.5" x14ac:dyDescent="0.3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4.5" x14ac:dyDescent="0.3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4.5" x14ac:dyDescent="0.3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4.5" x14ac:dyDescent="0.3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4.5" x14ac:dyDescent="0.3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4.5" x14ac:dyDescent="0.3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4.5" x14ac:dyDescent="0.3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4.5" x14ac:dyDescent="0.3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4.5" x14ac:dyDescent="0.3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4.5" x14ac:dyDescent="0.3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4.5" x14ac:dyDescent="0.3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4.5" x14ac:dyDescent="0.3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4.5" x14ac:dyDescent="0.3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4.5" x14ac:dyDescent="0.3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4.5" x14ac:dyDescent="0.3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4.5" x14ac:dyDescent="0.3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4.5" x14ac:dyDescent="0.3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4.5" x14ac:dyDescent="0.3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4.5" x14ac:dyDescent="0.3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4.5" x14ac:dyDescent="0.3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4.5" x14ac:dyDescent="0.3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4.5" x14ac:dyDescent="0.3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4.5" x14ac:dyDescent="0.3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4.5" x14ac:dyDescent="0.3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4.5" x14ac:dyDescent="0.3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4.5" x14ac:dyDescent="0.3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4.5" x14ac:dyDescent="0.3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4.5" x14ac:dyDescent="0.3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4.5" x14ac:dyDescent="0.3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4.5" x14ac:dyDescent="0.3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4.5" x14ac:dyDescent="0.3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4.5" x14ac:dyDescent="0.3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4.5" x14ac:dyDescent="0.3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4.5" x14ac:dyDescent="0.3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4.5" x14ac:dyDescent="0.3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4.5" x14ac:dyDescent="0.3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4.5" x14ac:dyDescent="0.3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4.5" x14ac:dyDescent="0.3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4.5" x14ac:dyDescent="0.3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4.5" x14ac:dyDescent="0.3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4.5" x14ac:dyDescent="0.3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4.5" x14ac:dyDescent="0.3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4.5" x14ac:dyDescent="0.3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4.5" x14ac:dyDescent="0.3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4.5" x14ac:dyDescent="0.3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4.5" x14ac:dyDescent="0.3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4.5" x14ac:dyDescent="0.3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4.5" x14ac:dyDescent="0.3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4.5" x14ac:dyDescent="0.3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4.5" x14ac:dyDescent="0.3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4.5" x14ac:dyDescent="0.3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4.5" x14ac:dyDescent="0.3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4.5" x14ac:dyDescent="0.3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4.5" x14ac:dyDescent="0.3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4.5" x14ac:dyDescent="0.3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4.5" x14ac:dyDescent="0.3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4.5" x14ac:dyDescent="0.3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4.5" x14ac:dyDescent="0.3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4.5" x14ac:dyDescent="0.3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4.5" x14ac:dyDescent="0.3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4.5" x14ac:dyDescent="0.3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4.5" x14ac:dyDescent="0.3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4.5" x14ac:dyDescent="0.3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4.5" x14ac:dyDescent="0.3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4.5" x14ac:dyDescent="0.3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4.5" x14ac:dyDescent="0.3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4.5" x14ac:dyDescent="0.3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4.5" x14ac:dyDescent="0.3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4.5" x14ac:dyDescent="0.3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4.5" x14ac:dyDescent="0.3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4.5" x14ac:dyDescent="0.3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4.5" x14ac:dyDescent="0.3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4.5" x14ac:dyDescent="0.3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4.5" x14ac:dyDescent="0.3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4.5" x14ac:dyDescent="0.3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4.5" x14ac:dyDescent="0.3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4.5" x14ac:dyDescent="0.3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4.5" x14ac:dyDescent="0.3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4.5" x14ac:dyDescent="0.3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4.5" x14ac:dyDescent="0.3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4.5" x14ac:dyDescent="0.3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4.5" x14ac:dyDescent="0.3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4.5" x14ac:dyDescent="0.3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4.5" x14ac:dyDescent="0.3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4.5" x14ac:dyDescent="0.3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4.5" x14ac:dyDescent="0.3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4.5" x14ac:dyDescent="0.3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4.5" x14ac:dyDescent="0.3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4.5" x14ac:dyDescent="0.3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4.5" x14ac:dyDescent="0.3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4.5" x14ac:dyDescent="0.3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4.5" x14ac:dyDescent="0.3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4.5" x14ac:dyDescent="0.3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4.5" x14ac:dyDescent="0.3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4.5" x14ac:dyDescent="0.3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4.5" x14ac:dyDescent="0.3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4.5" x14ac:dyDescent="0.3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4.5" x14ac:dyDescent="0.3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4.5" x14ac:dyDescent="0.3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4.5" x14ac:dyDescent="0.3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4.5" x14ac:dyDescent="0.3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4.5" x14ac:dyDescent="0.3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4.5" x14ac:dyDescent="0.3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4.5" x14ac:dyDescent="0.3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4.5" x14ac:dyDescent="0.3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4.5" x14ac:dyDescent="0.3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4.5" x14ac:dyDescent="0.3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4.5" x14ac:dyDescent="0.3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4.5" x14ac:dyDescent="0.3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4.5" x14ac:dyDescent="0.3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4.5" x14ac:dyDescent="0.3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4.5" x14ac:dyDescent="0.3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4.5" x14ac:dyDescent="0.3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4.5" x14ac:dyDescent="0.3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4.5" x14ac:dyDescent="0.3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4.5" x14ac:dyDescent="0.3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4.5" x14ac:dyDescent="0.3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4.5" x14ac:dyDescent="0.3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4.5" x14ac:dyDescent="0.3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4.5" x14ac:dyDescent="0.3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4.5" x14ac:dyDescent="0.3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4.5" x14ac:dyDescent="0.3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4.5" x14ac:dyDescent="0.3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4.5" x14ac:dyDescent="0.3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4.5" x14ac:dyDescent="0.3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4.5" x14ac:dyDescent="0.3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4.5" x14ac:dyDescent="0.3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4.5" x14ac:dyDescent="0.3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4.5" x14ac:dyDescent="0.3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4.5" x14ac:dyDescent="0.3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4.5" x14ac:dyDescent="0.3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4.5" x14ac:dyDescent="0.3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4.5" x14ac:dyDescent="0.3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4.5" x14ac:dyDescent="0.3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4.5" x14ac:dyDescent="0.3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4.5" x14ac:dyDescent="0.3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4.5" x14ac:dyDescent="0.3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4.5" x14ac:dyDescent="0.3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4.5" x14ac:dyDescent="0.3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4.5" x14ac:dyDescent="0.3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4.5" x14ac:dyDescent="0.3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4.5" x14ac:dyDescent="0.3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3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3" x14ac:dyDescent="0.3"/>
  <cols>
    <col min="2" max="2" width="19.1796875" customWidth="1"/>
    <col min="3" max="3" width="17.1796875" bestFit="1" customWidth="1"/>
    <col min="4" max="4" width="14.81640625" bestFit="1" customWidth="1"/>
    <col min="5" max="5" width="17.1796875" bestFit="1" customWidth="1"/>
    <col min="6" max="6" width="11.453125" bestFit="1" customWidth="1"/>
    <col min="7" max="7" width="13.26953125" bestFit="1" customWidth="1"/>
  </cols>
  <sheetData>
    <row r="1" spans="1:7" ht="23" x14ac:dyDescent="0.5">
      <c r="A1" s="42" t="s">
        <v>198</v>
      </c>
    </row>
    <row r="2" spans="1:7" ht="15.5" x14ac:dyDescent="0.35">
      <c r="A2" s="43" t="s">
        <v>497</v>
      </c>
    </row>
    <row r="6" spans="1:7" ht="14.5" x14ac:dyDescent="0.3">
      <c r="A6" s="89" t="s">
        <v>491</v>
      </c>
      <c r="B6" s="89" t="s">
        <v>492</v>
      </c>
      <c r="C6" s="89" t="s">
        <v>0</v>
      </c>
      <c r="D6" s="89" t="s">
        <v>493</v>
      </c>
      <c r="E6" s="89" t="s">
        <v>494</v>
      </c>
      <c r="F6" s="91" t="s">
        <v>495</v>
      </c>
      <c r="G6" s="89" t="s">
        <v>496</v>
      </c>
    </row>
    <row r="7" spans="1:7" ht="14.5" x14ac:dyDescent="0.3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4.5" x14ac:dyDescent="0.3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4.5" x14ac:dyDescent="0.3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4.5" x14ac:dyDescent="0.3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4.5" x14ac:dyDescent="0.3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4.5" x14ac:dyDescent="0.3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4.5" x14ac:dyDescent="0.3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4.5" x14ac:dyDescent="0.3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4.5" x14ac:dyDescent="0.3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4.5" x14ac:dyDescent="0.3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4.5" x14ac:dyDescent="0.3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4.5" x14ac:dyDescent="0.3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4.5" x14ac:dyDescent="0.3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4.5" x14ac:dyDescent="0.3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4.5" x14ac:dyDescent="0.3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4.5" x14ac:dyDescent="0.3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4.5" x14ac:dyDescent="0.3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4.5" x14ac:dyDescent="0.3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4.5" x14ac:dyDescent="0.3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4.5" x14ac:dyDescent="0.3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4.5" x14ac:dyDescent="0.3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4.5" x14ac:dyDescent="0.3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4.5" x14ac:dyDescent="0.3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4.5" x14ac:dyDescent="0.3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4.5" x14ac:dyDescent="0.3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4.5" x14ac:dyDescent="0.3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4.5" x14ac:dyDescent="0.3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4.5" x14ac:dyDescent="0.3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4.5" x14ac:dyDescent="0.3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4.5" x14ac:dyDescent="0.3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4.5" x14ac:dyDescent="0.3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4.5" x14ac:dyDescent="0.3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4.5" x14ac:dyDescent="0.3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4.5" x14ac:dyDescent="0.3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4.5" x14ac:dyDescent="0.3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4.5" x14ac:dyDescent="0.3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4.5" x14ac:dyDescent="0.3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4.5" x14ac:dyDescent="0.3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4.5" x14ac:dyDescent="0.3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4.5" x14ac:dyDescent="0.3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4.5" x14ac:dyDescent="0.3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4.5" x14ac:dyDescent="0.3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4.5" x14ac:dyDescent="0.3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4.5" x14ac:dyDescent="0.3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4.5" x14ac:dyDescent="0.3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4.5" x14ac:dyDescent="0.3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4.5" x14ac:dyDescent="0.3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4.5" x14ac:dyDescent="0.3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4.5" x14ac:dyDescent="0.3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4.5" x14ac:dyDescent="0.3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4.5" x14ac:dyDescent="0.3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4.5" x14ac:dyDescent="0.3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4.5" x14ac:dyDescent="0.3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4.5" x14ac:dyDescent="0.3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4.5" x14ac:dyDescent="0.3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4.5" x14ac:dyDescent="0.3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4.5" x14ac:dyDescent="0.3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4.5" x14ac:dyDescent="0.3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4.5" x14ac:dyDescent="0.3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4.5" x14ac:dyDescent="0.3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4.5" x14ac:dyDescent="0.3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4.5" x14ac:dyDescent="0.3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4.5" x14ac:dyDescent="0.3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4.5" x14ac:dyDescent="0.3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4.5" x14ac:dyDescent="0.3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4.5" x14ac:dyDescent="0.3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4.5" x14ac:dyDescent="0.3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4.5" x14ac:dyDescent="0.3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4.5" x14ac:dyDescent="0.3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4.5" x14ac:dyDescent="0.3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4.5" x14ac:dyDescent="0.3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4.5" x14ac:dyDescent="0.3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4.5" x14ac:dyDescent="0.3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4.5" x14ac:dyDescent="0.3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4.5" x14ac:dyDescent="0.3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4.5" x14ac:dyDescent="0.3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4.5" x14ac:dyDescent="0.3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4.5" x14ac:dyDescent="0.3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4.5" x14ac:dyDescent="0.3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4.5" x14ac:dyDescent="0.3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4.5" x14ac:dyDescent="0.3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4.5" x14ac:dyDescent="0.3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4.5" x14ac:dyDescent="0.3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4.5" x14ac:dyDescent="0.3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4.5" x14ac:dyDescent="0.3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4.5" x14ac:dyDescent="0.3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4.5" x14ac:dyDescent="0.3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4.5" x14ac:dyDescent="0.3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4.5" x14ac:dyDescent="0.3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4.5" x14ac:dyDescent="0.3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4.5" x14ac:dyDescent="0.3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4.5" x14ac:dyDescent="0.3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4.5" x14ac:dyDescent="0.3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4.5" x14ac:dyDescent="0.3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4.5" x14ac:dyDescent="0.3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4.5" x14ac:dyDescent="0.3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4.5" x14ac:dyDescent="0.3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4.5" x14ac:dyDescent="0.3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4.5" x14ac:dyDescent="0.3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4.5" x14ac:dyDescent="0.3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4.5" x14ac:dyDescent="0.3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4.5" x14ac:dyDescent="0.3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4.5" x14ac:dyDescent="0.3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4.5" x14ac:dyDescent="0.3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4.5" x14ac:dyDescent="0.3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4.5" x14ac:dyDescent="0.3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4.5" x14ac:dyDescent="0.3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4.5" x14ac:dyDescent="0.3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4.5" x14ac:dyDescent="0.3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4.5" x14ac:dyDescent="0.3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4.5" x14ac:dyDescent="0.3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4.5" x14ac:dyDescent="0.3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4.5" x14ac:dyDescent="0.3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4.5" x14ac:dyDescent="0.3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4.5" x14ac:dyDescent="0.3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4.5" x14ac:dyDescent="0.3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4.5" x14ac:dyDescent="0.3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4.5" x14ac:dyDescent="0.3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4.5" x14ac:dyDescent="0.3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4.5" x14ac:dyDescent="0.3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4.5" x14ac:dyDescent="0.3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4.5" x14ac:dyDescent="0.3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4.5" x14ac:dyDescent="0.3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4.5" x14ac:dyDescent="0.3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4.5" x14ac:dyDescent="0.3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4.5" x14ac:dyDescent="0.3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4.5" x14ac:dyDescent="0.3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4.5" x14ac:dyDescent="0.3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4.5" x14ac:dyDescent="0.3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4.5" x14ac:dyDescent="0.3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4.5" x14ac:dyDescent="0.3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4.5" x14ac:dyDescent="0.3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4.5" x14ac:dyDescent="0.3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4.5" x14ac:dyDescent="0.3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4.5" x14ac:dyDescent="0.3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4.5" x14ac:dyDescent="0.3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4.5" x14ac:dyDescent="0.3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4.5" x14ac:dyDescent="0.3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4.5" x14ac:dyDescent="0.3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4.5" x14ac:dyDescent="0.3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4.5" x14ac:dyDescent="0.3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4.5" x14ac:dyDescent="0.3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4.5" x14ac:dyDescent="0.3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4.5" x14ac:dyDescent="0.3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4.5" x14ac:dyDescent="0.3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4.5" x14ac:dyDescent="0.3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4.5" x14ac:dyDescent="0.3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4.5" x14ac:dyDescent="0.3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4.5" x14ac:dyDescent="0.3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4.5" x14ac:dyDescent="0.3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4.5" x14ac:dyDescent="0.3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4.5" x14ac:dyDescent="0.3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4.5" x14ac:dyDescent="0.3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4.5" x14ac:dyDescent="0.3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4.5" x14ac:dyDescent="0.3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4.5" x14ac:dyDescent="0.3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4.5" x14ac:dyDescent="0.3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4.5" x14ac:dyDescent="0.3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4.5" x14ac:dyDescent="0.3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4.5" x14ac:dyDescent="0.3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4.5" x14ac:dyDescent="0.3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4.5" x14ac:dyDescent="0.3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4.5" x14ac:dyDescent="0.3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4.5" x14ac:dyDescent="0.3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4.5" x14ac:dyDescent="0.3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4.5" x14ac:dyDescent="0.3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4.5" x14ac:dyDescent="0.3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4.5" x14ac:dyDescent="0.3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4.5" x14ac:dyDescent="0.3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4.5" x14ac:dyDescent="0.3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4.5" x14ac:dyDescent="0.3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4.5" x14ac:dyDescent="0.3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4.5" x14ac:dyDescent="0.3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4.5" x14ac:dyDescent="0.3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4.5" x14ac:dyDescent="0.3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4.5" x14ac:dyDescent="0.3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4.5" x14ac:dyDescent="0.3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4.5" x14ac:dyDescent="0.3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4.5" x14ac:dyDescent="0.3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4.5" x14ac:dyDescent="0.3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4.5" x14ac:dyDescent="0.3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4.5" x14ac:dyDescent="0.3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4.5" x14ac:dyDescent="0.3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4.5" x14ac:dyDescent="0.3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4.5" x14ac:dyDescent="0.3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4.5" x14ac:dyDescent="0.3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4.5" x14ac:dyDescent="0.3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4.5" x14ac:dyDescent="0.3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4.5" x14ac:dyDescent="0.3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4.5" x14ac:dyDescent="0.3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4.5" x14ac:dyDescent="0.3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4.5" x14ac:dyDescent="0.3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4.5" x14ac:dyDescent="0.3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4.5" x14ac:dyDescent="0.3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4.5" x14ac:dyDescent="0.3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4.5" x14ac:dyDescent="0.3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4.5" x14ac:dyDescent="0.3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3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3">
      <c r="G209" s="1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1640625" defaultRowHeight="13" x14ac:dyDescent="0.3"/>
  <cols>
    <col min="1" max="1" width="14.1796875" customWidth="1"/>
    <col min="2" max="2" width="22.7265625" customWidth="1"/>
    <col min="3" max="3" width="17.7265625" style="3" bestFit="1" customWidth="1"/>
    <col min="4" max="4" width="14.81640625" style="3" bestFit="1" customWidth="1"/>
    <col min="5" max="5" width="17.7265625" style="3" bestFit="1" customWidth="1"/>
    <col min="6" max="6" width="14.1796875" customWidth="1"/>
    <col min="7" max="7" width="17.7265625" style="3" customWidth="1"/>
  </cols>
  <sheetData>
    <row r="1" spans="1:7" ht="23" x14ac:dyDescent="0.5">
      <c r="A1" s="42" t="s">
        <v>198</v>
      </c>
    </row>
    <row r="2" spans="1:7" ht="15.5" x14ac:dyDescent="0.35">
      <c r="A2" s="43" t="s">
        <v>500</v>
      </c>
    </row>
    <row r="6" spans="1:7" ht="14.5" x14ac:dyDescent="0.3">
      <c r="A6" s="97" t="s">
        <v>491</v>
      </c>
      <c r="B6" s="97" t="s">
        <v>492</v>
      </c>
      <c r="C6" s="98" t="s">
        <v>0</v>
      </c>
      <c r="D6" s="98" t="s">
        <v>493</v>
      </c>
      <c r="E6" s="98" t="s">
        <v>494</v>
      </c>
      <c r="F6" s="97" t="s">
        <v>495</v>
      </c>
      <c r="G6" s="98" t="s">
        <v>496</v>
      </c>
    </row>
    <row r="7" spans="1:7" ht="14.5" x14ac:dyDescent="0.3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4.5" x14ac:dyDescent="0.3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4.5" x14ac:dyDescent="0.3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4.5" x14ac:dyDescent="0.3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4.5" x14ac:dyDescent="0.3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4.5" x14ac:dyDescent="0.3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4.5" x14ac:dyDescent="0.3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4.5" x14ac:dyDescent="0.3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4.5" x14ac:dyDescent="0.3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4.5" x14ac:dyDescent="0.3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4.5" x14ac:dyDescent="0.3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4.5" x14ac:dyDescent="0.3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4.5" x14ac:dyDescent="0.3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4.5" x14ac:dyDescent="0.3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4.5" x14ac:dyDescent="0.3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4.5" x14ac:dyDescent="0.3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4.5" x14ac:dyDescent="0.3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4.5" x14ac:dyDescent="0.3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4.5" x14ac:dyDescent="0.3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4.5" x14ac:dyDescent="0.3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4.5" x14ac:dyDescent="0.3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4.5" x14ac:dyDescent="0.3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4.5" x14ac:dyDescent="0.3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4.5" x14ac:dyDescent="0.3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4.5" x14ac:dyDescent="0.3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4.5" x14ac:dyDescent="0.3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4.5" x14ac:dyDescent="0.3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4.5" x14ac:dyDescent="0.3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4.5" x14ac:dyDescent="0.3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4.5" x14ac:dyDescent="0.3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4.5" x14ac:dyDescent="0.3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4.5" x14ac:dyDescent="0.3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4.5" x14ac:dyDescent="0.3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4.5" x14ac:dyDescent="0.3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4.5" x14ac:dyDescent="0.3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4.5" x14ac:dyDescent="0.3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4.5" x14ac:dyDescent="0.3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4.5" x14ac:dyDescent="0.3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4.5" x14ac:dyDescent="0.3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4.5" x14ac:dyDescent="0.3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4.5" x14ac:dyDescent="0.3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4.5" x14ac:dyDescent="0.3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4.5" x14ac:dyDescent="0.3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4.5" x14ac:dyDescent="0.3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4.5" x14ac:dyDescent="0.3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4.5" x14ac:dyDescent="0.3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4.5" x14ac:dyDescent="0.3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4.5" x14ac:dyDescent="0.3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4.5" x14ac:dyDescent="0.3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4.5" x14ac:dyDescent="0.3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4.5" x14ac:dyDescent="0.3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4.5" x14ac:dyDescent="0.3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4.5" x14ac:dyDescent="0.3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4.5" x14ac:dyDescent="0.3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4.5" x14ac:dyDescent="0.3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4.5" x14ac:dyDescent="0.3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4.5" x14ac:dyDescent="0.3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4.5" x14ac:dyDescent="0.3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4.5" x14ac:dyDescent="0.3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4.5" x14ac:dyDescent="0.3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4.5" x14ac:dyDescent="0.3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4.5" x14ac:dyDescent="0.3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4.5" x14ac:dyDescent="0.3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4.5" x14ac:dyDescent="0.3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4.5" x14ac:dyDescent="0.3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4.5" x14ac:dyDescent="0.3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4.5" x14ac:dyDescent="0.3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4.5" x14ac:dyDescent="0.3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4.5" x14ac:dyDescent="0.3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4.5" x14ac:dyDescent="0.3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4.5" x14ac:dyDescent="0.3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4.5" x14ac:dyDescent="0.3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4.5" x14ac:dyDescent="0.3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4.5" x14ac:dyDescent="0.3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4.5" x14ac:dyDescent="0.3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4.5" x14ac:dyDescent="0.3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4.5" x14ac:dyDescent="0.3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4.5" x14ac:dyDescent="0.3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4.5" x14ac:dyDescent="0.3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4.5" x14ac:dyDescent="0.3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4.5" x14ac:dyDescent="0.3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4.5" x14ac:dyDescent="0.3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4.5" x14ac:dyDescent="0.3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4.5" x14ac:dyDescent="0.3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4.5" x14ac:dyDescent="0.3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4.5" x14ac:dyDescent="0.3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4.5" x14ac:dyDescent="0.3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4.5" x14ac:dyDescent="0.3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4.5" x14ac:dyDescent="0.3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4.5" x14ac:dyDescent="0.3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4.5" x14ac:dyDescent="0.3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4.5" x14ac:dyDescent="0.3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4.5" x14ac:dyDescent="0.3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4.5" x14ac:dyDescent="0.3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4.5" x14ac:dyDescent="0.3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4.5" x14ac:dyDescent="0.3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4.5" x14ac:dyDescent="0.3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4.5" x14ac:dyDescent="0.3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4.5" x14ac:dyDescent="0.3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4.5" x14ac:dyDescent="0.3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4.5" x14ac:dyDescent="0.3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4.5" x14ac:dyDescent="0.3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4.5" x14ac:dyDescent="0.3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4.5" x14ac:dyDescent="0.3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4.5" x14ac:dyDescent="0.3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4.5" x14ac:dyDescent="0.3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4.5" x14ac:dyDescent="0.3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4.5" x14ac:dyDescent="0.3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4.5" x14ac:dyDescent="0.3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4.5" x14ac:dyDescent="0.3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4.5" x14ac:dyDescent="0.3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4.5" x14ac:dyDescent="0.3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4.5" x14ac:dyDescent="0.3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4.5" x14ac:dyDescent="0.3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4.5" x14ac:dyDescent="0.3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4.5" x14ac:dyDescent="0.3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4.5" x14ac:dyDescent="0.3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4.5" x14ac:dyDescent="0.3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4.5" x14ac:dyDescent="0.3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4.5" x14ac:dyDescent="0.3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4.5" x14ac:dyDescent="0.3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4.5" x14ac:dyDescent="0.3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4.5" x14ac:dyDescent="0.3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4.5" x14ac:dyDescent="0.3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4.5" x14ac:dyDescent="0.3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4.5" x14ac:dyDescent="0.3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4.5" x14ac:dyDescent="0.3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4.5" x14ac:dyDescent="0.3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4.5" x14ac:dyDescent="0.3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4.5" x14ac:dyDescent="0.3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4.5" x14ac:dyDescent="0.3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4.5" x14ac:dyDescent="0.3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4.5" x14ac:dyDescent="0.3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4.5" x14ac:dyDescent="0.3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4.5" x14ac:dyDescent="0.3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4.5" x14ac:dyDescent="0.3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4.5" x14ac:dyDescent="0.3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4.5" x14ac:dyDescent="0.3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4.5" x14ac:dyDescent="0.3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4.5" x14ac:dyDescent="0.3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4.5" x14ac:dyDescent="0.3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4.5" x14ac:dyDescent="0.3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4.5" x14ac:dyDescent="0.3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4.5" x14ac:dyDescent="0.3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4.5" x14ac:dyDescent="0.3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4.5" x14ac:dyDescent="0.3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4.5" x14ac:dyDescent="0.3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4.5" x14ac:dyDescent="0.3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4.5" x14ac:dyDescent="0.3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4.5" x14ac:dyDescent="0.3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4.5" x14ac:dyDescent="0.3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4.5" x14ac:dyDescent="0.3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4.5" x14ac:dyDescent="0.3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4.5" x14ac:dyDescent="0.3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4.5" x14ac:dyDescent="0.3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4.5" x14ac:dyDescent="0.3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4.5" x14ac:dyDescent="0.3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4.5" x14ac:dyDescent="0.3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4.5" x14ac:dyDescent="0.3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4.5" x14ac:dyDescent="0.3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4.5" x14ac:dyDescent="0.3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4.5" x14ac:dyDescent="0.3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4.5" x14ac:dyDescent="0.3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4.5" x14ac:dyDescent="0.3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4.5" x14ac:dyDescent="0.3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4.5" x14ac:dyDescent="0.3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4.5" x14ac:dyDescent="0.3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4.5" x14ac:dyDescent="0.3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4.5" x14ac:dyDescent="0.3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4.5" x14ac:dyDescent="0.3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4.5" x14ac:dyDescent="0.3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4.5" x14ac:dyDescent="0.3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4.5" x14ac:dyDescent="0.3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4.5" x14ac:dyDescent="0.3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4.5" x14ac:dyDescent="0.3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4.5" x14ac:dyDescent="0.3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4.5" x14ac:dyDescent="0.3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4.5" x14ac:dyDescent="0.3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4.5" x14ac:dyDescent="0.3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4.5" x14ac:dyDescent="0.3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4.5" x14ac:dyDescent="0.3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4.5" x14ac:dyDescent="0.3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4.5" x14ac:dyDescent="0.3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4.5" x14ac:dyDescent="0.3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4.5" x14ac:dyDescent="0.3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4.5" x14ac:dyDescent="0.3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4.5" x14ac:dyDescent="0.3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4.5" x14ac:dyDescent="0.3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4.5" x14ac:dyDescent="0.3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4.5" x14ac:dyDescent="0.3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4.5" x14ac:dyDescent="0.3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4.5" x14ac:dyDescent="0.3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4.5" x14ac:dyDescent="0.3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4.5" x14ac:dyDescent="0.3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4.5" x14ac:dyDescent="0.3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4.5" x14ac:dyDescent="0.3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4.5" x14ac:dyDescent="0.3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4.5" x14ac:dyDescent="0.3">
      <c r="A204" s="101"/>
      <c r="B204" s="102"/>
      <c r="C204" s="103"/>
      <c r="D204" s="103"/>
      <c r="E204" s="103"/>
      <c r="F204" s="104"/>
      <c r="G204" s="103"/>
    </row>
    <row r="207" spans="1:7" x14ac:dyDescent="0.3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9"/>
  <sheetViews>
    <sheetView topLeftCell="A6" zoomScale="90" zoomScaleNormal="90" workbookViewId="0">
      <pane xSplit="1" topLeftCell="AE1" activePane="topRight" state="frozen"/>
      <selection pane="topRight" activeCell="AL23" sqref="AL23"/>
    </sheetView>
  </sheetViews>
  <sheetFormatPr defaultRowHeight="13" x14ac:dyDescent="0.3"/>
  <cols>
    <col min="1" max="1" width="90.7265625" customWidth="1"/>
    <col min="2" max="2" width="14.7265625" customWidth="1"/>
    <col min="3" max="3" width="3" customWidth="1"/>
    <col min="4" max="4" width="14.54296875" customWidth="1"/>
    <col min="5" max="5" width="6.7265625" customWidth="1"/>
    <col min="6" max="6" width="14.81640625" customWidth="1"/>
    <col min="7" max="7" width="6.81640625" customWidth="1"/>
    <col min="8" max="8" width="14.453125" customWidth="1"/>
    <col min="9" max="9" width="7" customWidth="1"/>
    <col min="10" max="10" width="15.453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4296875" customWidth="1"/>
    <col min="22" max="22" width="15" bestFit="1" customWidth="1"/>
    <col min="24" max="24" width="17.54296875" customWidth="1"/>
    <col min="26" max="26" width="15" bestFit="1" customWidth="1"/>
    <col min="28" max="28" width="17.54296875" customWidth="1"/>
    <col min="30" max="30" width="15" bestFit="1" customWidth="1"/>
    <col min="32" max="32" width="17.54296875" customWidth="1"/>
    <col min="34" max="34" width="15" bestFit="1" customWidth="1"/>
    <col min="36" max="36" width="15" bestFit="1" customWidth="1"/>
    <col min="38" max="38" width="16.1796875" bestFit="1" customWidth="1"/>
  </cols>
  <sheetData>
    <row r="1" spans="1:39" ht="14.5" x14ac:dyDescent="0.3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9" ht="14.5" x14ac:dyDescent="0.3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1"/>
      <c r="V2" s="111"/>
      <c r="X2" s="111"/>
      <c r="Z2" s="111"/>
      <c r="AB2" s="111"/>
      <c r="AD2" s="111"/>
      <c r="AF2" s="111"/>
      <c r="AH2" s="111"/>
      <c r="AJ2" s="111"/>
    </row>
    <row r="3" spans="1:39" ht="14.5" x14ac:dyDescent="0.35">
      <c r="A3" s="105">
        <f ca="1">TODAY()</f>
        <v>45912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0"/>
      <c r="X3" s="120"/>
      <c r="AB3" s="120"/>
      <c r="AF3" s="120"/>
    </row>
    <row r="4" spans="1:39" ht="14.5" x14ac:dyDescent="0.3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09"/>
      <c r="V4" s="109"/>
      <c r="X4" s="109"/>
      <c r="Z4" s="109"/>
      <c r="AB4" s="109"/>
      <c r="AD4" s="109"/>
      <c r="AF4" s="109"/>
      <c r="AH4" s="109"/>
      <c r="AJ4" s="109"/>
    </row>
    <row r="5" spans="1:39" ht="14.5" x14ac:dyDescent="0.3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9" ht="14.5" x14ac:dyDescent="0.3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9" ht="14.5" x14ac:dyDescent="0.3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59"/>
      <c r="Z7" s="159"/>
      <c r="AB7" s="121"/>
      <c r="AD7" s="121"/>
      <c r="AF7" s="121"/>
      <c r="AH7" s="121"/>
      <c r="AJ7" s="121"/>
      <c r="AL7" s="121"/>
    </row>
    <row r="8" spans="1:39" ht="14.5" x14ac:dyDescent="0.3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498</v>
      </c>
      <c r="Q8" s="70" t="s">
        <v>484</v>
      </c>
      <c r="R8" s="70" t="s">
        <v>499</v>
      </c>
      <c r="S8" s="70" t="s">
        <v>504</v>
      </c>
      <c r="T8" s="108" t="s">
        <v>501</v>
      </c>
      <c r="U8" s="70" t="s">
        <v>484</v>
      </c>
      <c r="V8" s="108" t="s">
        <v>502</v>
      </c>
      <c r="W8" s="70" t="s">
        <v>504</v>
      </c>
      <c r="X8" s="119" t="s">
        <v>505</v>
      </c>
      <c r="Y8" s="70" t="s">
        <v>484</v>
      </c>
      <c r="Z8" s="119" t="s">
        <v>506</v>
      </c>
      <c r="AA8" s="70" t="s">
        <v>484</v>
      </c>
      <c r="AB8" s="162" t="s">
        <v>511</v>
      </c>
      <c r="AC8" s="70" t="s">
        <v>484</v>
      </c>
      <c r="AD8" s="162" t="s">
        <v>512</v>
      </c>
      <c r="AE8" s="70" t="s">
        <v>484</v>
      </c>
      <c r="AF8" s="184" t="s">
        <v>518</v>
      </c>
      <c r="AG8" s="70" t="s">
        <v>484</v>
      </c>
      <c r="AH8" s="162" t="s">
        <v>519</v>
      </c>
      <c r="AJ8" s="162" t="s">
        <v>528</v>
      </c>
      <c r="AL8" s="184" t="s">
        <v>535</v>
      </c>
    </row>
    <row r="9" spans="1:39" ht="14.5" x14ac:dyDescent="0.35">
      <c r="A9" s="185" t="s">
        <v>534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5"/>
      <c r="AB9" s="77">
        <v>4518037029</v>
      </c>
      <c r="AC9" s="76"/>
      <c r="AD9" s="77">
        <v>4700282118</v>
      </c>
      <c r="AE9" s="76"/>
      <c r="AF9" s="77">
        <v>4958077336</v>
      </c>
      <c r="AG9" s="76"/>
      <c r="AH9" s="77">
        <v>5140689800</v>
      </c>
      <c r="AJ9" s="77">
        <v>5499821250</v>
      </c>
      <c r="AL9" s="77">
        <v>5726962251</v>
      </c>
    </row>
    <row r="10" spans="1:39" ht="14.5" x14ac:dyDescent="0.35">
      <c r="A10" s="68"/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5"/>
      <c r="AB10" s="77"/>
      <c r="AC10" s="76"/>
      <c r="AD10" s="77"/>
      <c r="AE10" s="76"/>
      <c r="AF10" s="77"/>
      <c r="AG10" s="76"/>
      <c r="AH10" s="77"/>
      <c r="AJ10" s="77"/>
      <c r="AL10" s="77"/>
    </row>
    <row r="11" spans="1:39" ht="14.5" x14ac:dyDescent="0.35">
      <c r="A11" s="68" t="s">
        <v>485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5"/>
      <c r="AB11" s="77"/>
      <c r="AC11" s="76"/>
      <c r="AD11" s="77"/>
      <c r="AE11" s="76"/>
      <c r="AF11" s="77"/>
      <c r="AG11" s="76"/>
      <c r="AH11" s="77"/>
      <c r="AJ11" s="77"/>
      <c r="AL11" s="77"/>
    </row>
    <row r="12" spans="1:39" ht="14.5" x14ac:dyDescent="0.35">
      <c r="A12" s="68" t="s">
        <v>486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5"/>
      <c r="AB12" s="77"/>
      <c r="AC12" s="76"/>
      <c r="AD12" s="77"/>
      <c r="AE12" s="76"/>
      <c r="AF12" s="77"/>
      <c r="AG12" s="76"/>
      <c r="AH12" s="77"/>
      <c r="AJ12" s="77"/>
      <c r="AL12" s="77"/>
    </row>
    <row r="13" spans="1:39" ht="14.5" x14ac:dyDescent="0.35">
      <c r="A13" s="68" t="s">
        <v>487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5"/>
      <c r="AB13" s="77"/>
      <c r="AC13" s="76"/>
      <c r="AD13" s="77"/>
      <c r="AE13" s="76"/>
      <c r="AF13" s="77"/>
      <c r="AG13" s="76"/>
      <c r="AH13" s="77"/>
      <c r="AJ13" s="77"/>
      <c r="AL13" s="77"/>
    </row>
    <row r="14" spans="1:39" ht="15" thickBot="1" x14ac:dyDescent="0.4">
      <c r="A14" s="67"/>
      <c r="B14" s="156"/>
      <c r="C14" s="81"/>
      <c r="D14" s="157"/>
      <c r="E14" s="81"/>
      <c r="F14" s="156"/>
      <c r="G14" s="81"/>
      <c r="H14" s="156"/>
      <c r="I14" s="81"/>
      <c r="J14" s="156"/>
      <c r="K14" s="82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2"/>
      <c r="AF14" s="154"/>
      <c r="AG14" s="154"/>
      <c r="AH14" s="154"/>
      <c r="AI14" s="154"/>
      <c r="AJ14" s="154"/>
      <c r="AL14" s="154"/>
    </row>
    <row r="15" spans="1:39" ht="15" thickTop="1" x14ac:dyDescent="0.35">
      <c r="A15" s="68" t="s">
        <v>489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4700282118</v>
      </c>
      <c r="AE15" s="80">
        <f>(AD15/AB15)-1</f>
        <v>4.0337227833729727E-2</v>
      </c>
      <c r="AF15" s="78">
        <f>SUM(AF9:AF13)</f>
        <v>4958077336</v>
      </c>
      <c r="AG15" s="80">
        <f>(AF15/AD15)-1</f>
        <v>5.4846754200723158E-2</v>
      </c>
      <c r="AH15" s="78">
        <f>SUM(AH9)</f>
        <v>5140689800</v>
      </c>
      <c r="AI15" s="80">
        <f>(AH15/AF15)-1</f>
        <v>3.6831306094012195E-2</v>
      </c>
      <c r="AJ15" s="78">
        <f>SUM(AJ9)</f>
        <v>5499821250</v>
      </c>
      <c r="AK15" s="80">
        <f>(AJ15/AH15)-1</f>
        <v>6.9860556456839751E-2</v>
      </c>
      <c r="AL15" s="78">
        <f>SUM(AL9)</f>
        <v>5726962251</v>
      </c>
      <c r="AM15" s="80">
        <f>(AL15/AJ15)-1</f>
        <v>4.1299706058628649E-2</v>
      </c>
    </row>
    <row r="16" spans="1:39" ht="14.5" x14ac:dyDescent="0.3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</row>
    <row r="17" spans="1:39" ht="14.5" x14ac:dyDescent="0.35">
      <c r="A17" s="182" t="s">
        <v>529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2242120244</v>
      </c>
      <c r="AE17" s="80">
        <f>(AD17/AB17)-1</f>
        <v>3.2179946486439182E-2</v>
      </c>
      <c r="AF17" s="78">
        <v>2391952040</v>
      </c>
      <c r="AG17" s="80">
        <f>(AF17/AD17)-1</f>
        <v>6.6825941383364951E-2</v>
      </c>
      <c r="AH17" s="78">
        <v>2468545925</v>
      </c>
      <c r="AI17" s="80">
        <f>(AH17/AF17)-1</f>
        <v>3.2021496969479424E-2</v>
      </c>
      <c r="AJ17" s="78">
        <v>2547636996</v>
      </c>
      <c r="AK17" s="80">
        <f>(AJ17/AH17)-1</f>
        <v>3.203953801264614E-2</v>
      </c>
      <c r="AL17" s="78">
        <v>2624066105</v>
      </c>
      <c r="AM17" s="80">
        <f>(AL17/AJ17)-1</f>
        <v>2.9999999654581888E-2</v>
      </c>
    </row>
    <row r="18" spans="1:39" ht="15" thickBot="1" x14ac:dyDescent="0.4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81"/>
      <c r="AJ18" s="81"/>
      <c r="AK18" s="67"/>
      <c r="AL18" s="81"/>
      <c r="AM18" s="67"/>
    </row>
    <row r="19" spans="1:39" s="58" customFormat="1" ht="15" thickTop="1" x14ac:dyDescent="0.35">
      <c r="A19" s="66" t="s">
        <v>488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6942402362</v>
      </c>
      <c r="AE19" s="87">
        <f>(AD19/AB19)-1</f>
        <v>3.7688689720966728E-2</v>
      </c>
      <c r="AF19" s="84">
        <f>AF15+AF17</f>
        <v>7350029376</v>
      </c>
      <c r="AG19" s="87">
        <f>(AF19/AD19)-1</f>
        <v>5.8715555904853778E-2</v>
      </c>
      <c r="AH19" s="84">
        <f>AH15+AH17</f>
        <v>7609235725</v>
      </c>
      <c r="AI19" s="87">
        <f>(AH19/AF19)-1</f>
        <v>3.5266028983011344E-2</v>
      </c>
      <c r="AJ19" s="84">
        <f>AJ15+AJ17</f>
        <v>8047458246</v>
      </c>
      <c r="AK19" s="87">
        <f>(AJ19/AH19)-1</f>
        <v>5.7590872045168551E-2</v>
      </c>
      <c r="AL19" s="84">
        <f>AL15+AL17</f>
        <v>8351028356</v>
      </c>
      <c r="AM19" s="87">
        <f>(AL19/AJ19)-1</f>
        <v>3.7722483387955474E-2</v>
      </c>
    </row>
    <row r="22" spans="1:39" x14ac:dyDescent="0.3">
      <c r="A22" t="s">
        <v>513</v>
      </c>
      <c r="U22" s="110"/>
      <c r="W22" s="111"/>
      <c r="Y22" s="111"/>
      <c r="AC22" s="111"/>
      <c r="AG22" s="111"/>
    </row>
    <row r="23" spans="1:39" x14ac:dyDescent="0.3">
      <c r="A23" s="88"/>
      <c r="B23" s="124"/>
      <c r="C23" s="106"/>
      <c r="D23" s="106"/>
      <c r="E23" s="106"/>
      <c r="F23" s="106"/>
      <c r="G23" s="106"/>
      <c r="H23" s="106"/>
      <c r="I23" s="106"/>
      <c r="J23" s="106"/>
      <c r="K23" s="106"/>
      <c r="T23" s="109"/>
      <c r="U23" s="111"/>
      <c r="V23" s="109"/>
      <c r="X23" s="109"/>
      <c r="Y23" s="111"/>
      <c r="Z23" s="109"/>
      <c r="AA23" s="111"/>
      <c r="AB23" s="109"/>
      <c r="AC23" s="111"/>
      <c r="AD23" s="109"/>
      <c r="AE23" s="111"/>
      <c r="AF23" s="109"/>
      <c r="AG23" s="111"/>
      <c r="AH23" s="109"/>
      <c r="AI23" s="111"/>
      <c r="AJ23" s="109"/>
      <c r="AK23" s="111"/>
      <c r="AL23" s="123"/>
    </row>
    <row r="25" spans="1:39" x14ac:dyDescent="0.3">
      <c r="J25" s="3"/>
      <c r="U25" s="60"/>
      <c r="X25" s="122"/>
      <c r="Y25" s="60"/>
      <c r="Z25" s="122"/>
      <c r="AA25" s="60"/>
      <c r="AB25" s="122"/>
      <c r="AC25" s="60"/>
      <c r="AD25" s="122"/>
      <c r="AE25" s="60"/>
      <c r="AF25" s="122"/>
      <c r="AG25" s="60"/>
      <c r="AH25" s="122"/>
      <c r="AI25" s="60"/>
      <c r="AJ25" s="122"/>
      <c r="AK25" s="60"/>
    </row>
    <row r="26" spans="1:39" x14ac:dyDescent="0.3">
      <c r="X26" s="109"/>
      <c r="Z26" s="109"/>
      <c r="AB26" s="109"/>
      <c r="AD26" s="109"/>
      <c r="AF26" s="109"/>
      <c r="AH26" s="109"/>
      <c r="AJ26" s="109"/>
    </row>
    <row r="27" spans="1:39" x14ac:dyDescent="0.3">
      <c r="X27" s="122"/>
      <c r="Z27" s="122"/>
      <c r="AB27" s="122"/>
      <c r="AD27" s="122"/>
      <c r="AF27" s="122"/>
      <c r="AH27" s="122"/>
      <c r="AJ27" s="122"/>
    </row>
    <row r="29" spans="1:39" x14ac:dyDescent="0.3">
      <c r="Z29" s="122"/>
      <c r="AD29" s="122"/>
      <c r="AH29" s="122"/>
      <c r="AJ29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1640625" defaultRowHeight="13" x14ac:dyDescent="0.3"/>
  <cols>
    <col min="1" max="1" width="10" customWidth="1"/>
    <col min="2" max="2" width="22.7265625" customWidth="1"/>
    <col min="3" max="3" width="19" style="3" customWidth="1"/>
    <col min="4" max="4" width="14.81640625" style="3" bestFit="1" customWidth="1"/>
    <col min="5" max="5" width="17.7265625" style="3" bestFit="1" customWidth="1"/>
    <col min="6" max="6" width="12.54296875" style="5" customWidth="1"/>
    <col min="7" max="7" width="13.2695312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503</v>
      </c>
    </row>
    <row r="6" spans="1:9" s="106" customFormat="1" ht="14.5" x14ac:dyDescent="0.3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5" x14ac:dyDescent="0.3">
      <c r="A7" s="115">
        <v>1894</v>
      </c>
      <c r="B7" s="116" t="s">
        <v>270</v>
      </c>
      <c r="C7" s="117">
        <v>20913391.039999999</v>
      </c>
      <c r="D7" s="117">
        <v>614.6</v>
      </c>
      <c r="E7" s="117">
        <v>20912776.440000001</v>
      </c>
      <c r="F7" s="118">
        <v>2639.3391290595901</v>
      </c>
      <c r="G7" s="117">
        <v>7923.4897136736399</v>
      </c>
      <c r="I7" s="123"/>
    </row>
    <row r="8" spans="1:9" ht="14.5" x14ac:dyDescent="0.3">
      <c r="A8" s="115">
        <v>1895</v>
      </c>
      <c r="B8" s="116" t="s">
        <v>271</v>
      </c>
      <c r="C8" s="117">
        <v>980708.08</v>
      </c>
      <c r="D8" s="117">
        <v>0</v>
      </c>
      <c r="E8" s="117">
        <v>980708.08</v>
      </c>
      <c r="F8" s="118">
        <v>60.476190476169002</v>
      </c>
      <c r="G8" s="117">
        <v>16216.4328189034</v>
      </c>
    </row>
    <row r="9" spans="1:9" ht="14.5" x14ac:dyDescent="0.3">
      <c r="A9" s="115">
        <v>1896</v>
      </c>
      <c r="B9" s="116" t="s">
        <v>272</v>
      </c>
      <c r="C9" s="117">
        <v>913128</v>
      </c>
      <c r="D9" s="117">
        <v>0</v>
      </c>
      <c r="E9" s="117">
        <v>913128</v>
      </c>
      <c r="F9" s="118">
        <v>33.751724137922999</v>
      </c>
      <c r="G9" s="117">
        <v>27054.2623620825</v>
      </c>
    </row>
    <row r="10" spans="1:9" ht="14.5" x14ac:dyDescent="0.3">
      <c r="A10" s="115">
        <v>1897</v>
      </c>
      <c r="B10" s="116" t="s">
        <v>273</v>
      </c>
      <c r="C10" s="117">
        <v>2113640.19</v>
      </c>
      <c r="D10" s="117">
        <v>0</v>
      </c>
      <c r="E10" s="117">
        <v>2113640.19</v>
      </c>
      <c r="F10" s="118">
        <v>182.443031332906</v>
      </c>
      <c r="G10" s="117">
        <v>11585.2064864194</v>
      </c>
    </row>
    <row r="11" spans="1:9" ht="14.5" x14ac:dyDescent="0.3">
      <c r="A11" s="115">
        <v>1898</v>
      </c>
      <c r="B11" s="116" t="s">
        <v>274</v>
      </c>
      <c r="C11" s="117">
        <v>4325295.2300000004</v>
      </c>
      <c r="D11" s="117">
        <v>0</v>
      </c>
      <c r="E11" s="117">
        <v>4325295.2300000004</v>
      </c>
      <c r="F11" s="118">
        <v>446.77000684943903</v>
      </c>
      <c r="G11" s="117">
        <v>9681.2569413542096</v>
      </c>
    </row>
    <row r="12" spans="1:9" ht="14.5" x14ac:dyDescent="0.3">
      <c r="A12" s="115">
        <v>1899</v>
      </c>
      <c r="B12" s="116" t="s">
        <v>275</v>
      </c>
      <c r="C12" s="117">
        <v>1901333.25</v>
      </c>
      <c r="D12" s="117">
        <v>21167.24</v>
      </c>
      <c r="E12" s="117">
        <v>1880166.01</v>
      </c>
      <c r="F12" s="118">
        <v>144.315557220746</v>
      </c>
      <c r="G12" s="117">
        <v>13028.1588915884</v>
      </c>
    </row>
    <row r="13" spans="1:9" ht="14.5" x14ac:dyDescent="0.3">
      <c r="A13" s="115">
        <v>1900</v>
      </c>
      <c r="B13" s="116" t="s">
        <v>276</v>
      </c>
      <c r="C13" s="117">
        <v>12716634.43</v>
      </c>
      <c r="D13" s="117">
        <v>93298.93</v>
      </c>
      <c r="E13" s="117">
        <v>12623335.5</v>
      </c>
      <c r="F13" s="118">
        <v>1567.9252301935201</v>
      </c>
      <c r="G13" s="117">
        <v>8050.9805295001097</v>
      </c>
    </row>
    <row r="14" spans="1:9" ht="14.5" x14ac:dyDescent="0.3">
      <c r="A14" s="115">
        <v>1901</v>
      </c>
      <c r="B14" s="116" t="s">
        <v>277</v>
      </c>
      <c r="C14" s="117">
        <v>56985649.729999997</v>
      </c>
      <c r="D14" s="117">
        <v>0</v>
      </c>
      <c r="E14" s="117">
        <v>56985649.729999997</v>
      </c>
      <c r="F14" s="118">
        <v>6630.8991692893896</v>
      </c>
      <c r="G14" s="117">
        <v>8593.9550994721194</v>
      </c>
    </row>
    <row r="15" spans="1:9" ht="14.5" x14ac:dyDescent="0.3">
      <c r="A15" s="115">
        <v>1922</v>
      </c>
      <c r="B15" s="116" t="s">
        <v>278</v>
      </c>
      <c r="C15" s="117">
        <v>79492048.260000005</v>
      </c>
      <c r="D15" s="117">
        <v>400406.88</v>
      </c>
      <c r="E15" s="117">
        <v>79091641.379999995</v>
      </c>
      <c r="F15" s="118">
        <v>9516.5733248065299</v>
      </c>
      <c r="G15" s="117">
        <v>8310.93700227523</v>
      </c>
    </row>
    <row r="16" spans="1:9" ht="14.5" x14ac:dyDescent="0.3">
      <c r="A16" s="115">
        <v>1923</v>
      </c>
      <c r="B16" s="116" t="s">
        <v>279</v>
      </c>
      <c r="C16" s="117">
        <v>56719950.549999997</v>
      </c>
      <c r="D16" s="117">
        <v>222106.48</v>
      </c>
      <c r="E16" s="117">
        <v>56497844.07</v>
      </c>
      <c r="F16" s="118">
        <v>7026.9294030900501</v>
      </c>
      <c r="G16" s="117">
        <v>8040.1895093972898</v>
      </c>
    </row>
    <row r="17" spans="1:7" ht="14.5" x14ac:dyDescent="0.3">
      <c r="A17" s="115">
        <v>1924</v>
      </c>
      <c r="B17" s="116" t="s">
        <v>280</v>
      </c>
      <c r="C17" s="117">
        <v>138375971.19</v>
      </c>
      <c r="D17" s="117">
        <v>30767.07</v>
      </c>
      <c r="E17" s="117">
        <v>138345204.12</v>
      </c>
      <c r="F17" s="118">
        <v>17187.769406597901</v>
      </c>
      <c r="G17" s="117">
        <v>8049.04934708358</v>
      </c>
    </row>
    <row r="18" spans="1:7" ht="14.5" x14ac:dyDescent="0.3">
      <c r="A18" s="115">
        <v>1925</v>
      </c>
      <c r="B18" s="116" t="s">
        <v>281</v>
      </c>
      <c r="C18" s="117">
        <v>21409413.140000001</v>
      </c>
      <c r="D18" s="117">
        <v>78970.55</v>
      </c>
      <c r="E18" s="117">
        <v>21330442.59</v>
      </c>
      <c r="F18" s="118">
        <v>2690.9107793145299</v>
      </c>
      <c r="G18" s="117">
        <v>7926.8486915175999</v>
      </c>
    </row>
    <row r="19" spans="1:7" ht="14.5" x14ac:dyDescent="0.3">
      <c r="A19" s="115">
        <v>1926</v>
      </c>
      <c r="B19" s="116" t="s">
        <v>282</v>
      </c>
      <c r="C19" s="117">
        <v>33956900.32</v>
      </c>
      <c r="D19" s="117">
        <v>61610.27</v>
      </c>
      <c r="E19" s="117">
        <v>33895290.049999997</v>
      </c>
      <c r="F19" s="118">
        <v>4325.0002483446397</v>
      </c>
      <c r="G19" s="117">
        <v>7837.0608332272705</v>
      </c>
    </row>
    <row r="20" spans="1:7" ht="14.5" x14ac:dyDescent="0.3">
      <c r="A20" s="115">
        <v>1927</v>
      </c>
      <c r="B20" s="116" t="s">
        <v>283</v>
      </c>
      <c r="C20" s="117">
        <v>5705785.75</v>
      </c>
      <c r="D20" s="117">
        <v>2700.15</v>
      </c>
      <c r="E20" s="117">
        <v>5703085.5999999996</v>
      </c>
      <c r="F20" s="118">
        <v>620.49122496779205</v>
      </c>
      <c r="G20" s="117">
        <v>9191.2429547992906</v>
      </c>
    </row>
    <row r="21" spans="1:7" ht="14.5" x14ac:dyDescent="0.3">
      <c r="A21" s="115">
        <v>1928</v>
      </c>
      <c r="B21" s="116" t="s">
        <v>284</v>
      </c>
      <c r="C21" s="117">
        <v>67705417.079999998</v>
      </c>
      <c r="D21" s="117">
        <v>33467.360000000001</v>
      </c>
      <c r="E21" s="117">
        <v>67671949.719999999</v>
      </c>
      <c r="F21" s="118">
        <v>8097.3129421263602</v>
      </c>
      <c r="G21" s="117">
        <v>8357.3341185735699</v>
      </c>
    </row>
    <row r="22" spans="1:7" ht="14.5" x14ac:dyDescent="0.3">
      <c r="A22" s="115">
        <v>1929</v>
      </c>
      <c r="B22" s="116" t="s">
        <v>285</v>
      </c>
      <c r="C22" s="117">
        <v>39018833.990000002</v>
      </c>
      <c r="D22" s="117">
        <v>0</v>
      </c>
      <c r="E22" s="117">
        <v>39018833.990000002</v>
      </c>
      <c r="F22" s="118">
        <v>4654.0279754924104</v>
      </c>
      <c r="G22" s="117">
        <v>8383.8847113658994</v>
      </c>
    </row>
    <row r="23" spans="1:7" ht="14.5" x14ac:dyDescent="0.3">
      <c r="A23" s="115">
        <v>1930</v>
      </c>
      <c r="B23" s="116" t="s">
        <v>286</v>
      </c>
      <c r="C23" s="117">
        <v>21586735.870000001</v>
      </c>
      <c r="D23" s="117">
        <v>134546.16</v>
      </c>
      <c r="E23" s="117">
        <v>21452189.710000001</v>
      </c>
      <c r="F23" s="118">
        <v>2729.7477142745802</v>
      </c>
      <c r="G23" s="117">
        <v>7858.6711870187701</v>
      </c>
    </row>
    <row r="24" spans="1:7" ht="14.5" x14ac:dyDescent="0.3">
      <c r="A24" s="115">
        <v>1931</v>
      </c>
      <c r="B24" s="116" t="s">
        <v>287</v>
      </c>
      <c r="C24" s="117">
        <v>16617346</v>
      </c>
      <c r="D24" s="117">
        <v>0</v>
      </c>
      <c r="E24" s="117">
        <v>16617346</v>
      </c>
      <c r="F24" s="118">
        <v>2153.1641629710698</v>
      </c>
      <c r="G24" s="117">
        <v>7717.6400600455599</v>
      </c>
    </row>
    <row r="25" spans="1:7" ht="14.5" x14ac:dyDescent="0.3">
      <c r="A25" s="115">
        <v>1933</v>
      </c>
      <c r="B25" s="116" t="s">
        <v>288</v>
      </c>
      <c r="C25" s="117">
        <v>14620820.529999999</v>
      </c>
      <c r="D25" s="117">
        <v>22585</v>
      </c>
      <c r="E25" s="117">
        <v>14598235.529999999</v>
      </c>
      <c r="F25" s="118">
        <v>1843.03123289221</v>
      </c>
      <c r="G25" s="117">
        <v>7920.7749003208501</v>
      </c>
    </row>
    <row r="26" spans="1:7" ht="14.5" x14ac:dyDescent="0.3">
      <c r="A26" s="115">
        <v>1934</v>
      </c>
      <c r="B26" s="116" t="s">
        <v>289</v>
      </c>
      <c r="C26" s="117">
        <v>3092756.01</v>
      </c>
      <c r="D26" s="117">
        <v>73942.5</v>
      </c>
      <c r="E26" s="117">
        <v>3018813.51</v>
      </c>
      <c r="F26" s="118">
        <v>131.58620689652699</v>
      </c>
      <c r="G26" s="117">
        <v>22941.716926104898</v>
      </c>
    </row>
    <row r="27" spans="1:7" ht="14.5" x14ac:dyDescent="0.3">
      <c r="A27" s="115">
        <v>1935</v>
      </c>
      <c r="B27" s="116" t="s">
        <v>290</v>
      </c>
      <c r="C27" s="117">
        <v>14873032.029999999</v>
      </c>
      <c r="D27" s="117">
        <v>0</v>
      </c>
      <c r="E27" s="117">
        <v>14873032.029999999</v>
      </c>
      <c r="F27" s="118">
        <v>1511.6921632144499</v>
      </c>
      <c r="G27" s="117">
        <v>9838.6645058568702</v>
      </c>
    </row>
    <row r="28" spans="1:7" ht="14.5" x14ac:dyDescent="0.3">
      <c r="A28" s="115">
        <v>1936</v>
      </c>
      <c r="B28" s="116" t="s">
        <v>291</v>
      </c>
      <c r="C28" s="117">
        <v>7712562.5700000003</v>
      </c>
      <c r="D28" s="117">
        <v>211086.06</v>
      </c>
      <c r="E28" s="117">
        <v>7501476.5099999998</v>
      </c>
      <c r="F28" s="118">
        <v>966.65618180561103</v>
      </c>
      <c r="G28" s="117">
        <v>7760.2322844385499</v>
      </c>
    </row>
    <row r="29" spans="1:7" ht="14.5" x14ac:dyDescent="0.3">
      <c r="A29" s="115">
        <v>1944</v>
      </c>
      <c r="B29" s="116" t="s">
        <v>292</v>
      </c>
      <c r="C29" s="117">
        <v>18840016.809999999</v>
      </c>
      <c r="D29" s="117">
        <v>20397.63</v>
      </c>
      <c r="E29" s="117">
        <v>18819619.18</v>
      </c>
      <c r="F29" s="118">
        <v>2408.1306095534901</v>
      </c>
      <c r="G29" s="117">
        <v>7815.0325839218003</v>
      </c>
    </row>
    <row r="30" spans="1:7" ht="14.5" x14ac:dyDescent="0.3">
      <c r="A30" s="115">
        <v>1945</v>
      </c>
      <c r="B30" s="116" t="s">
        <v>293</v>
      </c>
      <c r="C30" s="117">
        <v>6043819.8499999996</v>
      </c>
      <c r="D30" s="117">
        <v>2882.2</v>
      </c>
      <c r="E30" s="117">
        <v>6040937.6500000004</v>
      </c>
      <c r="F30" s="118">
        <v>703.91279069738096</v>
      </c>
      <c r="G30" s="117">
        <v>8581.9404475021893</v>
      </c>
    </row>
    <row r="31" spans="1:7" ht="14.5" x14ac:dyDescent="0.3">
      <c r="A31" s="115">
        <v>1946</v>
      </c>
      <c r="B31" s="116" t="s">
        <v>294</v>
      </c>
      <c r="C31" s="117">
        <v>7315174.1500000004</v>
      </c>
      <c r="D31" s="117">
        <v>167279.56</v>
      </c>
      <c r="E31" s="117">
        <v>7147894.5899999999</v>
      </c>
      <c r="F31" s="118">
        <v>952.49555820904095</v>
      </c>
      <c r="G31" s="117">
        <v>7504.3862707770004</v>
      </c>
    </row>
    <row r="32" spans="1:7" ht="14.5" x14ac:dyDescent="0.3">
      <c r="A32" s="115">
        <v>1947</v>
      </c>
      <c r="B32" s="116" t="s">
        <v>295</v>
      </c>
      <c r="C32" s="117">
        <v>5422633.1100000003</v>
      </c>
      <c r="D32" s="117">
        <v>60</v>
      </c>
      <c r="E32" s="117">
        <v>5422573.1100000003</v>
      </c>
      <c r="F32" s="118">
        <v>549.480638480018</v>
      </c>
      <c r="G32" s="117">
        <v>9868.5426387361094</v>
      </c>
    </row>
    <row r="33" spans="1:7" ht="14.5" x14ac:dyDescent="0.3">
      <c r="A33" s="115">
        <v>1948</v>
      </c>
      <c r="B33" s="116" t="s">
        <v>296</v>
      </c>
      <c r="C33" s="117">
        <v>23665804.329999998</v>
      </c>
      <c r="D33" s="117">
        <v>22939.93</v>
      </c>
      <c r="E33" s="117">
        <v>23642864.399999999</v>
      </c>
      <c r="F33" s="118">
        <v>3013.8617958202999</v>
      </c>
      <c r="G33" s="117">
        <v>7844.7075551999496</v>
      </c>
    </row>
    <row r="34" spans="1:7" ht="14.5" x14ac:dyDescent="0.3">
      <c r="A34" s="115">
        <v>1964</v>
      </c>
      <c r="B34" s="116" t="s">
        <v>297</v>
      </c>
      <c r="C34" s="117">
        <v>7518878.8499999996</v>
      </c>
      <c r="D34" s="117">
        <v>242999.67</v>
      </c>
      <c r="E34" s="117">
        <v>7275879.1799999997</v>
      </c>
      <c r="F34" s="118">
        <v>921.22807809278299</v>
      </c>
      <c r="G34" s="117">
        <v>7898.0215139156899</v>
      </c>
    </row>
    <row r="35" spans="1:7" ht="14.5" x14ac:dyDescent="0.3">
      <c r="A35" s="115">
        <v>1965</v>
      </c>
      <c r="B35" s="116" t="s">
        <v>298</v>
      </c>
      <c r="C35" s="117">
        <v>23499189.489999998</v>
      </c>
      <c r="D35" s="117">
        <v>13834</v>
      </c>
      <c r="E35" s="117">
        <v>23485355.489999998</v>
      </c>
      <c r="F35" s="118">
        <v>3049.9721471108201</v>
      </c>
      <c r="G35" s="117">
        <v>7700.1868729349599</v>
      </c>
    </row>
    <row r="36" spans="1:7" ht="14.5" x14ac:dyDescent="0.3">
      <c r="A36" s="115">
        <v>1966</v>
      </c>
      <c r="B36" s="116" t="s">
        <v>299</v>
      </c>
      <c r="C36" s="117">
        <v>32736691.120000001</v>
      </c>
      <c r="D36" s="117">
        <v>0</v>
      </c>
      <c r="E36" s="117">
        <v>32736691.120000001</v>
      </c>
      <c r="F36" s="118">
        <v>4341.8418415959004</v>
      </c>
      <c r="G36" s="117">
        <v>7539.8165834541796</v>
      </c>
    </row>
    <row r="37" spans="1:7" ht="14.5" x14ac:dyDescent="0.3">
      <c r="A37" s="115">
        <v>1967</v>
      </c>
      <c r="B37" s="116" t="s">
        <v>300</v>
      </c>
      <c r="C37" s="117">
        <v>1549825.24</v>
      </c>
      <c r="D37" s="117">
        <v>0</v>
      </c>
      <c r="E37" s="117">
        <v>1549825.24</v>
      </c>
      <c r="F37" s="118">
        <v>108.94091913108799</v>
      </c>
      <c r="G37" s="117">
        <v>14226.291207761</v>
      </c>
    </row>
    <row r="38" spans="1:7" ht="14.5" x14ac:dyDescent="0.3">
      <c r="A38" s="115">
        <v>1968</v>
      </c>
      <c r="B38" s="116" t="s">
        <v>301</v>
      </c>
      <c r="C38" s="117">
        <v>5195970.7699999996</v>
      </c>
      <c r="D38" s="117">
        <v>27455.87</v>
      </c>
      <c r="E38" s="117">
        <v>5168514.9000000004</v>
      </c>
      <c r="F38" s="118">
        <v>594.210667537022</v>
      </c>
      <c r="G38" s="117">
        <v>8698.1186679520197</v>
      </c>
    </row>
    <row r="39" spans="1:7" ht="14.5" x14ac:dyDescent="0.3">
      <c r="A39" s="115">
        <v>1969</v>
      </c>
      <c r="B39" s="116" t="s">
        <v>302</v>
      </c>
      <c r="C39" s="117">
        <v>5993328.3600000003</v>
      </c>
      <c r="D39" s="117">
        <v>8731.76</v>
      </c>
      <c r="E39" s="117">
        <v>5984596.5999999996</v>
      </c>
      <c r="F39" s="118">
        <v>746.76011560683605</v>
      </c>
      <c r="G39" s="117">
        <v>8014.0817311015198</v>
      </c>
    </row>
    <row r="40" spans="1:7" ht="14.5" x14ac:dyDescent="0.3">
      <c r="A40" s="115">
        <v>1970</v>
      </c>
      <c r="B40" s="116" t="s">
        <v>303</v>
      </c>
      <c r="C40" s="117">
        <v>23007042.850000001</v>
      </c>
      <c r="D40" s="117">
        <v>26935.81</v>
      </c>
      <c r="E40" s="117">
        <v>22980107.039999999</v>
      </c>
      <c r="F40" s="118">
        <v>2943.2287480187301</v>
      </c>
      <c r="G40" s="117">
        <v>7807.7883193650296</v>
      </c>
    </row>
    <row r="41" spans="1:7" ht="14.5" x14ac:dyDescent="0.3">
      <c r="A41" s="115">
        <v>1972</v>
      </c>
      <c r="B41" s="116" t="s">
        <v>304</v>
      </c>
      <c r="C41" s="117">
        <v>4344666.17</v>
      </c>
      <c r="D41" s="117">
        <v>0</v>
      </c>
      <c r="E41" s="117">
        <v>4344666.17</v>
      </c>
      <c r="F41" s="118">
        <v>488.63126717326401</v>
      </c>
      <c r="G41" s="117">
        <v>8891.50257439302</v>
      </c>
    </row>
    <row r="42" spans="1:7" ht="14.5" x14ac:dyDescent="0.3">
      <c r="A42" s="115">
        <v>1973</v>
      </c>
      <c r="B42" s="116" t="s">
        <v>305</v>
      </c>
      <c r="C42" s="117">
        <v>2380890.4900000002</v>
      </c>
      <c r="D42" s="117">
        <v>2029.33</v>
      </c>
      <c r="E42" s="117">
        <v>2378861.16</v>
      </c>
      <c r="F42" s="118">
        <v>201.84400981864701</v>
      </c>
      <c r="G42" s="117">
        <v>11785.641605799299</v>
      </c>
    </row>
    <row r="43" spans="1:7" ht="14.5" x14ac:dyDescent="0.3">
      <c r="A43" s="115">
        <v>1974</v>
      </c>
      <c r="B43" s="116" t="s">
        <v>306</v>
      </c>
      <c r="C43" s="117">
        <v>12622912.109999999</v>
      </c>
      <c r="D43" s="117">
        <v>5766.79</v>
      </c>
      <c r="E43" s="117">
        <v>12617145.32</v>
      </c>
      <c r="F43" s="118">
        <v>1610.6871347746301</v>
      </c>
      <c r="G43" s="117">
        <v>7833.3929958194003</v>
      </c>
    </row>
    <row r="44" spans="1:7" ht="14.5" x14ac:dyDescent="0.3">
      <c r="A44" s="115">
        <v>1976</v>
      </c>
      <c r="B44" s="116" t="s">
        <v>307</v>
      </c>
      <c r="C44" s="117">
        <v>137919550</v>
      </c>
      <c r="D44" s="117">
        <v>0</v>
      </c>
      <c r="E44" s="117">
        <v>137919550</v>
      </c>
      <c r="F44" s="118">
        <v>17428.903951730601</v>
      </c>
      <c r="G44" s="117">
        <v>7913.26582451591</v>
      </c>
    </row>
    <row r="45" spans="1:7" ht="14.5" x14ac:dyDescent="0.3">
      <c r="A45" s="115">
        <v>1977</v>
      </c>
      <c r="B45" s="116" t="s">
        <v>308</v>
      </c>
      <c r="C45" s="117">
        <v>59954722.770000003</v>
      </c>
      <c r="D45" s="117">
        <v>32001.11</v>
      </c>
      <c r="E45" s="117">
        <v>59922721.659999996</v>
      </c>
      <c r="F45" s="118">
        <v>7243.8967010597698</v>
      </c>
      <c r="G45" s="117">
        <v>8272.1667816209192</v>
      </c>
    </row>
    <row r="46" spans="1:7" ht="14.5" x14ac:dyDescent="0.3">
      <c r="A46" s="115">
        <v>1978</v>
      </c>
      <c r="B46" s="116" t="s">
        <v>309</v>
      </c>
      <c r="C46" s="117">
        <v>8944581.9399999995</v>
      </c>
      <c r="D46" s="117">
        <v>39786</v>
      </c>
      <c r="E46" s="117">
        <v>8904795.9399999995</v>
      </c>
      <c r="F46" s="118">
        <v>1078.5614452016</v>
      </c>
      <c r="G46" s="117">
        <v>8256.1786160783395</v>
      </c>
    </row>
    <row r="47" spans="1:7" ht="14.5" x14ac:dyDescent="0.3">
      <c r="A47" s="115">
        <v>1990</v>
      </c>
      <c r="B47" s="116" t="s">
        <v>310</v>
      </c>
      <c r="C47" s="117">
        <v>4534029.17</v>
      </c>
      <c r="D47" s="117">
        <v>1451.72</v>
      </c>
      <c r="E47" s="117">
        <v>4532577.45</v>
      </c>
      <c r="F47" s="118">
        <v>545.76213045904206</v>
      </c>
      <c r="G47" s="117">
        <v>8305.0420632659807</v>
      </c>
    </row>
    <row r="48" spans="1:7" ht="14.5" x14ac:dyDescent="0.3">
      <c r="A48" s="115">
        <v>1991</v>
      </c>
      <c r="B48" s="116" t="s">
        <v>311</v>
      </c>
      <c r="C48" s="117">
        <v>44545909.399999999</v>
      </c>
      <c r="D48" s="117">
        <v>47504.24</v>
      </c>
      <c r="E48" s="117">
        <v>44498405.159999996</v>
      </c>
      <c r="F48" s="118">
        <v>5818.9496382010202</v>
      </c>
      <c r="G48" s="117">
        <v>7647.1541990793203</v>
      </c>
    </row>
    <row r="49" spans="1:7" ht="14.5" x14ac:dyDescent="0.3">
      <c r="A49" s="115">
        <v>1992</v>
      </c>
      <c r="B49" s="116" t="s">
        <v>312</v>
      </c>
      <c r="C49" s="117">
        <v>5578803.1100000003</v>
      </c>
      <c r="D49" s="117">
        <v>3575.23</v>
      </c>
      <c r="E49" s="117">
        <v>5575227.8799999999</v>
      </c>
      <c r="F49" s="118">
        <v>699.08287458393102</v>
      </c>
      <c r="G49" s="117">
        <v>7975.0600146201195</v>
      </c>
    </row>
    <row r="50" spans="1:7" ht="14.5" x14ac:dyDescent="0.3">
      <c r="A50" s="115">
        <v>1993</v>
      </c>
      <c r="B50" s="116" t="s">
        <v>313</v>
      </c>
      <c r="C50" s="117">
        <v>2074302.62</v>
      </c>
      <c r="D50" s="117">
        <v>0</v>
      </c>
      <c r="E50" s="117">
        <v>2074302.62</v>
      </c>
      <c r="F50" s="118">
        <v>196.12131519271199</v>
      </c>
      <c r="G50" s="117">
        <v>10576.630173837801</v>
      </c>
    </row>
    <row r="51" spans="1:7" ht="14.5" x14ac:dyDescent="0.3">
      <c r="A51" s="115">
        <v>1994</v>
      </c>
      <c r="B51" s="116" t="s">
        <v>314</v>
      </c>
      <c r="C51" s="117">
        <v>11139512.41</v>
      </c>
      <c r="D51" s="117">
        <v>5499.71</v>
      </c>
      <c r="E51" s="117">
        <v>11134012.699999999</v>
      </c>
      <c r="F51" s="118">
        <v>1414.32133679243</v>
      </c>
      <c r="G51" s="117">
        <v>7872.3359468302097</v>
      </c>
    </row>
    <row r="52" spans="1:7" ht="14.5" x14ac:dyDescent="0.3">
      <c r="A52" s="115">
        <v>1995</v>
      </c>
      <c r="B52" s="116" t="s">
        <v>315</v>
      </c>
      <c r="C52" s="117">
        <v>2223893.1800000002</v>
      </c>
      <c r="D52" s="117">
        <v>569.95000000000005</v>
      </c>
      <c r="E52" s="117">
        <v>2223323.23</v>
      </c>
      <c r="F52" s="118">
        <v>190.071428571398</v>
      </c>
      <c r="G52" s="117">
        <v>11697.3037279237</v>
      </c>
    </row>
    <row r="53" spans="1:7" ht="14.5" x14ac:dyDescent="0.3">
      <c r="A53" s="115">
        <v>1996</v>
      </c>
      <c r="B53" s="116" t="s">
        <v>316</v>
      </c>
      <c r="C53" s="117">
        <v>3029945.67</v>
      </c>
      <c r="D53" s="117">
        <v>1199.55</v>
      </c>
      <c r="E53" s="117">
        <v>3028746.12</v>
      </c>
      <c r="F53" s="118">
        <v>299.323209562025</v>
      </c>
      <c r="G53" s="117">
        <v>10118.6477468009</v>
      </c>
    </row>
    <row r="54" spans="1:7" ht="14.5" x14ac:dyDescent="0.3">
      <c r="A54" s="115">
        <v>1997</v>
      </c>
      <c r="B54" s="116" t="s">
        <v>317</v>
      </c>
      <c r="C54" s="117">
        <v>2616908.02</v>
      </c>
      <c r="D54" s="117">
        <v>0</v>
      </c>
      <c r="E54" s="117">
        <v>2616908.02</v>
      </c>
      <c r="F54" s="118">
        <v>259.35108843521198</v>
      </c>
      <c r="G54" s="117">
        <v>10090.214140951</v>
      </c>
    </row>
    <row r="55" spans="1:7" ht="14.5" x14ac:dyDescent="0.3">
      <c r="A55" s="115">
        <v>1998</v>
      </c>
      <c r="B55" s="116" t="s">
        <v>318</v>
      </c>
      <c r="C55" s="117">
        <v>3497766.54</v>
      </c>
      <c r="D55" s="117">
        <v>50573</v>
      </c>
      <c r="E55" s="117">
        <v>3447193.54</v>
      </c>
      <c r="F55" s="118">
        <v>474.219385577438</v>
      </c>
      <c r="G55" s="117">
        <v>7269.1957453457699</v>
      </c>
    </row>
    <row r="56" spans="1:7" ht="14.5" x14ac:dyDescent="0.3">
      <c r="A56" s="115">
        <v>1999</v>
      </c>
      <c r="B56" s="116" t="s">
        <v>319</v>
      </c>
      <c r="C56" s="117">
        <v>3685744.97</v>
      </c>
      <c r="D56" s="117">
        <v>0</v>
      </c>
      <c r="E56" s="117">
        <v>3685744.97</v>
      </c>
      <c r="F56" s="118">
        <v>387.73850574706501</v>
      </c>
      <c r="G56" s="117">
        <v>9505.7491463185706</v>
      </c>
    </row>
    <row r="57" spans="1:7" ht="14.5" x14ac:dyDescent="0.3">
      <c r="A57" s="115">
        <v>2000</v>
      </c>
      <c r="B57" s="116" t="s">
        <v>320</v>
      </c>
      <c r="C57" s="117">
        <v>2943791.34</v>
      </c>
      <c r="D57" s="117">
        <v>245138</v>
      </c>
      <c r="E57" s="117">
        <v>2698653.34</v>
      </c>
      <c r="F57" s="118">
        <v>296.07615894030602</v>
      </c>
      <c r="G57" s="117">
        <v>9114.7269326203805</v>
      </c>
    </row>
    <row r="58" spans="1:7" ht="14.5" x14ac:dyDescent="0.3">
      <c r="A58" s="115">
        <v>2001</v>
      </c>
      <c r="B58" s="116" t="s">
        <v>321</v>
      </c>
      <c r="C58" s="117">
        <v>6247922.29</v>
      </c>
      <c r="D58" s="117">
        <v>839936.92</v>
      </c>
      <c r="E58" s="117">
        <v>5407985.3700000001</v>
      </c>
      <c r="F58" s="118">
        <v>659.07059443036997</v>
      </c>
      <c r="G58" s="117">
        <v>8205.4720931284792</v>
      </c>
    </row>
    <row r="59" spans="1:7" ht="14.5" x14ac:dyDescent="0.3">
      <c r="A59" s="115">
        <v>2002</v>
      </c>
      <c r="B59" s="116" t="s">
        <v>322</v>
      </c>
      <c r="C59" s="117">
        <v>11092762.98</v>
      </c>
      <c r="D59" s="117">
        <v>0</v>
      </c>
      <c r="E59" s="117">
        <v>11092762.98</v>
      </c>
      <c r="F59" s="118">
        <v>1389.1611885920699</v>
      </c>
      <c r="G59" s="117">
        <v>7985.2237962699201</v>
      </c>
    </row>
    <row r="60" spans="1:7" ht="14.5" x14ac:dyDescent="0.3">
      <c r="A60" s="115">
        <v>2003</v>
      </c>
      <c r="B60" s="116" t="s">
        <v>323</v>
      </c>
      <c r="C60" s="117">
        <v>10497805</v>
      </c>
      <c r="D60" s="117">
        <v>0</v>
      </c>
      <c r="E60" s="117">
        <v>10497805</v>
      </c>
      <c r="F60" s="118">
        <v>1316.76867886071</v>
      </c>
      <c r="G60" s="117">
        <v>7972.3987732476098</v>
      </c>
    </row>
    <row r="61" spans="1:7" ht="14.5" x14ac:dyDescent="0.3">
      <c r="A61" s="115">
        <v>2005</v>
      </c>
      <c r="B61" s="116" t="s">
        <v>324</v>
      </c>
      <c r="C61" s="117">
        <v>2194356.9300000002</v>
      </c>
      <c r="D61" s="117">
        <v>0</v>
      </c>
      <c r="E61" s="117">
        <v>2194356.9300000002</v>
      </c>
      <c r="F61" s="118">
        <v>162.51333333331499</v>
      </c>
      <c r="G61" s="117">
        <v>13502.6270459875</v>
      </c>
    </row>
    <row r="62" spans="1:7" ht="14.5" x14ac:dyDescent="0.3">
      <c r="A62" s="115">
        <v>2006</v>
      </c>
      <c r="B62" s="116" t="s">
        <v>325</v>
      </c>
      <c r="C62" s="117">
        <v>1529846.25</v>
      </c>
      <c r="D62" s="117">
        <v>9666.93</v>
      </c>
      <c r="E62" s="117">
        <v>1520179.32</v>
      </c>
      <c r="F62" s="118">
        <v>127.606621923931</v>
      </c>
      <c r="G62" s="117">
        <v>11913.0127972999</v>
      </c>
    </row>
    <row r="63" spans="1:7" ht="14.5" x14ac:dyDescent="0.3">
      <c r="A63" s="115">
        <v>2008</v>
      </c>
      <c r="B63" s="116" t="s">
        <v>326</v>
      </c>
      <c r="C63" s="117">
        <v>5561066.8700000001</v>
      </c>
      <c r="D63" s="117">
        <v>15300.21</v>
      </c>
      <c r="E63" s="117">
        <v>5545766.6600000001</v>
      </c>
      <c r="F63" s="118">
        <v>610.99445086057699</v>
      </c>
      <c r="G63" s="117">
        <v>9076.6236128476594</v>
      </c>
    </row>
    <row r="64" spans="1:7" ht="14.5" x14ac:dyDescent="0.3">
      <c r="A64" s="115">
        <v>2009</v>
      </c>
      <c r="B64" s="116" t="s">
        <v>327</v>
      </c>
      <c r="C64" s="117">
        <v>1713141.97</v>
      </c>
      <c r="D64" s="117">
        <v>485.4</v>
      </c>
      <c r="E64" s="117">
        <v>1712656.57</v>
      </c>
      <c r="F64" s="118">
        <v>143.52941176468701</v>
      </c>
      <c r="G64" s="117">
        <v>11932.443315575299</v>
      </c>
    </row>
    <row r="65" spans="1:7" ht="14.5" x14ac:dyDescent="0.3">
      <c r="A65" s="115">
        <v>2010</v>
      </c>
      <c r="B65" s="116" t="s">
        <v>328</v>
      </c>
      <c r="C65" s="117">
        <v>885991.66</v>
      </c>
      <c r="D65" s="117">
        <v>0</v>
      </c>
      <c r="E65" s="117">
        <v>885991.66</v>
      </c>
      <c r="F65" s="118">
        <v>63.851612903223</v>
      </c>
      <c r="G65" s="117">
        <v>13875.7913812272</v>
      </c>
    </row>
    <row r="66" spans="1:7" ht="14.5" x14ac:dyDescent="0.3">
      <c r="A66" s="115">
        <v>2011</v>
      </c>
      <c r="B66" s="116" t="s">
        <v>329</v>
      </c>
      <c r="C66" s="117">
        <v>991550.98</v>
      </c>
      <c r="D66" s="117">
        <v>337.04</v>
      </c>
      <c r="E66" s="117">
        <v>991213.94</v>
      </c>
      <c r="F66" s="118">
        <v>49.743589743582</v>
      </c>
      <c r="G66" s="117">
        <v>19926.465804126801</v>
      </c>
    </row>
    <row r="67" spans="1:7" ht="14.5" x14ac:dyDescent="0.3">
      <c r="A67" s="115">
        <v>2012</v>
      </c>
      <c r="B67" s="116" t="s">
        <v>330</v>
      </c>
      <c r="C67" s="117">
        <v>796643.95</v>
      </c>
      <c r="D67" s="117">
        <v>0</v>
      </c>
      <c r="E67" s="117">
        <v>796643.95</v>
      </c>
      <c r="F67" s="118">
        <v>31.986486486482999</v>
      </c>
      <c r="G67" s="117">
        <v>24905.641022393898</v>
      </c>
    </row>
    <row r="68" spans="1:7" ht="14.5" x14ac:dyDescent="0.3">
      <c r="A68" s="115">
        <v>2014</v>
      </c>
      <c r="B68" s="116" t="s">
        <v>331</v>
      </c>
      <c r="C68" s="117">
        <v>7409426.0800000001</v>
      </c>
      <c r="D68" s="117">
        <v>24101.49</v>
      </c>
      <c r="E68" s="117">
        <v>7385324.5899999999</v>
      </c>
      <c r="F68" s="118">
        <v>863.61142143022698</v>
      </c>
      <c r="G68" s="117">
        <v>8551.6754488600509</v>
      </c>
    </row>
    <row r="69" spans="1:7" ht="14.5" x14ac:dyDescent="0.3">
      <c r="A69" s="115">
        <v>2015</v>
      </c>
      <c r="B69" s="116" t="s">
        <v>332</v>
      </c>
      <c r="C69" s="117">
        <v>580844.78</v>
      </c>
      <c r="D69" s="117">
        <v>0</v>
      </c>
      <c r="E69" s="117">
        <v>580844.78</v>
      </c>
      <c r="F69" s="118">
        <v>55.723404255313</v>
      </c>
      <c r="G69" s="117">
        <v>10423.7131195124</v>
      </c>
    </row>
    <row r="70" spans="1:7" ht="14.5" x14ac:dyDescent="0.3">
      <c r="A70" s="115">
        <v>2016</v>
      </c>
      <c r="B70" s="116" t="s">
        <v>333</v>
      </c>
      <c r="C70" s="117">
        <v>156351.31</v>
      </c>
      <c r="D70" s="117">
        <v>0</v>
      </c>
      <c r="E70" s="117">
        <v>156351.31</v>
      </c>
      <c r="F70" s="118">
        <v>5</v>
      </c>
      <c r="G70" s="117">
        <v>31270.261999999999</v>
      </c>
    </row>
    <row r="71" spans="1:7" ht="14.5" x14ac:dyDescent="0.3">
      <c r="A71" s="115">
        <v>2017</v>
      </c>
      <c r="B71" s="116" t="s">
        <v>334</v>
      </c>
      <c r="C71" s="117">
        <v>235845.38</v>
      </c>
      <c r="D71" s="117">
        <v>0</v>
      </c>
      <c r="E71" s="117">
        <v>235845.38</v>
      </c>
      <c r="F71" s="118">
        <v>5.463087248321</v>
      </c>
      <c r="G71" s="117">
        <v>43170.714520893598</v>
      </c>
    </row>
    <row r="72" spans="1:7" ht="14.5" x14ac:dyDescent="0.3">
      <c r="A72" s="115">
        <v>2018</v>
      </c>
      <c r="B72" s="116" t="s">
        <v>335</v>
      </c>
      <c r="C72" s="117">
        <v>247095.52</v>
      </c>
      <c r="D72" s="117">
        <v>0</v>
      </c>
      <c r="E72" s="117">
        <v>247095.52</v>
      </c>
      <c r="F72" s="118">
        <v>14</v>
      </c>
      <c r="G72" s="117">
        <v>17649.68</v>
      </c>
    </row>
    <row r="73" spans="1:7" ht="14.5" x14ac:dyDescent="0.3">
      <c r="A73" s="115">
        <v>2019</v>
      </c>
      <c r="B73" s="116" t="s">
        <v>336</v>
      </c>
      <c r="C73" s="117">
        <v>161437.29</v>
      </c>
      <c r="D73" s="117">
        <v>0</v>
      </c>
      <c r="E73" s="117">
        <v>161437.29</v>
      </c>
      <c r="F73" s="118">
        <v>6.8785714285699999</v>
      </c>
      <c r="G73" s="117">
        <v>23469.5956386342</v>
      </c>
    </row>
    <row r="74" spans="1:7" ht="14.5" x14ac:dyDescent="0.3">
      <c r="A74" s="115">
        <v>2020</v>
      </c>
      <c r="B74" s="116" t="s">
        <v>337</v>
      </c>
      <c r="C74" s="117">
        <v>1358847.15</v>
      </c>
      <c r="D74" s="117">
        <v>0</v>
      </c>
      <c r="E74" s="117">
        <v>1358847.15</v>
      </c>
      <c r="F74" s="118">
        <v>165.26317645667999</v>
      </c>
      <c r="G74" s="117">
        <v>8222.3225955976395</v>
      </c>
    </row>
    <row r="75" spans="1:7" ht="14.5" x14ac:dyDescent="0.3">
      <c r="A75" s="115">
        <v>2021</v>
      </c>
      <c r="B75" s="116" t="s">
        <v>338</v>
      </c>
      <c r="C75" s="117">
        <v>160180.16</v>
      </c>
      <c r="D75" s="117">
        <v>0</v>
      </c>
      <c r="E75" s="117">
        <v>160180.16</v>
      </c>
      <c r="F75" s="118">
        <v>2.2307692307689999</v>
      </c>
      <c r="G75" s="117">
        <v>71804.899310352295</v>
      </c>
    </row>
    <row r="76" spans="1:7" ht="14.5" x14ac:dyDescent="0.3">
      <c r="A76" s="115">
        <v>2022</v>
      </c>
      <c r="B76" s="116" t="s">
        <v>339</v>
      </c>
      <c r="C76" s="117">
        <v>225569</v>
      </c>
      <c r="D76" s="117">
        <v>0</v>
      </c>
      <c r="E76" s="117">
        <v>225569</v>
      </c>
      <c r="F76" s="118">
        <v>11.55</v>
      </c>
      <c r="G76" s="117">
        <v>19529.783549783599</v>
      </c>
    </row>
    <row r="77" spans="1:7" ht="14.5" x14ac:dyDescent="0.3">
      <c r="A77" s="115">
        <v>2023</v>
      </c>
      <c r="B77" s="116" t="s">
        <v>340</v>
      </c>
      <c r="C77" s="117">
        <v>697411.84</v>
      </c>
      <c r="D77" s="117">
        <v>0</v>
      </c>
      <c r="E77" s="117">
        <v>697411.84</v>
      </c>
      <c r="F77" s="118">
        <v>52.627781179830997</v>
      </c>
      <c r="G77" s="117">
        <v>13251.7811765029</v>
      </c>
    </row>
    <row r="78" spans="1:7" ht="14.5" x14ac:dyDescent="0.3">
      <c r="A78" s="115">
        <v>2024</v>
      </c>
      <c r="B78" s="116" t="s">
        <v>341</v>
      </c>
      <c r="C78" s="117">
        <v>36188790.939999998</v>
      </c>
      <c r="D78" s="117">
        <v>0</v>
      </c>
      <c r="E78" s="117">
        <v>36188790.939999998</v>
      </c>
      <c r="F78" s="118">
        <v>4055.3293478075002</v>
      </c>
      <c r="G78" s="117">
        <v>8923.7612623412097</v>
      </c>
    </row>
    <row r="79" spans="1:7" ht="14.5" x14ac:dyDescent="0.3">
      <c r="A79" s="115">
        <v>2039</v>
      </c>
      <c r="B79" s="116" t="s">
        <v>342</v>
      </c>
      <c r="C79" s="117">
        <v>20500152.199999999</v>
      </c>
      <c r="D79" s="117">
        <v>0</v>
      </c>
      <c r="E79" s="117">
        <v>20500152.199999999</v>
      </c>
      <c r="F79" s="118">
        <v>2649.94075203492</v>
      </c>
      <c r="G79" s="117">
        <v>7736.0794516849801</v>
      </c>
    </row>
    <row r="80" spans="1:7" ht="14.5" x14ac:dyDescent="0.3">
      <c r="A80" s="115">
        <v>2041</v>
      </c>
      <c r="B80" s="116" t="s">
        <v>343</v>
      </c>
      <c r="C80" s="117">
        <v>24912991.18</v>
      </c>
      <c r="D80" s="117">
        <v>98678.38</v>
      </c>
      <c r="E80" s="117">
        <v>24814312.800000001</v>
      </c>
      <c r="F80" s="118">
        <v>2806.3418175316201</v>
      </c>
      <c r="G80" s="117">
        <v>8842.2275023596303</v>
      </c>
    </row>
    <row r="81" spans="1:7" ht="14.5" x14ac:dyDescent="0.3">
      <c r="A81" s="115">
        <v>2042</v>
      </c>
      <c r="B81" s="116" t="s">
        <v>344</v>
      </c>
      <c r="C81" s="117">
        <v>33949939.439999998</v>
      </c>
      <c r="D81" s="117">
        <v>129396.37</v>
      </c>
      <c r="E81" s="117">
        <v>33820543.07</v>
      </c>
      <c r="F81" s="118">
        <v>4567.7267392735002</v>
      </c>
      <c r="G81" s="117">
        <v>7404.2395704650198</v>
      </c>
    </row>
    <row r="82" spans="1:7" ht="14.5" x14ac:dyDescent="0.3">
      <c r="A82" s="115">
        <v>2043</v>
      </c>
      <c r="B82" s="116" t="s">
        <v>345</v>
      </c>
      <c r="C82" s="117">
        <v>34455234.810000002</v>
      </c>
      <c r="D82" s="117">
        <v>131618.57999999999</v>
      </c>
      <c r="E82" s="117">
        <v>34323616.229999997</v>
      </c>
      <c r="F82" s="118">
        <v>4055.6815477936102</v>
      </c>
      <c r="G82" s="117">
        <v>8463.0945071791703</v>
      </c>
    </row>
    <row r="83" spans="1:7" ht="14.5" x14ac:dyDescent="0.3">
      <c r="A83" s="115">
        <v>2044</v>
      </c>
      <c r="B83" s="116" t="s">
        <v>346</v>
      </c>
      <c r="C83" s="117">
        <v>7373932.2300000004</v>
      </c>
      <c r="D83" s="117">
        <v>0</v>
      </c>
      <c r="E83" s="117">
        <v>7373932.2300000004</v>
      </c>
      <c r="F83" s="118">
        <v>920.28368375764705</v>
      </c>
      <c r="G83" s="117">
        <v>8012.6730052316097</v>
      </c>
    </row>
    <row r="84" spans="1:7" ht="14.5" x14ac:dyDescent="0.3">
      <c r="A84" s="115">
        <v>2045</v>
      </c>
      <c r="B84" s="116" t="s">
        <v>347</v>
      </c>
      <c r="C84" s="117">
        <v>2378145.7999999998</v>
      </c>
      <c r="D84" s="117">
        <v>0</v>
      </c>
      <c r="E84" s="117">
        <v>2378145.7999999998</v>
      </c>
      <c r="F84" s="118">
        <v>233.86446646875001</v>
      </c>
      <c r="G84" s="117">
        <v>10168.906101508101</v>
      </c>
    </row>
    <row r="85" spans="1:7" ht="14.5" x14ac:dyDescent="0.3">
      <c r="A85" s="115">
        <v>2046</v>
      </c>
      <c r="B85" s="116" t="s">
        <v>348</v>
      </c>
      <c r="C85" s="117">
        <v>2052265.37</v>
      </c>
      <c r="D85" s="117">
        <v>0</v>
      </c>
      <c r="E85" s="117">
        <v>2052265.37</v>
      </c>
      <c r="F85" s="118">
        <v>153.251740072171</v>
      </c>
      <c r="G85" s="117">
        <v>13391.465369551601</v>
      </c>
    </row>
    <row r="86" spans="1:7" ht="14.5" x14ac:dyDescent="0.3">
      <c r="A86" s="115">
        <v>2047</v>
      </c>
      <c r="B86" s="116" t="s">
        <v>349</v>
      </c>
      <c r="C86" s="117">
        <v>338108</v>
      </c>
      <c r="D86" s="117">
        <v>0</v>
      </c>
      <c r="E86" s="117">
        <v>338108</v>
      </c>
      <c r="F86" s="118">
        <v>22.773020567275999</v>
      </c>
      <c r="G86" s="117">
        <v>14846.8666684405</v>
      </c>
    </row>
    <row r="87" spans="1:7" ht="14.5" x14ac:dyDescent="0.3">
      <c r="A87" s="115">
        <v>2048</v>
      </c>
      <c r="B87" s="116" t="s">
        <v>350</v>
      </c>
      <c r="C87" s="117">
        <v>112633721.53</v>
      </c>
      <c r="D87" s="117">
        <v>41739</v>
      </c>
      <c r="E87" s="117">
        <v>112591982.53</v>
      </c>
      <c r="F87" s="118">
        <v>13663.996973838501</v>
      </c>
      <c r="G87" s="117">
        <v>8240.0473847858702</v>
      </c>
    </row>
    <row r="88" spans="1:7" ht="14.5" x14ac:dyDescent="0.3">
      <c r="A88" s="115">
        <v>2050</v>
      </c>
      <c r="B88" s="116" t="s">
        <v>351</v>
      </c>
      <c r="C88" s="117">
        <v>6454291.6699999999</v>
      </c>
      <c r="D88" s="117">
        <v>20208.88</v>
      </c>
      <c r="E88" s="117">
        <v>6434082.79</v>
      </c>
      <c r="F88" s="118">
        <v>688.42232336455095</v>
      </c>
      <c r="G88" s="117">
        <v>9346.1274738368102</v>
      </c>
    </row>
    <row r="89" spans="1:7" ht="14.5" x14ac:dyDescent="0.3">
      <c r="A89" s="115">
        <v>2051</v>
      </c>
      <c r="B89" s="116" t="s">
        <v>352</v>
      </c>
      <c r="C89" s="117">
        <v>195909</v>
      </c>
      <c r="D89" s="117">
        <v>0</v>
      </c>
      <c r="E89" s="117">
        <v>195909</v>
      </c>
      <c r="F89" s="118">
        <v>5.6233038538329998</v>
      </c>
      <c r="G89" s="117">
        <v>34838.771848770499</v>
      </c>
    </row>
    <row r="90" spans="1:7" ht="14.5" x14ac:dyDescent="0.3">
      <c r="A90" s="115">
        <v>2052</v>
      </c>
      <c r="B90" s="116" t="s">
        <v>353</v>
      </c>
      <c r="C90" s="117">
        <v>417228.98</v>
      </c>
      <c r="D90" s="117">
        <v>0</v>
      </c>
      <c r="E90" s="117">
        <v>417228.98</v>
      </c>
      <c r="F90" s="118">
        <v>25.414827706223001</v>
      </c>
      <c r="G90" s="117">
        <v>16416.7542201295</v>
      </c>
    </row>
    <row r="91" spans="1:7" ht="14.5" x14ac:dyDescent="0.3">
      <c r="A91" s="115">
        <v>2053</v>
      </c>
      <c r="B91" s="116" t="s">
        <v>354</v>
      </c>
      <c r="C91" s="117">
        <v>27209953.73</v>
      </c>
      <c r="D91" s="117">
        <v>72522.22</v>
      </c>
      <c r="E91" s="117">
        <v>27137431.510000002</v>
      </c>
      <c r="F91" s="118">
        <v>2869.10423142425</v>
      </c>
      <c r="G91" s="117">
        <v>9458.5031846433594</v>
      </c>
    </row>
    <row r="92" spans="1:7" ht="14.5" x14ac:dyDescent="0.3">
      <c r="A92" s="115">
        <v>2054</v>
      </c>
      <c r="B92" s="116" t="s">
        <v>355</v>
      </c>
      <c r="C92" s="117">
        <v>48583474.210000001</v>
      </c>
      <c r="D92" s="117">
        <v>12094.64</v>
      </c>
      <c r="E92" s="117">
        <v>48571379.57</v>
      </c>
      <c r="F92" s="118">
        <v>5979.92322350615</v>
      </c>
      <c r="G92" s="117">
        <v>8122.4085585369103</v>
      </c>
    </row>
    <row r="93" spans="1:7" ht="14.5" x14ac:dyDescent="0.3">
      <c r="A93" s="115">
        <v>2055</v>
      </c>
      <c r="B93" s="116" t="s">
        <v>356</v>
      </c>
      <c r="C93" s="117">
        <v>37834301.159999996</v>
      </c>
      <c r="D93" s="117">
        <v>54427.15</v>
      </c>
      <c r="E93" s="117">
        <v>37779874.009999998</v>
      </c>
      <c r="F93" s="118">
        <v>4619.4627531423102</v>
      </c>
      <c r="G93" s="117">
        <v>8178.4129516578296</v>
      </c>
    </row>
    <row r="94" spans="1:7" ht="14.5" x14ac:dyDescent="0.3">
      <c r="A94" s="115">
        <v>2056</v>
      </c>
      <c r="B94" s="116" t="s">
        <v>90</v>
      </c>
      <c r="C94" s="117">
        <v>25605841.170000002</v>
      </c>
      <c r="D94" s="117">
        <v>0</v>
      </c>
      <c r="E94" s="117">
        <v>25605841.170000002</v>
      </c>
      <c r="F94" s="118">
        <v>3147.4324606550699</v>
      </c>
      <c r="G94" s="117">
        <v>8135.4696216962502</v>
      </c>
    </row>
    <row r="95" spans="1:7" ht="14.5" x14ac:dyDescent="0.3">
      <c r="A95" s="115">
        <v>2057</v>
      </c>
      <c r="B95" s="116" t="s">
        <v>357</v>
      </c>
      <c r="C95" s="117">
        <v>53772438.030000001</v>
      </c>
      <c r="D95" s="117">
        <v>13025</v>
      </c>
      <c r="E95" s="117">
        <v>53759413.030000001</v>
      </c>
      <c r="F95" s="118">
        <v>6357.6533161625002</v>
      </c>
      <c r="G95" s="117">
        <v>8455.8579017405991</v>
      </c>
    </row>
    <row r="96" spans="1:7" ht="14.5" x14ac:dyDescent="0.3">
      <c r="A96" s="115">
        <v>2059</v>
      </c>
      <c r="B96" s="116" t="s">
        <v>358</v>
      </c>
      <c r="C96" s="117">
        <v>7229519.3200000003</v>
      </c>
      <c r="D96" s="117">
        <v>141781.34</v>
      </c>
      <c r="E96" s="117">
        <v>7087737.9800000004</v>
      </c>
      <c r="F96" s="118">
        <v>746.81664896846905</v>
      </c>
      <c r="G96" s="117">
        <v>9490.5998544486793</v>
      </c>
    </row>
    <row r="97" spans="1:7" ht="14.5" x14ac:dyDescent="0.3">
      <c r="A97" s="115">
        <v>2060</v>
      </c>
      <c r="B97" s="116" t="s">
        <v>359</v>
      </c>
      <c r="C97" s="117">
        <v>1923427.12</v>
      </c>
      <c r="D97" s="117">
        <v>0</v>
      </c>
      <c r="E97" s="117">
        <v>1923427.12</v>
      </c>
      <c r="F97" s="118">
        <v>215.49083520342501</v>
      </c>
      <c r="G97" s="117">
        <v>8925.79546682006</v>
      </c>
    </row>
    <row r="98" spans="1:7" ht="14.5" x14ac:dyDescent="0.3">
      <c r="A98" s="115">
        <v>2061</v>
      </c>
      <c r="B98" s="116" t="s">
        <v>360</v>
      </c>
      <c r="C98" s="117">
        <v>2360808.65</v>
      </c>
      <c r="D98" s="117">
        <v>0</v>
      </c>
      <c r="E98" s="117">
        <v>2360808.65</v>
      </c>
      <c r="F98" s="118">
        <v>221.125404279028</v>
      </c>
      <c r="G98" s="117">
        <v>10676.333900654001</v>
      </c>
    </row>
    <row r="99" spans="1:7" ht="14.5" x14ac:dyDescent="0.3">
      <c r="A99" s="115">
        <v>2062</v>
      </c>
      <c r="B99" s="116" t="s">
        <v>361</v>
      </c>
      <c r="C99" s="117">
        <v>268729.15000000002</v>
      </c>
      <c r="D99" s="117">
        <v>3700.29</v>
      </c>
      <c r="E99" s="117">
        <v>265028.86</v>
      </c>
      <c r="F99" s="118">
        <v>7.9515180417130003</v>
      </c>
      <c r="G99" s="117">
        <v>33330.599089341304</v>
      </c>
    </row>
    <row r="100" spans="1:7" ht="14.5" x14ac:dyDescent="0.3">
      <c r="A100" s="115">
        <v>2063</v>
      </c>
      <c r="B100" s="116" t="s">
        <v>362</v>
      </c>
      <c r="C100" s="117">
        <v>197875.78</v>
      </c>
      <c r="D100" s="117">
        <v>0</v>
      </c>
      <c r="E100" s="117">
        <v>197875.78</v>
      </c>
      <c r="F100" s="118">
        <v>9.9329455138979998</v>
      </c>
      <c r="G100" s="117">
        <v>19921.158303258198</v>
      </c>
    </row>
    <row r="101" spans="1:7" ht="14.5" x14ac:dyDescent="0.3">
      <c r="A101" s="115">
        <v>2081</v>
      </c>
      <c r="B101" s="116" t="s">
        <v>363</v>
      </c>
      <c r="C101" s="117">
        <v>7507721</v>
      </c>
      <c r="D101" s="117">
        <v>14082</v>
      </c>
      <c r="E101" s="117">
        <v>7493639</v>
      </c>
      <c r="F101" s="118">
        <v>990.73736958644099</v>
      </c>
      <c r="G101" s="117">
        <v>7563.6987460441096</v>
      </c>
    </row>
    <row r="102" spans="1:7" ht="14.5" x14ac:dyDescent="0.3">
      <c r="A102" s="115">
        <v>2082</v>
      </c>
      <c r="B102" s="116" t="s">
        <v>364</v>
      </c>
      <c r="C102" s="117">
        <v>142378875.40000001</v>
      </c>
      <c r="D102" s="117">
        <v>23166</v>
      </c>
      <c r="E102" s="117">
        <v>142355709.40000001</v>
      </c>
      <c r="F102" s="118">
        <v>17027.0741725841</v>
      </c>
      <c r="G102" s="117">
        <v>8360.5502599625706</v>
      </c>
    </row>
    <row r="103" spans="1:7" ht="14.5" x14ac:dyDescent="0.3">
      <c r="A103" s="115">
        <v>2083</v>
      </c>
      <c r="B103" s="116" t="s">
        <v>365</v>
      </c>
      <c r="C103" s="117">
        <v>89338065.849999994</v>
      </c>
      <c r="D103" s="117">
        <v>275732.36</v>
      </c>
      <c r="E103" s="117">
        <v>89062333.489999995</v>
      </c>
      <c r="F103" s="118">
        <v>10789.2104071843</v>
      </c>
      <c r="G103" s="117">
        <v>8254.7591648314992</v>
      </c>
    </row>
    <row r="104" spans="1:7" ht="14.5" x14ac:dyDescent="0.3">
      <c r="A104" s="115">
        <v>2084</v>
      </c>
      <c r="B104" s="116" t="s">
        <v>366</v>
      </c>
      <c r="C104" s="117">
        <v>10825808.1</v>
      </c>
      <c r="D104" s="117">
        <v>2175.4499999999998</v>
      </c>
      <c r="E104" s="117">
        <v>10823632.65</v>
      </c>
      <c r="F104" s="118">
        <v>1434.5524628718399</v>
      </c>
      <c r="G104" s="117">
        <v>7544.9542140355697</v>
      </c>
    </row>
    <row r="105" spans="1:7" ht="14.5" x14ac:dyDescent="0.3">
      <c r="A105" s="115">
        <v>2085</v>
      </c>
      <c r="B105" s="116" t="s">
        <v>367</v>
      </c>
      <c r="C105" s="117">
        <v>1778956.46</v>
      </c>
      <c r="D105" s="117">
        <v>68.849999999999994</v>
      </c>
      <c r="E105" s="117">
        <v>1778887.61</v>
      </c>
      <c r="F105" s="118">
        <v>163.12704409658801</v>
      </c>
      <c r="G105" s="117">
        <v>10904.9214975459</v>
      </c>
    </row>
    <row r="106" spans="1:7" ht="14.5" x14ac:dyDescent="0.3">
      <c r="A106" s="115">
        <v>2086</v>
      </c>
      <c r="B106" s="116" t="s">
        <v>368</v>
      </c>
      <c r="C106" s="117">
        <v>10594886.43</v>
      </c>
      <c r="D106" s="117">
        <v>0</v>
      </c>
      <c r="E106" s="117">
        <v>10594886.43</v>
      </c>
      <c r="F106" s="118">
        <v>1291.0929750084399</v>
      </c>
      <c r="G106" s="117">
        <v>8206.1374626647194</v>
      </c>
    </row>
    <row r="107" spans="1:7" ht="14.5" x14ac:dyDescent="0.3">
      <c r="A107" s="115">
        <v>2087</v>
      </c>
      <c r="B107" s="116" t="s">
        <v>369</v>
      </c>
      <c r="C107" s="117">
        <v>22958768.300000001</v>
      </c>
      <c r="D107" s="117">
        <v>98574.62</v>
      </c>
      <c r="E107" s="117">
        <v>22860193.68</v>
      </c>
      <c r="F107" s="118">
        <v>2717.9099787263099</v>
      </c>
      <c r="G107" s="117">
        <v>8410.9458587414101</v>
      </c>
    </row>
    <row r="108" spans="1:7" ht="14.5" x14ac:dyDescent="0.3">
      <c r="A108" s="115">
        <v>2088</v>
      </c>
      <c r="B108" s="116" t="s">
        <v>370</v>
      </c>
      <c r="C108" s="117">
        <v>46935219.119999997</v>
      </c>
      <c r="D108" s="117">
        <v>0</v>
      </c>
      <c r="E108" s="117">
        <v>46935219.119999997</v>
      </c>
      <c r="F108" s="118">
        <v>5563.1102046673604</v>
      </c>
      <c r="G108" s="117">
        <v>8436.8666794740293</v>
      </c>
    </row>
    <row r="109" spans="1:7" ht="14.5" x14ac:dyDescent="0.3">
      <c r="A109" s="115">
        <v>2089</v>
      </c>
      <c r="B109" s="116" t="s">
        <v>371</v>
      </c>
      <c r="C109" s="117">
        <v>3073267.76</v>
      </c>
      <c r="D109" s="117">
        <v>0</v>
      </c>
      <c r="E109" s="117">
        <v>3073267.76</v>
      </c>
      <c r="F109" s="118">
        <v>271.02464494568198</v>
      </c>
      <c r="G109" s="117">
        <v>11339.4402218143</v>
      </c>
    </row>
    <row r="110" spans="1:7" ht="14.5" x14ac:dyDescent="0.3">
      <c r="A110" s="115">
        <v>2090</v>
      </c>
      <c r="B110" s="116" t="s">
        <v>372</v>
      </c>
      <c r="C110" s="117">
        <v>2698955.23</v>
      </c>
      <c r="D110" s="117">
        <v>1516.35</v>
      </c>
      <c r="E110" s="117">
        <v>2697438.88</v>
      </c>
      <c r="F110" s="118">
        <v>187.087837837812</v>
      </c>
      <c r="G110" s="117">
        <v>14418.034390554199</v>
      </c>
    </row>
    <row r="111" spans="1:7" ht="14.5" x14ac:dyDescent="0.3">
      <c r="A111" s="115">
        <v>2091</v>
      </c>
      <c r="B111" s="116" t="s">
        <v>373</v>
      </c>
      <c r="C111" s="117">
        <v>12781358.1</v>
      </c>
      <c r="D111" s="117">
        <v>0</v>
      </c>
      <c r="E111" s="117">
        <v>12781358.1</v>
      </c>
      <c r="F111" s="118">
        <v>1715.44128376447</v>
      </c>
      <c r="G111" s="117">
        <v>7450.7697937359899</v>
      </c>
    </row>
    <row r="112" spans="1:7" ht="14.5" x14ac:dyDescent="0.3">
      <c r="A112" s="115">
        <v>2092</v>
      </c>
      <c r="B112" s="116" t="s">
        <v>374</v>
      </c>
      <c r="C112" s="117">
        <v>3481589.61</v>
      </c>
      <c r="D112" s="117">
        <v>20000.04</v>
      </c>
      <c r="E112" s="117">
        <v>3461589.57</v>
      </c>
      <c r="F112" s="118">
        <v>398.787674297737</v>
      </c>
      <c r="G112" s="117">
        <v>8680.2822481809199</v>
      </c>
    </row>
    <row r="113" spans="1:7" ht="14.5" x14ac:dyDescent="0.3">
      <c r="A113" s="115">
        <v>2093</v>
      </c>
      <c r="B113" s="116" t="s">
        <v>375</v>
      </c>
      <c r="C113" s="117">
        <v>5227951.0599999996</v>
      </c>
      <c r="D113" s="117">
        <v>10634.5</v>
      </c>
      <c r="E113" s="117">
        <v>5217316.5599999996</v>
      </c>
      <c r="F113" s="118">
        <v>530.99602772925198</v>
      </c>
      <c r="G113" s="117">
        <v>9825.52841743713</v>
      </c>
    </row>
    <row r="114" spans="1:7" ht="14.5" x14ac:dyDescent="0.3">
      <c r="A114" s="115">
        <v>2094</v>
      </c>
      <c r="B114" s="116" t="s">
        <v>376</v>
      </c>
      <c r="C114" s="117">
        <v>2270186.46</v>
      </c>
      <c r="D114" s="117">
        <v>0</v>
      </c>
      <c r="E114" s="117">
        <v>2270186.46</v>
      </c>
      <c r="F114" s="118">
        <v>224.66111111108501</v>
      </c>
      <c r="G114" s="117">
        <v>10104.937382231201</v>
      </c>
    </row>
    <row r="115" spans="1:7" ht="14.5" x14ac:dyDescent="0.3">
      <c r="A115" s="115">
        <v>2095</v>
      </c>
      <c r="B115" s="116" t="s">
        <v>377</v>
      </c>
      <c r="C115" s="117">
        <v>2478611.87</v>
      </c>
      <c r="D115" s="117">
        <v>664.42</v>
      </c>
      <c r="E115" s="117">
        <v>2477947.4500000002</v>
      </c>
      <c r="F115" s="118">
        <v>248.32214765098001</v>
      </c>
      <c r="G115" s="117">
        <v>9978.7613527037793</v>
      </c>
    </row>
    <row r="116" spans="1:7" ht="14.5" x14ac:dyDescent="0.3">
      <c r="A116" s="115">
        <v>2096</v>
      </c>
      <c r="B116" s="116" t="s">
        <v>378</v>
      </c>
      <c r="C116" s="117">
        <v>11838280.800000001</v>
      </c>
      <c r="D116" s="117">
        <v>0</v>
      </c>
      <c r="E116" s="117">
        <v>11838280.800000001</v>
      </c>
      <c r="F116" s="118">
        <v>1334.78193506454</v>
      </c>
      <c r="G116" s="117">
        <v>8869.0747821872392</v>
      </c>
    </row>
    <row r="117" spans="1:7" ht="14.5" x14ac:dyDescent="0.3">
      <c r="A117" s="115">
        <v>2097</v>
      </c>
      <c r="B117" s="116" t="s">
        <v>379</v>
      </c>
      <c r="C117" s="117">
        <v>45356429.439999998</v>
      </c>
      <c r="D117" s="117">
        <v>222641.03</v>
      </c>
      <c r="E117" s="117">
        <v>45133788.409999996</v>
      </c>
      <c r="F117" s="118">
        <v>5314.7423114433304</v>
      </c>
      <c r="G117" s="117">
        <v>8492.1875351926501</v>
      </c>
    </row>
    <row r="118" spans="1:7" ht="14.5" x14ac:dyDescent="0.3">
      <c r="A118" s="115">
        <v>2099</v>
      </c>
      <c r="B118" s="116" t="s">
        <v>380</v>
      </c>
      <c r="C118" s="117">
        <v>7083340.9000000004</v>
      </c>
      <c r="D118" s="117">
        <v>0</v>
      </c>
      <c r="E118" s="117">
        <v>7083340.9000000004</v>
      </c>
      <c r="F118" s="118">
        <v>882.73930506333204</v>
      </c>
      <c r="G118" s="117">
        <v>8024.2726922551701</v>
      </c>
    </row>
    <row r="119" spans="1:7" ht="14.5" x14ac:dyDescent="0.3">
      <c r="A119" s="115">
        <v>2100</v>
      </c>
      <c r="B119" s="116" t="s">
        <v>381</v>
      </c>
      <c r="C119" s="117">
        <v>73992194.159999996</v>
      </c>
      <c r="D119" s="117">
        <v>52451.79</v>
      </c>
      <c r="E119" s="117">
        <v>73939742.370000005</v>
      </c>
      <c r="F119" s="118">
        <v>9529.5588998614203</v>
      </c>
      <c r="G119" s="117">
        <v>7758.9889675875002</v>
      </c>
    </row>
    <row r="120" spans="1:7" ht="14.5" x14ac:dyDescent="0.3">
      <c r="A120" s="115">
        <v>2101</v>
      </c>
      <c r="B120" s="116" t="s">
        <v>382</v>
      </c>
      <c r="C120" s="117">
        <v>33296402.23</v>
      </c>
      <c r="D120" s="117">
        <v>22216.27</v>
      </c>
      <c r="E120" s="117">
        <v>33274185.960000001</v>
      </c>
      <c r="F120" s="118">
        <v>4243.6466932716803</v>
      </c>
      <c r="G120" s="117">
        <v>7840.9416157938804</v>
      </c>
    </row>
    <row r="121" spans="1:7" ht="14.5" x14ac:dyDescent="0.3">
      <c r="A121" s="115">
        <v>2102</v>
      </c>
      <c r="B121" s="116" t="s">
        <v>383</v>
      </c>
      <c r="C121" s="117">
        <v>18065864.920000002</v>
      </c>
      <c r="D121" s="117">
        <v>10053.120000000001</v>
      </c>
      <c r="E121" s="117">
        <v>18055811.800000001</v>
      </c>
      <c r="F121" s="118">
        <v>2294.44285930059</v>
      </c>
      <c r="G121" s="117">
        <v>7869.3665117046803</v>
      </c>
    </row>
    <row r="122" spans="1:7" ht="14.5" x14ac:dyDescent="0.3">
      <c r="A122" s="115">
        <v>2103</v>
      </c>
      <c r="B122" s="116" t="s">
        <v>384</v>
      </c>
      <c r="C122" s="117">
        <v>7213828.4500000002</v>
      </c>
      <c r="D122" s="117">
        <v>3259.68</v>
      </c>
      <c r="E122" s="117">
        <v>7210568.7699999996</v>
      </c>
      <c r="F122" s="118">
        <v>747.71831197678796</v>
      </c>
      <c r="G122" s="117">
        <v>9643.4294232235497</v>
      </c>
    </row>
    <row r="123" spans="1:7" ht="14.5" x14ac:dyDescent="0.3">
      <c r="A123" s="115">
        <v>2104</v>
      </c>
      <c r="B123" s="116" t="s">
        <v>385</v>
      </c>
      <c r="C123" s="117">
        <v>33179128.879999999</v>
      </c>
      <c r="D123" s="117">
        <v>1303318.71</v>
      </c>
      <c r="E123" s="117">
        <v>31875810.170000002</v>
      </c>
      <c r="F123" s="118">
        <v>4481.0662923500704</v>
      </c>
      <c r="G123" s="117">
        <v>7113.4431160764898</v>
      </c>
    </row>
    <row r="124" spans="1:7" ht="14.5" x14ac:dyDescent="0.3">
      <c r="A124" s="115">
        <v>2105</v>
      </c>
      <c r="B124" s="116" t="s">
        <v>386</v>
      </c>
      <c r="C124" s="117">
        <v>5703785.8399999999</v>
      </c>
      <c r="D124" s="117">
        <v>14218.54</v>
      </c>
      <c r="E124" s="117">
        <v>5689567.2999999998</v>
      </c>
      <c r="F124" s="118">
        <v>646.69392497650199</v>
      </c>
      <c r="G124" s="117">
        <v>8797.9290979217603</v>
      </c>
    </row>
    <row r="125" spans="1:7" ht="14.5" x14ac:dyDescent="0.3">
      <c r="A125" s="115">
        <v>2107</v>
      </c>
      <c r="B125" s="116" t="s">
        <v>387</v>
      </c>
      <c r="C125" s="117">
        <v>1021319.64</v>
      </c>
      <c r="D125" s="117">
        <v>63945</v>
      </c>
      <c r="E125" s="117">
        <v>957374.64</v>
      </c>
      <c r="F125" s="118">
        <v>70.114974245761999</v>
      </c>
      <c r="G125" s="117">
        <v>13654.353443021701</v>
      </c>
    </row>
    <row r="126" spans="1:7" ht="14.5" x14ac:dyDescent="0.3">
      <c r="A126" s="115">
        <v>2108</v>
      </c>
      <c r="B126" s="116" t="s">
        <v>388</v>
      </c>
      <c r="C126" s="117">
        <v>22379059.600000001</v>
      </c>
      <c r="D126" s="117">
        <v>1477.1</v>
      </c>
      <c r="E126" s="117">
        <v>22377582.5</v>
      </c>
      <c r="F126" s="118">
        <v>2383.3068766526999</v>
      </c>
      <c r="G126" s="117">
        <v>9389.2996823929006</v>
      </c>
    </row>
    <row r="127" spans="1:7" ht="14.5" x14ac:dyDescent="0.3">
      <c r="A127" s="115">
        <v>2109</v>
      </c>
      <c r="B127" s="116" t="s">
        <v>389</v>
      </c>
      <c r="C127" s="117">
        <v>174028.9</v>
      </c>
      <c r="D127" s="117">
        <v>0</v>
      </c>
      <c r="E127" s="117">
        <v>174028.9</v>
      </c>
      <c r="F127" s="118">
        <v>11.524822695034</v>
      </c>
      <c r="G127" s="117">
        <v>15100.3537846173</v>
      </c>
    </row>
    <row r="128" spans="1:7" ht="14.5" x14ac:dyDescent="0.3">
      <c r="A128" s="115">
        <v>2110</v>
      </c>
      <c r="B128" s="116" t="s">
        <v>390</v>
      </c>
      <c r="C128" s="117">
        <v>10223412.699999999</v>
      </c>
      <c r="D128" s="117">
        <v>3142.6</v>
      </c>
      <c r="E128" s="117">
        <v>10220270.1</v>
      </c>
      <c r="F128" s="118">
        <v>1149.9618940636401</v>
      </c>
      <c r="G128" s="117">
        <v>8887.4858834534607</v>
      </c>
    </row>
    <row r="129" spans="1:7" ht="14.5" x14ac:dyDescent="0.3">
      <c r="A129" s="115">
        <v>2111</v>
      </c>
      <c r="B129" s="116" t="s">
        <v>391</v>
      </c>
      <c r="C129" s="117">
        <v>721264.37</v>
      </c>
      <c r="D129" s="117">
        <v>0</v>
      </c>
      <c r="E129" s="117">
        <v>721264.37</v>
      </c>
      <c r="F129" s="118">
        <v>90.203928727904994</v>
      </c>
      <c r="G129" s="117">
        <v>7995.9307778672601</v>
      </c>
    </row>
    <row r="130" spans="1:7" ht="14.5" x14ac:dyDescent="0.3">
      <c r="A130" s="115">
        <v>2112</v>
      </c>
      <c r="B130" s="116" t="s">
        <v>392</v>
      </c>
      <c r="C130" s="117">
        <v>61150.09</v>
      </c>
      <c r="D130" s="117">
        <v>0</v>
      </c>
      <c r="E130" s="117">
        <v>61150.09</v>
      </c>
      <c r="F130" s="118">
        <v>8.0322580645119999</v>
      </c>
      <c r="G130" s="117">
        <v>7613.0634136585304</v>
      </c>
    </row>
    <row r="131" spans="1:7" ht="14.5" x14ac:dyDescent="0.3">
      <c r="A131" s="115">
        <v>2113</v>
      </c>
      <c r="B131" s="116" t="s">
        <v>393</v>
      </c>
      <c r="C131" s="117">
        <v>2711018.45</v>
      </c>
      <c r="D131" s="117">
        <v>0</v>
      </c>
      <c r="E131" s="117">
        <v>2711018.45</v>
      </c>
      <c r="F131" s="118">
        <v>280.29333333331999</v>
      </c>
      <c r="G131" s="117">
        <v>9672.0760988492893</v>
      </c>
    </row>
    <row r="132" spans="1:7" ht="14.5" x14ac:dyDescent="0.3">
      <c r="A132" s="115">
        <v>2114</v>
      </c>
      <c r="B132" s="116" t="s">
        <v>394</v>
      </c>
      <c r="C132" s="117">
        <v>1291160.8400000001</v>
      </c>
      <c r="D132" s="117">
        <v>0</v>
      </c>
      <c r="E132" s="117">
        <v>1291160.8400000001</v>
      </c>
      <c r="F132" s="118">
        <v>104.244755244751</v>
      </c>
      <c r="G132" s="117">
        <v>12385.8590004701</v>
      </c>
    </row>
    <row r="133" spans="1:7" ht="14.5" x14ac:dyDescent="0.3">
      <c r="A133" s="115">
        <v>2115</v>
      </c>
      <c r="B133" s="116" t="s">
        <v>395</v>
      </c>
      <c r="C133" s="117">
        <v>224039.67</v>
      </c>
      <c r="D133" s="117">
        <v>0</v>
      </c>
      <c r="E133" s="117">
        <v>224039.67</v>
      </c>
      <c r="F133" s="118">
        <v>12</v>
      </c>
      <c r="G133" s="117">
        <v>18669.9725</v>
      </c>
    </row>
    <row r="134" spans="1:7" ht="14.5" x14ac:dyDescent="0.3">
      <c r="A134" s="115">
        <v>2116</v>
      </c>
      <c r="B134" s="116" t="s">
        <v>396</v>
      </c>
      <c r="C134" s="117">
        <v>8108277.6500000004</v>
      </c>
      <c r="D134" s="117">
        <v>3750</v>
      </c>
      <c r="E134" s="117">
        <v>8104527.6500000004</v>
      </c>
      <c r="F134" s="118">
        <v>917.07638251122103</v>
      </c>
      <c r="G134" s="117">
        <v>8837.3529234363796</v>
      </c>
    </row>
    <row r="135" spans="1:7" ht="14.5" x14ac:dyDescent="0.3">
      <c r="A135" s="115">
        <v>2137</v>
      </c>
      <c r="B135" s="116" t="s">
        <v>397</v>
      </c>
      <c r="C135" s="117">
        <v>9377589.7400000002</v>
      </c>
      <c r="D135" s="117">
        <v>49907.92</v>
      </c>
      <c r="E135" s="117">
        <v>9327681.8200000003</v>
      </c>
      <c r="F135" s="118">
        <v>1056.69198213607</v>
      </c>
      <c r="G135" s="117">
        <v>8827.2476537054608</v>
      </c>
    </row>
    <row r="136" spans="1:7" ht="14.5" x14ac:dyDescent="0.3">
      <c r="A136" s="115">
        <v>2138</v>
      </c>
      <c r="B136" s="116" t="s">
        <v>398</v>
      </c>
      <c r="C136" s="117">
        <v>31126140.510000002</v>
      </c>
      <c r="D136" s="117">
        <v>62478.43</v>
      </c>
      <c r="E136" s="117">
        <v>31063662.079999998</v>
      </c>
      <c r="F136" s="118">
        <v>3812.5402815552902</v>
      </c>
      <c r="G136" s="117">
        <v>8147.75970506674</v>
      </c>
    </row>
    <row r="137" spans="1:7" ht="14.5" x14ac:dyDescent="0.3">
      <c r="A137" s="115">
        <v>2139</v>
      </c>
      <c r="B137" s="116" t="s">
        <v>399</v>
      </c>
      <c r="C137" s="117">
        <v>18134941.620000001</v>
      </c>
      <c r="D137" s="117">
        <v>14674.07</v>
      </c>
      <c r="E137" s="117">
        <v>18120267.550000001</v>
      </c>
      <c r="F137" s="118">
        <v>2280.9616237620298</v>
      </c>
      <c r="G137" s="117">
        <v>7944.1352108826504</v>
      </c>
    </row>
    <row r="138" spans="1:7" ht="14.5" x14ac:dyDescent="0.3">
      <c r="A138" s="115">
        <v>2140</v>
      </c>
      <c r="B138" s="116" t="s">
        <v>400</v>
      </c>
      <c r="C138" s="117">
        <v>7676167.1799999997</v>
      </c>
      <c r="D138" s="117">
        <v>0</v>
      </c>
      <c r="E138" s="117">
        <v>7676167.1799999997</v>
      </c>
      <c r="F138" s="118">
        <v>896.54790773061097</v>
      </c>
      <c r="G138" s="117">
        <v>8561.9152237277704</v>
      </c>
    </row>
    <row r="139" spans="1:7" ht="14.5" x14ac:dyDescent="0.3">
      <c r="A139" s="115">
        <v>2141</v>
      </c>
      <c r="B139" s="116" t="s">
        <v>401</v>
      </c>
      <c r="C139" s="117">
        <v>16932415.280000001</v>
      </c>
      <c r="D139" s="117">
        <v>169204</v>
      </c>
      <c r="E139" s="117">
        <v>16763211.279999999</v>
      </c>
      <c r="F139" s="118">
        <v>1942.0680434001199</v>
      </c>
      <c r="G139" s="117">
        <v>8631.6292248192403</v>
      </c>
    </row>
    <row r="140" spans="1:7" ht="14.5" x14ac:dyDescent="0.3">
      <c r="A140" s="115">
        <v>2142</v>
      </c>
      <c r="B140" s="116" t="s">
        <v>402</v>
      </c>
      <c r="C140" s="117">
        <v>369317516.63999999</v>
      </c>
      <c r="D140" s="117">
        <v>401009.1</v>
      </c>
      <c r="E140" s="117">
        <v>368916507.54000002</v>
      </c>
      <c r="F140" s="118">
        <v>40559.787232390197</v>
      </c>
      <c r="G140" s="117">
        <v>9095.6223568498208</v>
      </c>
    </row>
    <row r="141" spans="1:7" ht="14.5" x14ac:dyDescent="0.3">
      <c r="A141" s="115">
        <v>2143</v>
      </c>
      <c r="B141" s="116" t="s">
        <v>403</v>
      </c>
      <c r="C141" s="117">
        <v>17984424.260000002</v>
      </c>
      <c r="D141" s="117">
        <v>45779.74</v>
      </c>
      <c r="E141" s="117">
        <v>17938644.52</v>
      </c>
      <c r="F141" s="118">
        <v>2268.8781760230499</v>
      </c>
      <c r="G141" s="117">
        <v>7906.3938776313398</v>
      </c>
    </row>
    <row r="142" spans="1:7" ht="14.5" x14ac:dyDescent="0.3">
      <c r="A142" s="115">
        <v>2144</v>
      </c>
      <c r="B142" s="116" t="s">
        <v>404</v>
      </c>
      <c r="C142" s="117">
        <v>2726661.9</v>
      </c>
      <c r="D142" s="117">
        <v>0</v>
      </c>
      <c r="E142" s="117">
        <v>2726661.9</v>
      </c>
      <c r="F142" s="118">
        <v>242.93989900351701</v>
      </c>
      <c r="G142" s="117">
        <v>11223.6067899268</v>
      </c>
    </row>
    <row r="143" spans="1:7" ht="14.5" x14ac:dyDescent="0.3">
      <c r="A143" s="115">
        <v>2145</v>
      </c>
      <c r="B143" s="116" t="s">
        <v>405</v>
      </c>
      <c r="C143" s="117">
        <v>7038545.4500000002</v>
      </c>
      <c r="D143" s="117">
        <v>22000</v>
      </c>
      <c r="E143" s="117">
        <v>7016545.4500000002</v>
      </c>
      <c r="F143" s="118">
        <v>707.24738165366398</v>
      </c>
      <c r="G143" s="117">
        <v>9920.9210695048896</v>
      </c>
    </row>
    <row r="144" spans="1:7" ht="14.5" x14ac:dyDescent="0.3">
      <c r="A144" s="115">
        <v>2146</v>
      </c>
      <c r="B144" s="116" t="s">
        <v>406</v>
      </c>
      <c r="C144" s="117">
        <v>51924531.670000002</v>
      </c>
      <c r="D144" s="117">
        <v>198307.13</v>
      </c>
      <c r="E144" s="117">
        <v>51726224.539999999</v>
      </c>
      <c r="F144" s="118">
        <v>5683.39068340421</v>
      </c>
      <c r="G144" s="117">
        <v>9101.2966416409108</v>
      </c>
    </row>
    <row r="145" spans="1:7" ht="14.5" x14ac:dyDescent="0.3">
      <c r="A145" s="115">
        <v>2147</v>
      </c>
      <c r="B145" s="116" t="s">
        <v>407</v>
      </c>
      <c r="C145" s="117">
        <v>20594531.5</v>
      </c>
      <c r="D145" s="117">
        <v>4104.1899999999996</v>
      </c>
      <c r="E145" s="117">
        <v>20590427.309999999</v>
      </c>
      <c r="F145" s="118">
        <v>2155.3652728950201</v>
      </c>
      <c r="G145" s="117">
        <v>9553.1033968750799</v>
      </c>
    </row>
    <row r="146" spans="1:7" ht="14.5" x14ac:dyDescent="0.3">
      <c r="A146" s="115">
        <v>2180</v>
      </c>
      <c r="B146" s="116" t="s">
        <v>408</v>
      </c>
      <c r="C146" s="117">
        <v>506582402.29000002</v>
      </c>
      <c r="D146" s="117">
        <v>185605.18</v>
      </c>
      <c r="E146" s="117">
        <v>506396797.11000001</v>
      </c>
      <c r="F146" s="118">
        <v>47394.655442699201</v>
      </c>
      <c r="G146" s="117">
        <v>10684.6814768438</v>
      </c>
    </row>
    <row r="147" spans="1:7" ht="14.5" x14ac:dyDescent="0.3">
      <c r="A147" s="115">
        <v>2181</v>
      </c>
      <c r="B147" s="116" t="s">
        <v>409</v>
      </c>
      <c r="C147" s="117">
        <v>29336162.25</v>
      </c>
      <c r="D147" s="117">
        <v>0</v>
      </c>
      <c r="E147" s="117">
        <v>29336162.25</v>
      </c>
      <c r="F147" s="118">
        <v>3304.1275991498801</v>
      </c>
      <c r="G147" s="117">
        <v>8878.6408423052108</v>
      </c>
    </row>
    <row r="148" spans="1:7" ht="14.5" x14ac:dyDescent="0.3">
      <c r="A148" s="115">
        <v>2182</v>
      </c>
      <c r="B148" s="116" t="s">
        <v>410</v>
      </c>
      <c r="C148" s="117">
        <v>106017974.01000001</v>
      </c>
      <c r="D148" s="117">
        <v>27214.02</v>
      </c>
      <c r="E148" s="117">
        <v>105990759.98999999</v>
      </c>
      <c r="F148" s="118">
        <v>11443.877426531</v>
      </c>
      <c r="G148" s="117">
        <v>9261.7874204310792</v>
      </c>
    </row>
    <row r="149" spans="1:7" ht="14.5" x14ac:dyDescent="0.3">
      <c r="A149" s="115">
        <v>2183</v>
      </c>
      <c r="B149" s="116" t="s">
        <v>411</v>
      </c>
      <c r="C149" s="117">
        <v>99161863.180000007</v>
      </c>
      <c r="D149" s="117">
        <v>290133.05</v>
      </c>
      <c r="E149" s="117">
        <v>98871730.129999995</v>
      </c>
      <c r="F149" s="118">
        <v>11988.6940253824</v>
      </c>
      <c r="G149" s="117">
        <v>8247.0809514922403</v>
      </c>
    </row>
    <row r="150" spans="1:7" ht="14.5" x14ac:dyDescent="0.3">
      <c r="A150" s="115">
        <v>2185</v>
      </c>
      <c r="B150" s="116" t="s">
        <v>412</v>
      </c>
      <c r="C150" s="117">
        <v>56869388.579999998</v>
      </c>
      <c r="D150" s="117">
        <v>40089.65</v>
      </c>
      <c r="E150" s="117">
        <v>56829298.93</v>
      </c>
      <c r="F150" s="118">
        <v>6218.0929482113897</v>
      </c>
      <c r="G150" s="117">
        <v>9139.3453593109607</v>
      </c>
    </row>
    <row r="151" spans="1:7" ht="14.5" x14ac:dyDescent="0.3">
      <c r="A151" s="115">
        <v>2186</v>
      </c>
      <c r="B151" s="116" t="s">
        <v>413</v>
      </c>
      <c r="C151" s="117">
        <v>9860941.8900000006</v>
      </c>
      <c r="D151" s="117">
        <v>171918.05</v>
      </c>
      <c r="E151" s="117">
        <v>9689023.8399999999</v>
      </c>
      <c r="F151" s="118">
        <v>1223.9487474454299</v>
      </c>
      <c r="G151" s="117">
        <v>7916.2006254122098</v>
      </c>
    </row>
    <row r="152" spans="1:7" ht="14.5" x14ac:dyDescent="0.3">
      <c r="A152" s="115">
        <v>2187</v>
      </c>
      <c r="B152" s="116" t="s">
        <v>414</v>
      </c>
      <c r="C152" s="117">
        <v>93514764.730000004</v>
      </c>
      <c r="D152" s="117">
        <v>79901.320000000007</v>
      </c>
      <c r="E152" s="117">
        <v>93434863.409999996</v>
      </c>
      <c r="F152" s="118">
        <v>10694.1810146311</v>
      </c>
      <c r="G152" s="117">
        <v>8736.9816615380205</v>
      </c>
    </row>
    <row r="153" spans="1:7" ht="14.5" x14ac:dyDescent="0.3">
      <c r="A153" s="115">
        <v>2188</v>
      </c>
      <c r="B153" s="116" t="s">
        <v>415</v>
      </c>
      <c r="C153" s="117">
        <v>7452168.1799999997</v>
      </c>
      <c r="D153" s="117">
        <v>1127233</v>
      </c>
      <c r="E153" s="117">
        <v>6324935.1799999997</v>
      </c>
      <c r="F153" s="118">
        <v>492.70076077766498</v>
      </c>
      <c r="G153" s="117">
        <v>12837.275043003599</v>
      </c>
    </row>
    <row r="154" spans="1:7" ht="14.5" x14ac:dyDescent="0.3">
      <c r="A154" s="115">
        <v>2190</v>
      </c>
      <c r="B154" s="116" t="s">
        <v>416</v>
      </c>
      <c r="C154" s="117">
        <v>26711378.300000001</v>
      </c>
      <c r="D154" s="117">
        <v>200521.45</v>
      </c>
      <c r="E154" s="117">
        <v>26510856.850000001</v>
      </c>
      <c r="F154" s="118">
        <v>3216.3580023887298</v>
      </c>
      <c r="G154" s="117">
        <v>8242.5080884375693</v>
      </c>
    </row>
    <row r="155" spans="1:7" ht="14.5" x14ac:dyDescent="0.3">
      <c r="A155" s="115">
        <v>2191</v>
      </c>
      <c r="B155" s="116" t="s">
        <v>417</v>
      </c>
      <c r="C155" s="117">
        <v>27265666.399999999</v>
      </c>
      <c r="D155" s="117">
        <v>93021.26</v>
      </c>
      <c r="E155" s="117">
        <v>27172645.140000001</v>
      </c>
      <c r="F155" s="118">
        <v>3230.2691099931999</v>
      </c>
      <c r="G155" s="117">
        <v>8411.8827920368494</v>
      </c>
    </row>
    <row r="156" spans="1:7" ht="14.5" x14ac:dyDescent="0.3">
      <c r="A156" s="115">
        <v>2192</v>
      </c>
      <c r="B156" s="116" t="s">
        <v>418</v>
      </c>
      <c r="C156" s="117">
        <v>2798068.99</v>
      </c>
      <c r="D156" s="117">
        <v>0</v>
      </c>
      <c r="E156" s="117">
        <v>2798068.99</v>
      </c>
      <c r="F156" s="118">
        <v>313.61097195041202</v>
      </c>
      <c r="G156" s="117">
        <v>8922.1017128266394</v>
      </c>
    </row>
    <row r="157" spans="1:7" ht="14.5" x14ac:dyDescent="0.3">
      <c r="A157" s="115">
        <v>2193</v>
      </c>
      <c r="B157" s="116" t="s">
        <v>419</v>
      </c>
      <c r="C157" s="117">
        <v>2027197.46</v>
      </c>
      <c r="D157" s="117">
        <v>0</v>
      </c>
      <c r="E157" s="117">
        <v>2027197.46</v>
      </c>
      <c r="F157" s="118">
        <v>173.73389601528999</v>
      </c>
      <c r="G157" s="117">
        <v>11668.4049946223</v>
      </c>
    </row>
    <row r="158" spans="1:7" ht="14.5" x14ac:dyDescent="0.3">
      <c r="A158" s="115">
        <v>2195</v>
      </c>
      <c r="B158" s="116" t="s">
        <v>420</v>
      </c>
      <c r="C158" s="117">
        <v>2712794.81</v>
      </c>
      <c r="D158" s="117">
        <v>0</v>
      </c>
      <c r="E158" s="117">
        <v>2712794.81</v>
      </c>
      <c r="F158" s="118">
        <v>248.348393604211</v>
      </c>
      <c r="G158" s="117">
        <v>10923.343495925101</v>
      </c>
    </row>
    <row r="159" spans="1:7" ht="14.5" x14ac:dyDescent="0.3">
      <c r="A159" s="115">
        <v>2197</v>
      </c>
      <c r="B159" s="116" t="s">
        <v>421</v>
      </c>
      <c r="C159" s="117">
        <v>16083012.449999999</v>
      </c>
      <c r="D159" s="117">
        <v>38721.74</v>
      </c>
      <c r="E159" s="117">
        <v>16044290.710000001</v>
      </c>
      <c r="F159" s="118">
        <v>2068.5181297709</v>
      </c>
      <c r="G159" s="117">
        <v>7756.4177364870302</v>
      </c>
    </row>
    <row r="160" spans="1:7" ht="14.5" x14ac:dyDescent="0.3">
      <c r="A160" s="115">
        <v>2198</v>
      </c>
      <c r="B160" s="116" t="s">
        <v>422</v>
      </c>
      <c r="C160" s="117">
        <v>9233859.4199999999</v>
      </c>
      <c r="D160" s="117">
        <v>0</v>
      </c>
      <c r="E160" s="117">
        <v>9233859.4199999999</v>
      </c>
      <c r="F160" s="118">
        <v>775.30633484150098</v>
      </c>
      <c r="G160" s="117">
        <v>11909.9496612364</v>
      </c>
    </row>
    <row r="161" spans="1:7" ht="14.5" x14ac:dyDescent="0.3">
      <c r="A161" s="115">
        <v>2199</v>
      </c>
      <c r="B161" s="116" t="s">
        <v>423</v>
      </c>
      <c r="C161" s="117">
        <v>5660884.3200000003</v>
      </c>
      <c r="D161" s="117">
        <v>0</v>
      </c>
      <c r="E161" s="117">
        <v>5660884.3200000003</v>
      </c>
      <c r="F161" s="118">
        <v>467.45853394710701</v>
      </c>
      <c r="G161" s="117">
        <v>12109.917583921</v>
      </c>
    </row>
    <row r="162" spans="1:7" ht="14.5" x14ac:dyDescent="0.3">
      <c r="A162" s="115">
        <v>2201</v>
      </c>
      <c r="B162" s="116" t="s">
        <v>424</v>
      </c>
      <c r="C162" s="117">
        <v>1786025.63</v>
      </c>
      <c r="D162" s="117">
        <v>589.33000000000004</v>
      </c>
      <c r="E162" s="117">
        <v>1785436.3</v>
      </c>
      <c r="F162" s="118">
        <v>181.926797385604</v>
      </c>
      <c r="G162" s="117">
        <v>9814.0368854823992</v>
      </c>
    </row>
    <row r="163" spans="1:7" ht="14.5" x14ac:dyDescent="0.3">
      <c r="A163" s="115">
        <v>2202</v>
      </c>
      <c r="B163" s="116" t="s">
        <v>425</v>
      </c>
      <c r="C163" s="117">
        <v>3217874.77</v>
      </c>
      <c r="D163" s="117">
        <v>0</v>
      </c>
      <c r="E163" s="117">
        <v>3217874.77</v>
      </c>
      <c r="F163" s="118">
        <v>372.71190736502501</v>
      </c>
      <c r="G163" s="117">
        <v>8633.6784696510695</v>
      </c>
    </row>
    <row r="164" spans="1:7" ht="14.5" x14ac:dyDescent="0.3">
      <c r="A164" s="115">
        <v>2203</v>
      </c>
      <c r="B164" s="116" t="s">
        <v>426</v>
      </c>
      <c r="C164" s="117">
        <v>2441834.77</v>
      </c>
      <c r="D164" s="117">
        <v>15000</v>
      </c>
      <c r="E164" s="117">
        <v>2426834.77</v>
      </c>
      <c r="F164" s="118">
        <v>273.142857142813</v>
      </c>
      <c r="G164" s="117">
        <v>8884.8553294993399</v>
      </c>
    </row>
    <row r="165" spans="1:7" ht="14.5" x14ac:dyDescent="0.3">
      <c r="A165" s="115">
        <v>2204</v>
      </c>
      <c r="B165" s="116" t="s">
        <v>427</v>
      </c>
      <c r="C165" s="117">
        <v>11709676.800000001</v>
      </c>
      <c r="D165" s="117">
        <v>15383.71</v>
      </c>
      <c r="E165" s="117">
        <v>11694293.09</v>
      </c>
      <c r="F165" s="118">
        <v>1363.7552685365299</v>
      </c>
      <c r="G165" s="117">
        <v>8575.0672131586707</v>
      </c>
    </row>
    <row r="166" spans="1:7" ht="14.5" x14ac:dyDescent="0.3">
      <c r="A166" s="115">
        <v>2205</v>
      </c>
      <c r="B166" s="116" t="s">
        <v>428</v>
      </c>
      <c r="C166" s="117">
        <v>14235370.23</v>
      </c>
      <c r="D166" s="117">
        <v>8764.19</v>
      </c>
      <c r="E166" s="117">
        <v>14226606.039999999</v>
      </c>
      <c r="F166" s="118">
        <v>1686.9593486184899</v>
      </c>
      <c r="G166" s="117">
        <v>8433.2832629610602</v>
      </c>
    </row>
    <row r="167" spans="1:7" ht="14.5" x14ac:dyDescent="0.3">
      <c r="A167" s="115">
        <v>2206</v>
      </c>
      <c r="B167" s="116" t="s">
        <v>429</v>
      </c>
      <c r="C167" s="117">
        <v>43445588.009999998</v>
      </c>
      <c r="D167" s="117">
        <v>6841</v>
      </c>
      <c r="E167" s="117">
        <v>43438747.009999998</v>
      </c>
      <c r="F167" s="118">
        <v>5416.2577764556299</v>
      </c>
      <c r="G167" s="117">
        <v>8020.0664006110301</v>
      </c>
    </row>
    <row r="168" spans="1:7" ht="14.5" x14ac:dyDescent="0.3">
      <c r="A168" s="115">
        <v>2207</v>
      </c>
      <c r="B168" s="116" t="s">
        <v>430</v>
      </c>
      <c r="C168" s="117">
        <v>26408642.370000001</v>
      </c>
      <c r="D168" s="117">
        <v>0</v>
      </c>
      <c r="E168" s="117">
        <v>26408642.370000001</v>
      </c>
      <c r="F168" s="118">
        <v>3167.7030560816302</v>
      </c>
      <c r="G168" s="117">
        <v>8336.8427855945702</v>
      </c>
    </row>
    <row r="169" spans="1:7" ht="14.5" x14ac:dyDescent="0.3">
      <c r="A169" s="115">
        <v>2208</v>
      </c>
      <c r="B169" s="116" t="s">
        <v>431</v>
      </c>
      <c r="C169" s="117">
        <v>5167812.4800000004</v>
      </c>
      <c r="D169" s="117">
        <v>0</v>
      </c>
      <c r="E169" s="117">
        <v>5167812.4800000004</v>
      </c>
      <c r="F169" s="118">
        <v>561.31789813479395</v>
      </c>
      <c r="G169" s="117">
        <v>9206.5699261900409</v>
      </c>
    </row>
    <row r="170" spans="1:7" ht="14.5" x14ac:dyDescent="0.3">
      <c r="A170" s="115">
        <v>2209</v>
      </c>
      <c r="B170" s="116" t="s">
        <v>432</v>
      </c>
      <c r="C170" s="117">
        <v>4232465.75</v>
      </c>
      <c r="D170" s="117">
        <v>0</v>
      </c>
      <c r="E170" s="117">
        <v>4232465.75</v>
      </c>
      <c r="F170" s="118">
        <v>494.85693272240002</v>
      </c>
      <c r="G170" s="117">
        <v>8552.9078610974793</v>
      </c>
    </row>
    <row r="171" spans="1:7" ht="14.5" x14ac:dyDescent="0.3">
      <c r="A171" s="115">
        <v>2210</v>
      </c>
      <c r="B171" s="116" t="s">
        <v>433</v>
      </c>
      <c r="C171" s="117">
        <v>783306.31</v>
      </c>
      <c r="D171" s="117">
        <v>16379</v>
      </c>
      <c r="E171" s="117">
        <v>766927.31</v>
      </c>
      <c r="F171" s="118">
        <v>28.437108763685</v>
      </c>
      <c r="G171" s="117">
        <v>26969.243475953801</v>
      </c>
    </row>
    <row r="172" spans="1:7" ht="14.5" x14ac:dyDescent="0.3">
      <c r="A172" s="115">
        <v>2212</v>
      </c>
      <c r="B172" s="116" t="s">
        <v>434</v>
      </c>
      <c r="C172" s="117">
        <v>16165307.189999999</v>
      </c>
      <c r="D172" s="117">
        <v>44105.26</v>
      </c>
      <c r="E172" s="117">
        <v>16121201.93</v>
      </c>
      <c r="F172" s="118">
        <v>2188.5828949738798</v>
      </c>
      <c r="G172" s="117">
        <v>7366.04584044892</v>
      </c>
    </row>
    <row r="173" spans="1:7" ht="14.5" x14ac:dyDescent="0.3">
      <c r="A173" s="115">
        <v>2213</v>
      </c>
      <c r="B173" s="116" t="s">
        <v>435</v>
      </c>
      <c r="C173" s="117">
        <v>2894426.66</v>
      </c>
      <c r="D173" s="117">
        <v>68455.02</v>
      </c>
      <c r="E173" s="117">
        <v>2825971.64</v>
      </c>
      <c r="F173" s="118">
        <v>322.25034965032302</v>
      </c>
      <c r="G173" s="117">
        <v>8769.4913071979299</v>
      </c>
    </row>
    <row r="174" spans="1:7" ht="14.5" x14ac:dyDescent="0.3">
      <c r="A174" s="115">
        <v>2214</v>
      </c>
      <c r="B174" s="116" t="s">
        <v>436</v>
      </c>
      <c r="C174" s="117">
        <v>2545662.84</v>
      </c>
      <c r="D174" s="117">
        <v>2890.15</v>
      </c>
      <c r="E174" s="117">
        <v>2542772.69</v>
      </c>
      <c r="F174" s="118">
        <v>268.765957446789</v>
      </c>
      <c r="G174" s="117">
        <v>9460.9180201083509</v>
      </c>
    </row>
    <row r="175" spans="1:7" ht="14.5" x14ac:dyDescent="0.3">
      <c r="A175" s="115">
        <v>2215</v>
      </c>
      <c r="B175" s="116" t="s">
        <v>437</v>
      </c>
      <c r="C175" s="117">
        <v>2975555.72</v>
      </c>
      <c r="D175" s="117">
        <v>0</v>
      </c>
      <c r="E175" s="117">
        <v>2975555.72</v>
      </c>
      <c r="F175" s="118">
        <v>319.314117647047</v>
      </c>
      <c r="G175" s="117">
        <v>9318.5849154625303</v>
      </c>
    </row>
    <row r="176" spans="1:7" ht="14.5" x14ac:dyDescent="0.3">
      <c r="A176" s="115">
        <v>2216</v>
      </c>
      <c r="B176" s="116" t="s">
        <v>438</v>
      </c>
      <c r="C176" s="117">
        <v>2675654.2200000002</v>
      </c>
      <c r="D176" s="117">
        <v>0</v>
      </c>
      <c r="E176" s="117">
        <v>2675654.2200000002</v>
      </c>
      <c r="F176" s="118">
        <v>250.72604846224399</v>
      </c>
      <c r="G176" s="117">
        <v>10671.624414018201</v>
      </c>
    </row>
    <row r="177" spans="1:7" ht="14.5" x14ac:dyDescent="0.3">
      <c r="A177" s="115">
        <v>2217</v>
      </c>
      <c r="B177" s="116" t="s">
        <v>439</v>
      </c>
      <c r="C177" s="117">
        <v>3571986.59</v>
      </c>
      <c r="D177" s="117">
        <v>0</v>
      </c>
      <c r="E177" s="117">
        <v>3571986.59</v>
      </c>
      <c r="F177" s="118">
        <v>376.46341698835602</v>
      </c>
      <c r="G177" s="117">
        <v>9488.2701181838402</v>
      </c>
    </row>
    <row r="178" spans="1:7" ht="14.5" x14ac:dyDescent="0.3">
      <c r="A178" s="115">
        <v>2219</v>
      </c>
      <c r="B178" s="116" t="s">
        <v>440</v>
      </c>
      <c r="C178" s="117">
        <v>2432729.13</v>
      </c>
      <c r="D178" s="117">
        <v>0</v>
      </c>
      <c r="E178" s="117">
        <v>2432729.13</v>
      </c>
      <c r="F178" s="118">
        <v>239.67763157893199</v>
      </c>
      <c r="G178" s="117">
        <v>10150.004879361601</v>
      </c>
    </row>
    <row r="179" spans="1:7" ht="14.5" x14ac:dyDescent="0.3">
      <c r="A179" s="115">
        <v>2220</v>
      </c>
      <c r="B179" s="116" t="s">
        <v>441</v>
      </c>
      <c r="C179" s="117">
        <v>2363280.17</v>
      </c>
      <c r="D179" s="117">
        <v>0</v>
      </c>
      <c r="E179" s="117">
        <v>2363280.17</v>
      </c>
      <c r="F179" s="118">
        <v>205.23781399801501</v>
      </c>
      <c r="G179" s="117">
        <v>11514.8379529264</v>
      </c>
    </row>
    <row r="180" spans="1:7" ht="14.5" x14ac:dyDescent="0.3">
      <c r="A180" s="115">
        <v>2221</v>
      </c>
      <c r="B180" s="116" t="s">
        <v>442</v>
      </c>
      <c r="C180" s="117">
        <v>3126687.02</v>
      </c>
      <c r="D180" s="117">
        <v>0</v>
      </c>
      <c r="E180" s="117">
        <v>3126687.02</v>
      </c>
      <c r="F180" s="118">
        <v>398.35099337740701</v>
      </c>
      <c r="G180" s="117">
        <v>7849.0754936757603</v>
      </c>
    </row>
    <row r="181" spans="1:7" ht="14.5" x14ac:dyDescent="0.3">
      <c r="A181" s="115">
        <v>2222</v>
      </c>
      <c r="B181" s="116" t="s">
        <v>443</v>
      </c>
      <c r="C181" s="117">
        <v>156563.37</v>
      </c>
      <c r="D181" s="117">
        <v>0</v>
      </c>
      <c r="E181" s="117">
        <v>156563.37</v>
      </c>
      <c r="F181" s="118">
        <v>2</v>
      </c>
      <c r="G181" s="117">
        <v>78281.684999999998</v>
      </c>
    </row>
    <row r="182" spans="1:7" ht="14.5" x14ac:dyDescent="0.3">
      <c r="A182" s="115">
        <v>2225</v>
      </c>
      <c r="B182" s="116" t="s">
        <v>444</v>
      </c>
      <c r="C182" s="117">
        <v>2637516.67</v>
      </c>
      <c r="D182" s="117">
        <v>0</v>
      </c>
      <c r="E182" s="117">
        <v>2637516.67</v>
      </c>
      <c r="F182" s="118">
        <v>232.16696434776401</v>
      </c>
      <c r="G182" s="117">
        <v>11360.430530715999</v>
      </c>
    </row>
    <row r="183" spans="1:7" ht="14.5" x14ac:dyDescent="0.3">
      <c r="A183" s="115">
        <v>2229</v>
      </c>
      <c r="B183" s="116" t="s">
        <v>445</v>
      </c>
      <c r="C183" s="117">
        <v>2882161.32</v>
      </c>
      <c r="D183" s="117">
        <v>28693.4</v>
      </c>
      <c r="E183" s="117">
        <v>2853467.92</v>
      </c>
      <c r="F183" s="118">
        <v>305.37780465582699</v>
      </c>
      <c r="G183" s="117">
        <v>9344.0580045297393</v>
      </c>
    </row>
    <row r="184" spans="1:7" ht="14.5" x14ac:dyDescent="0.3">
      <c r="A184" s="115">
        <v>2239</v>
      </c>
      <c r="B184" s="116" t="s">
        <v>446</v>
      </c>
      <c r="C184" s="117">
        <v>175789477.68000001</v>
      </c>
      <c r="D184" s="117">
        <v>43283.97</v>
      </c>
      <c r="E184" s="117">
        <v>175746193.71000001</v>
      </c>
      <c r="F184" s="118">
        <v>20575.383966144898</v>
      </c>
      <c r="G184" s="117">
        <v>8541.5754087105197</v>
      </c>
    </row>
    <row r="185" spans="1:7" ht="14.5" x14ac:dyDescent="0.3">
      <c r="A185" s="115">
        <v>2240</v>
      </c>
      <c r="B185" s="116" t="s">
        <v>447</v>
      </c>
      <c r="C185" s="117">
        <v>8761085.5600000005</v>
      </c>
      <c r="D185" s="117">
        <v>0</v>
      </c>
      <c r="E185" s="117">
        <v>8761085.5600000005</v>
      </c>
      <c r="F185" s="118">
        <v>1104.8658822494001</v>
      </c>
      <c r="G185" s="117">
        <v>7929.5466542629401</v>
      </c>
    </row>
    <row r="186" spans="1:7" ht="14.5" x14ac:dyDescent="0.3">
      <c r="A186" s="115">
        <v>2241</v>
      </c>
      <c r="B186" s="116" t="s">
        <v>448</v>
      </c>
      <c r="C186" s="117">
        <v>52878717.340000004</v>
      </c>
      <c r="D186" s="117">
        <v>0</v>
      </c>
      <c r="E186" s="117">
        <v>52878717.340000004</v>
      </c>
      <c r="F186" s="118">
        <v>6094.6573633502603</v>
      </c>
      <c r="G186" s="117">
        <v>8676.2412039735009</v>
      </c>
    </row>
    <row r="187" spans="1:7" ht="14.5" x14ac:dyDescent="0.3">
      <c r="A187" s="115">
        <v>2242</v>
      </c>
      <c r="B187" s="116" t="s">
        <v>255</v>
      </c>
      <c r="C187" s="117">
        <v>109106587.44</v>
      </c>
      <c r="D187" s="117">
        <v>220870</v>
      </c>
      <c r="E187" s="117">
        <v>108885717.44</v>
      </c>
      <c r="F187" s="118">
        <v>12639.3198019437</v>
      </c>
      <c r="G187" s="117">
        <v>8614.8399713135896</v>
      </c>
    </row>
    <row r="188" spans="1:7" ht="14.5" x14ac:dyDescent="0.3">
      <c r="A188" s="115">
        <v>2243</v>
      </c>
      <c r="B188" s="116" t="s">
        <v>449</v>
      </c>
      <c r="C188" s="117">
        <v>363857009.98000002</v>
      </c>
      <c r="D188" s="117">
        <v>0</v>
      </c>
      <c r="E188" s="117">
        <v>363857009.98000002</v>
      </c>
      <c r="F188" s="118">
        <v>40326.255761047803</v>
      </c>
      <c r="G188" s="117">
        <v>9022.8314807113602</v>
      </c>
    </row>
    <row r="189" spans="1:7" ht="14.5" x14ac:dyDescent="0.3">
      <c r="A189" s="115">
        <v>2244</v>
      </c>
      <c r="B189" s="116" t="s">
        <v>450</v>
      </c>
      <c r="C189" s="117">
        <v>42075000.170000002</v>
      </c>
      <c r="D189" s="117">
        <v>75486.13</v>
      </c>
      <c r="E189" s="117">
        <v>41999514.039999999</v>
      </c>
      <c r="F189" s="118">
        <v>5291.0757661690504</v>
      </c>
      <c r="G189" s="117">
        <v>7937.8024235720504</v>
      </c>
    </row>
    <row r="190" spans="1:7" ht="14.5" x14ac:dyDescent="0.3">
      <c r="A190" s="115">
        <v>2245</v>
      </c>
      <c r="B190" s="116" t="s">
        <v>451</v>
      </c>
      <c r="C190" s="117">
        <v>5799190.3799999999</v>
      </c>
      <c r="D190" s="117">
        <v>0</v>
      </c>
      <c r="E190" s="117">
        <v>5799190.3799999999</v>
      </c>
      <c r="F190" s="118">
        <v>618.90831080416001</v>
      </c>
      <c r="G190" s="117">
        <v>9370.0315196365591</v>
      </c>
    </row>
    <row r="191" spans="1:7" ht="14.5" x14ac:dyDescent="0.3">
      <c r="A191" s="115">
        <v>2247</v>
      </c>
      <c r="B191" s="116" t="s">
        <v>452</v>
      </c>
      <c r="C191" s="117">
        <v>821780.34</v>
      </c>
      <c r="D191" s="117">
        <v>0</v>
      </c>
      <c r="E191" s="117">
        <v>821780.34</v>
      </c>
      <c r="F191" s="118">
        <v>46.486486486483003</v>
      </c>
      <c r="G191" s="117">
        <v>17677.832895350199</v>
      </c>
    </row>
    <row r="192" spans="1:7" ht="14.5" x14ac:dyDescent="0.3">
      <c r="A192" s="115">
        <v>2248</v>
      </c>
      <c r="B192" s="116" t="s">
        <v>453</v>
      </c>
      <c r="C192" s="117">
        <v>2916417.58</v>
      </c>
      <c r="D192" s="117">
        <v>7500</v>
      </c>
      <c r="E192" s="117">
        <v>2908917.58</v>
      </c>
      <c r="F192" s="118">
        <v>419.620974545286</v>
      </c>
      <c r="G192" s="117">
        <v>6932.25018876187</v>
      </c>
    </row>
    <row r="193" spans="1:7" ht="14.5" x14ac:dyDescent="0.3">
      <c r="A193" s="115">
        <v>2249</v>
      </c>
      <c r="B193" s="116" t="s">
        <v>454</v>
      </c>
      <c r="C193" s="117">
        <v>992490.59</v>
      </c>
      <c r="D193" s="117">
        <v>0</v>
      </c>
      <c r="E193" s="117">
        <v>992490.59</v>
      </c>
      <c r="F193" s="118">
        <v>352.19927923434801</v>
      </c>
      <c r="G193" s="117">
        <v>2817.9801848476</v>
      </c>
    </row>
    <row r="194" spans="1:7" ht="14.5" x14ac:dyDescent="0.3">
      <c r="A194" s="115">
        <v>2251</v>
      </c>
      <c r="B194" s="116" t="s">
        <v>455</v>
      </c>
      <c r="C194" s="117">
        <v>8619981.4800000004</v>
      </c>
      <c r="D194" s="117">
        <v>32166.45</v>
      </c>
      <c r="E194" s="117">
        <v>8587815.0299999993</v>
      </c>
      <c r="F194" s="118">
        <v>1093.1180393058901</v>
      </c>
      <c r="G194" s="117">
        <v>7856.2558856435198</v>
      </c>
    </row>
    <row r="195" spans="1:7" ht="14.5" x14ac:dyDescent="0.3">
      <c r="A195" s="115">
        <v>2252</v>
      </c>
      <c r="B195" s="116" t="s">
        <v>456</v>
      </c>
      <c r="C195" s="117">
        <v>7273403.4400000004</v>
      </c>
      <c r="D195" s="117">
        <v>770.7</v>
      </c>
      <c r="E195" s="117">
        <v>7272632.7400000002</v>
      </c>
      <c r="F195" s="118">
        <v>866.39110183369598</v>
      </c>
      <c r="G195" s="117">
        <v>8394.16832029744</v>
      </c>
    </row>
    <row r="196" spans="1:7" ht="14.5" x14ac:dyDescent="0.3">
      <c r="A196" s="115">
        <v>2253</v>
      </c>
      <c r="B196" s="116" t="s">
        <v>457</v>
      </c>
      <c r="C196" s="117">
        <v>8414043.5</v>
      </c>
      <c r="D196" s="117">
        <v>176089.18</v>
      </c>
      <c r="E196" s="117">
        <v>8237954.3200000003</v>
      </c>
      <c r="F196" s="118">
        <v>973.95118908590598</v>
      </c>
      <c r="G196" s="117">
        <v>8458.2825220755294</v>
      </c>
    </row>
    <row r="197" spans="1:7" ht="14.5" x14ac:dyDescent="0.3">
      <c r="A197" s="115">
        <v>2254</v>
      </c>
      <c r="B197" s="116" t="s">
        <v>458</v>
      </c>
      <c r="C197" s="117">
        <v>45070079.359999999</v>
      </c>
      <c r="D197" s="117">
        <v>346033.47</v>
      </c>
      <c r="E197" s="117">
        <v>44724045.890000001</v>
      </c>
      <c r="F197" s="118">
        <v>5081.3144743528801</v>
      </c>
      <c r="G197" s="117">
        <v>8801.6685674026794</v>
      </c>
    </row>
    <row r="198" spans="1:7" ht="14.5" x14ac:dyDescent="0.3">
      <c r="A198" s="115">
        <v>2255</v>
      </c>
      <c r="B198" s="116" t="s">
        <v>459</v>
      </c>
      <c r="C198" s="117">
        <v>7114104.75</v>
      </c>
      <c r="D198" s="117">
        <v>48161.14</v>
      </c>
      <c r="E198" s="117">
        <v>7065943.6100000003</v>
      </c>
      <c r="F198" s="118">
        <v>841.98028922394201</v>
      </c>
      <c r="G198" s="117">
        <v>8392.0534725494799</v>
      </c>
    </row>
    <row r="199" spans="1:7" ht="14.5" x14ac:dyDescent="0.3">
      <c r="A199" s="115">
        <v>2256</v>
      </c>
      <c r="B199" s="116" t="s">
        <v>460</v>
      </c>
      <c r="C199" s="117">
        <v>57769322.630000003</v>
      </c>
      <c r="D199" s="117">
        <v>194648.44</v>
      </c>
      <c r="E199" s="117">
        <v>57574674.189999998</v>
      </c>
      <c r="F199" s="118">
        <v>6629.95423740555</v>
      </c>
      <c r="G199" s="117">
        <v>8684.0228647687109</v>
      </c>
    </row>
    <row r="200" spans="1:7" ht="14.5" x14ac:dyDescent="0.3">
      <c r="A200" s="115">
        <v>2257</v>
      </c>
      <c r="B200" s="116" t="s">
        <v>461</v>
      </c>
      <c r="C200" s="117">
        <v>8834687.8900000006</v>
      </c>
      <c r="D200" s="117">
        <v>0</v>
      </c>
      <c r="E200" s="117">
        <v>8834687.8900000006</v>
      </c>
      <c r="F200" s="118">
        <v>1049.0955460416301</v>
      </c>
      <c r="G200" s="117">
        <v>8421.2423962091907</v>
      </c>
    </row>
    <row r="201" spans="1:7" ht="14.5" x14ac:dyDescent="0.3">
      <c r="A201" s="115">
        <v>2262</v>
      </c>
      <c r="B201" s="116" t="s">
        <v>462</v>
      </c>
      <c r="C201" s="117">
        <v>3890168.86</v>
      </c>
      <c r="D201" s="117">
        <v>0</v>
      </c>
      <c r="E201" s="117">
        <v>3890168.86</v>
      </c>
      <c r="F201" s="118">
        <v>471.66749793549002</v>
      </c>
      <c r="G201" s="117">
        <v>8247.6932945930002</v>
      </c>
    </row>
    <row r="202" spans="1:7" ht="14.5" x14ac:dyDescent="0.3">
      <c r="A202" s="115">
        <v>3997</v>
      </c>
      <c r="B202" s="116" t="s">
        <v>463</v>
      </c>
      <c r="C202" s="117">
        <v>2441655.89</v>
      </c>
      <c r="D202" s="117">
        <v>0</v>
      </c>
      <c r="E202" s="117">
        <v>2441655.89</v>
      </c>
      <c r="F202" s="118">
        <v>201.466216216199</v>
      </c>
      <c r="G202" s="117">
        <v>12119.430919275301</v>
      </c>
    </row>
    <row r="203" spans="1:7" ht="14.5" x14ac:dyDescent="0.3">
      <c r="A203" s="115">
        <v>4131</v>
      </c>
      <c r="B203" s="116" t="s">
        <v>464</v>
      </c>
      <c r="C203" s="117">
        <v>25844201.640000001</v>
      </c>
      <c r="D203" s="117">
        <v>25301.84</v>
      </c>
      <c r="E203" s="117">
        <v>25818899.800000001</v>
      </c>
      <c r="F203" s="118">
        <v>3030.0228068321799</v>
      </c>
      <c r="G203" s="117">
        <v>8521.0249050874609</v>
      </c>
    </row>
    <row r="207" spans="1:7" x14ac:dyDescent="0.3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91" activePane="bottomLeft" state="frozen"/>
      <selection pane="bottomLeft" activeCell="G207" sqref="G207"/>
    </sheetView>
  </sheetViews>
  <sheetFormatPr defaultColWidth="8.81640625" defaultRowHeight="13" x14ac:dyDescent="0.3"/>
  <cols>
    <col min="1" max="1" width="10" customWidth="1"/>
    <col min="2" max="2" width="22.7265625" customWidth="1"/>
    <col min="3" max="3" width="19" style="3" customWidth="1"/>
    <col min="4" max="4" width="14.1796875" style="3" customWidth="1"/>
    <col min="5" max="5" width="17.7265625" style="3" bestFit="1" customWidth="1"/>
    <col min="6" max="6" width="12.54296875" style="5" customWidth="1"/>
    <col min="7" max="7" width="13.2695312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507</v>
      </c>
    </row>
    <row r="6" spans="1:9" s="106" customFormat="1" ht="14.5" x14ac:dyDescent="0.3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5" x14ac:dyDescent="0.3">
      <c r="A7" s="115">
        <v>1894</v>
      </c>
      <c r="B7" s="116" t="s">
        <v>270</v>
      </c>
      <c r="C7" s="117">
        <v>24390982.899999999</v>
      </c>
      <c r="D7" s="117">
        <v>2112.5500000000002</v>
      </c>
      <c r="E7" s="117">
        <v>24388870.350000001</v>
      </c>
      <c r="F7" s="118">
        <v>2985.04</v>
      </c>
      <c r="G7" s="117">
        <v>8170.3663434995851</v>
      </c>
      <c r="I7" s="123"/>
    </row>
    <row r="8" spans="1:9" ht="14.5" x14ac:dyDescent="0.3">
      <c r="A8" s="115">
        <v>1895</v>
      </c>
      <c r="B8" s="116" t="s">
        <v>271</v>
      </c>
      <c r="C8" s="117">
        <v>1150486.23</v>
      </c>
      <c r="D8" s="117">
        <v>0</v>
      </c>
      <c r="E8" s="117">
        <v>1150486.23</v>
      </c>
      <c r="F8" s="118">
        <v>78.63</v>
      </c>
      <c r="G8" s="117">
        <v>14631.644792064099</v>
      </c>
    </row>
    <row r="9" spans="1:9" ht="14.5" x14ac:dyDescent="0.3">
      <c r="A9" s="115">
        <v>1896</v>
      </c>
      <c r="B9" s="116" t="s">
        <v>272</v>
      </c>
      <c r="C9" s="117">
        <v>1074607</v>
      </c>
      <c r="D9" s="117">
        <v>0</v>
      </c>
      <c r="E9" s="117">
        <v>1074607</v>
      </c>
      <c r="F9" s="118">
        <v>35.15</v>
      </c>
      <c r="G9" s="117">
        <v>30572.03413940256</v>
      </c>
    </row>
    <row r="10" spans="1:9" ht="14.5" x14ac:dyDescent="0.3">
      <c r="A10" s="115">
        <v>1897</v>
      </c>
      <c r="B10" s="116" t="s">
        <v>273</v>
      </c>
      <c r="C10" s="117">
        <v>2332389.13</v>
      </c>
      <c r="D10" s="117">
        <v>0</v>
      </c>
      <c r="E10" s="117">
        <v>2332389.13</v>
      </c>
      <c r="F10" s="118">
        <v>201.12</v>
      </c>
      <c r="G10" s="117">
        <v>11597.002436356403</v>
      </c>
    </row>
    <row r="11" spans="1:9" ht="14.5" x14ac:dyDescent="0.3">
      <c r="A11" s="115">
        <v>1898</v>
      </c>
      <c r="B11" s="116" t="s">
        <v>274</v>
      </c>
      <c r="C11" s="117">
        <v>4517292.4800000004</v>
      </c>
      <c r="D11" s="117">
        <v>0</v>
      </c>
      <c r="E11" s="117">
        <v>4517292.4800000004</v>
      </c>
      <c r="F11" s="118">
        <v>433.92</v>
      </c>
      <c r="G11" s="117">
        <v>10410.426991150443</v>
      </c>
    </row>
    <row r="12" spans="1:9" ht="14.5" x14ac:dyDescent="0.3">
      <c r="A12" s="115">
        <v>1899</v>
      </c>
      <c r="B12" s="116" t="s">
        <v>275</v>
      </c>
      <c r="C12" s="117">
        <v>1995768.67</v>
      </c>
      <c r="D12" s="117">
        <v>19277.73</v>
      </c>
      <c r="E12" s="117">
        <v>1976490.94</v>
      </c>
      <c r="F12" s="118">
        <v>140.91999999999999</v>
      </c>
      <c r="G12" s="117">
        <v>14025.624042009651</v>
      </c>
    </row>
    <row r="13" spans="1:9" ht="14.5" x14ac:dyDescent="0.3">
      <c r="A13" s="115">
        <v>1900</v>
      </c>
      <c r="B13" s="116" t="s">
        <v>276</v>
      </c>
      <c r="C13" s="117">
        <v>14006798.84</v>
      </c>
      <c r="D13" s="117">
        <v>100320.97</v>
      </c>
      <c r="E13" s="117">
        <v>13906477.869999999</v>
      </c>
      <c r="F13" s="118">
        <v>1572.18</v>
      </c>
      <c r="G13" s="117">
        <v>8845.3471421847371</v>
      </c>
    </row>
    <row r="14" spans="1:9" ht="14.5" x14ac:dyDescent="0.3">
      <c r="A14" s="115">
        <v>1901</v>
      </c>
      <c r="B14" s="116" t="s">
        <v>277</v>
      </c>
      <c r="C14" s="117">
        <v>60342910.539999999</v>
      </c>
      <c r="D14" s="117">
        <v>0</v>
      </c>
      <c r="E14" s="117">
        <v>60342910.539999999</v>
      </c>
      <c r="F14" s="118">
        <v>6707.56</v>
      </c>
      <c r="G14" s="117">
        <v>8996.2535616528203</v>
      </c>
    </row>
    <row r="15" spans="1:9" ht="14.5" x14ac:dyDescent="0.3">
      <c r="A15" s="115">
        <v>1922</v>
      </c>
      <c r="B15" s="116" t="s">
        <v>278</v>
      </c>
      <c r="C15" s="117">
        <v>83596951.090000004</v>
      </c>
      <c r="D15" s="117">
        <v>235656.8</v>
      </c>
      <c r="E15" s="117">
        <v>83361294.290000007</v>
      </c>
      <c r="F15" s="118">
        <v>9725.8799999999992</v>
      </c>
      <c r="G15" s="117">
        <v>8571.0798704076151</v>
      </c>
    </row>
    <row r="16" spans="1:9" ht="14.5" x14ac:dyDescent="0.3">
      <c r="A16" s="115">
        <v>1923</v>
      </c>
      <c r="B16" s="116" t="s">
        <v>279</v>
      </c>
      <c r="C16" s="117">
        <v>59451993.100000001</v>
      </c>
      <c r="D16" s="117">
        <v>180494.46</v>
      </c>
      <c r="E16" s="117">
        <v>59271498.640000001</v>
      </c>
      <c r="F16" s="118">
        <v>7051.74</v>
      </c>
      <c r="G16" s="117">
        <v>8405.2302892619409</v>
      </c>
    </row>
    <row r="17" spans="1:7" ht="14.5" x14ac:dyDescent="0.3">
      <c r="A17" s="115">
        <v>1924</v>
      </c>
      <c r="B17" s="116" t="s">
        <v>280</v>
      </c>
      <c r="C17" s="117">
        <v>150236245.31</v>
      </c>
      <c r="D17" s="117">
        <v>130</v>
      </c>
      <c r="E17" s="117">
        <v>150236115.31</v>
      </c>
      <c r="F17" s="118">
        <v>17223</v>
      </c>
      <c r="G17" s="117">
        <v>8722.9933989432739</v>
      </c>
    </row>
    <row r="18" spans="1:7" ht="14.5" x14ac:dyDescent="0.3">
      <c r="A18" s="115">
        <v>1925</v>
      </c>
      <c r="B18" s="116" t="s">
        <v>281</v>
      </c>
      <c r="C18" s="117">
        <v>22776313.140000001</v>
      </c>
      <c r="D18" s="117">
        <v>0</v>
      </c>
      <c r="E18" s="117">
        <v>22776313.140000001</v>
      </c>
      <c r="F18" s="118">
        <v>2681.87</v>
      </c>
      <c r="G18" s="117">
        <v>8492.6984305726983</v>
      </c>
    </row>
    <row r="19" spans="1:7" ht="14.5" x14ac:dyDescent="0.3">
      <c r="A19" s="115">
        <v>1926</v>
      </c>
      <c r="B19" s="116" t="s">
        <v>282</v>
      </c>
      <c r="C19" s="117">
        <v>35041176.359999999</v>
      </c>
      <c r="D19" s="117">
        <v>61970.86</v>
      </c>
      <c r="E19" s="117">
        <v>34979205.5</v>
      </c>
      <c r="F19" s="118">
        <v>4372.46</v>
      </c>
      <c r="G19" s="117">
        <v>7999.8914798534461</v>
      </c>
    </row>
    <row r="20" spans="1:7" ht="14.5" x14ac:dyDescent="0.3">
      <c r="A20" s="115">
        <v>1927</v>
      </c>
      <c r="B20" s="116" t="s">
        <v>283</v>
      </c>
      <c r="C20" s="117">
        <v>5941192.9500000002</v>
      </c>
      <c r="D20" s="117">
        <v>0</v>
      </c>
      <c r="E20" s="117">
        <v>5941192.9500000002</v>
      </c>
      <c r="F20" s="118">
        <v>621.87</v>
      </c>
      <c r="G20" s="117">
        <v>9553.7539196295056</v>
      </c>
    </row>
    <row r="21" spans="1:7" ht="14.5" x14ac:dyDescent="0.3">
      <c r="A21" s="115">
        <v>1928</v>
      </c>
      <c r="B21" s="116" t="s">
        <v>284</v>
      </c>
      <c r="C21" s="117">
        <v>68293292.340000004</v>
      </c>
      <c r="D21" s="117">
        <v>29870</v>
      </c>
      <c r="E21" s="117">
        <v>68263422.340000004</v>
      </c>
      <c r="F21" s="118">
        <v>7966.88</v>
      </c>
      <c r="G21" s="117">
        <v>8568.4009725262586</v>
      </c>
    </row>
    <row r="22" spans="1:7" ht="14.5" x14ac:dyDescent="0.3">
      <c r="A22" s="115">
        <v>1929</v>
      </c>
      <c r="B22" s="116" t="s">
        <v>285</v>
      </c>
      <c r="C22" s="117">
        <v>41641548.219999999</v>
      </c>
      <c r="D22" s="117">
        <v>0</v>
      </c>
      <c r="E22" s="117">
        <v>41641548.219999999</v>
      </c>
      <c r="F22" s="118">
        <v>4718.1499999999996</v>
      </c>
      <c r="G22" s="117">
        <v>8825.8211841505672</v>
      </c>
    </row>
    <row r="23" spans="1:7" ht="14.5" x14ac:dyDescent="0.3">
      <c r="A23" s="115">
        <v>1930</v>
      </c>
      <c r="B23" s="116" t="s">
        <v>286</v>
      </c>
      <c r="C23" s="117">
        <v>22156923.43</v>
      </c>
      <c r="D23" s="117">
        <v>0</v>
      </c>
      <c r="E23" s="117">
        <v>22156923.43</v>
      </c>
      <c r="F23" s="118">
        <v>2798.97</v>
      </c>
      <c r="G23" s="117">
        <v>7916.0989328217174</v>
      </c>
    </row>
    <row r="24" spans="1:7" ht="14.5" x14ac:dyDescent="0.3">
      <c r="A24" s="115">
        <v>1931</v>
      </c>
      <c r="B24" s="116" t="s">
        <v>287</v>
      </c>
      <c r="C24" s="117">
        <v>17531042</v>
      </c>
      <c r="D24" s="117">
        <v>0</v>
      </c>
      <c r="E24" s="117">
        <v>17531042</v>
      </c>
      <c r="F24" s="118">
        <v>2093.42</v>
      </c>
      <c r="G24" s="117">
        <v>8374.3548833965469</v>
      </c>
    </row>
    <row r="25" spans="1:7" ht="14.5" x14ac:dyDescent="0.3">
      <c r="A25" s="115">
        <v>1933</v>
      </c>
      <c r="B25" s="116" t="s">
        <v>288</v>
      </c>
      <c r="C25" s="117">
        <v>15218389</v>
      </c>
      <c r="D25" s="117">
        <v>119210.33</v>
      </c>
      <c r="E25" s="117">
        <v>15099178.67</v>
      </c>
      <c r="F25" s="118">
        <v>1827.78</v>
      </c>
      <c r="G25" s="117">
        <v>8260.9387727188168</v>
      </c>
    </row>
    <row r="26" spans="1:7" ht="14.5" x14ac:dyDescent="0.3">
      <c r="A26" s="115">
        <v>1934</v>
      </c>
      <c r="B26" s="116" t="s">
        <v>289</v>
      </c>
      <c r="C26" s="117">
        <v>3385396.28</v>
      </c>
      <c r="D26" s="117">
        <v>50463</v>
      </c>
      <c r="E26" s="117">
        <v>3334933.28</v>
      </c>
      <c r="F26" s="118">
        <v>124.33</v>
      </c>
      <c r="G26" s="117">
        <v>26823.238799967825</v>
      </c>
    </row>
    <row r="27" spans="1:7" ht="14.5" x14ac:dyDescent="0.3">
      <c r="A27" s="115">
        <v>1935</v>
      </c>
      <c r="B27" s="116" t="s">
        <v>290</v>
      </c>
      <c r="C27" s="117">
        <v>15467951.560000001</v>
      </c>
      <c r="D27" s="117">
        <v>0</v>
      </c>
      <c r="E27" s="117">
        <v>15467951.560000001</v>
      </c>
      <c r="F27" s="118">
        <v>1549.8</v>
      </c>
      <c r="G27" s="117">
        <v>9980.6114079236031</v>
      </c>
    </row>
    <row r="28" spans="1:7" ht="14.5" x14ac:dyDescent="0.3">
      <c r="A28" s="115">
        <v>1936</v>
      </c>
      <c r="B28" s="116" t="s">
        <v>291</v>
      </c>
      <c r="C28" s="117">
        <v>8846354.4100000001</v>
      </c>
      <c r="D28" s="117">
        <v>246502.01</v>
      </c>
      <c r="E28" s="117">
        <v>8599852.4000000004</v>
      </c>
      <c r="F28" s="118">
        <v>977.89</v>
      </c>
      <c r="G28" s="117">
        <v>8794.2942457740646</v>
      </c>
    </row>
    <row r="29" spans="1:7" ht="14.5" x14ac:dyDescent="0.3">
      <c r="A29" s="115">
        <v>1944</v>
      </c>
      <c r="B29" s="116" t="s">
        <v>292</v>
      </c>
      <c r="C29" s="117">
        <v>19401318.550000001</v>
      </c>
      <c r="D29" s="117">
        <v>30826.19</v>
      </c>
      <c r="E29" s="117">
        <v>19370492.359999999</v>
      </c>
      <c r="F29" s="118">
        <v>2412.0700000000002</v>
      </c>
      <c r="G29" s="117">
        <v>8030.6510010074326</v>
      </c>
    </row>
    <row r="30" spans="1:7" ht="14.5" x14ac:dyDescent="0.3">
      <c r="A30" s="115">
        <v>1945</v>
      </c>
      <c r="B30" s="116" t="s">
        <v>293</v>
      </c>
      <c r="C30" s="117">
        <v>6581272.5</v>
      </c>
      <c r="D30" s="117">
        <v>0</v>
      </c>
      <c r="E30" s="117">
        <v>6581272.5</v>
      </c>
      <c r="F30" s="118">
        <v>723.39</v>
      </c>
      <c r="G30" s="117">
        <v>9097.8206776427651</v>
      </c>
    </row>
    <row r="31" spans="1:7" ht="14.5" x14ac:dyDescent="0.3">
      <c r="A31" s="115">
        <v>1946</v>
      </c>
      <c r="B31" s="116" t="s">
        <v>294</v>
      </c>
      <c r="C31" s="117">
        <v>7614477.2000000002</v>
      </c>
      <c r="D31" s="117">
        <v>40899.4</v>
      </c>
      <c r="E31" s="117">
        <v>7573577.7999999998</v>
      </c>
      <c r="F31" s="118">
        <v>950.42</v>
      </c>
      <c r="G31" s="117">
        <v>7968.6641695250519</v>
      </c>
    </row>
    <row r="32" spans="1:7" ht="14.5" x14ac:dyDescent="0.3">
      <c r="A32" s="115">
        <v>1947</v>
      </c>
      <c r="B32" s="116" t="s">
        <v>295</v>
      </c>
      <c r="C32" s="117">
        <v>5276352.24</v>
      </c>
      <c r="D32" s="117">
        <v>0</v>
      </c>
      <c r="E32" s="117">
        <v>5276352.24</v>
      </c>
      <c r="F32" s="118">
        <v>534.27</v>
      </c>
      <c r="G32" s="117">
        <v>9875.8160480655861</v>
      </c>
    </row>
    <row r="33" spans="1:7" ht="14.5" x14ac:dyDescent="0.3">
      <c r="A33" s="115">
        <v>1948</v>
      </c>
      <c r="B33" s="116" t="s">
        <v>296</v>
      </c>
      <c r="C33" s="117">
        <v>24831893.579999998</v>
      </c>
      <c r="D33" s="117">
        <v>1070</v>
      </c>
      <c r="E33" s="117">
        <v>24830823.579999998</v>
      </c>
      <c r="F33" s="118">
        <v>3004.41</v>
      </c>
      <c r="G33" s="117">
        <v>8264.7919491680568</v>
      </c>
    </row>
    <row r="34" spans="1:7" ht="14.5" x14ac:dyDescent="0.3">
      <c r="A34" s="115">
        <v>1964</v>
      </c>
      <c r="B34" s="116" t="s">
        <v>297</v>
      </c>
      <c r="C34" s="117">
        <v>8102346.6200000001</v>
      </c>
      <c r="D34" s="117">
        <v>108098.96</v>
      </c>
      <c r="E34" s="117">
        <v>7994247.6600000001</v>
      </c>
      <c r="F34" s="118">
        <v>991.6</v>
      </c>
      <c r="G34" s="117">
        <v>8061.9681928196851</v>
      </c>
    </row>
    <row r="35" spans="1:7" ht="14.5" x14ac:dyDescent="0.3">
      <c r="A35" s="115">
        <v>1965</v>
      </c>
      <c r="B35" s="116" t="s">
        <v>298</v>
      </c>
      <c r="C35" s="117">
        <v>26520131.07</v>
      </c>
      <c r="D35" s="117">
        <v>0</v>
      </c>
      <c r="E35" s="117">
        <v>26520131.07</v>
      </c>
      <c r="F35" s="118">
        <v>3229.33</v>
      </c>
      <c r="G35" s="117">
        <v>8212.2703687761859</v>
      </c>
    </row>
    <row r="36" spans="1:7" ht="14.5" x14ac:dyDescent="0.3">
      <c r="A36" s="115">
        <v>1966</v>
      </c>
      <c r="B36" s="116" t="s">
        <v>299</v>
      </c>
      <c r="C36" s="117">
        <v>34905018.689999998</v>
      </c>
      <c r="D36" s="117">
        <v>0</v>
      </c>
      <c r="E36" s="117">
        <v>34905018.689999998</v>
      </c>
      <c r="F36" s="118">
        <v>4456</v>
      </c>
      <c r="G36" s="117">
        <v>7833.2627221723515</v>
      </c>
    </row>
    <row r="37" spans="1:7" ht="14.5" x14ac:dyDescent="0.3">
      <c r="A37" s="115">
        <v>1967</v>
      </c>
      <c r="B37" s="116" t="s">
        <v>300</v>
      </c>
      <c r="C37" s="117">
        <v>1510436.72</v>
      </c>
      <c r="D37" s="117">
        <v>0</v>
      </c>
      <c r="E37" s="117">
        <v>1510436.72</v>
      </c>
      <c r="F37" s="118">
        <v>115.39</v>
      </c>
      <c r="G37" s="117">
        <v>13089.840714100008</v>
      </c>
    </row>
    <row r="38" spans="1:7" ht="14.5" x14ac:dyDescent="0.3">
      <c r="A38" s="115">
        <v>1968</v>
      </c>
      <c r="B38" s="116" t="s">
        <v>301</v>
      </c>
      <c r="C38" s="117">
        <v>5099677.55</v>
      </c>
      <c r="D38" s="117">
        <v>0</v>
      </c>
      <c r="E38" s="117">
        <v>5099677.55</v>
      </c>
      <c r="F38" s="118">
        <v>577.17999999999995</v>
      </c>
      <c r="G38" s="117">
        <v>8835.5063411760639</v>
      </c>
    </row>
    <row r="39" spans="1:7" ht="14.5" x14ac:dyDescent="0.3">
      <c r="A39" s="115">
        <v>1969</v>
      </c>
      <c r="B39" s="116" t="s">
        <v>302</v>
      </c>
      <c r="C39" s="117">
        <v>6401132.6699999999</v>
      </c>
      <c r="D39" s="117">
        <v>0</v>
      </c>
      <c r="E39" s="117">
        <v>6401132.6699999999</v>
      </c>
      <c r="F39" s="118">
        <v>705.56</v>
      </c>
      <c r="G39" s="117">
        <v>9072.4143517206194</v>
      </c>
    </row>
    <row r="40" spans="1:7" ht="14.5" x14ac:dyDescent="0.3">
      <c r="A40" s="115">
        <v>1970</v>
      </c>
      <c r="B40" s="116" t="s">
        <v>303</v>
      </c>
      <c r="C40" s="117">
        <v>23957980.25</v>
      </c>
      <c r="D40" s="117">
        <v>1704.5</v>
      </c>
      <c r="E40" s="117">
        <v>23956275.75</v>
      </c>
      <c r="F40" s="118">
        <v>2944.29</v>
      </c>
      <c r="G40" s="117">
        <v>8136.5204344680724</v>
      </c>
    </row>
    <row r="41" spans="1:7" ht="14.5" x14ac:dyDescent="0.3">
      <c r="A41" s="115">
        <v>1972</v>
      </c>
      <c r="B41" s="116" t="s">
        <v>304</v>
      </c>
      <c r="C41" s="117">
        <v>4402371.43</v>
      </c>
      <c r="D41" s="117">
        <v>0</v>
      </c>
      <c r="E41" s="117">
        <v>4402371.43</v>
      </c>
      <c r="F41" s="118">
        <v>453.35</v>
      </c>
      <c r="G41" s="117">
        <v>9710.7564354251663</v>
      </c>
    </row>
    <row r="42" spans="1:7" ht="14.5" x14ac:dyDescent="0.3">
      <c r="A42" s="115">
        <v>1973</v>
      </c>
      <c r="B42" s="116" t="s">
        <v>305</v>
      </c>
      <c r="C42" s="117">
        <v>2533978.19</v>
      </c>
      <c r="D42" s="117">
        <v>0</v>
      </c>
      <c r="E42" s="117">
        <v>2533978.19</v>
      </c>
      <c r="F42" s="118">
        <v>212.48</v>
      </c>
      <c r="G42" s="117">
        <v>11925.725668298193</v>
      </c>
    </row>
    <row r="43" spans="1:7" ht="14.5" x14ac:dyDescent="0.3">
      <c r="A43" s="115">
        <v>1974</v>
      </c>
      <c r="B43" s="116" t="s">
        <v>306</v>
      </c>
      <c r="C43" s="117">
        <v>13191405.380000001</v>
      </c>
      <c r="D43" s="117">
        <v>92788.2</v>
      </c>
      <c r="E43" s="117">
        <v>13098617.18</v>
      </c>
      <c r="F43" s="118">
        <v>1577.9</v>
      </c>
      <c r="G43" s="117">
        <v>8301.2974079472715</v>
      </c>
    </row>
    <row r="44" spans="1:7" ht="14.5" x14ac:dyDescent="0.3">
      <c r="A44" s="115">
        <v>1976</v>
      </c>
      <c r="B44" s="116" t="s">
        <v>307</v>
      </c>
      <c r="C44" s="117">
        <v>144762271</v>
      </c>
      <c r="D44" s="117">
        <v>1511</v>
      </c>
      <c r="E44" s="117">
        <v>144760760</v>
      </c>
      <c r="F44" s="118">
        <v>17850.87</v>
      </c>
      <c r="G44" s="117">
        <v>8109.4512480344101</v>
      </c>
    </row>
    <row r="45" spans="1:7" ht="14.5" x14ac:dyDescent="0.3">
      <c r="A45" s="115">
        <v>1977</v>
      </c>
      <c r="B45" s="116" t="s">
        <v>308</v>
      </c>
      <c r="C45" s="117">
        <v>61432300.369999997</v>
      </c>
      <c r="D45" s="117">
        <v>40536</v>
      </c>
      <c r="E45" s="117">
        <v>61391764.369999997</v>
      </c>
      <c r="F45" s="118">
        <v>7311.12</v>
      </c>
      <c r="G45" s="117">
        <v>8397.0396286752239</v>
      </c>
    </row>
    <row r="46" spans="1:7" ht="14.5" x14ac:dyDescent="0.3">
      <c r="A46" s="115">
        <v>1978</v>
      </c>
      <c r="B46" s="116" t="s">
        <v>309</v>
      </c>
      <c r="C46" s="117">
        <v>9484970.2599999998</v>
      </c>
      <c r="D46" s="117">
        <v>224004.24</v>
      </c>
      <c r="E46" s="117">
        <v>9260966.0199999996</v>
      </c>
      <c r="F46" s="118">
        <v>1038.99</v>
      </c>
      <c r="G46" s="117">
        <v>8913.4313323516108</v>
      </c>
    </row>
    <row r="47" spans="1:7" ht="14.5" x14ac:dyDescent="0.3">
      <c r="A47" s="115">
        <v>1990</v>
      </c>
      <c r="B47" s="116" t="s">
        <v>310</v>
      </c>
      <c r="C47" s="117">
        <v>4690034.09</v>
      </c>
      <c r="D47" s="117">
        <v>1220.69</v>
      </c>
      <c r="E47" s="117">
        <v>4688813.4000000004</v>
      </c>
      <c r="F47" s="118">
        <v>577.82000000000005</v>
      </c>
      <c r="G47" s="117">
        <v>8114.6609670831749</v>
      </c>
    </row>
    <row r="48" spans="1:7" ht="14.5" x14ac:dyDescent="0.3">
      <c r="A48" s="115">
        <v>1991</v>
      </c>
      <c r="B48" s="116" t="s">
        <v>311</v>
      </c>
      <c r="C48" s="117">
        <v>45142714.5</v>
      </c>
      <c r="D48" s="117">
        <v>16722.89</v>
      </c>
      <c r="E48" s="117">
        <v>45125991.609999999</v>
      </c>
      <c r="F48" s="118">
        <v>5824.39</v>
      </c>
      <c r="G48" s="117">
        <v>7747.7627030470139</v>
      </c>
    </row>
    <row r="49" spans="1:7" ht="14.5" x14ac:dyDescent="0.3">
      <c r="A49" s="115">
        <v>1992</v>
      </c>
      <c r="B49" s="116" t="s">
        <v>312</v>
      </c>
      <c r="C49" s="117">
        <v>6022674.7000000002</v>
      </c>
      <c r="D49" s="117">
        <v>0</v>
      </c>
      <c r="E49" s="117">
        <v>6022674.7000000002</v>
      </c>
      <c r="F49" s="118">
        <v>710.73</v>
      </c>
      <c r="G49" s="117">
        <v>8473.9277925513197</v>
      </c>
    </row>
    <row r="50" spans="1:7" ht="14.5" x14ac:dyDescent="0.3">
      <c r="A50" s="115">
        <v>1993</v>
      </c>
      <c r="B50" s="116" t="s">
        <v>313</v>
      </c>
      <c r="C50" s="117">
        <v>2167843.63</v>
      </c>
      <c r="D50" s="117">
        <v>0</v>
      </c>
      <c r="E50" s="117">
        <v>2167843.63</v>
      </c>
      <c r="F50" s="118">
        <v>207.67</v>
      </c>
      <c r="G50" s="117">
        <v>10438.886839697598</v>
      </c>
    </row>
    <row r="51" spans="1:7" ht="14.5" x14ac:dyDescent="0.3">
      <c r="A51" s="115">
        <v>1994</v>
      </c>
      <c r="B51" s="116" t="s">
        <v>314</v>
      </c>
      <c r="C51" s="117">
        <v>11287933.93</v>
      </c>
      <c r="D51" s="117">
        <v>0</v>
      </c>
      <c r="E51" s="117">
        <v>11287933.93</v>
      </c>
      <c r="F51" s="118">
        <v>1466.81</v>
      </c>
      <c r="G51" s="117">
        <v>7695.5665219080865</v>
      </c>
    </row>
    <row r="52" spans="1:7" ht="14.5" x14ac:dyDescent="0.3">
      <c r="A52" s="115">
        <v>1995</v>
      </c>
      <c r="B52" s="116" t="s">
        <v>315</v>
      </c>
      <c r="C52" s="117">
        <v>2278775.06</v>
      </c>
      <c r="D52" s="117">
        <v>0</v>
      </c>
      <c r="E52" s="117">
        <v>2278775.06</v>
      </c>
      <c r="F52" s="118">
        <v>190.61</v>
      </c>
      <c r="G52" s="117">
        <v>11955.170557683226</v>
      </c>
    </row>
    <row r="53" spans="1:7" ht="14.5" x14ac:dyDescent="0.3">
      <c r="A53" s="115">
        <v>1996</v>
      </c>
      <c r="B53" s="116" t="s">
        <v>316</v>
      </c>
      <c r="C53" s="117">
        <v>2970491</v>
      </c>
      <c r="D53" s="117">
        <v>4542.01</v>
      </c>
      <c r="E53" s="117">
        <v>2965948.99</v>
      </c>
      <c r="F53" s="118">
        <v>311.08999999999997</v>
      </c>
      <c r="G53" s="117">
        <v>9534.0544215500358</v>
      </c>
    </row>
    <row r="54" spans="1:7" ht="14.5" x14ac:dyDescent="0.3">
      <c r="A54" s="115">
        <v>1997</v>
      </c>
      <c r="B54" s="116" t="s">
        <v>317</v>
      </c>
      <c r="C54" s="117">
        <v>2606824.9300000002</v>
      </c>
      <c r="D54" s="117">
        <v>0</v>
      </c>
      <c r="E54" s="117">
        <v>2606824.9300000002</v>
      </c>
      <c r="F54" s="118">
        <v>240.41</v>
      </c>
      <c r="G54" s="117">
        <v>10843.246661952498</v>
      </c>
    </row>
    <row r="55" spans="1:7" ht="14.5" x14ac:dyDescent="0.3">
      <c r="A55" s="115">
        <v>1998</v>
      </c>
      <c r="B55" s="116" t="s">
        <v>318</v>
      </c>
      <c r="C55" s="117">
        <v>3372301.54</v>
      </c>
      <c r="D55" s="117">
        <v>38245</v>
      </c>
      <c r="E55" s="117">
        <v>3334056.54</v>
      </c>
      <c r="F55" s="118">
        <v>252.45</v>
      </c>
      <c r="G55" s="117">
        <v>13206.799524658349</v>
      </c>
    </row>
    <row r="56" spans="1:7" ht="14.5" x14ac:dyDescent="0.3">
      <c r="A56" s="115">
        <v>1999</v>
      </c>
      <c r="B56" s="116" t="s">
        <v>319</v>
      </c>
      <c r="C56" s="117">
        <v>4232048.58</v>
      </c>
      <c r="D56" s="117">
        <v>0</v>
      </c>
      <c r="E56" s="117">
        <v>4232048.58</v>
      </c>
      <c r="F56" s="118">
        <v>372.2</v>
      </c>
      <c r="G56" s="117">
        <v>11370.36157979581</v>
      </c>
    </row>
    <row r="57" spans="1:7" ht="14.5" x14ac:dyDescent="0.3">
      <c r="A57" s="115">
        <v>2000</v>
      </c>
      <c r="B57" s="116" t="s">
        <v>320</v>
      </c>
      <c r="C57" s="117">
        <v>3018938.5</v>
      </c>
      <c r="D57" s="117">
        <v>301096.49</v>
      </c>
      <c r="E57" s="117">
        <v>2717842.01</v>
      </c>
      <c r="F57" s="118">
        <v>272.64999999999998</v>
      </c>
      <c r="G57" s="117">
        <v>9968.2450394278385</v>
      </c>
    </row>
    <row r="58" spans="1:7" ht="14.5" x14ac:dyDescent="0.3">
      <c r="A58" s="115">
        <v>2001</v>
      </c>
      <c r="B58" s="116" t="s">
        <v>321</v>
      </c>
      <c r="C58" s="117">
        <v>7138925.7400000002</v>
      </c>
      <c r="D58" s="117">
        <v>936232.62</v>
      </c>
      <c r="E58" s="117">
        <v>6202693.1200000001</v>
      </c>
      <c r="F58" s="118">
        <v>674.64</v>
      </c>
      <c r="G58" s="117">
        <v>9194.078501126527</v>
      </c>
    </row>
    <row r="59" spans="1:7" ht="14.5" x14ac:dyDescent="0.3">
      <c r="A59" s="115">
        <v>2002</v>
      </c>
      <c r="B59" s="116" t="s">
        <v>322</v>
      </c>
      <c r="C59" s="117">
        <v>10344824.710000001</v>
      </c>
      <c r="D59" s="117">
        <v>0</v>
      </c>
      <c r="E59" s="117">
        <v>10344824.710000001</v>
      </c>
      <c r="F59" s="118">
        <v>1418.93</v>
      </c>
      <c r="G59" s="117">
        <v>7290.581431078348</v>
      </c>
    </row>
    <row r="60" spans="1:7" ht="14.5" x14ac:dyDescent="0.3">
      <c r="A60" s="115">
        <v>2003</v>
      </c>
      <c r="B60" s="116" t="s">
        <v>323</v>
      </c>
      <c r="C60" s="117">
        <v>10659817</v>
      </c>
      <c r="D60" s="117">
        <v>0</v>
      </c>
      <c r="E60" s="117">
        <v>10659817</v>
      </c>
      <c r="F60" s="118">
        <v>1333.8</v>
      </c>
      <c r="G60" s="117">
        <v>7992.065527065527</v>
      </c>
    </row>
    <row r="61" spans="1:7" ht="14.5" x14ac:dyDescent="0.3">
      <c r="A61" s="115">
        <v>2005</v>
      </c>
      <c r="B61" s="116" t="s">
        <v>324</v>
      </c>
      <c r="C61" s="117">
        <v>2233673.33</v>
      </c>
      <c r="D61" s="117">
        <v>0</v>
      </c>
      <c r="E61" s="117">
        <v>2233673.33</v>
      </c>
      <c r="F61" s="118">
        <v>157.22999999999999</v>
      </c>
      <c r="G61" s="117">
        <v>14206.40672899574</v>
      </c>
    </row>
    <row r="62" spans="1:7" ht="14.5" x14ac:dyDescent="0.3">
      <c r="A62" s="115">
        <v>2006</v>
      </c>
      <c r="B62" s="116" t="s">
        <v>325</v>
      </c>
      <c r="C62" s="117">
        <v>1634290.68</v>
      </c>
      <c r="D62" s="117">
        <v>10050.459999999999</v>
      </c>
      <c r="E62" s="117">
        <v>1624240.22</v>
      </c>
      <c r="F62" s="118">
        <v>126.37</v>
      </c>
      <c r="G62" s="117">
        <v>12853.052306718366</v>
      </c>
    </row>
    <row r="63" spans="1:7" ht="14.5" x14ac:dyDescent="0.3">
      <c r="A63" s="115">
        <v>2008</v>
      </c>
      <c r="B63" s="116" t="s">
        <v>326</v>
      </c>
      <c r="C63" s="117">
        <v>5768273.46</v>
      </c>
      <c r="D63" s="117">
        <v>0</v>
      </c>
      <c r="E63" s="117">
        <v>5768273.46</v>
      </c>
      <c r="F63" s="118">
        <v>591.41</v>
      </c>
      <c r="G63" s="117">
        <v>9753.4256438004104</v>
      </c>
    </row>
    <row r="64" spans="1:7" ht="14.5" x14ac:dyDescent="0.3">
      <c r="A64" s="115">
        <v>2009</v>
      </c>
      <c r="B64" s="116" t="s">
        <v>327</v>
      </c>
      <c r="C64" s="117">
        <v>1784742.89</v>
      </c>
      <c r="D64" s="117">
        <v>0</v>
      </c>
      <c r="E64" s="117">
        <v>1784742.89</v>
      </c>
      <c r="F64" s="118">
        <v>147.72999999999999</v>
      </c>
      <c r="G64" s="117">
        <v>12081.113450213226</v>
      </c>
    </row>
    <row r="65" spans="1:7" ht="14.5" x14ac:dyDescent="0.3">
      <c r="A65" s="115">
        <v>2010</v>
      </c>
      <c r="B65" s="116" t="s">
        <v>328</v>
      </c>
      <c r="C65" s="117">
        <v>914142.4</v>
      </c>
      <c r="D65" s="117">
        <v>0</v>
      </c>
      <c r="E65" s="117">
        <v>914142.4</v>
      </c>
      <c r="F65" s="118">
        <v>58.7</v>
      </c>
      <c r="G65" s="117">
        <v>15573.124361158432</v>
      </c>
    </row>
    <row r="66" spans="1:7" ht="14.5" x14ac:dyDescent="0.3">
      <c r="A66" s="115">
        <v>2011</v>
      </c>
      <c r="B66" s="116" t="s">
        <v>329</v>
      </c>
      <c r="C66" s="117">
        <v>913052.28</v>
      </c>
      <c r="D66" s="117">
        <v>0</v>
      </c>
      <c r="E66" s="117">
        <v>913052.28</v>
      </c>
      <c r="F66" s="118">
        <v>46.18</v>
      </c>
      <c r="G66" s="117">
        <v>19771.595495885667</v>
      </c>
    </row>
    <row r="67" spans="1:7" ht="14.5" x14ac:dyDescent="0.3">
      <c r="A67" s="115">
        <v>2012</v>
      </c>
      <c r="B67" s="116" t="s">
        <v>330</v>
      </c>
      <c r="C67" s="117">
        <v>789747.56</v>
      </c>
      <c r="D67" s="117">
        <v>0</v>
      </c>
      <c r="E67" s="117">
        <v>789747.56</v>
      </c>
      <c r="F67" s="118">
        <v>27.82</v>
      </c>
      <c r="G67" s="117">
        <v>28387.762760603884</v>
      </c>
    </row>
    <row r="68" spans="1:7" ht="14.5" x14ac:dyDescent="0.3">
      <c r="A68" s="115">
        <v>2014</v>
      </c>
      <c r="B68" s="116" t="s">
        <v>331</v>
      </c>
      <c r="C68" s="117">
        <v>7702132.9100000001</v>
      </c>
      <c r="D68" s="117">
        <v>0</v>
      </c>
      <c r="E68" s="117">
        <v>7702132.9100000001</v>
      </c>
      <c r="F68" s="118">
        <v>855.25</v>
      </c>
      <c r="G68" s="117">
        <v>9005.7093364513294</v>
      </c>
    </row>
    <row r="69" spans="1:7" ht="14.5" x14ac:dyDescent="0.3">
      <c r="A69" s="115">
        <v>2015</v>
      </c>
      <c r="B69" s="116" t="s">
        <v>332</v>
      </c>
      <c r="C69" s="117">
        <v>679425.47</v>
      </c>
      <c r="D69" s="117">
        <v>0</v>
      </c>
      <c r="E69" s="117">
        <v>679425.47</v>
      </c>
      <c r="F69" s="118">
        <v>74.150000000000006</v>
      </c>
      <c r="G69" s="117">
        <v>9162.851921780175</v>
      </c>
    </row>
    <row r="70" spans="1:7" ht="14.5" x14ac:dyDescent="0.3">
      <c r="A70" s="115">
        <v>2016</v>
      </c>
      <c r="B70" s="116" t="s">
        <v>333</v>
      </c>
      <c r="C70" s="117">
        <v>150532.25</v>
      </c>
      <c r="D70" s="117">
        <v>0</v>
      </c>
      <c r="E70" s="117">
        <v>150532.25</v>
      </c>
      <c r="F70" s="118">
        <v>4.5</v>
      </c>
      <c r="G70" s="117">
        <v>33451.611111111109</v>
      </c>
    </row>
    <row r="71" spans="1:7" ht="14.5" x14ac:dyDescent="0.3">
      <c r="A71" s="115">
        <v>2017</v>
      </c>
      <c r="B71" s="116" t="s">
        <v>334</v>
      </c>
      <c r="C71" s="117">
        <v>191531</v>
      </c>
      <c r="D71" s="117">
        <v>0</v>
      </c>
      <c r="E71" s="117">
        <v>191531</v>
      </c>
      <c r="F71" s="118">
        <v>3.84</v>
      </c>
      <c r="G71" s="117">
        <v>49877.864583333336</v>
      </c>
    </row>
    <row r="72" spans="1:7" ht="14.5" x14ac:dyDescent="0.3">
      <c r="A72" s="115">
        <v>2018</v>
      </c>
      <c r="B72" s="116" t="s">
        <v>335</v>
      </c>
      <c r="C72" s="117">
        <v>205632.86</v>
      </c>
      <c r="D72" s="117">
        <v>0</v>
      </c>
      <c r="E72" s="117">
        <v>205632.86</v>
      </c>
      <c r="F72" s="118">
        <v>10.41</v>
      </c>
      <c r="G72" s="117">
        <v>19753.3967339097</v>
      </c>
    </row>
    <row r="73" spans="1:7" ht="14.5" x14ac:dyDescent="0.3">
      <c r="A73" s="115">
        <v>2019</v>
      </c>
      <c r="B73" s="116" t="s">
        <v>336</v>
      </c>
      <c r="C73" s="117">
        <v>176976.28</v>
      </c>
      <c r="D73" s="117">
        <v>0</v>
      </c>
      <c r="E73" s="117">
        <v>176976.28</v>
      </c>
      <c r="F73" s="118">
        <v>8</v>
      </c>
      <c r="G73" s="117">
        <v>22122.035</v>
      </c>
    </row>
    <row r="74" spans="1:7" ht="14.5" x14ac:dyDescent="0.3">
      <c r="A74" s="115">
        <v>2020</v>
      </c>
      <c r="B74" s="116" t="s">
        <v>337</v>
      </c>
      <c r="C74" s="117">
        <v>1908978.28</v>
      </c>
      <c r="D74" s="117">
        <v>0</v>
      </c>
      <c r="E74" s="117">
        <v>1908978.28</v>
      </c>
      <c r="F74" s="118">
        <v>247.94</v>
      </c>
      <c r="G74" s="117">
        <v>7699.3558118899737</v>
      </c>
    </row>
    <row r="75" spans="1:7" ht="14.5" x14ac:dyDescent="0.3">
      <c r="A75" s="115">
        <v>2021</v>
      </c>
      <c r="B75" s="116" t="s">
        <v>338</v>
      </c>
      <c r="C75" s="117">
        <v>157048.17000000001</v>
      </c>
      <c r="D75" s="117">
        <v>0</v>
      </c>
      <c r="E75" s="117">
        <v>157048.17000000001</v>
      </c>
      <c r="F75" s="118">
        <v>3</v>
      </c>
      <c r="G75" s="117">
        <v>52349.390000000007</v>
      </c>
    </row>
    <row r="76" spans="1:7" ht="14.5" x14ac:dyDescent="0.3">
      <c r="A76" s="115">
        <v>2022</v>
      </c>
      <c r="B76" s="116" t="s">
        <v>339</v>
      </c>
      <c r="C76" s="117">
        <v>216003</v>
      </c>
      <c r="D76" s="117">
        <v>0</v>
      </c>
      <c r="E76" s="117">
        <v>216003</v>
      </c>
      <c r="F76" s="118">
        <v>11.69</v>
      </c>
      <c r="G76" s="117">
        <v>18477.5876817793</v>
      </c>
    </row>
    <row r="77" spans="1:7" ht="14.5" x14ac:dyDescent="0.3">
      <c r="A77" s="115">
        <v>2023</v>
      </c>
      <c r="B77" s="116" t="s">
        <v>340</v>
      </c>
      <c r="C77" s="117">
        <v>767540.25</v>
      </c>
      <c r="D77" s="117">
        <v>0</v>
      </c>
      <c r="E77" s="117">
        <v>767540.25</v>
      </c>
      <c r="F77" s="118">
        <v>64.89</v>
      </c>
      <c r="G77" s="117">
        <v>11828.328710124826</v>
      </c>
    </row>
    <row r="78" spans="1:7" ht="14.5" x14ac:dyDescent="0.3">
      <c r="A78" s="115">
        <v>2024</v>
      </c>
      <c r="B78" s="116" t="s">
        <v>341</v>
      </c>
      <c r="C78" s="117">
        <v>38665136.479999997</v>
      </c>
      <c r="D78" s="117">
        <v>0</v>
      </c>
      <c r="E78" s="117">
        <v>38665136.479999997</v>
      </c>
      <c r="F78" s="118">
        <v>4057.51</v>
      </c>
      <c r="G78" s="117">
        <v>9529.2769407838787</v>
      </c>
    </row>
    <row r="79" spans="1:7" ht="14.5" x14ac:dyDescent="0.3">
      <c r="A79" s="115">
        <v>2039</v>
      </c>
      <c r="B79" s="116" t="s">
        <v>342</v>
      </c>
      <c r="C79" s="117">
        <v>20909312.989999998</v>
      </c>
      <c r="D79" s="117">
        <v>0</v>
      </c>
      <c r="E79" s="117">
        <v>20909312.989999998</v>
      </c>
      <c r="F79" s="118">
        <v>2622.62</v>
      </c>
      <c r="G79" s="117">
        <v>7972.6811318452537</v>
      </c>
    </row>
    <row r="80" spans="1:7" ht="14.5" x14ac:dyDescent="0.3">
      <c r="A80" s="115">
        <v>2041</v>
      </c>
      <c r="B80" s="116" t="s">
        <v>343</v>
      </c>
      <c r="C80" s="117">
        <v>26623103.210000001</v>
      </c>
      <c r="D80" s="117">
        <v>137103.57999999999</v>
      </c>
      <c r="E80" s="117">
        <v>26485999.629999999</v>
      </c>
      <c r="F80" s="118">
        <v>2849.6</v>
      </c>
      <c r="G80" s="117">
        <v>9294.6377140651311</v>
      </c>
    </row>
    <row r="81" spans="1:7" ht="14.5" x14ac:dyDescent="0.3">
      <c r="A81" s="115">
        <v>2042</v>
      </c>
      <c r="B81" s="116" t="s">
        <v>344</v>
      </c>
      <c r="C81" s="117">
        <v>35695546.039999999</v>
      </c>
      <c r="D81" s="117">
        <v>0</v>
      </c>
      <c r="E81" s="117">
        <v>35695546.039999999</v>
      </c>
      <c r="F81" s="118">
        <v>4620.68</v>
      </c>
      <c r="G81" s="117">
        <v>7725.1716284183276</v>
      </c>
    </row>
    <row r="82" spans="1:7" ht="14.5" x14ac:dyDescent="0.3">
      <c r="A82" s="115">
        <v>2043</v>
      </c>
      <c r="B82" s="116" t="s">
        <v>345</v>
      </c>
      <c r="C82" s="117">
        <v>33550996.469999999</v>
      </c>
      <c r="D82" s="117">
        <v>142868.84</v>
      </c>
      <c r="E82" s="117">
        <v>33408127.629999999</v>
      </c>
      <c r="F82" s="118">
        <v>4065.54</v>
      </c>
      <c r="G82" s="117">
        <v>8217.3899727957414</v>
      </c>
    </row>
    <row r="83" spans="1:7" ht="14.5" x14ac:dyDescent="0.3">
      <c r="A83" s="115">
        <v>2044</v>
      </c>
      <c r="B83" s="116" t="s">
        <v>346</v>
      </c>
      <c r="C83" s="117">
        <v>8410047.4399999995</v>
      </c>
      <c r="D83" s="117">
        <v>0</v>
      </c>
      <c r="E83" s="117">
        <v>8410047.4399999995</v>
      </c>
      <c r="F83" s="118">
        <v>975.16</v>
      </c>
      <c r="G83" s="117">
        <v>8624.2744165060085</v>
      </c>
    </row>
    <row r="84" spans="1:7" ht="14.5" x14ac:dyDescent="0.3">
      <c r="A84" s="115">
        <v>2045</v>
      </c>
      <c r="B84" s="116" t="s">
        <v>347</v>
      </c>
      <c r="C84" s="117">
        <v>2378760.16</v>
      </c>
      <c r="D84" s="117">
        <v>0</v>
      </c>
      <c r="E84" s="117">
        <v>2378760.16</v>
      </c>
      <c r="F84" s="118">
        <v>232.24</v>
      </c>
      <c r="G84" s="117">
        <v>10242.680675163625</v>
      </c>
    </row>
    <row r="85" spans="1:7" ht="14.5" x14ac:dyDescent="0.3">
      <c r="A85" s="115">
        <v>2046</v>
      </c>
      <c r="B85" s="116" t="s">
        <v>348</v>
      </c>
      <c r="C85" s="117">
        <v>2182260.81</v>
      </c>
      <c r="D85" s="117">
        <v>0</v>
      </c>
      <c r="E85" s="117">
        <v>2182260.81</v>
      </c>
      <c r="F85" s="118">
        <v>181.02</v>
      </c>
      <c r="G85" s="117">
        <v>12055.35747431223</v>
      </c>
    </row>
    <row r="86" spans="1:7" ht="14.5" x14ac:dyDescent="0.3">
      <c r="A86" s="115">
        <v>2047</v>
      </c>
      <c r="B86" s="116" t="s">
        <v>349</v>
      </c>
      <c r="C86" s="117">
        <v>349164</v>
      </c>
      <c r="D86" s="117">
        <v>0</v>
      </c>
      <c r="E86" s="117">
        <v>349164</v>
      </c>
      <c r="F86" s="118">
        <v>20.32</v>
      </c>
      <c r="G86" s="117">
        <v>17183.267716535433</v>
      </c>
    </row>
    <row r="87" spans="1:7" ht="14.5" x14ac:dyDescent="0.3">
      <c r="A87" s="115">
        <v>2048</v>
      </c>
      <c r="B87" s="116" t="s">
        <v>350</v>
      </c>
      <c r="C87" s="117">
        <v>115996694.56</v>
      </c>
      <c r="D87" s="117">
        <v>46911</v>
      </c>
      <c r="E87" s="117">
        <v>115949783.56</v>
      </c>
      <c r="F87" s="118">
        <v>13957.06</v>
      </c>
      <c r="G87" s="117">
        <v>8307.6080177343938</v>
      </c>
    </row>
    <row r="88" spans="1:7" ht="14.5" x14ac:dyDescent="0.3">
      <c r="A88" s="115">
        <v>2050</v>
      </c>
      <c r="B88" s="116" t="s">
        <v>351</v>
      </c>
      <c r="C88" s="117">
        <v>6105847.3200000003</v>
      </c>
      <c r="D88" s="117">
        <v>7389</v>
      </c>
      <c r="E88" s="117">
        <v>6098458.3200000003</v>
      </c>
      <c r="F88" s="118">
        <v>674.03</v>
      </c>
      <c r="G88" s="117">
        <v>9047.7550257406947</v>
      </c>
    </row>
    <row r="89" spans="1:7" ht="14.5" x14ac:dyDescent="0.3">
      <c r="A89" s="115">
        <v>2051</v>
      </c>
      <c r="B89" s="116" t="s">
        <v>352</v>
      </c>
      <c r="C89" s="117">
        <v>169319.09</v>
      </c>
      <c r="D89" s="117">
        <v>0</v>
      </c>
      <c r="E89" s="117">
        <v>169319.09</v>
      </c>
      <c r="F89" s="118">
        <v>4</v>
      </c>
      <c r="G89" s="117">
        <v>42329.772499999999</v>
      </c>
    </row>
    <row r="90" spans="1:7" ht="14.5" x14ac:dyDescent="0.3">
      <c r="A90" s="115">
        <v>2052</v>
      </c>
      <c r="B90" s="116" t="s">
        <v>353</v>
      </c>
      <c r="C90" s="117">
        <v>411255.1</v>
      </c>
      <c r="D90" s="117">
        <v>0</v>
      </c>
      <c r="E90" s="117">
        <v>411255.1</v>
      </c>
      <c r="F90" s="118">
        <v>32.869999999999997</v>
      </c>
      <c r="G90" s="117">
        <v>12511.56373592942</v>
      </c>
    </row>
    <row r="91" spans="1:7" ht="14.5" x14ac:dyDescent="0.3">
      <c r="A91" s="115">
        <v>2053</v>
      </c>
      <c r="B91" s="116" t="s">
        <v>354</v>
      </c>
      <c r="C91" s="117">
        <v>28389809.41</v>
      </c>
      <c r="D91" s="117">
        <v>33620.839999999997</v>
      </c>
      <c r="E91" s="117">
        <v>28356188.57</v>
      </c>
      <c r="F91" s="118">
        <v>2944.65</v>
      </c>
      <c r="G91" s="117">
        <v>9629.7314010154005</v>
      </c>
    </row>
    <row r="92" spans="1:7" ht="14.5" x14ac:dyDescent="0.3">
      <c r="A92" s="115">
        <v>2054</v>
      </c>
      <c r="B92" s="116" t="s">
        <v>355</v>
      </c>
      <c r="C92" s="117">
        <v>51307123.299999997</v>
      </c>
      <c r="D92" s="117">
        <v>5047.76</v>
      </c>
      <c r="E92" s="117">
        <v>51302075.539999999</v>
      </c>
      <c r="F92" s="118">
        <v>5955.37</v>
      </c>
      <c r="G92" s="117">
        <v>8614.4228721305317</v>
      </c>
    </row>
    <row r="93" spans="1:7" ht="14.5" x14ac:dyDescent="0.3">
      <c r="A93" s="115">
        <v>2055</v>
      </c>
      <c r="B93" s="116" t="s">
        <v>356</v>
      </c>
      <c r="C93" s="117">
        <v>40147232.890000001</v>
      </c>
      <c r="D93" s="117">
        <v>33286.67</v>
      </c>
      <c r="E93" s="117">
        <v>40113946.219999999</v>
      </c>
      <c r="F93" s="118">
        <v>4713</v>
      </c>
      <c r="G93" s="117">
        <v>8511.3401697432637</v>
      </c>
    </row>
    <row r="94" spans="1:7" ht="14.5" x14ac:dyDescent="0.3">
      <c r="A94" s="115">
        <v>2056</v>
      </c>
      <c r="B94" s="116" t="s">
        <v>473</v>
      </c>
      <c r="C94" s="117">
        <v>26227196.489999998</v>
      </c>
      <c r="D94" s="117">
        <v>0</v>
      </c>
      <c r="E94" s="117">
        <v>26227196.489999998</v>
      </c>
      <c r="F94" s="118">
        <v>2966.43</v>
      </c>
      <c r="G94" s="117">
        <v>8841.33335018861</v>
      </c>
    </row>
    <row r="95" spans="1:7" ht="14.5" x14ac:dyDescent="0.3">
      <c r="A95" s="115">
        <v>2057</v>
      </c>
      <c r="B95" s="116" t="s">
        <v>357</v>
      </c>
      <c r="C95" s="117">
        <v>57752884.780000001</v>
      </c>
      <c r="D95" s="117">
        <v>36448</v>
      </c>
      <c r="E95" s="117">
        <v>57716436.780000001</v>
      </c>
      <c r="F95" s="118">
        <v>6484.74</v>
      </c>
      <c r="G95" s="117">
        <v>8900.3470887036347</v>
      </c>
    </row>
    <row r="96" spans="1:7" ht="14.5" x14ac:dyDescent="0.3">
      <c r="A96" s="115">
        <v>2059</v>
      </c>
      <c r="B96" s="116" t="s">
        <v>358</v>
      </c>
      <c r="C96" s="117">
        <v>6978409.8099999996</v>
      </c>
      <c r="D96" s="117">
        <v>116805.5</v>
      </c>
      <c r="E96" s="117">
        <v>6861604.3099999996</v>
      </c>
      <c r="F96" s="118">
        <v>735.07</v>
      </c>
      <c r="G96" s="117">
        <v>9334.627055926645</v>
      </c>
    </row>
    <row r="97" spans="1:7" ht="14.5" x14ac:dyDescent="0.3">
      <c r="A97" s="115">
        <v>2060</v>
      </c>
      <c r="B97" s="116" t="s">
        <v>359</v>
      </c>
      <c r="C97" s="117">
        <v>2026821.23</v>
      </c>
      <c r="D97" s="117">
        <v>0</v>
      </c>
      <c r="E97" s="117">
        <v>2026821.23</v>
      </c>
      <c r="F97" s="118">
        <v>220.01</v>
      </c>
      <c r="G97" s="117">
        <v>9212.4050270442258</v>
      </c>
    </row>
    <row r="98" spans="1:7" ht="14.5" x14ac:dyDescent="0.3">
      <c r="A98" s="115">
        <v>2061</v>
      </c>
      <c r="B98" s="116" t="s">
        <v>360</v>
      </c>
      <c r="C98" s="117">
        <v>2487054.85</v>
      </c>
      <c r="D98" s="117">
        <v>0</v>
      </c>
      <c r="E98" s="117">
        <v>2487054.85</v>
      </c>
      <c r="F98" s="118">
        <v>220.38</v>
      </c>
      <c r="G98" s="117">
        <v>11285.301978400945</v>
      </c>
    </row>
    <row r="99" spans="1:7" ht="14.5" x14ac:dyDescent="0.3">
      <c r="A99" s="115">
        <v>2062</v>
      </c>
      <c r="B99" s="116" t="s">
        <v>361</v>
      </c>
      <c r="C99" s="117">
        <v>224077.12</v>
      </c>
      <c r="D99" s="117">
        <v>4267.45</v>
      </c>
      <c r="E99" s="117">
        <v>219809.67</v>
      </c>
      <c r="F99" s="118">
        <v>7.84</v>
      </c>
      <c r="G99" s="117">
        <v>28036.947704081635</v>
      </c>
    </row>
    <row r="100" spans="1:7" ht="14.5" x14ac:dyDescent="0.3">
      <c r="A100" s="115">
        <v>2063</v>
      </c>
      <c r="B100" s="116" t="s">
        <v>362</v>
      </c>
      <c r="C100" s="117">
        <v>210663.98</v>
      </c>
      <c r="D100" s="117">
        <v>12010.04</v>
      </c>
      <c r="E100" s="117">
        <v>198653.94</v>
      </c>
      <c r="F100" s="118">
        <v>8.01</v>
      </c>
      <c r="G100" s="117">
        <v>24800.741573033709</v>
      </c>
    </row>
    <row r="101" spans="1:7" ht="14.5" x14ac:dyDescent="0.3">
      <c r="A101" s="115">
        <v>2081</v>
      </c>
      <c r="B101" s="116" t="s">
        <v>363</v>
      </c>
      <c r="C101" s="117">
        <v>7573230.1399999997</v>
      </c>
      <c r="D101" s="117">
        <v>0</v>
      </c>
      <c r="E101" s="117">
        <v>7573230.1399999997</v>
      </c>
      <c r="F101" s="118">
        <v>1008.39</v>
      </c>
      <c r="G101" s="117">
        <v>7510.2193992403727</v>
      </c>
    </row>
    <row r="102" spans="1:7" ht="14.5" x14ac:dyDescent="0.3">
      <c r="A102" s="115">
        <v>2082</v>
      </c>
      <c r="B102" s="116" t="s">
        <v>364</v>
      </c>
      <c r="C102" s="117">
        <v>149441465.62</v>
      </c>
      <c r="D102" s="117">
        <v>4263.6000000000004</v>
      </c>
      <c r="E102" s="117">
        <v>149437202.02000001</v>
      </c>
      <c r="F102" s="118">
        <v>17154.89</v>
      </c>
      <c r="G102" s="117">
        <v>8711.0556826654101</v>
      </c>
    </row>
    <row r="103" spans="1:7" ht="14.5" x14ac:dyDescent="0.3">
      <c r="A103" s="115">
        <v>2083</v>
      </c>
      <c r="B103" s="116" t="s">
        <v>365</v>
      </c>
      <c r="C103" s="117">
        <v>91109216.560000002</v>
      </c>
      <c r="D103" s="117">
        <v>247714.15</v>
      </c>
      <c r="E103" s="117">
        <v>90861502.409999996</v>
      </c>
      <c r="F103" s="118">
        <v>10707.57</v>
      </c>
      <c r="G103" s="117">
        <v>8485.7257444966508</v>
      </c>
    </row>
    <row r="104" spans="1:7" ht="14.5" x14ac:dyDescent="0.3">
      <c r="A104" s="115">
        <v>2084</v>
      </c>
      <c r="B104" s="116" t="s">
        <v>366</v>
      </c>
      <c r="C104" s="117">
        <v>10819083.869999999</v>
      </c>
      <c r="D104" s="117">
        <v>2036.38</v>
      </c>
      <c r="E104" s="117">
        <v>10817047.49</v>
      </c>
      <c r="F104" s="118">
        <v>1443.93</v>
      </c>
      <c r="G104" s="117">
        <v>7491.3932739121701</v>
      </c>
    </row>
    <row r="105" spans="1:7" ht="14.5" x14ac:dyDescent="0.3">
      <c r="A105" s="115">
        <v>2085</v>
      </c>
      <c r="B105" s="116" t="s">
        <v>367</v>
      </c>
      <c r="C105" s="117">
        <v>1835513.67</v>
      </c>
      <c r="D105" s="117">
        <v>0</v>
      </c>
      <c r="E105" s="117">
        <v>1835513.67</v>
      </c>
      <c r="F105" s="118">
        <v>147.04</v>
      </c>
      <c r="G105" s="117">
        <v>12483.090791621327</v>
      </c>
    </row>
    <row r="106" spans="1:7" ht="14.5" x14ac:dyDescent="0.3">
      <c r="A106" s="115">
        <v>2086</v>
      </c>
      <c r="B106" s="116" t="s">
        <v>368</v>
      </c>
      <c r="C106" s="117">
        <v>10802107.82</v>
      </c>
      <c r="D106" s="117">
        <v>0</v>
      </c>
      <c r="E106" s="117">
        <v>10802107.82</v>
      </c>
      <c r="F106" s="118">
        <v>1252.28</v>
      </c>
      <c r="G106" s="117">
        <v>8625.9525186060637</v>
      </c>
    </row>
    <row r="107" spans="1:7" ht="14.5" x14ac:dyDescent="0.3">
      <c r="A107" s="115">
        <v>2087</v>
      </c>
      <c r="B107" s="116" t="s">
        <v>369</v>
      </c>
      <c r="C107" s="117">
        <v>22889061.16</v>
      </c>
      <c r="D107" s="117">
        <v>55692.3</v>
      </c>
      <c r="E107" s="117">
        <v>22833368.859999999</v>
      </c>
      <c r="F107" s="118">
        <v>2720.66</v>
      </c>
      <c r="G107" s="117">
        <v>8392.5844684745607</v>
      </c>
    </row>
    <row r="108" spans="1:7" ht="14.5" x14ac:dyDescent="0.3">
      <c r="A108" s="115">
        <v>2088</v>
      </c>
      <c r="B108" s="116" t="s">
        <v>370</v>
      </c>
      <c r="C108" s="117">
        <v>46782562.479999997</v>
      </c>
      <c r="D108" s="117">
        <v>37020</v>
      </c>
      <c r="E108" s="117">
        <v>46745542.479999997</v>
      </c>
      <c r="F108" s="118">
        <v>5546</v>
      </c>
      <c r="G108" s="117">
        <v>8428.6950018031002</v>
      </c>
    </row>
    <row r="109" spans="1:7" ht="14.5" x14ac:dyDescent="0.3">
      <c r="A109" s="115">
        <v>2089</v>
      </c>
      <c r="B109" s="116" t="s">
        <v>371</v>
      </c>
      <c r="C109" s="117">
        <v>3227207.32</v>
      </c>
      <c r="D109" s="117">
        <v>0</v>
      </c>
      <c r="E109" s="117">
        <v>3227207.32</v>
      </c>
      <c r="F109" s="118">
        <v>251.6</v>
      </c>
      <c r="G109" s="117">
        <v>12826.738155802861</v>
      </c>
    </row>
    <row r="110" spans="1:7" ht="14.5" x14ac:dyDescent="0.3">
      <c r="A110" s="115">
        <v>2090</v>
      </c>
      <c r="B110" s="116" t="s">
        <v>372</v>
      </c>
      <c r="C110" s="117">
        <v>2409085.9300000002</v>
      </c>
      <c r="D110" s="117">
        <v>979.53</v>
      </c>
      <c r="E110" s="117">
        <v>2408106.4</v>
      </c>
      <c r="F110" s="118">
        <v>195.08</v>
      </c>
      <c r="G110" s="117">
        <v>12344.199302850111</v>
      </c>
    </row>
    <row r="111" spans="1:7" ht="14.5" x14ac:dyDescent="0.3">
      <c r="A111" s="115">
        <v>2091</v>
      </c>
      <c r="B111" s="116" t="s">
        <v>373</v>
      </c>
      <c r="C111" s="117">
        <v>13398919.41</v>
      </c>
      <c r="D111" s="117">
        <v>200.96</v>
      </c>
      <c r="E111" s="117">
        <v>13398718.449999999</v>
      </c>
      <c r="F111" s="118">
        <v>1683.51</v>
      </c>
      <c r="G111" s="117">
        <v>7958.799442830752</v>
      </c>
    </row>
    <row r="112" spans="1:7" ht="14.5" x14ac:dyDescent="0.3">
      <c r="A112" s="115">
        <v>2092</v>
      </c>
      <c r="B112" s="116" t="s">
        <v>374</v>
      </c>
      <c r="C112" s="117">
        <v>4843955.17</v>
      </c>
      <c r="D112" s="117">
        <v>46853.45</v>
      </c>
      <c r="E112" s="117">
        <v>4797101.72</v>
      </c>
      <c r="F112" s="118">
        <v>595.74</v>
      </c>
      <c r="G112" s="117">
        <v>8052.3411555376497</v>
      </c>
    </row>
    <row r="113" spans="1:7" ht="14.5" x14ac:dyDescent="0.3">
      <c r="A113" s="115">
        <v>2093</v>
      </c>
      <c r="B113" s="116" t="s">
        <v>375</v>
      </c>
      <c r="C113" s="117">
        <v>5265297.26</v>
      </c>
      <c r="D113" s="117">
        <v>4070.34</v>
      </c>
      <c r="E113" s="117">
        <v>5261226.92</v>
      </c>
      <c r="F113" s="118">
        <v>533.84</v>
      </c>
      <c r="G113" s="117">
        <v>9855.4378090813716</v>
      </c>
    </row>
    <row r="114" spans="1:7" ht="14.5" x14ac:dyDescent="0.3">
      <c r="A114" s="115">
        <v>2094</v>
      </c>
      <c r="B114" s="116" t="s">
        <v>376</v>
      </c>
      <c r="C114" s="117">
        <v>2293316.96</v>
      </c>
      <c r="D114" s="117">
        <v>0</v>
      </c>
      <c r="E114" s="117">
        <v>2293316.96</v>
      </c>
      <c r="F114" s="118">
        <v>245.69</v>
      </c>
      <c r="G114" s="117">
        <v>9334.1892628922633</v>
      </c>
    </row>
    <row r="115" spans="1:7" ht="14.5" x14ac:dyDescent="0.3">
      <c r="A115" s="115">
        <v>2095</v>
      </c>
      <c r="B115" s="116" t="s">
        <v>377</v>
      </c>
      <c r="C115" s="117">
        <v>2688742.57</v>
      </c>
      <c r="D115" s="117">
        <v>0</v>
      </c>
      <c r="E115" s="117">
        <v>2688742.57</v>
      </c>
      <c r="F115" s="118">
        <v>251.1</v>
      </c>
      <c r="G115" s="117">
        <v>10707.855714854639</v>
      </c>
    </row>
    <row r="116" spans="1:7" ht="14.5" x14ac:dyDescent="0.3">
      <c r="A116" s="115">
        <v>2096</v>
      </c>
      <c r="B116" s="116" t="s">
        <v>378</v>
      </c>
      <c r="C116" s="117">
        <v>11763472.439999999</v>
      </c>
      <c r="D116" s="117">
        <v>0</v>
      </c>
      <c r="E116" s="117">
        <v>11763472.439999999</v>
      </c>
      <c r="F116" s="118">
        <v>1367.99</v>
      </c>
      <c r="G116" s="117">
        <v>8599.09242026623</v>
      </c>
    </row>
    <row r="117" spans="1:7" ht="14.5" x14ac:dyDescent="0.3">
      <c r="A117" s="115">
        <v>2097</v>
      </c>
      <c r="B117" s="116" t="s">
        <v>379</v>
      </c>
      <c r="C117" s="117">
        <v>48124820.579999998</v>
      </c>
      <c r="D117" s="117">
        <v>265877.78000000003</v>
      </c>
      <c r="E117" s="117">
        <v>47858942.799999997</v>
      </c>
      <c r="F117" s="118">
        <v>5438.46</v>
      </c>
      <c r="G117" s="117">
        <v>8800.0909816381845</v>
      </c>
    </row>
    <row r="118" spans="1:7" ht="14.5" x14ac:dyDescent="0.3">
      <c r="A118" s="115">
        <v>2099</v>
      </c>
      <c r="B118" s="116" t="s">
        <v>380</v>
      </c>
      <c r="C118" s="117">
        <v>7319209.7999999998</v>
      </c>
      <c r="D118" s="117">
        <v>0</v>
      </c>
      <c r="E118" s="117">
        <v>7319209.7999999998</v>
      </c>
      <c r="F118" s="118">
        <v>897.36</v>
      </c>
      <c r="G118" s="117">
        <v>8156.3807167691893</v>
      </c>
    </row>
    <row r="119" spans="1:7" ht="14.5" x14ac:dyDescent="0.3">
      <c r="A119" s="115">
        <v>2100</v>
      </c>
      <c r="B119" s="116" t="s">
        <v>381</v>
      </c>
      <c r="C119" s="117">
        <v>79198846.430000007</v>
      </c>
      <c r="D119" s="117">
        <v>12237.99</v>
      </c>
      <c r="E119" s="117">
        <v>79186608.439999998</v>
      </c>
      <c r="F119" s="118">
        <v>9407.39</v>
      </c>
      <c r="G119" s="117">
        <v>8417.4897011817302</v>
      </c>
    </row>
    <row r="120" spans="1:7" ht="14.5" x14ac:dyDescent="0.3">
      <c r="A120" s="115">
        <v>2101</v>
      </c>
      <c r="B120" s="116" t="s">
        <v>382</v>
      </c>
      <c r="C120" s="117">
        <v>33915980.390000001</v>
      </c>
      <c r="D120" s="117">
        <v>34913.519999999997</v>
      </c>
      <c r="E120" s="117">
        <v>33881066.869999997</v>
      </c>
      <c r="F120" s="118">
        <v>4162.66</v>
      </c>
      <c r="G120" s="117">
        <v>8139.2827831242521</v>
      </c>
    </row>
    <row r="121" spans="1:7" ht="14.5" x14ac:dyDescent="0.3">
      <c r="A121" s="115">
        <v>2102</v>
      </c>
      <c r="B121" s="116" t="s">
        <v>383</v>
      </c>
      <c r="C121" s="117">
        <v>18355023.969999999</v>
      </c>
      <c r="D121" s="117">
        <v>31200</v>
      </c>
      <c r="E121" s="117">
        <v>18323823.969999999</v>
      </c>
      <c r="F121" s="118">
        <v>2263.77</v>
      </c>
      <c r="G121" s="117">
        <v>8094.3841335471352</v>
      </c>
    </row>
    <row r="122" spans="1:7" ht="14.5" x14ac:dyDescent="0.3">
      <c r="A122" s="115">
        <v>2103</v>
      </c>
      <c r="B122" s="116" t="s">
        <v>384</v>
      </c>
      <c r="C122" s="117">
        <v>7471917.3499999996</v>
      </c>
      <c r="D122" s="117">
        <v>1362.14</v>
      </c>
      <c r="E122" s="117">
        <v>7470555.21</v>
      </c>
      <c r="F122" s="118">
        <v>780.9</v>
      </c>
      <c r="G122" s="117">
        <v>9566.5965040338069</v>
      </c>
    </row>
    <row r="123" spans="1:7" ht="14.5" x14ac:dyDescent="0.3">
      <c r="A123" s="115">
        <v>2104</v>
      </c>
      <c r="B123" s="116" t="s">
        <v>385</v>
      </c>
      <c r="C123" s="117">
        <v>38843462.850000001</v>
      </c>
      <c r="D123" s="117">
        <v>1595101.87</v>
      </c>
      <c r="E123" s="117">
        <v>37248360.979999997</v>
      </c>
      <c r="F123" s="118">
        <v>4456.1899999999996</v>
      </c>
      <c r="G123" s="117">
        <v>8358.7910255173138</v>
      </c>
    </row>
    <row r="124" spans="1:7" ht="14.5" x14ac:dyDescent="0.3">
      <c r="A124" s="115">
        <v>2105</v>
      </c>
      <c r="B124" s="116" t="s">
        <v>386</v>
      </c>
      <c r="C124" s="117">
        <v>5860081.2000000002</v>
      </c>
      <c r="D124" s="117">
        <v>14653.7</v>
      </c>
      <c r="E124" s="117">
        <v>5845427.5</v>
      </c>
      <c r="F124" s="118">
        <v>632.48</v>
      </c>
      <c r="G124" s="117">
        <v>9242.0748482165436</v>
      </c>
    </row>
    <row r="125" spans="1:7" ht="14.5" x14ac:dyDescent="0.3">
      <c r="A125" s="115">
        <v>2107</v>
      </c>
      <c r="B125" s="116" t="s">
        <v>387</v>
      </c>
      <c r="C125" s="117">
        <v>1112389.28</v>
      </c>
      <c r="D125" s="117">
        <v>36946</v>
      </c>
      <c r="E125" s="117">
        <v>1075443.28</v>
      </c>
      <c r="F125" s="118">
        <v>66.45</v>
      </c>
      <c r="G125" s="117">
        <v>16184.248006019563</v>
      </c>
    </row>
    <row r="126" spans="1:7" ht="14.5" x14ac:dyDescent="0.3">
      <c r="A126" s="115">
        <v>2108</v>
      </c>
      <c r="B126" s="116" t="s">
        <v>388</v>
      </c>
      <c r="C126" s="117">
        <v>23629551.300000001</v>
      </c>
      <c r="D126" s="117">
        <v>0</v>
      </c>
      <c r="E126" s="117">
        <v>23629551.300000001</v>
      </c>
      <c r="F126" s="118">
        <v>2669.29</v>
      </c>
      <c r="G126" s="117">
        <v>8852.3732153494002</v>
      </c>
    </row>
    <row r="127" spans="1:7" ht="14.5" x14ac:dyDescent="0.3">
      <c r="A127" s="115">
        <v>2109</v>
      </c>
      <c r="B127" s="116" t="s">
        <v>389</v>
      </c>
      <c r="C127" s="117">
        <v>157179.04</v>
      </c>
      <c r="D127" s="117">
        <v>0</v>
      </c>
      <c r="E127" s="117">
        <v>157179.04</v>
      </c>
      <c r="F127" s="118">
        <v>2.2999999999999998</v>
      </c>
      <c r="G127" s="117">
        <v>68338.713043478274</v>
      </c>
    </row>
    <row r="128" spans="1:7" ht="14.5" x14ac:dyDescent="0.3">
      <c r="A128" s="115">
        <v>2110</v>
      </c>
      <c r="B128" s="116" t="s">
        <v>390</v>
      </c>
      <c r="C128" s="117">
        <v>10250561.65</v>
      </c>
      <c r="D128" s="117">
        <v>1400</v>
      </c>
      <c r="E128" s="117">
        <v>10249161.65</v>
      </c>
      <c r="F128" s="118">
        <v>1146.95</v>
      </c>
      <c r="G128" s="117">
        <v>8936.0143423863283</v>
      </c>
    </row>
    <row r="129" spans="1:7" ht="14.5" x14ac:dyDescent="0.3">
      <c r="A129" s="115">
        <v>2111</v>
      </c>
      <c r="B129" s="116" t="s">
        <v>391</v>
      </c>
      <c r="C129" s="117">
        <v>897713.61</v>
      </c>
      <c r="D129" s="117">
        <v>0</v>
      </c>
      <c r="E129" s="117">
        <v>897713.61</v>
      </c>
      <c r="F129" s="118">
        <v>89.72</v>
      </c>
      <c r="G129" s="117">
        <v>10005.724587605884</v>
      </c>
    </row>
    <row r="130" spans="1:7" ht="14.5" x14ac:dyDescent="0.3">
      <c r="A130" s="115">
        <v>2112</v>
      </c>
      <c r="B130" s="116" t="s">
        <v>392</v>
      </c>
      <c r="C130" s="117">
        <v>49759.9</v>
      </c>
      <c r="D130" s="117">
        <v>0</v>
      </c>
      <c r="E130" s="117">
        <v>49759.9</v>
      </c>
      <c r="F130" s="118">
        <v>4.58</v>
      </c>
      <c r="G130" s="117">
        <v>10864.606986899564</v>
      </c>
    </row>
    <row r="131" spans="1:7" ht="14.5" x14ac:dyDescent="0.3">
      <c r="A131" s="115">
        <v>2113</v>
      </c>
      <c r="B131" s="116" t="s">
        <v>393</v>
      </c>
      <c r="C131" s="117">
        <v>2986274.44</v>
      </c>
      <c r="D131" s="117">
        <v>6541</v>
      </c>
      <c r="E131" s="117">
        <v>2979733.44</v>
      </c>
      <c r="F131" s="118">
        <v>287.85000000000002</v>
      </c>
      <c r="G131" s="117">
        <v>10351.688170922354</v>
      </c>
    </row>
    <row r="132" spans="1:7" ht="14.5" x14ac:dyDescent="0.3">
      <c r="A132" s="115">
        <v>2114</v>
      </c>
      <c r="B132" s="116" t="s">
        <v>394</v>
      </c>
      <c r="C132" s="117">
        <v>1475282.59</v>
      </c>
      <c r="D132" s="117">
        <v>0</v>
      </c>
      <c r="E132" s="117">
        <v>1475282.59</v>
      </c>
      <c r="F132" s="118">
        <v>99.93</v>
      </c>
      <c r="G132" s="117">
        <v>14763.160112078454</v>
      </c>
    </row>
    <row r="133" spans="1:7" ht="14.5" x14ac:dyDescent="0.3">
      <c r="A133" s="115">
        <v>2115</v>
      </c>
      <c r="B133" s="116" t="s">
        <v>395</v>
      </c>
      <c r="C133" s="117">
        <v>218152.94</v>
      </c>
      <c r="D133" s="117">
        <v>0</v>
      </c>
      <c r="E133" s="117">
        <v>218152.94</v>
      </c>
      <c r="F133" s="118">
        <v>14.37</v>
      </c>
      <c r="G133" s="117">
        <v>15181.137091162145</v>
      </c>
    </row>
    <row r="134" spans="1:7" ht="14.5" x14ac:dyDescent="0.3">
      <c r="A134" s="115">
        <v>2116</v>
      </c>
      <c r="B134" s="116" t="s">
        <v>396</v>
      </c>
      <c r="C134" s="117">
        <v>8682287.5399999991</v>
      </c>
      <c r="D134" s="117">
        <v>21500</v>
      </c>
      <c r="E134" s="117">
        <v>8660787.5399999991</v>
      </c>
      <c r="F134" s="118">
        <v>938.72</v>
      </c>
      <c r="G134" s="117">
        <v>9226.1670572694729</v>
      </c>
    </row>
    <row r="135" spans="1:7" ht="14.5" x14ac:dyDescent="0.3">
      <c r="A135" s="115">
        <v>2137</v>
      </c>
      <c r="B135" s="116" t="s">
        <v>397</v>
      </c>
      <c r="C135" s="117">
        <v>9645050.6999999993</v>
      </c>
      <c r="D135" s="117">
        <v>83496.87</v>
      </c>
      <c r="E135" s="117">
        <v>9561553.8300000001</v>
      </c>
      <c r="F135" s="118">
        <v>991.3</v>
      </c>
      <c r="G135" s="117">
        <v>9645.4694139009389</v>
      </c>
    </row>
    <row r="136" spans="1:7" ht="14.5" x14ac:dyDescent="0.3">
      <c r="A136" s="115">
        <v>2138</v>
      </c>
      <c r="B136" s="116" t="s">
        <v>398</v>
      </c>
      <c r="C136" s="117">
        <v>32861466.199999999</v>
      </c>
      <c r="D136" s="117">
        <v>52834.22</v>
      </c>
      <c r="E136" s="117">
        <v>32808631.98</v>
      </c>
      <c r="F136" s="118">
        <v>3862.09</v>
      </c>
      <c r="G136" s="117">
        <v>8495.0459414462111</v>
      </c>
    </row>
    <row r="137" spans="1:7" ht="14.5" x14ac:dyDescent="0.3">
      <c r="A137" s="115">
        <v>2139</v>
      </c>
      <c r="B137" s="116" t="s">
        <v>399</v>
      </c>
      <c r="C137" s="117">
        <v>19143692.309999999</v>
      </c>
      <c r="D137" s="117">
        <v>0</v>
      </c>
      <c r="E137" s="117">
        <v>19143692.309999999</v>
      </c>
      <c r="F137" s="118">
        <v>2342.29</v>
      </c>
      <c r="G137" s="117">
        <v>8173.0666612588529</v>
      </c>
    </row>
    <row r="138" spans="1:7" ht="14.5" x14ac:dyDescent="0.3">
      <c r="A138" s="115">
        <v>2140</v>
      </c>
      <c r="B138" s="116" t="s">
        <v>400</v>
      </c>
      <c r="C138" s="117">
        <v>7902145.46</v>
      </c>
      <c r="D138" s="117">
        <v>0</v>
      </c>
      <c r="E138" s="117">
        <v>7902145.46</v>
      </c>
      <c r="F138" s="118">
        <v>857.66</v>
      </c>
      <c r="G138" s="117">
        <v>9213.6108248023702</v>
      </c>
    </row>
    <row r="139" spans="1:7" ht="14.5" x14ac:dyDescent="0.3">
      <c r="A139" s="115">
        <v>2141</v>
      </c>
      <c r="B139" s="116" t="s">
        <v>401</v>
      </c>
      <c r="C139" s="117">
        <v>16964641.66</v>
      </c>
      <c r="D139" s="117">
        <v>152652</v>
      </c>
      <c r="E139" s="117">
        <v>16811989.66</v>
      </c>
      <c r="F139" s="118">
        <v>1890.33</v>
      </c>
      <c r="G139" s="117">
        <v>8893.6797596186916</v>
      </c>
    </row>
    <row r="140" spans="1:7" ht="14.5" x14ac:dyDescent="0.3">
      <c r="A140" s="115">
        <v>2142</v>
      </c>
      <c r="B140" s="116" t="s">
        <v>402</v>
      </c>
      <c r="C140" s="117">
        <v>388161882.74000001</v>
      </c>
      <c r="D140" s="117">
        <v>294725.82</v>
      </c>
      <c r="E140" s="117">
        <v>387867156.92000002</v>
      </c>
      <c r="F140" s="118">
        <v>41155.360000000001</v>
      </c>
      <c r="G140" s="117">
        <v>9424.4627411836518</v>
      </c>
    </row>
    <row r="141" spans="1:7" ht="14.5" x14ac:dyDescent="0.3">
      <c r="A141" s="115">
        <v>2143</v>
      </c>
      <c r="B141" s="116" t="s">
        <v>403</v>
      </c>
      <c r="C141" s="117">
        <v>18406675.300000001</v>
      </c>
      <c r="D141" s="117">
        <v>0</v>
      </c>
      <c r="E141" s="117">
        <v>18406675.300000001</v>
      </c>
      <c r="F141" s="118">
        <v>2270.3000000000002</v>
      </c>
      <c r="G141" s="117">
        <v>8107.5960445756064</v>
      </c>
    </row>
    <row r="142" spans="1:7" ht="14.5" x14ac:dyDescent="0.3">
      <c r="A142" s="115">
        <v>2144</v>
      </c>
      <c r="B142" s="116" t="s">
        <v>404</v>
      </c>
      <c r="C142" s="117">
        <v>2793985.66</v>
      </c>
      <c r="D142" s="117">
        <v>3520</v>
      </c>
      <c r="E142" s="117">
        <v>2790465.66</v>
      </c>
      <c r="F142" s="118">
        <v>242.07</v>
      </c>
      <c r="G142" s="117">
        <v>11527.515429421243</v>
      </c>
    </row>
    <row r="143" spans="1:7" ht="14.5" x14ac:dyDescent="0.3">
      <c r="A143" s="115">
        <v>2145</v>
      </c>
      <c r="B143" s="116" t="s">
        <v>405</v>
      </c>
      <c r="C143" s="117">
        <v>7011292.1100000003</v>
      </c>
      <c r="D143" s="117">
        <v>20600</v>
      </c>
      <c r="E143" s="117">
        <v>6990692.1100000003</v>
      </c>
      <c r="F143" s="118">
        <v>738.31</v>
      </c>
      <c r="G143" s="117">
        <v>9468.505248472864</v>
      </c>
    </row>
    <row r="144" spans="1:7" ht="14.5" x14ac:dyDescent="0.3">
      <c r="A144" s="115">
        <v>2146</v>
      </c>
      <c r="B144" s="116" t="s">
        <v>406</v>
      </c>
      <c r="C144" s="117">
        <v>52979495.530000001</v>
      </c>
      <c r="D144" s="117">
        <v>187000</v>
      </c>
      <c r="E144" s="117">
        <v>52792495.530000001</v>
      </c>
      <c r="F144" s="118">
        <v>5605.97</v>
      </c>
      <c r="G144" s="117">
        <v>9417.1919453725222</v>
      </c>
    </row>
    <row r="145" spans="1:7" ht="14.5" x14ac:dyDescent="0.3">
      <c r="A145" s="115">
        <v>2147</v>
      </c>
      <c r="B145" s="116" t="s">
        <v>407</v>
      </c>
      <c r="C145" s="117">
        <v>21540810.52</v>
      </c>
      <c r="D145" s="117">
        <v>0</v>
      </c>
      <c r="E145" s="117">
        <v>21540810.52</v>
      </c>
      <c r="F145" s="118">
        <v>2204.37</v>
      </c>
      <c r="G145" s="117">
        <v>9771.8670277675719</v>
      </c>
    </row>
    <row r="146" spans="1:7" ht="14.5" x14ac:dyDescent="0.3">
      <c r="A146" s="115">
        <v>2180</v>
      </c>
      <c r="B146" s="116" t="s">
        <v>408</v>
      </c>
      <c r="C146" s="117">
        <v>531270145.07999998</v>
      </c>
      <c r="D146" s="117">
        <v>76408.97</v>
      </c>
      <c r="E146" s="117">
        <v>531193736.11000001</v>
      </c>
      <c r="F146" s="118">
        <v>48325.74</v>
      </c>
      <c r="G146" s="117">
        <v>10991.942101869523</v>
      </c>
    </row>
    <row r="147" spans="1:7" ht="14.5" x14ac:dyDescent="0.3">
      <c r="A147" s="115">
        <v>2181</v>
      </c>
      <c r="B147" s="116" t="s">
        <v>409</v>
      </c>
      <c r="C147" s="117">
        <v>29736308.190000001</v>
      </c>
      <c r="D147" s="117">
        <v>0</v>
      </c>
      <c r="E147" s="117">
        <v>29736308.190000001</v>
      </c>
      <c r="F147" s="118">
        <v>3212.26</v>
      </c>
      <c r="G147" s="117">
        <v>9257.1299303294254</v>
      </c>
    </row>
    <row r="148" spans="1:7" ht="14.5" x14ac:dyDescent="0.3">
      <c r="A148" s="115">
        <v>2182</v>
      </c>
      <c r="B148" s="116" t="s">
        <v>410</v>
      </c>
      <c r="C148" s="117">
        <v>108057072.53</v>
      </c>
      <c r="D148" s="117">
        <v>1150</v>
      </c>
      <c r="E148" s="117">
        <v>108055922.53</v>
      </c>
      <c r="F148" s="118">
        <v>11382.38</v>
      </c>
      <c r="G148" s="117">
        <v>9493.2626155514063</v>
      </c>
    </row>
    <row r="149" spans="1:7" ht="14.5" x14ac:dyDescent="0.3">
      <c r="A149" s="115">
        <v>2183</v>
      </c>
      <c r="B149" s="116" t="s">
        <v>411</v>
      </c>
      <c r="C149" s="117">
        <v>103178962.58</v>
      </c>
      <c r="D149" s="117">
        <v>225000</v>
      </c>
      <c r="E149" s="117">
        <v>102953962.58</v>
      </c>
      <c r="F149" s="118">
        <v>11945.24</v>
      </c>
      <c r="G149" s="117">
        <v>8618.8274643288878</v>
      </c>
    </row>
    <row r="150" spans="1:7" ht="14.5" x14ac:dyDescent="0.3">
      <c r="A150" s="115">
        <v>2185</v>
      </c>
      <c r="B150" s="116" t="s">
        <v>412</v>
      </c>
      <c r="C150" s="117">
        <v>58487382.520000003</v>
      </c>
      <c r="D150" s="117">
        <v>0</v>
      </c>
      <c r="E150" s="117">
        <v>58487382.520000003</v>
      </c>
      <c r="F150" s="118">
        <v>6168.7</v>
      </c>
      <c r="G150" s="117">
        <v>9481.3141375006089</v>
      </c>
    </row>
    <row r="151" spans="1:7" ht="14.5" x14ac:dyDescent="0.3">
      <c r="A151" s="115">
        <v>2186</v>
      </c>
      <c r="B151" s="116" t="s">
        <v>413</v>
      </c>
      <c r="C151" s="117">
        <v>10023043</v>
      </c>
      <c r="D151" s="117">
        <v>144745.39000000001</v>
      </c>
      <c r="E151" s="117">
        <v>9878297.6099999994</v>
      </c>
      <c r="F151" s="118">
        <v>1227.8699999999999</v>
      </c>
      <c r="G151" s="117">
        <v>8045.067971365047</v>
      </c>
    </row>
    <row r="152" spans="1:7" ht="14.5" x14ac:dyDescent="0.3">
      <c r="A152" s="115">
        <v>2187</v>
      </c>
      <c r="B152" s="116" t="s">
        <v>414</v>
      </c>
      <c r="C152" s="117">
        <v>96635471.269999996</v>
      </c>
      <c r="D152" s="117">
        <v>24750</v>
      </c>
      <c r="E152" s="117">
        <v>96610721.269999996</v>
      </c>
      <c r="F152" s="118">
        <v>10510.9</v>
      </c>
      <c r="G152" s="117">
        <v>9191.4794422932391</v>
      </c>
    </row>
    <row r="153" spans="1:7" ht="14.5" x14ac:dyDescent="0.3">
      <c r="A153" s="115">
        <v>2188</v>
      </c>
      <c r="B153" s="116" t="s">
        <v>415</v>
      </c>
      <c r="C153" s="117">
        <v>7856920.7300000004</v>
      </c>
      <c r="D153" s="117">
        <v>745394</v>
      </c>
      <c r="E153" s="117">
        <v>7111526.7300000004</v>
      </c>
      <c r="F153" s="118">
        <v>557.45000000000005</v>
      </c>
      <c r="G153" s="117">
        <v>12757.245905462372</v>
      </c>
    </row>
    <row r="154" spans="1:7" ht="14.5" x14ac:dyDescent="0.3">
      <c r="A154" s="115">
        <v>2190</v>
      </c>
      <c r="B154" s="116" t="s">
        <v>416</v>
      </c>
      <c r="C154" s="117">
        <v>27363282.280000001</v>
      </c>
      <c r="D154" s="117">
        <v>186334.02</v>
      </c>
      <c r="E154" s="117">
        <v>27176948.260000002</v>
      </c>
      <c r="F154" s="118">
        <v>3177.92</v>
      </c>
      <c r="G154" s="117">
        <v>8551.8037773134638</v>
      </c>
    </row>
    <row r="155" spans="1:7" ht="14.5" x14ac:dyDescent="0.3">
      <c r="A155" s="115">
        <v>2191</v>
      </c>
      <c r="B155" s="116" t="s">
        <v>417</v>
      </c>
      <c r="C155" s="117">
        <v>28710952.620000001</v>
      </c>
      <c r="D155" s="117">
        <v>8797.36</v>
      </c>
      <c r="E155" s="117">
        <v>28702155.260000002</v>
      </c>
      <c r="F155" s="118">
        <v>3254.66</v>
      </c>
      <c r="G155" s="117">
        <v>8818.7876030061525</v>
      </c>
    </row>
    <row r="156" spans="1:7" ht="14.5" x14ac:dyDescent="0.3">
      <c r="A156" s="115">
        <v>2192</v>
      </c>
      <c r="B156" s="116" t="s">
        <v>418</v>
      </c>
      <c r="C156" s="117">
        <v>2843501.62</v>
      </c>
      <c r="D156" s="117">
        <v>100</v>
      </c>
      <c r="E156" s="117">
        <v>2843401.62</v>
      </c>
      <c r="F156" s="118">
        <v>314.66000000000003</v>
      </c>
      <c r="G156" s="117">
        <v>9036.4254115553285</v>
      </c>
    </row>
    <row r="157" spans="1:7" ht="14.5" x14ac:dyDescent="0.3">
      <c r="A157" s="115">
        <v>2193</v>
      </c>
      <c r="B157" s="116" t="s">
        <v>419</v>
      </c>
      <c r="C157" s="117">
        <v>2069931.18</v>
      </c>
      <c r="D157" s="117">
        <v>0</v>
      </c>
      <c r="E157" s="117">
        <v>2069931.18</v>
      </c>
      <c r="F157" s="118">
        <v>178.22</v>
      </c>
      <c r="G157" s="117">
        <v>11614.471888676915</v>
      </c>
    </row>
    <row r="158" spans="1:7" ht="14.5" x14ac:dyDescent="0.3">
      <c r="A158" s="115">
        <v>2195</v>
      </c>
      <c r="B158" s="116" t="s">
        <v>420</v>
      </c>
      <c r="C158" s="117">
        <v>2583824.64</v>
      </c>
      <c r="D158" s="117">
        <v>0</v>
      </c>
      <c r="E158" s="117">
        <v>2583824.64</v>
      </c>
      <c r="F158" s="118">
        <v>253.44</v>
      </c>
      <c r="G158" s="117">
        <v>10195.015151515152</v>
      </c>
    </row>
    <row r="159" spans="1:7" ht="14.5" x14ac:dyDescent="0.3">
      <c r="A159" s="115">
        <v>2197</v>
      </c>
      <c r="B159" s="116" t="s">
        <v>421</v>
      </c>
      <c r="C159" s="117">
        <v>17001855.690000001</v>
      </c>
      <c r="D159" s="117">
        <v>35000</v>
      </c>
      <c r="E159" s="117">
        <v>16966855.690000001</v>
      </c>
      <c r="F159" s="118">
        <v>2082.44</v>
      </c>
      <c r="G159" s="117">
        <v>8147.584415397323</v>
      </c>
    </row>
    <row r="160" spans="1:7" ht="14.5" x14ac:dyDescent="0.3">
      <c r="A160" s="115">
        <v>2198</v>
      </c>
      <c r="B160" s="116" t="s">
        <v>422</v>
      </c>
      <c r="C160" s="117">
        <v>9826203.3900000006</v>
      </c>
      <c r="D160" s="117">
        <v>0</v>
      </c>
      <c r="E160" s="117">
        <v>9826203.3900000006</v>
      </c>
      <c r="F160" s="118">
        <v>775.17</v>
      </c>
      <c r="G160" s="117">
        <v>12676.191532180039</v>
      </c>
    </row>
    <row r="161" spans="1:7" ht="14.5" x14ac:dyDescent="0.3">
      <c r="A161" s="115">
        <v>2199</v>
      </c>
      <c r="B161" s="116" t="s">
        <v>423</v>
      </c>
      <c r="C161" s="117">
        <v>5546429.46</v>
      </c>
      <c r="D161" s="117">
        <v>0</v>
      </c>
      <c r="E161" s="117">
        <v>5546429.46</v>
      </c>
      <c r="F161" s="118">
        <v>461.88</v>
      </c>
      <c r="G161" s="117">
        <v>12008.37763055339</v>
      </c>
    </row>
    <row r="162" spans="1:7" ht="14.5" x14ac:dyDescent="0.3">
      <c r="A162" s="115">
        <v>2201</v>
      </c>
      <c r="B162" s="116" t="s">
        <v>424</v>
      </c>
      <c r="C162" s="117">
        <v>1898048.68</v>
      </c>
      <c r="D162" s="117">
        <v>575.44000000000005</v>
      </c>
      <c r="E162" s="117">
        <v>1897473.24</v>
      </c>
      <c r="F162" s="118">
        <v>179.03</v>
      </c>
      <c r="G162" s="117">
        <v>10598.6328548288</v>
      </c>
    </row>
    <row r="163" spans="1:7" ht="14.5" x14ac:dyDescent="0.3">
      <c r="A163" s="115">
        <v>2202</v>
      </c>
      <c r="B163" s="116" t="s">
        <v>425</v>
      </c>
      <c r="C163" s="117">
        <v>3355494.04</v>
      </c>
      <c r="D163" s="117">
        <v>0</v>
      </c>
      <c r="E163" s="117">
        <v>3355494.04</v>
      </c>
      <c r="F163" s="118">
        <v>338.7</v>
      </c>
      <c r="G163" s="117">
        <v>9906.9797460879836</v>
      </c>
    </row>
    <row r="164" spans="1:7" ht="14.5" x14ac:dyDescent="0.3">
      <c r="A164" s="115">
        <v>2203</v>
      </c>
      <c r="B164" s="116" t="s">
        <v>426</v>
      </c>
      <c r="C164" s="117">
        <v>2593370.65</v>
      </c>
      <c r="D164" s="117">
        <v>0</v>
      </c>
      <c r="E164" s="117">
        <v>2593370.65</v>
      </c>
      <c r="F164" s="118">
        <v>280.41000000000003</v>
      </c>
      <c r="G164" s="117">
        <v>9248.4955957348157</v>
      </c>
    </row>
    <row r="165" spans="1:7" ht="14.5" x14ac:dyDescent="0.3">
      <c r="A165" s="115">
        <v>2204</v>
      </c>
      <c r="B165" s="116" t="s">
        <v>427</v>
      </c>
      <c r="C165" s="117">
        <v>12056101.65</v>
      </c>
      <c r="D165" s="117">
        <v>25316.25</v>
      </c>
      <c r="E165" s="117">
        <v>12030785.4</v>
      </c>
      <c r="F165" s="118">
        <v>1349.83</v>
      </c>
      <c r="G165" s="117">
        <v>8912.8152434010208</v>
      </c>
    </row>
    <row r="166" spans="1:7" ht="14.5" x14ac:dyDescent="0.3">
      <c r="A166" s="115">
        <v>2205</v>
      </c>
      <c r="B166" s="116" t="s">
        <v>428</v>
      </c>
      <c r="C166" s="117">
        <v>14424488.73</v>
      </c>
      <c r="D166" s="117">
        <v>4024.37</v>
      </c>
      <c r="E166" s="117">
        <v>14420464.359999999</v>
      </c>
      <c r="F166" s="118">
        <v>1724.92</v>
      </c>
      <c r="G166" s="117">
        <v>8360.0771977830846</v>
      </c>
    </row>
    <row r="167" spans="1:7" ht="14.5" x14ac:dyDescent="0.3">
      <c r="A167" s="115">
        <v>2206</v>
      </c>
      <c r="B167" s="116" t="s">
        <v>429</v>
      </c>
      <c r="C167" s="117">
        <v>46939613.780000001</v>
      </c>
      <c r="D167" s="117">
        <v>0</v>
      </c>
      <c r="E167" s="117">
        <v>46939613.780000001</v>
      </c>
      <c r="F167" s="118">
        <v>5586.86</v>
      </c>
      <c r="G167" s="117">
        <v>8401.7880848992099</v>
      </c>
    </row>
    <row r="168" spans="1:7" ht="14.5" x14ac:dyDescent="0.3">
      <c r="A168" s="115">
        <v>2207</v>
      </c>
      <c r="B168" s="116" t="s">
        <v>430</v>
      </c>
      <c r="C168" s="117">
        <v>27780019.18</v>
      </c>
      <c r="D168" s="117">
        <v>106.21</v>
      </c>
      <c r="E168" s="117">
        <v>27779912.969999999</v>
      </c>
      <c r="F168" s="118">
        <v>3076.25</v>
      </c>
      <c r="G168" s="117">
        <v>9030.4471255587159</v>
      </c>
    </row>
    <row r="169" spans="1:7" ht="14.5" x14ac:dyDescent="0.3">
      <c r="A169" s="115">
        <v>2208</v>
      </c>
      <c r="B169" s="116" t="s">
        <v>431</v>
      </c>
      <c r="C169" s="117">
        <v>4687484.76</v>
      </c>
      <c r="D169" s="117">
        <v>0</v>
      </c>
      <c r="E169" s="117">
        <v>4687484.76</v>
      </c>
      <c r="F169" s="118">
        <v>582.78</v>
      </c>
      <c r="G169" s="117">
        <v>8043.317821476372</v>
      </c>
    </row>
    <row r="170" spans="1:7" ht="14.5" x14ac:dyDescent="0.3">
      <c r="A170" s="115">
        <v>2209</v>
      </c>
      <c r="B170" s="116" t="s">
        <v>432</v>
      </c>
      <c r="C170" s="117">
        <v>4542092.3600000003</v>
      </c>
      <c r="D170" s="117">
        <v>0</v>
      </c>
      <c r="E170" s="117">
        <v>4542092.3600000003</v>
      </c>
      <c r="F170" s="118">
        <v>498.62</v>
      </c>
      <c r="G170" s="117">
        <v>9109.3264610324495</v>
      </c>
    </row>
    <row r="171" spans="1:7" ht="14.5" x14ac:dyDescent="0.3">
      <c r="A171" s="115">
        <v>2210</v>
      </c>
      <c r="B171" s="116" t="s">
        <v>433</v>
      </c>
      <c r="C171" s="117">
        <v>677086.84</v>
      </c>
      <c r="D171" s="117">
        <v>1757.99</v>
      </c>
      <c r="E171" s="117">
        <v>675328.85</v>
      </c>
      <c r="F171" s="118">
        <v>23.34</v>
      </c>
      <c r="G171" s="117">
        <v>28934.398029134532</v>
      </c>
    </row>
    <row r="172" spans="1:7" ht="14.5" x14ac:dyDescent="0.3">
      <c r="A172" s="115">
        <v>2212</v>
      </c>
      <c r="B172" s="116" t="s">
        <v>434</v>
      </c>
      <c r="C172" s="117">
        <v>17500999.539999999</v>
      </c>
      <c r="D172" s="117">
        <v>31144.95</v>
      </c>
      <c r="E172" s="117">
        <v>17469854.59</v>
      </c>
      <c r="F172" s="118">
        <v>2253.9499999999998</v>
      </c>
      <c r="G172" s="117">
        <v>7750.7729053439525</v>
      </c>
    </row>
    <row r="173" spans="1:7" ht="14.5" x14ac:dyDescent="0.3">
      <c r="A173" s="115">
        <v>2213</v>
      </c>
      <c r="B173" s="116" t="s">
        <v>435</v>
      </c>
      <c r="C173" s="117">
        <v>3031038.8</v>
      </c>
      <c r="D173" s="117">
        <v>55625.87</v>
      </c>
      <c r="E173" s="117">
        <v>2975412.93</v>
      </c>
      <c r="F173" s="118">
        <v>317.43</v>
      </c>
      <c r="G173" s="117">
        <v>9373.445893582837</v>
      </c>
    </row>
    <row r="174" spans="1:7" ht="14.5" x14ac:dyDescent="0.3">
      <c r="A174" s="115">
        <v>2214</v>
      </c>
      <c r="B174" s="116" t="s">
        <v>436</v>
      </c>
      <c r="C174" s="117">
        <v>2729206.85</v>
      </c>
      <c r="D174" s="117">
        <v>14686.62</v>
      </c>
      <c r="E174" s="117">
        <v>2714520.23</v>
      </c>
      <c r="F174" s="118">
        <v>270.52</v>
      </c>
      <c r="G174" s="117">
        <v>10034.453016412835</v>
      </c>
    </row>
    <row r="175" spans="1:7" ht="14.5" x14ac:dyDescent="0.3">
      <c r="A175" s="115">
        <v>2215</v>
      </c>
      <c r="B175" s="116" t="s">
        <v>437</v>
      </c>
      <c r="C175" s="117">
        <v>3109084.95</v>
      </c>
      <c r="D175" s="117">
        <v>0</v>
      </c>
      <c r="E175" s="117">
        <v>3109084.95</v>
      </c>
      <c r="F175" s="118">
        <v>308.82</v>
      </c>
      <c r="G175" s="117">
        <v>10067.628230036915</v>
      </c>
    </row>
    <row r="176" spans="1:7" ht="14.5" x14ac:dyDescent="0.3">
      <c r="A176" s="115">
        <v>2216</v>
      </c>
      <c r="B176" s="116" t="s">
        <v>438</v>
      </c>
      <c r="C176" s="117">
        <v>2737841.85</v>
      </c>
      <c r="D176" s="117">
        <v>0</v>
      </c>
      <c r="E176" s="117">
        <v>2737841.85</v>
      </c>
      <c r="F176" s="118">
        <v>272.49</v>
      </c>
      <c r="G176" s="117">
        <v>10047.494770450292</v>
      </c>
    </row>
    <row r="177" spans="1:7" ht="14.5" x14ac:dyDescent="0.3">
      <c r="A177" s="115">
        <v>2217</v>
      </c>
      <c r="B177" s="116" t="s">
        <v>439</v>
      </c>
      <c r="C177" s="117">
        <v>3388044.67</v>
      </c>
      <c r="D177" s="117">
        <v>0</v>
      </c>
      <c r="E177" s="117">
        <v>3388044.67</v>
      </c>
      <c r="F177" s="118">
        <v>367.16</v>
      </c>
      <c r="G177" s="117">
        <v>9227.7063677960559</v>
      </c>
    </row>
    <row r="178" spans="1:7" ht="14.5" x14ac:dyDescent="0.3">
      <c r="A178" s="115">
        <v>2219</v>
      </c>
      <c r="B178" s="116" t="s">
        <v>440</v>
      </c>
      <c r="C178" s="117">
        <v>2626910.2799999998</v>
      </c>
      <c r="D178" s="117">
        <v>0</v>
      </c>
      <c r="E178" s="117">
        <v>2626910.2799999998</v>
      </c>
      <c r="F178" s="118">
        <v>253.83</v>
      </c>
      <c r="G178" s="117">
        <v>10349.093015010045</v>
      </c>
    </row>
    <row r="179" spans="1:7" ht="14.5" x14ac:dyDescent="0.3">
      <c r="A179" s="115">
        <v>2220</v>
      </c>
      <c r="B179" s="116" t="s">
        <v>441</v>
      </c>
      <c r="C179" s="117">
        <v>2286861.7599999998</v>
      </c>
      <c r="D179" s="117">
        <v>0</v>
      </c>
      <c r="E179" s="117">
        <v>2286861.7599999998</v>
      </c>
      <c r="F179" s="118">
        <v>191.84</v>
      </c>
      <c r="G179" s="117">
        <v>11920.672226855711</v>
      </c>
    </row>
    <row r="180" spans="1:7" ht="14.5" x14ac:dyDescent="0.3">
      <c r="A180" s="115">
        <v>2221</v>
      </c>
      <c r="B180" s="116" t="s">
        <v>442</v>
      </c>
      <c r="C180" s="117">
        <v>3479290.99</v>
      </c>
      <c r="D180" s="117">
        <v>0</v>
      </c>
      <c r="E180" s="117">
        <v>3479290.99</v>
      </c>
      <c r="F180" s="118">
        <v>415.3</v>
      </c>
      <c r="G180" s="117">
        <v>8377.7774861545877</v>
      </c>
    </row>
    <row r="181" spans="1:7" ht="14.5" x14ac:dyDescent="0.3">
      <c r="A181" s="115">
        <v>2222</v>
      </c>
      <c r="B181" s="116" t="s">
        <v>443</v>
      </c>
      <c r="C181" s="117">
        <v>158248.45000000001</v>
      </c>
      <c r="D181" s="117">
        <v>0</v>
      </c>
      <c r="E181" s="117">
        <v>158248.45000000001</v>
      </c>
      <c r="F181" s="118">
        <v>3.66</v>
      </c>
      <c r="G181" s="117">
        <v>43237.28142076503</v>
      </c>
    </row>
    <row r="182" spans="1:7" ht="14.5" x14ac:dyDescent="0.3">
      <c r="A182" s="115">
        <v>2225</v>
      </c>
      <c r="B182" s="116" t="s">
        <v>444</v>
      </c>
      <c r="C182" s="117">
        <v>2794278.57</v>
      </c>
      <c r="D182" s="117">
        <v>0</v>
      </c>
      <c r="E182" s="117">
        <v>2794278.57</v>
      </c>
      <c r="F182" s="118">
        <v>237.12</v>
      </c>
      <c r="G182" s="117">
        <v>11784.238233805667</v>
      </c>
    </row>
    <row r="183" spans="1:7" ht="14.5" x14ac:dyDescent="0.3">
      <c r="A183" s="115">
        <v>2229</v>
      </c>
      <c r="B183" s="116" t="s">
        <v>445</v>
      </c>
      <c r="C183" s="117">
        <v>3079462.32</v>
      </c>
      <c r="D183" s="117">
        <v>25175.4</v>
      </c>
      <c r="E183" s="117">
        <v>3054286.92</v>
      </c>
      <c r="F183" s="118">
        <v>303.94</v>
      </c>
      <c r="G183" s="117">
        <v>10048.979798644468</v>
      </c>
    </row>
    <row r="184" spans="1:7" ht="14.5" x14ac:dyDescent="0.3">
      <c r="A184" s="115">
        <v>2239</v>
      </c>
      <c r="B184" s="116" t="s">
        <v>446</v>
      </c>
      <c r="C184" s="117">
        <v>183860372.75999999</v>
      </c>
      <c r="D184" s="117">
        <v>0</v>
      </c>
      <c r="E184" s="117">
        <v>183860372.75999999</v>
      </c>
      <c r="F184" s="118">
        <v>20414.939999999999</v>
      </c>
      <c r="G184" s="117">
        <v>9006.1676772011087</v>
      </c>
    </row>
    <row r="185" spans="1:7" ht="14.5" x14ac:dyDescent="0.3">
      <c r="A185" s="115">
        <v>2240</v>
      </c>
      <c r="B185" s="116" t="s">
        <v>447</v>
      </c>
      <c r="C185" s="117">
        <v>8969890.1899999995</v>
      </c>
      <c r="D185" s="117">
        <v>0</v>
      </c>
      <c r="E185" s="117">
        <v>8969890.1899999995</v>
      </c>
      <c r="F185" s="118">
        <v>1179.1099999999999</v>
      </c>
      <c r="G185" s="117">
        <v>7607.339595118352</v>
      </c>
    </row>
    <row r="186" spans="1:7" ht="14.5" x14ac:dyDescent="0.3">
      <c r="A186" s="115">
        <v>2241</v>
      </c>
      <c r="B186" s="116" t="s">
        <v>448</v>
      </c>
      <c r="C186" s="117">
        <v>56029776.490000002</v>
      </c>
      <c r="D186" s="117">
        <v>0</v>
      </c>
      <c r="E186" s="117">
        <v>56029776.490000002</v>
      </c>
      <c r="F186" s="118">
        <v>6075.3</v>
      </c>
      <c r="G186" s="117">
        <v>9222.553041002091</v>
      </c>
    </row>
    <row r="187" spans="1:7" ht="14.5" x14ac:dyDescent="0.3">
      <c r="A187" s="115">
        <v>2242</v>
      </c>
      <c r="B187" s="116" t="s">
        <v>255</v>
      </c>
      <c r="C187" s="117">
        <v>113981000.09999999</v>
      </c>
      <c r="D187" s="117">
        <v>205222</v>
      </c>
      <c r="E187" s="117">
        <v>113775778.09999999</v>
      </c>
      <c r="F187" s="118">
        <v>12680.84</v>
      </c>
      <c r="G187" s="117">
        <v>8972.2587856955834</v>
      </c>
    </row>
    <row r="188" spans="1:7" ht="14.5" x14ac:dyDescent="0.3">
      <c r="A188" s="115">
        <v>2243</v>
      </c>
      <c r="B188" s="116" t="s">
        <v>449</v>
      </c>
      <c r="C188" s="117">
        <v>389448123.95999998</v>
      </c>
      <c r="D188" s="117">
        <v>367323.9</v>
      </c>
      <c r="E188" s="117">
        <v>389080800.06</v>
      </c>
      <c r="F188" s="118">
        <v>40533.51</v>
      </c>
      <c r="G188" s="117">
        <v>9598.9910585093658</v>
      </c>
    </row>
    <row r="189" spans="1:7" ht="14.5" x14ac:dyDescent="0.3">
      <c r="A189" s="115">
        <v>2244</v>
      </c>
      <c r="B189" s="116" t="s">
        <v>450</v>
      </c>
      <c r="C189" s="117">
        <v>43463488.579999998</v>
      </c>
      <c r="D189" s="117">
        <v>560.99</v>
      </c>
      <c r="E189" s="117">
        <v>43462927.590000004</v>
      </c>
      <c r="F189" s="118">
        <v>5287.86</v>
      </c>
      <c r="G189" s="117">
        <v>8219.3794067921626</v>
      </c>
    </row>
    <row r="190" spans="1:7" ht="14.5" x14ac:dyDescent="0.3">
      <c r="A190" s="115">
        <v>2245</v>
      </c>
      <c r="B190" s="116" t="s">
        <v>451</v>
      </c>
      <c r="C190" s="117">
        <v>5086570.4800000004</v>
      </c>
      <c r="D190" s="117">
        <v>0</v>
      </c>
      <c r="E190" s="117">
        <v>5086570.4800000004</v>
      </c>
      <c r="F190" s="118">
        <v>556.05999999999995</v>
      </c>
      <c r="G190" s="117">
        <v>9147.5209150091741</v>
      </c>
    </row>
    <row r="191" spans="1:7" ht="14.5" x14ac:dyDescent="0.3">
      <c r="A191" s="115">
        <v>2247</v>
      </c>
      <c r="B191" s="116" t="s">
        <v>452</v>
      </c>
      <c r="C191" s="117">
        <v>779694.04</v>
      </c>
      <c r="D191" s="117">
        <v>0</v>
      </c>
      <c r="E191" s="117">
        <v>779694.04</v>
      </c>
      <c r="F191" s="118">
        <v>54.6</v>
      </c>
      <c r="G191" s="117">
        <v>14280.110622710623</v>
      </c>
    </row>
    <row r="192" spans="1:7" ht="14.5" x14ac:dyDescent="0.3">
      <c r="A192" s="115">
        <v>2248</v>
      </c>
      <c r="B192" s="116" t="s">
        <v>453</v>
      </c>
      <c r="C192" s="117">
        <v>3307136.47</v>
      </c>
      <c r="D192" s="117">
        <v>7200</v>
      </c>
      <c r="E192" s="117">
        <v>3299936.47</v>
      </c>
      <c r="F192" s="118">
        <v>448</v>
      </c>
      <c r="G192" s="117">
        <v>7365.929620535715</v>
      </c>
    </row>
    <row r="193" spans="1:7" ht="14.5" x14ac:dyDescent="0.3">
      <c r="A193" s="115">
        <v>2249</v>
      </c>
      <c r="B193" s="116" t="s">
        <v>454</v>
      </c>
      <c r="C193" s="117">
        <v>3364691.49</v>
      </c>
      <c r="D193" s="117">
        <v>0</v>
      </c>
      <c r="E193" s="117">
        <v>3364691.49</v>
      </c>
      <c r="F193" s="118">
        <v>393.57</v>
      </c>
      <c r="G193" s="117">
        <v>8549.1564143608521</v>
      </c>
    </row>
    <row r="194" spans="1:7" ht="14.5" x14ac:dyDescent="0.3">
      <c r="A194" s="115">
        <v>2251</v>
      </c>
      <c r="B194" s="116" t="s">
        <v>455</v>
      </c>
      <c r="C194" s="117">
        <v>8451732.0899999999</v>
      </c>
      <c r="D194" s="117">
        <v>29277.599999999999</v>
      </c>
      <c r="E194" s="117">
        <v>8422454.4900000002</v>
      </c>
      <c r="F194" s="118">
        <v>1029.48</v>
      </c>
      <c r="G194" s="117">
        <v>8181.2706317752654</v>
      </c>
    </row>
    <row r="195" spans="1:7" ht="14.5" x14ac:dyDescent="0.3">
      <c r="A195" s="115">
        <v>2252</v>
      </c>
      <c r="B195" s="116" t="s">
        <v>456</v>
      </c>
      <c r="C195" s="117">
        <v>6989054.6799999997</v>
      </c>
      <c r="D195" s="117">
        <v>0</v>
      </c>
      <c r="E195" s="117">
        <v>6989054.6799999997</v>
      </c>
      <c r="F195" s="118">
        <v>866.36</v>
      </c>
      <c r="G195" s="117">
        <v>8067.1483909691115</v>
      </c>
    </row>
    <row r="196" spans="1:7" ht="14.5" x14ac:dyDescent="0.3">
      <c r="A196" s="115">
        <v>2253</v>
      </c>
      <c r="B196" s="116" t="s">
        <v>457</v>
      </c>
      <c r="C196" s="117">
        <v>8746478.6799999997</v>
      </c>
      <c r="D196" s="117">
        <v>176000</v>
      </c>
      <c r="E196" s="117">
        <v>8570478.6799999997</v>
      </c>
      <c r="F196" s="118">
        <v>967.8</v>
      </c>
      <c r="G196" s="117">
        <v>8855.6299648687746</v>
      </c>
    </row>
    <row r="197" spans="1:7" ht="14.5" x14ac:dyDescent="0.3">
      <c r="A197" s="115">
        <v>2254</v>
      </c>
      <c r="B197" s="116" t="s">
        <v>458</v>
      </c>
      <c r="C197" s="117">
        <v>46286127.68</v>
      </c>
      <c r="D197" s="117">
        <v>121420</v>
      </c>
      <c r="E197" s="117">
        <v>46164707.68</v>
      </c>
      <c r="F197" s="118">
        <v>5131.7299999999996</v>
      </c>
      <c r="G197" s="117">
        <v>8995.9346419238736</v>
      </c>
    </row>
    <row r="198" spans="1:7" ht="14.5" x14ac:dyDescent="0.3">
      <c r="A198" s="115">
        <v>2255</v>
      </c>
      <c r="B198" s="116" t="s">
        <v>459</v>
      </c>
      <c r="C198" s="117">
        <v>7769353.4000000004</v>
      </c>
      <c r="D198" s="117">
        <v>64310.96</v>
      </c>
      <c r="E198" s="117">
        <v>7705042.4400000004</v>
      </c>
      <c r="F198" s="118">
        <v>899.76</v>
      </c>
      <c r="G198" s="117">
        <v>8563.4418511603108</v>
      </c>
    </row>
    <row r="199" spans="1:7" ht="14.5" x14ac:dyDescent="0.3">
      <c r="A199" s="115">
        <v>2256</v>
      </c>
      <c r="B199" s="116" t="s">
        <v>460</v>
      </c>
      <c r="C199" s="117">
        <v>60226847.509999998</v>
      </c>
      <c r="D199" s="117">
        <v>173535.07</v>
      </c>
      <c r="E199" s="117">
        <v>60053312.439999998</v>
      </c>
      <c r="F199" s="118">
        <v>6665.89</v>
      </c>
      <c r="G199" s="117">
        <v>9009.0464199079179</v>
      </c>
    </row>
    <row r="200" spans="1:7" ht="14.5" x14ac:dyDescent="0.3">
      <c r="A200" s="115">
        <v>2257</v>
      </c>
      <c r="B200" s="116" t="s">
        <v>461</v>
      </c>
      <c r="C200" s="117">
        <v>8360695.3799999999</v>
      </c>
      <c r="D200" s="117">
        <v>0</v>
      </c>
      <c r="E200" s="117">
        <v>8360695.3799999999</v>
      </c>
      <c r="F200" s="118">
        <v>995.6</v>
      </c>
      <c r="G200" s="117">
        <v>8397.6450180795491</v>
      </c>
    </row>
    <row r="201" spans="1:7" ht="14.5" x14ac:dyDescent="0.3">
      <c r="A201" s="115">
        <v>2262</v>
      </c>
      <c r="B201" s="116" t="s">
        <v>462</v>
      </c>
      <c r="C201" s="117">
        <v>4241374.5999999996</v>
      </c>
      <c r="D201" s="117">
        <v>0</v>
      </c>
      <c r="E201" s="117">
        <v>4241374.5999999996</v>
      </c>
      <c r="F201" s="118">
        <v>455.68</v>
      </c>
      <c r="G201" s="117">
        <v>9307.7918714887637</v>
      </c>
    </row>
    <row r="202" spans="1:7" ht="14.5" x14ac:dyDescent="0.3">
      <c r="A202" s="115">
        <v>3997</v>
      </c>
      <c r="B202" s="116" t="s">
        <v>463</v>
      </c>
      <c r="C202" s="117">
        <v>2474683.54</v>
      </c>
      <c r="D202" s="117">
        <v>0</v>
      </c>
      <c r="E202" s="117">
        <v>2474683.54</v>
      </c>
      <c r="F202" s="118">
        <v>197.21</v>
      </c>
      <c r="G202" s="117">
        <v>12548.468840322499</v>
      </c>
    </row>
    <row r="203" spans="1:7" ht="14.5" x14ac:dyDescent="0.3">
      <c r="A203" s="115">
        <v>4131</v>
      </c>
      <c r="B203" s="116" t="s">
        <v>464</v>
      </c>
      <c r="C203" s="117">
        <v>27095647.16</v>
      </c>
      <c r="D203" s="117">
        <v>14362</v>
      </c>
      <c r="E203" s="117">
        <v>27081285.16</v>
      </c>
      <c r="F203" s="118">
        <v>3034.38</v>
      </c>
      <c r="G203" s="117">
        <v>8924.816654473072</v>
      </c>
    </row>
    <row r="207" spans="1:7" x14ac:dyDescent="0.3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3" x14ac:dyDescent="0.3"/>
  <cols>
    <col min="1" max="1" width="9.1796875" bestFit="1" customWidth="1"/>
    <col min="2" max="2" width="20" customWidth="1"/>
    <col min="3" max="3" width="16.1796875" bestFit="1" customWidth="1"/>
    <col min="4" max="4" width="12.1796875" bestFit="1" customWidth="1"/>
    <col min="5" max="5" width="16.1796875" bestFit="1" customWidth="1"/>
    <col min="6" max="6" width="11.54296875" style="126" bestFit="1" customWidth="1"/>
    <col min="7" max="7" width="13.45312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508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s="106" customFormat="1" ht="14.5" x14ac:dyDescent="0.35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5" x14ac:dyDescent="0.35">
      <c r="A7" s="130">
        <v>1894</v>
      </c>
      <c r="B7" s="130" t="s">
        <v>270</v>
      </c>
      <c r="C7" s="131">
        <v>29009465.210000001</v>
      </c>
      <c r="D7" s="131">
        <v>1753.3</v>
      </c>
      <c r="E7" s="131">
        <v>29007711.91</v>
      </c>
      <c r="F7" s="132">
        <v>3395.61</v>
      </c>
      <c r="G7" s="131">
        <v>8542.7101198311939</v>
      </c>
    </row>
    <row r="8" spans="1:7" ht="14.5" x14ac:dyDescent="0.35">
      <c r="A8" s="130">
        <v>1895</v>
      </c>
      <c r="B8" s="130" t="s">
        <v>271</v>
      </c>
      <c r="C8" s="131">
        <v>1180540.6299999999</v>
      </c>
      <c r="D8" s="131">
        <v>0</v>
      </c>
      <c r="E8" s="131">
        <v>1180540.6299999999</v>
      </c>
      <c r="F8" s="132">
        <v>88.74</v>
      </c>
      <c r="G8" s="131">
        <v>13303.36522425062</v>
      </c>
    </row>
    <row r="9" spans="1:7" ht="14.5" x14ac:dyDescent="0.35">
      <c r="A9" s="130">
        <v>1896</v>
      </c>
      <c r="B9" s="130" t="s">
        <v>272</v>
      </c>
      <c r="C9" s="131">
        <v>903642</v>
      </c>
      <c r="D9" s="131">
        <v>0</v>
      </c>
      <c r="E9" s="131">
        <v>903642</v>
      </c>
      <c r="F9" s="132">
        <v>42</v>
      </c>
      <c r="G9" s="131">
        <v>21515.285714285714</v>
      </c>
    </row>
    <row r="10" spans="1:7" ht="14.5" x14ac:dyDescent="0.35">
      <c r="A10" s="130">
        <v>1897</v>
      </c>
      <c r="B10" s="130" t="s">
        <v>273</v>
      </c>
      <c r="C10" s="131">
        <v>2584863.17</v>
      </c>
      <c r="D10" s="131">
        <v>0</v>
      </c>
      <c r="E10" s="131">
        <v>2584863.17</v>
      </c>
      <c r="F10" s="132">
        <v>188.51</v>
      </c>
      <c r="G10" s="131">
        <v>13712.074531855074</v>
      </c>
    </row>
    <row r="11" spans="1:7" ht="14.5" x14ac:dyDescent="0.35">
      <c r="A11" s="130">
        <v>1898</v>
      </c>
      <c r="B11" s="130" t="s">
        <v>274</v>
      </c>
      <c r="C11" s="131">
        <v>4207105.72</v>
      </c>
      <c r="D11" s="131">
        <v>0</v>
      </c>
      <c r="E11" s="131">
        <v>4207105.72</v>
      </c>
      <c r="F11" s="132">
        <v>418.92</v>
      </c>
      <c r="G11" s="131">
        <v>10042.74257614819</v>
      </c>
    </row>
    <row r="12" spans="1:7" ht="14.5" x14ac:dyDescent="0.35">
      <c r="A12" s="130">
        <v>1899</v>
      </c>
      <c r="B12" s="130" t="s">
        <v>275</v>
      </c>
      <c r="C12" s="131">
        <v>2203700.81</v>
      </c>
      <c r="D12" s="131">
        <v>20153.93</v>
      </c>
      <c r="E12" s="131">
        <v>2183546.8799999999</v>
      </c>
      <c r="F12" s="132">
        <v>180.61</v>
      </c>
      <c r="G12" s="131">
        <v>12089.844859088642</v>
      </c>
    </row>
    <row r="13" spans="1:7" ht="14.5" x14ac:dyDescent="0.35">
      <c r="A13" s="130">
        <v>1900</v>
      </c>
      <c r="B13" s="130" t="s">
        <v>276</v>
      </c>
      <c r="C13" s="131">
        <v>15125527.380000001</v>
      </c>
      <c r="D13" s="131">
        <v>120067.21</v>
      </c>
      <c r="E13" s="131">
        <v>15005460.17</v>
      </c>
      <c r="F13" s="132">
        <v>1605.51</v>
      </c>
      <c r="G13" s="131">
        <v>9346.2265386076706</v>
      </c>
    </row>
    <row r="14" spans="1:7" ht="14.5" x14ac:dyDescent="0.35">
      <c r="A14" s="130">
        <v>1901</v>
      </c>
      <c r="B14" s="130" t="s">
        <v>277</v>
      </c>
      <c r="C14" s="131">
        <v>63655550.450000003</v>
      </c>
      <c r="D14" s="131">
        <v>15904.73</v>
      </c>
      <c r="E14" s="131">
        <v>63639645.719999999</v>
      </c>
      <c r="F14" s="132">
        <v>6801.56</v>
      </c>
      <c r="G14" s="131">
        <v>9356.6249095795665</v>
      </c>
    </row>
    <row r="15" spans="1:7" ht="14.5" x14ac:dyDescent="0.35">
      <c r="A15" s="130">
        <v>1922</v>
      </c>
      <c r="B15" s="130" t="s">
        <v>278</v>
      </c>
      <c r="C15" s="131">
        <v>93049581.140000001</v>
      </c>
      <c r="D15" s="131">
        <v>314640.78999999998</v>
      </c>
      <c r="E15" s="131">
        <v>92734940.349999994</v>
      </c>
      <c r="F15" s="132">
        <v>9867.5499999999993</v>
      </c>
      <c r="G15" s="131">
        <v>9397.9701496318739</v>
      </c>
    </row>
    <row r="16" spans="1:7" ht="14.5" x14ac:dyDescent="0.35">
      <c r="A16" s="130">
        <v>1923</v>
      </c>
      <c r="B16" s="130" t="s">
        <v>279</v>
      </c>
      <c r="C16" s="131">
        <v>63015776.530000001</v>
      </c>
      <c r="D16" s="131">
        <v>141092.18</v>
      </c>
      <c r="E16" s="131">
        <v>62874684.350000001</v>
      </c>
      <c r="F16" s="132">
        <v>7033.64</v>
      </c>
      <c r="G16" s="131">
        <v>8939.1388171700564</v>
      </c>
    </row>
    <row r="17" spans="1:7" ht="14.5" x14ac:dyDescent="0.35">
      <c r="A17" s="130">
        <v>1924</v>
      </c>
      <c r="B17" s="130" t="s">
        <v>280</v>
      </c>
      <c r="C17" s="131">
        <v>158977879.63999999</v>
      </c>
      <c r="D17" s="131">
        <v>0</v>
      </c>
      <c r="E17" s="131">
        <v>158977879.63999999</v>
      </c>
      <c r="F17" s="132">
        <v>17088.3</v>
      </c>
      <c r="G17" s="131">
        <v>9303.3174534623104</v>
      </c>
    </row>
    <row r="18" spans="1:7" ht="14.5" x14ac:dyDescent="0.35">
      <c r="A18" s="130">
        <v>1925</v>
      </c>
      <c r="B18" s="130" t="s">
        <v>281</v>
      </c>
      <c r="C18" s="131">
        <v>23610128.379999999</v>
      </c>
      <c r="D18" s="131">
        <v>0</v>
      </c>
      <c r="E18" s="131">
        <v>23610128.379999999</v>
      </c>
      <c r="F18" s="132">
        <v>2707.83</v>
      </c>
      <c r="G18" s="131">
        <v>8719.2062943390101</v>
      </c>
    </row>
    <row r="19" spans="1:7" ht="14.5" x14ac:dyDescent="0.35">
      <c r="A19" s="130">
        <v>1926</v>
      </c>
      <c r="B19" s="130" t="s">
        <v>282</v>
      </c>
      <c r="C19" s="131">
        <v>36826026.859999999</v>
      </c>
      <c r="D19" s="131">
        <v>64522.58</v>
      </c>
      <c r="E19" s="131">
        <v>36761504.280000001</v>
      </c>
      <c r="F19" s="132">
        <v>4370.03</v>
      </c>
      <c r="G19" s="131">
        <v>8412.1857927748788</v>
      </c>
    </row>
    <row r="20" spans="1:7" ht="14.5" x14ac:dyDescent="0.35">
      <c r="A20" s="130">
        <v>1927</v>
      </c>
      <c r="B20" s="130" t="s">
        <v>283</v>
      </c>
      <c r="C20" s="131">
        <v>5608058.75</v>
      </c>
      <c r="D20" s="131">
        <v>0</v>
      </c>
      <c r="E20" s="131">
        <v>5608058.75</v>
      </c>
      <c r="F20" s="132">
        <v>607.54999999999995</v>
      </c>
      <c r="G20" s="131">
        <v>9230.6127067731049</v>
      </c>
    </row>
    <row r="21" spans="1:7" ht="14.5" x14ac:dyDescent="0.35">
      <c r="A21" s="130">
        <v>1928</v>
      </c>
      <c r="B21" s="130" t="s">
        <v>284</v>
      </c>
      <c r="C21" s="131">
        <v>71532552.430000007</v>
      </c>
      <c r="D21" s="131">
        <v>29870</v>
      </c>
      <c r="E21" s="131">
        <v>71502682.430000007</v>
      </c>
      <c r="F21" s="132">
        <v>7938.14</v>
      </c>
      <c r="G21" s="131">
        <v>9007.4856868233619</v>
      </c>
    </row>
    <row r="22" spans="1:7" ht="14.5" x14ac:dyDescent="0.35">
      <c r="A22" s="130">
        <v>1929</v>
      </c>
      <c r="B22" s="130" t="s">
        <v>285</v>
      </c>
      <c r="C22" s="131">
        <v>43474007.990000002</v>
      </c>
      <c r="D22" s="131">
        <v>0</v>
      </c>
      <c r="E22" s="131">
        <v>43474007.990000002</v>
      </c>
      <c r="F22" s="132">
        <v>4636.22</v>
      </c>
      <c r="G22" s="131">
        <v>9377.0373256661678</v>
      </c>
    </row>
    <row r="23" spans="1:7" ht="14.5" x14ac:dyDescent="0.35">
      <c r="A23" s="130">
        <v>1930</v>
      </c>
      <c r="B23" s="130" t="s">
        <v>286</v>
      </c>
      <c r="C23" s="131">
        <v>23318762.399999999</v>
      </c>
      <c r="D23" s="131">
        <v>0</v>
      </c>
      <c r="E23" s="131">
        <v>23318762.399999999</v>
      </c>
      <c r="F23" s="132">
        <v>2888.55</v>
      </c>
      <c r="G23" s="131">
        <v>8072.8262969309853</v>
      </c>
    </row>
    <row r="24" spans="1:7" ht="14.5" x14ac:dyDescent="0.35">
      <c r="A24" s="130">
        <v>1931</v>
      </c>
      <c r="B24" s="130" t="s">
        <v>287</v>
      </c>
      <c r="C24" s="131">
        <v>17970160</v>
      </c>
      <c r="D24" s="131">
        <v>0</v>
      </c>
      <c r="E24" s="131">
        <v>17970160</v>
      </c>
      <c r="F24" s="132">
        <v>2048.92</v>
      </c>
      <c r="G24" s="131">
        <v>8770.5522909630436</v>
      </c>
    </row>
    <row r="25" spans="1:7" ht="14.5" x14ac:dyDescent="0.35">
      <c r="A25" s="130">
        <v>1933</v>
      </c>
      <c r="B25" s="130" t="s">
        <v>288</v>
      </c>
      <c r="C25" s="131">
        <v>15788052.869999999</v>
      </c>
      <c r="D25" s="131">
        <v>230130.53</v>
      </c>
      <c r="E25" s="131">
        <v>15557922.34</v>
      </c>
      <c r="F25" s="132">
        <v>1880.93</v>
      </c>
      <c r="G25" s="131">
        <v>8271.3989037337906</v>
      </c>
    </row>
    <row r="26" spans="1:7" ht="14.5" x14ac:dyDescent="0.35">
      <c r="A26" s="130">
        <v>1934</v>
      </c>
      <c r="B26" s="130" t="s">
        <v>289</v>
      </c>
      <c r="C26" s="131">
        <v>3846518.32</v>
      </c>
      <c r="D26" s="131">
        <v>39460</v>
      </c>
      <c r="E26" s="131">
        <v>3807058.32</v>
      </c>
      <c r="F26" s="132">
        <v>150.49</v>
      </c>
      <c r="G26" s="131">
        <v>25297.749485015614</v>
      </c>
    </row>
    <row r="27" spans="1:7" ht="14.5" x14ac:dyDescent="0.35">
      <c r="A27" s="130">
        <v>1935</v>
      </c>
      <c r="B27" s="130" t="s">
        <v>290</v>
      </c>
      <c r="C27" s="131">
        <v>16377124.17</v>
      </c>
      <c r="D27" s="131">
        <v>0</v>
      </c>
      <c r="E27" s="131">
        <v>16377124.17</v>
      </c>
      <c r="F27" s="132">
        <v>1580.52</v>
      </c>
      <c r="G27" s="131">
        <v>10361.858230202719</v>
      </c>
    </row>
    <row r="28" spans="1:7" ht="14.5" x14ac:dyDescent="0.35">
      <c r="A28" s="130">
        <v>1936</v>
      </c>
      <c r="B28" s="130" t="s">
        <v>291</v>
      </c>
      <c r="C28" s="131">
        <v>9519501.6699999999</v>
      </c>
      <c r="D28" s="131">
        <v>221572.21</v>
      </c>
      <c r="E28" s="131">
        <v>9297929.4600000009</v>
      </c>
      <c r="F28" s="132">
        <v>987.12</v>
      </c>
      <c r="G28" s="131">
        <v>9419.2493921711648</v>
      </c>
    </row>
    <row r="29" spans="1:7" ht="14.5" x14ac:dyDescent="0.35">
      <c r="A29" s="130">
        <v>1944</v>
      </c>
      <c r="B29" s="130" t="s">
        <v>292</v>
      </c>
      <c r="C29" s="131">
        <v>20534370.75</v>
      </c>
      <c r="D29" s="131">
        <v>100059.97</v>
      </c>
      <c r="E29" s="131">
        <v>20434310.780000001</v>
      </c>
      <c r="F29" s="132">
        <v>2386.4699999999998</v>
      </c>
      <c r="G29" s="131">
        <v>8562.5676333664378</v>
      </c>
    </row>
    <row r="30" spans="1:7" ht="14.5" x14ac:dyDescent="0.35">
      <c r="A30" s="130">
        <v>1945</v>
      </c>
      <c r="B30" s="130" t="s">
        <v>293</v>
      </c>
      <c r="C30" s="131">
        <v>6997348.7000000002</v>
      </c>
      <c r="D30" s="131">
        <v>0</v>
      </c>
      <c r="E30" s="131">
        <v>6997348.7000000002</v>
      </c>
      <c r="F30" s="132">
        <v>710.05</v>
      </c>
      <c r="G30" s="131">
        <v>9854.7267093866631</v>
      </c>
    </row>
    <row r="31" spans="1:7" ht="14.5" x14ac:dyDescent="0.35">
      <c r="A31" s="130">
        <v>1946</v>
      </c>
      <c r="B31" s="130" t="s">
        <v>294</v>
      </c>
      <c r="C31" s="131">
        <v>8009375.5800000001</v>
      </c>
      <c r="D31" s="131">
        <v>25000</v>
      </c>
      <c r="E31" s="131">
        <v>7984375.5800000001</v>
      </c>
      <c r="F31" s="132">
        <v>920.58</v>
      </c>
      <c r="G31" s="131">
        <v>8673.2012209693894</v>
      </c>
    </row>
    <row r="32" spans="1:7" ht="14.5" x14ac:dyDescent="0.35">
      <c r="A32" s="130">
        <v>1947</v>
      </c>
      <c r="B32" s="130" t="s">
        <v>295</v>
      </c>
      <c r="C32" s="131">
        <v>5521723.5199999996</v>
      </c>
      <c r="D32" s="131">
        <v>0</v>
      </c>
      <c r="E32" s="131">
        <v>5521723.5199999996</v>
      </c>
      <c r="F32" s="132">
        <v>540.16999999999996</v>
      </c>
      <c r="G32" s="131">
        <v>10222.195827239573</v>
      </c>
    </row>
    <row r="33" spans="1:7" ht="14.5" x14ac:dyDescent="0.35">
      <c r="A33" s="130">
        <v>1948</v>
      </c>
      <c r="B33" s="130" t="s">
        <v>296</v>
      </c>
      <c r="C33" s="131">
        <v>25684737.550000001</v>
      </c>
      <c r="D33" s="131">
        <v>3371.6</v>
      </c>
      <c r="E33" s="131">
        <v>25681365.949999999</v>
      </c>
      <c r="F33" s="132">
        <v>2941.56</v>
      </c>
      <c r="G33" s="131">
        <v>8730.5259624145019</v>
      </c>
    </row>
    <row r="34" spans="1:7" ht="14.5" x14ac:dyDescent="0.35">
      <c r="A34" s="130">
        <v>1964</v>
      </c>
      <c r="B34" s="130" t="s">
        <v>297</v>
      </c>
      <c r="C34" s="131">
        <v>9649510.0500000007</v>
      </c>
      <c r="D34" s="131">
        <v>1825</v>
      </c>
      <c r="E34" s="131">
        <v>9647685.0500000007</v>
      </c>
      <c r="F34" s="132">
        <v>1133.3599999999999</v>
      </c>
      <c r="G34" s="131">
        <v>8512.4629861650337</v>
      </c>
    </row>
    <row r="35" spans="1:7" ht="14.5" x14ac:dyDescent="0.35">
      <c r="A35" s="130">
        <v>1965</v>
      </c>
      <c r="B35" s="130" t="s">
        <v>298</v>
      </c>
      <c r="C35" s="131">
        <v>28156954.77</v>
      </c>
      <c r="D35" s="131">
        <v>0</v>
      </c>
      <c r="E35" s="131">
        <v>28156954.77</v>
      </c>
      <c r="F35" s="132">
        <v>3233.88</v>
      </c>
      <c r="G35" s="131">
        <v>8706.8644383836127</v>
      </c>
    </row>
    <row r="36" spans="1:7" ht="14.5" x14ac:dyDescent="0.35">
      <c r="A36" s="130">
        <v>1966</v>
      </c>
      <c r="B36" s="130" t="s">
        <v>299</v>
      </c>
      <c r="C36" s="131">
        <v>37699030.450000003</v>
      </c>
      <c r="D36" s="131">
        <v>0</v>
      </c>
      <c r="E36" s="131">
        <v>37699030.450000003</v>
      </c>
      <c r="F36" s="132">
        <v>4267.38</v>
      </c>
      <c r="G36" s="131">
        <v>8834.2332883408562</v>
      </c>
    </row>
    <row r="37" spans="1:7" ht="14.5" x14ac:dyDescent="0.35">
      <c r="A37" s="130">
        <v>1967</v>
      </c>
      <c r="B37" s="130" t="s">
        <v>300</v>
      </c>
      <c r="C37" s="131">
        <v>1615878.34</v>
      </c>
      <c r="D37" s="131">
        <v>0</v>
      </c>
      <c r="E37" s="131">
        <v>1615878.34</v>
      </c>
      <c r="F37" s="132">
        <v>119.8</v>
      </c>
      <c r="G37" s="131">
        <v>13488.133055091821</v>
      </c>
    </row>
    <row r="38" spans="1:7" ht="14.5" x14ac:dyDescent="0.35">
      <c r="A38" s="130">
        <v>1968</v>
      </c>
      <c r="B38" s="130" t="s">
        <v>301</v>
      </c>
      <c r="C38" s="131">
        <v>5175722.96</v>
      </c>
      <c r="D38" s="131">
        <v>0</v>
      </c>
      <c r="E38" s="131">
        <v>5175722.96</v>
      </c>
      <c r="F38" s="132">
        <v>532.73</v>
      </c>
      <c r="G38" s="131">
        <v>9715.4711767687186</v>
      </c>
    </row>
    <row r="39" spans="1:7" ht="14.5" x14ac:dyDescent="0.35">
      <c r="A39" s="130">
        <v>1969</v>
      </c>
      <c r="B39" s="130" t="s">
        <v>302</v>
      </c>
      <c r="C39" s="131">
        <v>6753945.6500000004</v>
      </c>
      <c r="D39" s="131">
        <v>0</v>
      </c>
      <c r="E39" s="131">
        <v>6753945.6500000004</v>
      </c>
      <c r="F39" s="132">
        <v>685.05</v>
      </c>
      <c r="G39" s="131">
        <v>9859.0550324793821</v>
      </c>
    </row>
    <row r="40" spans="1:7" ht="14.5" x14ac:dyDescent="0.35">
      <c r="A40" s="130">
        <v>1970</v>
      </c>
      <c r="B40" s="130" t="s">
        <v>303</v>
      </c>
      <c r="C40" s="131">
        <v>24867947.43</v>
      </c>
      <c r="D40" s="131">
        <v>5844</v>
      </c>
      <c r="E40" s="131">
        <v>24862103.43</v>
      </c>
      <c r="F40" s="132">
        <v>2879.9</v>
      </c>
      <c r="G40" s="131">
        <v>8632.9745581443804</v>
      </c>
    </row>
    <row r="41" spans="1:7" ht="14.5" x14ac:dyDescent="0.35">
      <c r="A41" s="130">
        <v>1972</v>
      </c>
      <c r="B41" s="130" t="s">
        <v>304</v>
      </c>
      <c r="C41" s="131">
        <v>4603916.16</v>
      </c>
      <c r="D41" s="131">
        <v>0</v>
      </c>
      <c r="E41" s="131">
        <v>4603916.16</v>
      </c>
      <c r="F41" s="132">
        <v>473.79</v>
      </c>
      <c r="G41" s="131">
        <v>9717.2083834610276</v>
      </c>
    </row>
    <row r="42" spans="1:7" ht="14.5" x14ac:dyDescent="0.35">
      <c r="A42" s="130">
        <v>1973</v>
      </c>
      <c r="B42" s="130" t="s">
        <v>305</v>
      </c>
      <c r="C42" s="131">
        <v>2592098</v>
      </c>
      <c r="D42" s="131">
        <v>0</v>
      </c>
      <c r="E42" s="131">
        <v>2592098</v>
      </c>
      <c r="F42" s="132">
        <v>218.37</v>
      </c>
      <c r="G42" s="131">
        <v>11870.21110958465</v>
      </c>
    </row>
    <row r="43" spans="1:7" ht="14.5" x14ac:dyDescent="0.35">
      <c r="A43" s="130">
        <v>1974</v>
      </c>
      <c r="B43" s="130" t="s">
        <v>306</v>
      </c>
      <c r="C43" s="131">
        <v>14035153.449999999</v>
      </c>
      <c r="D43" s="131">
        <v>0</v>
      </c>
      <c r="E43" s="131">
        <v>14035153.449999999</v>
      </c>
      <c r="F43" s="132">
        <v>1574.66</v>
      </c>
      <c r="G43" s="131">
        <v>8913.1326445073846</v>
      </c>
    </row>
    <row r="44" spans="1:7" ht="14.5" x14ac:dyDescent="0.35">
      <c r="A44" s="130">
        <v>1976</v>
      </c>
      <c r="B44" s="130" t="s">
        <v>307</v>
      </c>
      <c r="C44" s="131">
        <v>153717887</v>
      </c>
      <c r="D44" s="131">
        <v>0</v>
      </c>
      <c r="E44" s="131">
        <v>153717887</v>
      </c>
      <c r="F44" s="132">
        <v>18155.39</v>
      </c>
      <c r="G44" s="131">
        <v>8466.7906886054225</v>
      </c>
    </row>
    <row r="45" spans="1:7" ht="14.5" x14ac:dyDescent="0.35">
      <c r="A45" s="130">
        <v>1977</v>
      </c>
      <c r="B45" s="130" t="s">
        <v>308</v>
      </c>
      <c r="C45" s="131">
        <v>64737961.210000001</v>
      </c>
      <c r="D45" s="131">
        <v>46330</v>
      </c>
      <c r="E45" s="131">
        <v>64691631.210000001</v>
      </c>
      <c r="F45" s="132">
        <v>7362.46</v>
      </c>
      <c r="G45" s="131">
        <v>8786.6869511005825</v>
      </c>
    </row>
    <row r="46" spans="1:7" ht="14.5" x14ac:dyDescent="0.35">
      <c r="A46" s="130">
        <v>1978</v>
      </c>
      <c r="B46" s="130" t="s">
        <v>309</v>
      </c>
      <c r="C46" s="131">
        <v>10126466.43</v>
      </c>
      <c r="D46" s="131">
        <v>82662.33</v>
      </c>
      <c r="E46" s="131">
        <v>10043804.1</v>
      </c>
      <c r="F46" s="132">
        <v>1055.1300000000001</v>
      </c>
      <c r="G46" s="131">
        <v>9519.0204998436202</v>
      </c>
    </row>
    <row r="47" spans="1:7" ht="14.5" x14ac:dyDescent="0.35">
      <c r="A47" s="130">
        <v>1990</v>
      </c>
      <c r="B47" s="130" t="s">
        <v>310</v>
      </c>
      <c r="C47" s="131">
        <v>5064887.07</v>
      </c>
      <c r="D47" s="131">
        <v>762.34</v>
      </c>
      <c r="E47" s="131">
        <v>5064124.7300000004</v>
      </c>
      <c r="F47" s="132">
        <v>611.4</v>
      </c>
      <c r="G47" s="131">
        <v>8282.8340366372267</v>
      </c>
    </row>
    <row r="48" spans="1:7" ht="14.5" x14ac:dyDescent="0.35">
      <c r="A48" s="130">
        <v>1991</v>
      </c>
      <c r="B48" s="130" t="s">
        <v>311</v>
      </c>
      <c r="C48" s="131">
        <v>47875691.560000002</v>
      </c>
      <c r="D48" s="131">
        <v>17188.400000000001</v>
      </c>
      <c r="E48" s="131">
        <v>47858503.159999996</v>
      </c>
      <c r="F48" s="132">
        <v>5884.3</v>
      </c>
      <c r="G48" s="131">
        <v>8133.2534303145649</v>
      </c>
    </row>
    <row r="49" spans="1:7" ht="14.5" x14ac:dyDescent="0.35">
      <c r="A49" s="130">
        <v>1992</v>
      </c>
      <c r="B49" s="130" t="s">
        <v>312</v>
      </c>
      <c r="C49" s="131">
        <v>6438961.6299999999</v>
      </c>
      <c r="D49" s="131">
        <v>0</v>
      </c>
      <c r="E49" s="131">
        <v>6438961.6299999999</v>
      </c>
      <c r="F49" s="132">
        <v>732.1</v>
      </c>
      <c r="G49" s="131">
        <v>8795.1941401447893</v>
      </c>
    </row>
    <row r="50" spans="1:7" ht="14.5" x14ac:dyDescent="0.35">
      <c r="A50" s="130">
        <v>1993</v>
      </c>
      <c r="B50" s="130" t="s">
        <v>313</v>
      </c>
      <c r="C50" s="131">
        <v>2414633.4700000002</v>
      </c>
      <c r="D50" s="131">
        <v>0</v>
      </c>
      <c r="E50" s="131">
        <v>2414633.4700000002</v>
      </c>
      <c r="F50" s="132">
        <v>194.22</v>
      </c>
      <c r="G50" s="131">
        <v>12432.4656060138</v>
      </c>
    </row>
    <row r="51" spans="1:7" ht="14.5" x14ac:dyDescent="0.35">
      <c r="A51" s="130">
        <v>1994</v>
      </c>
      <c r="B51" s="130" t="s">
        <v>314</v>
      </c>
      <c r="C51" s="131">
        <v>11851519.640000001</v>
      </c>
      <c r="D51" s="131">
        <v>0</v>
      </c>
      <c r="E51" s="131">
        <v>11851519.640000001</v>
      </c>
      <c r="F51" s="132">
        <v>1497.4</v>
      </c>
      <c r="G51" s="131">
        <v>7914.7319620675835</v>
      </c>
    </row>
    <row r="52" spans="1:7" ht="14.5" x14ac:dyDescent="0.35">
      <c r="A52" s="130">
        <v>1995</v>
      </c>
      <c r="B52" s="130" t="s">
        <v>315</v>
      </c>
      <c r="C52" s="131">
        <v>2359297.35</v>
      </c>
      <c r="D52" s="131">
        <v>0</v>
      </c>
      <c r="E52" s="131">
        <v>2359297.35</v>
      </c>
      <c r="F52" s="132">
        <v>212.66</v>
      </c>
      <c r="G52" s="131">
        <v>11094.222467788959</v>
      </c>
    </row>
    <row r="53" spans="1:7" ht="14.5" x14ac:dyDescent="0.35">
      <c r="A53" s="130">
        <v>1996</v>
      </c>
      <c r="B53" s="130" t="s">
        <v>316</v>
      </c>
      <c r="C53" s="131">
        <v>3247777.46</v>
      </c>
      <c r="D53" s="131">
        <v>2579</v>
      </c>
      <c r="E53" s="131">
        <v>3245198.46</v>
      </c>
      <c r="F53" s="132">
        <v>334.57</v>
      </c>
      <c r="G53" s="131">
        <v>9699.6098275398272</v>
      </c>
    </row>
    <row r="54" spans="1:7" ht="14.5" x14ac:dyDescent="0.35">
      <c r="A54" s="130">
        <v>1997</v>
      </c>
      <c r="B54" s="130" t="s">
        <v>317</v>
      </c>
      <c r="C54" s="131">
        <v>2733384.74</v>
      </c>
      <c r="D54" s="131">
        <v>0</v>
      </c>
      <c r="E54" s="131">
        <v>2733384.74</v>
      </c>
      <c r="F54" s="132">
        <v>232.07</v>
      </c>
      <c r="G54" s="131">
        <v>11778.27698539234</v>
      </c>
    </row>
    <row r="55" spans="1:7" ht="14.5" x14ac:dyDescent="0.35">
      <c r="A55" s="130">
        <v>1998</v>
      </c>
      <c r="B55" s="130" t="s">
        <v>318</v>
      </c>
      <c r="C55" s="131">
        <v>2969374.11</v>
      </c>
      <c r="D55" s="131">
        <v>37591</v>
      </c>
      <c r="E55" s="131">
        <v>2931783.11</v>
      </c>
      <c r="F55" s="132">
        <v>249.58</v>
      </c>
      <c r="G55" s="131">
        <v>11746.867176857118</v>
      </c>
    </row>
    <row r="56" spans="1:7" ht="14.5" x14ac:dyDescent="0.35">
      <c r="A56" s="130">
        <v>1999</v>
      </c>
      <c r="B56" s="130" t="s">
        <v>319</v>
      </c>
      <c r="C56" s="131">
        <v>3907599.46</v>
      </c>
      <c r="D56" s="131">
        <v>0</v>
      </c>
      <c r="E56" s="131">
        <v>3907599.46</v>
      </c>
      <c r="F56" s="132">
        <v>395.02</v>
      </c>
      <c r="G56" s="131">
        <v>9892.1559921016669</v>
      </c>
    </row>
    <row r="57" spans="1:7" ht="14.5" x14ac:dyDescent="0.35">
      <c r="A57" s="130">
        <v>2000</v>
      </c>
      <c r="B57" s="130" t="s">
        <v>320</v>
      </c>
      <c r="C57" s="131">
        <v>3272213.28</v>
      </c>
      <c r="D57" s="131">
        <v>0</v>
      </c>
      <c r="E57" s="131">
        <v>3272213.28</v>
      </c>
      <c r="F57" s="132">
        <v>267.55</v>
      </c>
      <c r="G57" s="131">
        <v>12230.286974397308</v>
      </c>
    </row>
    <row r="58" spans="1:7" ht="14.5" x14ac:dyDescent="0.35">
      <c r="A58" s="130">
        <v>2001</v>
      </c>
      <c r="B58" s="130" t="s">
        <v>321</v>
      </c>
      <c r="C58" s="131">
        <v>7675841.4900000002</v>
      </c>
      <c r="D58" s="131">
        <v>713139.56</v>
      </c>
      <c r="E58" s="131">
        <v>6962701.9299999997</v>
      </c>
      <c r="F58" s="132">
        <v>676.56</v>
      </c>
      <c r="G58" s="131">
        <v>10291.329564266289</v>
      </c>
    </row>
    <row r="59" spans="1:7" ht="14.5" x14ac:dyDescent="0.35">
      <c r="A59" s="130">
        <v>2002</v>
      </c>
      <c r="B59" s="130" t="s">
        <v>322</v>
      </c>
      <c r="C59" s="131">
        <v>10686245.43</v>
      </c>
      <c r="D59" s="131">
        <v>0</v>
      </c>
      <c r="E59" s="131">
        <v>10686245.43</v>
      </c>
      <c r="F59" s="132">
        <v>1373.62</v>
      </c>
      <c r="G59" s="131">
        <v>7779.6227704896555</v>
      </c>
    </row>
    <row r="60" spans="1:7" ht="14.5" x14ac:dyDescent="0.35">
      <c r="A60" s="130">
        <v>2003</v>
      </c>
      <c r="B60" s="130" t="s">
        <v>323</v>
      </c>
      <c r="C60" s="131">
        <v>11551508</v>
      </c>
      <c r="D60" s="131">
        <v>0</v>
      </c>
      <c r="E60" s="131">
        <v>11551508</v>
      </c>
      <c r="F60" s="132">
        <v>1309.33</v>
      </c>
      <c r="G60" s="131">
        <v>8822.4572873148863</v>
      </c>
    </row>
    <row r="61" spans="1:7" ht="14.5" x14ac:dyDescent="0.35">
      <c r="A61" s="130">
        <v>2005</v>
      </c>
      <c r="B61" s="130" t="s">
        <v>324</v>
      </c>
      <c r="C61" s="131">
        <v>2144725.89</v>
      </c>
      <c r="D61" s="131">
        <v>0</v>
      </c>
      <c r="E61" s="131">
        <v>2144725.89</v>
      </c>
      <c r="F61" s="132">
        <v>152.44</v>
      </c>
      <c r="G61" s="131">
        <v>14069.311794804515</v>
      </c>
    </row>
    <row r="62" spans="1:7" ht="14.5" x14ac:dyDescent="0.35">
      <c r="A62" s="130">
        <v>2006</v>
      </c>
      <c r="B62" s="130" t="s">
        <v>325</v>
      </c>
      <c r="C62" s="131">
        <v>1716281.01</v>
      </c>
      <c r="D62" s="131">
        <v>11149.86</v>
      </c>
      <c r="E62" s="131">
        <v>1705131.15</v>
      </c>
      <c r="F62" s="132">
        <v>128.52000000000001</v>
      </c>
      <c r="G62" s="131">
        <v>13267.438141923434</v>
      </c>
    </row>
    <row r="63" spans="1:7" ht="14.5" x14ac:dyDescent="0.35">
      <c r="A63" s="130">
        <v>2008</v>
      </c>
      <c r="B63" s="130" t="s">
        <v>326</v>
      </c>
      <c r="C63" s="131">
        <v>5618333</v>
      </c>
      <c r="D63" s="131">
        <v>779</v>
      </c>
      <c r="E63" s="131">
        <v>5617554</v>
      </c>
      <c r="F63" s="132">
        <v>605.12</v>
      </c>
      <c r="G63" s="131">
        <v>9283.3718931782132</v>
      </c>
    </row>
    <row r="64" spans="1:7" ht="14.5" x14ac:dyDescent="0.35">
      <c r="A64" s="130">
        <v>2009</v>
      </c>
      <c r="B64" s="130" t="s">
        <v>327</v>
      </c>
      <c r="C64" s="131">
        <v>2021755.69</v>
      </c>
      <c r="D64" s="131">
        <v>0</v>
      </c>
      <c r="E64" s="131">
        <v>2021755.69</v>
      </c>
      <c r="F64" s="132">
        <v>138.66999999999999</v>
      </c>
      <c r="G64" s="131">
        <v>14579.618446671955</v>
      </c>
    </row>
    <row r="65" spans="1:7" ht="14.5" x14ac:dyDescent="0.35">
      <c r="A65" s="130">
        <v>2010</v>
      </c>
      <c r="B65" s="130" t="s">
        <v>328</v>
      </c>
      <c r="C65" s="131">
        <v>938813.97</v>
      </c>
      <c r="D65" s="131">
        <v>0</v>
      </c>
      <c r="E65" s="131">
        <v>938813.97</v>
      </c>
      <c r="F65" s="132">
        <v>47.39</v>
      </c>
      <c r="G65" s="131">
        <v>19810.381304072587</v>
      </c>
    </row>
    <row r="66" spans="1:7" ht="14.5" x14ac:dyDescent="0.35">
      <c r="A66" s="130">
        <v>2011</v>
      </c>
      <c r="B66" s="130" t="s">
        <v>329</v>
      </c>
      <c r="C66" s="131">
        <v>967318.05</v>
      </c>
      <c r="D66" s="131">
        <v>0</v>
      </c>
      <c r="E66" s="131">
        <v>967318.05</v>
      </c>
      <c r="F66" s="132">
        <v>48.69</v>
      </c>
      <c r="G66" s="131">
        <v>19866.873074553299</v>
      </c>
    </row>
    <row r="67" spans="1:7" ht="14.5" x14ac:dyDescent="0.35">
      <c r="A67" s="130">
        <v>2012</v>
      </c>
      <c r="B67" s="130" t="s">
        <v>330</v>
      </c>
      <c r="C67" s="131">
        <v>851643.92</v>
      </c>
      <c r="D67" s="131">
        <v>0</v>
      </c>
      <c r="E67" s="131">
        <v>851643.92</v>
      </c>
      <c r="F67" s="132">
        <v>31.44</v>
      </c>
      <c r="G67" s="131">
        <v>27087.910941475828</v>
      </c>
    </row>
    <row r="68" spans="1:7" ht="14.5" x14ac:dyDescent="0.35">
      <c r="A68" s="130">
        <v>2014</v>
      </c>
      <c r="B68" s="130" t="s">
        <v>331</v>
      </c>
      <c r="C68" s="131">
        <v>7687348.79</v>
      </c>
      <c r="D68" s="131">
        <v>40691.83</v>
      </c>
      <c r="E68" s="131">
        <v>7646656.96</v>
      </c>
      <c r="F68" s="132">
        <v>868.05</v>
      </c>
      <c r="G68" s="131">
        <v>8809.0051955532526</v>
      </c>
    </row>
    <row r="69" spans="1:7" ht="14.5" x14ac:dyDescent="0.35">
      <c r="A69" s="130">
        <v>2015</v>
      </c>
      <c r="B69" s="130" t="s">
        <v>332</v>
      </c>
      <c r="C69" s="131">
        <v>927089.47</v>
      </c>
      <c r="D69" s="131">
        <v>0</v>
      </c>
      <c r="E69" s="131">
        <v>927089.47</v>
      </c>
      <c r="F69" s="132">
        <v>86.97</v>
      </c>
      <c r="G69" s="131">
        <v>10659.876624123261</v>
      </c>
    </row>
    <row r="70" spans="1:7" ht="14.5" x14ac:dyDescent="0.35">
      <c r="A70" s="130">
        <v>2016</v>
      </c>
      <c r="B70" s="130" t="s">
        <v>333</v>
      </c>
      <c r="C70" s="131">
        <v>148645.07</v>
      </c>
      <c r="D70" s="131">
        <v>0</v>
      </c>
      <c r="E70" s="131">
        <v>148645.07</v>
      </c>
      <c r="F70" s="132">
        <v>8</v>
      </c>
      <c r="G70" s="131">
        <v>18580.633750000001</v>
      </c>
    </row>
    <row r="71" spans="1:7" ht="14.5" x14ac:dyDescent="0.35">
      <c r="A71" s="130">
        <v>2017</v>
      </c>
      <c r="B71" s="130" t="s">
        <v>334</v>
      </c>
      <c r="C71" s="131">
        <v>179585.26</v>
      </c>
      <c r="D71" s="131">
        <v>0</v>
      </c>
      <c r="E71" s="131">
        <v>179585.26</v>
      </c>
      <c r="F71" s="132">
        <v>6.26</v>
      </c>
      <c r="G71" s="131">
        <v>28687.741214057511</v>
      </c>
    </row>
    <row r="72" spans="1:7" ht="14.5" x14ac:dyDescent="0.35">
      <c r="A72" s="130">
        <v>2018</v>
      </c>
      <c r="B72" s="130" t="s">
        <v>335</v>
      </c>
      <c r="C72" s="131">
        <v>262439.28999999998</v>
      </c>
      <c r="D72" s="131">
        <v>0</v>
      </c>
      <c r="E72" s="131">
        <v>262439.28999999998</v>
      </c>
      <c r="F72" s="132">
        <v>11.54</v>
      </c>
      <c r="G72" s="131">
        <v>22741.70623916811</v>
      </c>
    </row>
    <row r="73" spans="1:7" ht="14.5" x14ac:dyDescent="0.35">
      <c r="A73" s="130">
        <v>2019</v>
      </c>
      <c r="B73" s="130" t="s">
        <v>336</v>
      </c>
      <c r="C73" s="131">
        <v>184458.39</v>
      </c>
      <c r="D73" s="131">
        <v>0</v>
      </c>
      <c r="E73" s="131">
        <v>184458.39</v>
      </c>
      <c r="F73" s="132">
        <v>7.5</v>
      </c>
      <c r="G73" s="131">
        <v>24594.452000000001</v>
      </c>
    </row>
    <row r="74" spans="1:7" ht="14.5" x14ac:dyDescent="0.35">
      <c r="A74" s="130">
        <v>2020</v>
      </c>
      <c r="B74" s="130" t="s">
        <v>337</v>
      </c>
      <c r="C74" s="131">
        <v>1959692.33</v>
      </c>
      <c r="D74" s="131">
        <v>0</v>
      </c>
      <c r="E74" s="131">
        <v>1959692.33</v>
      </c>
      <c r="F74" s="132">
        <v>257.87</v>
      </c>
      <c r="G74" s="131">
        <v>7599.5359289564512</v>
      </c>
    </row>
    <row r="75" spans="1:7" ht="14.5" x14ac:dyDescent="0.35">
      <c r="A75" s="130">
        <v>2021</v>
      </c>
      <c r="B75" s="130" t="s">
        <v>338</v>
      </c>
      <c r="C75" s="131">
        <v>168108.29</v>
      </c>
      <c r="D75" s="131">
        <v>0</v>
      </c>
      <c r="E75" s="131">
        <v>168108.29</v>
      </c>
      <c r="F75" s="132">
        <v>3</v>
      </c>
      <c r="G75" s="131">
        <v>56036.096666666672</v>
      </c>
    </row>
    <row r="76" spans="1:7" ht="14.5" x14ac:dyDescent="0.35">
      <c r="A76" s="130">
        <v>2022</v>
      </c>
      <c r="B76" s="130" t="s">
        <v>339</v>
      </c>
      <c r="C76" s="131">
        <v>243937</v>
      </c>
      <c r="D76" s="131">
        <v>0</v>
      </c>
      <c r="E76" s="131">
        <v>243937</v>
      </c>
      <c r="F76" s="132">
        <v>13.41</v>
      </c>
      <c r="G76" s="131">
        <v>18190.678598061149</v>
      </c>
    </row>
    <row r="77" spans="1:7" ht="14.5" x14ac:dyDescent="0.35">
      <c r="A77" s="130">
        <v>2023</v>
      </c>
      <c r="B77" s="130" t="s">
        <v>340</v>
      </c>
      <c r="C77" s="131">
        <v>758316.21</v>
      </c>
      <c r="D77" s="131">
        <v>0</v>
      </c>
      <c r="E77" s="131">
        <v>758316.21</v>
      </c>
      <c r="F77" s="132">
        <v>52.65</v>
      </c>
      <c r="G77" s="131">
        <v>14402.966951566952</v>
      </c>
    </row>
    <row r="78" spans="1:7" ht="14.5" x14ac:dyDescent="0.35">
      <c r="A78" s="130">
        <v>2024</v>
      </c>
      <c r="B78" s="130" t="s">
        <v>341</v>
      </c>
      <c r="C78" s="131">
        <v>41306309.469999999</v>
      </c>
      <c r="D78" s="131">
        <v>0</v>
      </c>
      <c r="E78" s="131">
        <v>41306309.469999999</v>
      </c>
      <c r="F78" s="132">
        <v>3998.12</v>
      </c>
      <c r="G78" s="131">
        <v>10331.433141076306</v>
      </c>
    </row>
    <row r="79" spans="1:7" ht="14.5" x14ac:dyDescent="0.35">
      <c r="A79" s="130">
        <v>2039</v>
      </c>
      <c r="B79" s="130" t="s">
        <v>342</v>
      </c>
      <c r="C79" s="131">
        <v>20910793.09</v>
      </c>
      <c r="D79" s="131">
        <v>0</v>
      </c>
      <c r="E79" s="131">
        <v>20910793.09</v>
      </c>
      <c r="F79" s="132">
        <v>2592.79</v>
      </c>
      <c r="G79" s="131">
        <v>8064.977529996645</v>
      </c>
    </row>
    <row r="80" spans="1:7" ht="14.5" x14ac:dyDescent="0.35">
      <c r="A80" s="130">
        <v>2041</v>
      </c>
      <c r="B80" s="130" t="s">
        <v>343</v>
      </c>
      <c r="C80" s="131">
        <v>28535961.5</v>
      </c>
      <c r="D80" s="131">
        <v>177570.53</v>
      </c>
      <c r="E80" s="131">
        <v>28358390.969999999</v>
      </c>
      <c r="F80" s="132">
        <v>2884.98</v>
      </c>
      <c r="G80" s="131">
        <v>9829.6663997670694</v>
      </c>
    </row>
    <row r="81" spans="1:7" ht="14.5" x14ac:dyDescent="0.35">
      <c r="A81" s="130">
        <v>2042</v>
      </c>
      <c r="B81" s="130" t="s">
        <v>344</v>
      </c>
      <c r="C81" s="131">
        <v>41052206.479999997</v>
      </c>
      <c r="D81" s="131">
        <v>168812.5</v>
      </c>
      <c r="E81" s="131">
        <v>40883393.979999997</v>
      </c>
      <c r="F81" s="132">
        <v>4723.3</v>
      </c>
      <c r="G81" s="131">
        <v>8655.684368979315</v>
      </c>
    </row>
    <row r="82" spans="1:7" ht="14.5" x14ac:dyDescent="0.35">
      <c r="A82" s="130">
        <v>2043</v>
      </c>
      <c r="B82" s="130" t="s">
        <v>345</v>
      </c>
      <c r="C82" s="131">
        <v>35098235.759999998</v>
      </c>
      <c r="D82" s="131">
        <v>38135.379999999997</v>
      </c>
      <c r="E82" s="131">
        <v>35060100.380000003</v>
      </c>
      <c r="F82" s="132">
        <v>4130.7700000000004</v>
      </c>
      <c r="G82" s="131">
        <v>8487.5459974774676</v>
      </c>
    </row>
    <row r="83" spans="1:7" ht="14.5" x14ac:dyDescent="0.35">
      <c r="A83" s="130">
        <v>2044</v>
      </c>
      <c r="B83" s="130" t="s">
        <v>346</v>
      </c>
      <c r="C83" s="131">
        <v>8540529.0899999999</v>
      </c>
      <c r="D83" s="131">
        <v>0</v>
      </c>
      <c r="E83" s="131">
        <v>8540529.0899999999</v>
      </c>
      <c r="F83" s="132">
        <v>957.6</v>
      </c>
      <c r="G83" s="131">
        <v>8918.6811716791981</v>
      </c>
    </row>
    <row r="84" spans="1:7" ht="14.5" x14ac:dyDescent="0.35">
      <c r="A84" s="130">
        <v>2045</v>
      </c>
      <c r="B84" s="130" t="s">
        <v>347</v>
      </c>
      <c r="C84" s="131">
        <v>2544272.59</v>
      </c>
      <c r="D84" s="131">
        <v>0</v>
      </c>
      <c r="E84" s="131">
        <v>2544272.59</v>
      </c>
      <c r="F84" s="132">
        <v>225.79</v>
      </c>
      <c r="G84" s="131">
        <v>11268.313875725231</v>
      </c>
    </row>
    <row r="85" spans="1:7" ht="14.5" x14ac:dyDescent="0.35">
      <c r="A85" s="130">
        <v>2046</v>
      </c>
      <c r="B85" s="130" t="s">
        <v>348</v>
      </c>
      <c r="C85" s="131">
        <v>2575838.54</v>
      </c>
      <c r="D85" s="131">
        <v>0</v>
      </c>
      <c r="E85" s="131">
        <v>2575838.54</v>
      </c>
      <c r="F85" s="132">
        <v>224.54</v>
      </c>
      <c r="G85" s="131">
        <v>11471.624387636948</v>
      </c>
    </row>
    <row r="86" spans="1:7" ht="14.5" x14ac:dyDescent="0.35">
      <c r="A86" s="130">
        <v>2047</v>
      </c>
      <c r="B86" s="130" t="s">
        <v>349</v>
      </c>
      <c r="C86" s="131">
        <v>366629</v>
      </c>
      <c r="D86" s="131">
        <v>0</v>
      </c>
      <c r="E86" s="131">
        <v>366629</v>
      </c>
      <c r="F86" s="132">
        <v>21.62</v>
      </c>
      <c r="G86" s="131">
        <v>16957.863089731731</v>
      </c>
    </row>
    <row r="87" spans="1:7" ht="14.5" x14ac:dyDescent="0.35">
      <c r="A87" s="130">
        <v>2048</v>
      </c>
      <c r="B87" s="130" t="s">
        <v>350</v>
      </c>
      <c r="C87" s="131">
        <v>122444482.75</v>
      </c>
      <c r="D87" s="131">
        <v>55329.760000000002</v>
      </c>
      <c r="E87" s="131">
        <v>122389152.98999999</v>
      </c>
      <c r="F87" s="132">
        <v>14111.05</v>
      </c>
      <c r="G87" s="131">
        <v>8673.2846237523081</v>
      </c>
    </row>
    <row r="88" spans="1:7" ht="14.5" x14ac:dyDescent="0.35">
      <c r="A88" s="130">
        <v>2050</v>
      </c>
      <c r="B88" s="130" t="s">
        <v>351</v>
      </c>
      <c r="C88" s="131">
        <v>6255665.0800000001</v>
      </c>
      <c r="D88" s="131">
        <v>7863.12</v>
      </c>
      <c r="E88" s="131">
        <v>6247801.96</v>
      </c>
      <c r="F88" s="132">
        <v>663.89</v>
      </c>
      <c r="G88" s="131">
        <v>9410.8993357333293</v>
      </c>
    </row>
    <row r="89" spans="1:7" ht="14.5" x14ac:dyDescent="0.35">
      <c r="A89" s="130">
        <v>2051</v>
      </c>
      <c r="B89" s="130" t="s">
        <v>352</v>
      </c>
      <c r="C89" s="131">
        <v>171173</v>
      </c>
      <c r="D89" s="131">
        <v>0</v>
      </c>
      <c r="E89" s="131">
        <v>171173</v>
      </c>
      <c r="F89" s="132">
        <v>7</v>
      </c>
      <c r="G89" s="131">
        <v>24453.285714285714</v>
      </c>
    </row>
    <row r="90" spans="1:7" ht="14.5" x14ac:dyDescent="0.35">
      <c r="A90" s="130">
        <v>2052</v>
      </c>
      <c r="B90" s="130" t="s">
        <v>353</v>
      </c>
      <c r="C90" s="131">
        <v>470873.08</v>
      </c>
      <c r="D90" s="131">
        <v>0</v>
      </c>
      <c r="E90" s="131">
        <v>470873.08</v>
      </c>
      <c r="F90" s="132">
        <v>29.51</v>
      </c>
      <c r="G90" s="131">
        <v>15956.39037614368</v>
      </c>
    </row>
    <row r="91" spans="1:7" ht="14.5" x14ac:dyDescent="0.35">
      <c r="A91" s="130">
        <v>2053</v>
      </c>
      <c r="B91" s="130" t="s">
        <v>354</v>
      </c>
      <c r="C91" s="131">
        <v>29567510.789999999</v>
      </c>
      <c r="D91" s="131">
        <v>35839.86</v>
      </c>
      <c r="E91" s="131">
        <v>29531670.93</v>
      </c>
      <c r="F91" s="132">
        <v>2950.64</v>
      </c>
      <c r="G91" s="131">
        <v>10008.564558875363</v>
      </c>
    </row>
    <row r="92" spans="1:7" ht="14.5" x14ac:dyDescent="0.35">
      <c r="A92" s="130">
        <v>2054</v>
      </c>
      <c r="B92" s="130" t="s">
        <v>355</v>
      </c>
      <c r="C92" s="131">
        <v>55112605.200000003</v>
      </c>
      <c r="D92" s="131">
        <v>0</v>
      </c>
      <c r="E92" s="131">
        <v>55112605.200000003</v>
      </c>
      <c r="F92" s="132">
        <v>6057.59</v>
      </c>
      <c r="G92" s="131">
        <v>9098.1075312129087</v>
      </c>
    </row>
    <row r="93" spans="1:7" ht="14.5" x14ac:dyDescent="0.35">
      <c r="A93" s="130">
        <v>2055</v>
      </c>
      <c r="B93" s="130" t="s">
        <v>356</v>
      </c>
      <c r="C93" s="131">
        <v>44050685.229999997</v>
      </c>
      <c r="D93" s="131">
        <v>31940.68</v>
      </c>
      <c r="E93" s="131">
        <v>44018744.549999997</v>
      </c>
      <c r="F93" s="132">
        <v>4707.26</v>
      </c>
      <c r="G93" s="131">
        <v>9351.2456397139722</v>
      </c>
    </row>
    <row r="94" spans="1:7" ht="14.5" x14ac:dyDescent="0.35">
      <c r="A94" s="130">
        <v>2056</v>
      </c>
      <c r="B94" s="130" t="s">
        <v>473</v>
      </c>
      <c r="C94" s="131">
        <v>25739556.98</v>
      </c>
      <c r="D94" s="131">
        <v>0</v>
      </c>
      <c r="E94" s="131">
        <v>25739556.98</v>
      </c>
      <c r="F94" s="132">
        <v>2981.84</v>
      </c>
      <c r="G94" s="131">
        <v>8632.1053376438704</v>
      </c>
    </row>
    <row r="95" spans="1:7" ht="14.5" x14ac:dyDescent="0.35">
      <c r="A95" s="130">
        <v>2057</v>
      </c>
      <c r="B95" s="130" t="s">
        <v>357</v>
      </c>
      <c r="C95" s="131">
        <v>61000822.710000001</v>
      </c>
      <c r="D95" s="131">
        <v>39600</v>
      </c>
      <c r="E95" s="131">
        <v>60961222.710000001</v>
      </c>
      <c r="F95" s="132">
        <v>6533.47</v>
      </c>
      <c r="G95" s="131">
        <v>9330.6042133812498</v>
      </c>
    </row>
    <row r="96" spans="1:7" ht="14.5" x14ac:dyDescent="0.35">
      <c r="A96" s="130">
        <v>2059</v>
      </c>
      <c r="B96" s="130" t="s">
        <v>358</v>
      </c>
      <c r="C96" s="131">
        <v>7337029.3499999996</v>
      </c>
      <c r="D96" s="131">
        <v>154557.16</v>
      </c>
      <c r="E96" s="131">
        <v>7182472.1900000004</v>
      </c>
      <c r="F96" s="132">
        <v>742.24</v>
      </c>
      <c r="G96" s="131">
        <v>9676.7517110368626</v>
      </c>
    </row>
    <row r="97" spans="1:7" ht="14.5" x14ac:dyDescent="0.35">
      <c r="A97" s="130">
        <v>2060</v>
      </c>
      <c r="B97" s="130" t="s">
        <v>359</v>
      </c>
      <c r="C97" s="131">
        <v>2244384.48</v>
      </c>
      <c r="D97" s="131">
        <v>0</v>
      </c>
      <c r="E97" s="131">
        <v>2244384.48</v>
      </c>
      <c r="F97" s="132">
        <v>216.17</v>
      </c>
      <c r="G97" s="131">
        <v>10382.497478836101</v>
      </c>
    </row>
    <row r="98" spans="1:7" ht="14.5" x14ac:dyDescent="0.35">
      <c r="A98" s="130">
        <v>2061</v>
      </c>
      <c r="B98" s="130" t="s">
        <v>360</v>
      </c>
      <c r="C98" s="131">
        <v>2631770.92</v>
      </c>
      <c r="D98" s="131">
        <v>0</v>
      </c>
      <c r="E98" s="131">
        <v>2631770.92</v>
      </c>
      <c r="F98" s="132">
        <v>211.04</v>
      </c>
      <c r="G98" s="131">
        <v>12470.483889310084</v>
      </c>
    </row>
    <row r="99" spans="1:7" ht="14.5" x14ac:dyDescent="0.35">
      <c r="A99" s="130">
        <v>2062</v>
      </c>
      <c r="B99" s="130" t="s">
        <v>361</v>
      </c>
      <c r="C99" s="131">
        <v>210167.66</v>
      </c>
      <c r="D99" s="131">
        <v>300</v>
      </c>
      <c r="E99" s="131">
        <v>209867.66</v>
      </c>
      <c r="F99" s="132">
        <v>8</v>
      </c>
      <c r="G99" s="131">
        <v>26233.4575</v>
      </c>
    </row>
    <row r="100" spans="1:7" ht="14.5" x14ac:dyDescent="0.35">
      <c r="A100" s="130">
        <v>2063</v>
      </c>
      <c r="B100" s="130" t="s">
        <v>362</v>
      </c>
      <c r="C100" s="131">
        <v>224408.08</v>
      </c>
      <c r="D100" s="131">
        <v>4885.4399999999996</v>
      </c>
      <c r="E100" s="131">
        <v>219522.64</v>
      </c>
      <c r="F100" s="132">
        <v>7.98</v>
      </c>
      <c r="G100" s="131">
        <v>27509.102756892229</v>
      </c>
    </row>
    <row r="101" spans="1:7" ht="14.5" x14ac:dyDescent="0.35">
      <c r="A101" s="130">
        <v>2081</v>
      </c>
      <c r="B101" s="130" t="s">
        <v>363</v>
      </c>
      <c r="C101" s="131">
        <v>7971903.29</v>
      </c>
      <c r="D101" s="131">
        <v>17029.849999999999</v>
      </c>
      <c r="E101" s="131">
        <v>7954873.4400000004</v>
      </c>
      <c r="F101" s="132">
        <v>998.55</v>
      </c>
      <c r="G101" s="131">
        <v>7966.4247558960496</v>
      </c>
    </row>
    <row r="102" spans="1:7" ht="14.5" x14ac:dyDescent="0.35">
      <c r="A102" s="130">
        <v>2082</v>
      </c>
      <c r="B102" s="130" t="s">
        <v>364</v>
      </c>
      <c r="C102" s="131">
        <v>161333598.34999999</v>
      </c>
      <c r="D102" s="131">
        <v>5844.67</v>
      </c>
      <c r="E102" s="131">
        <v>161327753.68000001</v>
      </c>
      <c r="F102" s="132">
        <v>17068.61</v>
      </c>
      <c r="G102" s="131">
        <v>9451.7218262061178</v>
      </c>
    </row>
    <row r="103" spans="1:7" ht="14.5" x14ac:dyDescent="0.35">
      <c r="A103" s="130">
        <v>2083</v>
      </c>
      <c r="B103" s="130" t="s">
        <v>365</v>
      </c>
      <c r="C103" s="131">
        <v>97027297.329999998</v>
      </c>
      <c r="D103" s="131">
        <v>107274.88</v>
      </c>
      <c r="E103" s="131">
        <v>96920022.450000003</v>
      </c>
      <c r="F103" s="132">
        <v>10571.85</v>
      </c>
      <c r="G103" s="131">
        <v>9167.74476085075</v>
      </c>
    </row>
    <row r="104" spans="1:7" ht="14.5" x14ac:dyDescent="0.35">
      <c r="A104" s="130">
        <v>2084</v>
      </c>
      <c r="B104" s="130" t="s">
        <v>366</v>
      </c>
      <c r="C104" s="131">
        <v>11482673.9</v>
      </c>
      <c r="D104" s="131">
        <v>2212.77</v>
      </c>
      <c r="E104" s="131">
        <v>11480461.130000001</v>
      </c>
      <c r="F104" s="132">
        <v>1455.3</v>
      </c>
      <c r="G104" s="131">
        <v>7888.7247509104664</v>
      </c>
    </row>
    <row r="105" spans="1:7" ht="14.5" x14ac:dyDescent="0.35">
      <c r="A105" s="130">
        <v>2085</v>
      </c>
      <c r="B105" s="130" t="s">
        <v>367</v>
      </c>
      <c r="C105" s="131">
        <v>2134921.5</v>
      </c>
      <c r="D105" s="131">
        <v>0</v>
      </c>
      <c r="E105" s="131">
        <v>2134921.5</v>
      </c>
      <c r="F105" s="132">
        <v>143.19999999999999</v>
      </c>
      <c r="G105" s="131">
        <v>14908.669692737431</v>
      </c>
    </row>
    <row r="106" spans="1:7" ht="14.5" x14ac:dyDescent="0.35">
      <c r="A106" s="130">
        <v>2086</v>
      </c>
      <c r="B106" s="130" t="s">
        <v>368</v>
      </c>
      <c r="C106" s="131">
        <v>11358154.15</v>
      </c>
      <c r="D106" s="131">
        <v>5651.4</v>
      </c>
      <c r="E106" s="131">
        <v>11352502.75</v>
      </c>
      <c r="F106" s="132">
        <v>1225.5899999999999</v>
      </c>
      <c r="G106" s="131">
        <v>9262.8878744115082</v>
      </c>
    </row>
    <row r="107" spans="1:7" ht="14.5" x14ac:dyDescent="0.35">
      <c r="A107" s="130">
        <v>2087</v>
      </c>
      <c r="B107" s="130" t="s">
        <v>369</v>
      </c>
      <c r="C107" s="131">
        <v>24689327.02</v>
      </c>
      <c r="D107" s="131">
        <v>33106.04</v>
      </c>
      <c r="E107" s="131">
        <v>24656220.98</v>
      </c>
      <c r="F107" s="132">
        <v>2737.13</v>
      </c>
      <c r="G107" s="131">
        <v>9008.0562413915304</v>
      </c>
    </row>
    <row r="108" spans="1:7" ht="14.5" x14ac:dyDescent="0.35">
      <c r="A108" s="130">
        <v>2088</v>
      </c>
      <c r="B108" s="130" t="s">
        <v>370</v>
      </c>
      <c r="C108" s="131">
        <v>48558621.170000002</v>
      </c>
      <c r="D108" s="131">
        <v>42075.519999999997</v>
      </c>
      <c r="E108" s="131">
        <v>48516545.649999999</v>
      </c>
      <c r="F108" s="132">
        <v>5520.29</v>
      </c>
      <c r="G108" s="131">
        <v>8788.7675556900085</v>
      </c>
    </row>
    <row r="109" spans="1:7" ht="14.5" x14ac:dyDescent="0.35">
      <c r="A109" s="130">
        <v>2089</v>
      </c>
      <c r="B109" s="130" t="s">
        <v>371</v>
      </c>
      <c r="C109" s="131">
        <v>3411155.66</v>
      </c>
      <c r="D109" s="131">
        <v>0</v>
      </c>
      <c r="E109" s="131">
        <v>3411155.66</v>
      </c>
      <c r="F109" s="132">
        <v>229.6</v>
      </c>
      <c r="G109" s="131">
        <v>14856.949738675959</v>
      </c>
    </row>
    <row r="110" spans="1:7" ht="14.5" x14ac:dyDescent="0.35">
      <c r="A110" s="130">
        <v>2090</v>
      </c>
      <c r="B110" s="130" t="s">
        <v>372</v>
      </c>
      <c r="C110" s="131">
        <v>2564109.62</v>
      </c>
      <c r="D110" s="131">
        <v>1361.41</v>
      </c>
      <c r="E110" s="131">
        <v>2562748.21</v>
      </c>
      <c r="F110" s="132">
        <v>198.95</v>
      </c>
      <c r="G110" s="131">
        <v>12881.368233224428</v>
      </c>
    </row>
    <row r="111" spans="1:7" ht="14.5" x14ac:dyDescent="0.35">
      <c r="A111" s="130">
        <v>2091</v>
      </c>
      <c r="B111" s="130" t="s">
        <v>373</v>
      </c>
      <c r="C111" s="131">
        <v>13836869.369999999</v>
      </c>
      <c r="D111" s="131">
        <v>0</v>
      </c>
      <c r="E111" s="131">
        <v>13836869.369999999</v>
      </c>
      <c r="F111" s="132">
        <v>1643.12</v>
      </c>
      <c r="G111" s="131">
        <v>8421.0948500413851</v>
      </c>
    </row>
    <row r="112" spans="1:7" ht="14.5" x14ac:dyDescent="0.35">
      <c r="A112" s="130">
        <v>2092</v>
      </c>
      <c r="B112" s="130" t="s">
        <v>374</v>
      </c>
      <c r="C112" s="131">
        <v>7736346.5</v>
      </c>
      <c r="D112" s="131">
        <v>46564.480000000003</v>
      </c>
      <c r="E112" s="131">
        <v>7689782.0199999996</v>
      </c>
      <c r="F112" s="132">
        <v>960.91</v>
      </c>
      <c r="G112" s="131">
        <v>8002.6038026454089</v>
      </c>
    </row>
    <row r="113" spans="1:7" ht="14.5" x14ac:dyDescent="0.35">
      <c r="A113" s="130">
        <v>2093</v>
      </c>
      <c r="B113" s="130" t="s">
        <v>375</v>
      </c>
      <c r="C113" s="131">
        <v>5517381.4800000004</v>
      </c>
      <c r="D113" s="131">
        <v>4212.54</v>
      </c>
      <c r="E113" s="131">
        <v>5513168.9400000004</v>
      </c>
      <c r="F113" s="132">
        <v>548.16999999999996</v>
      </c>
      <c r="G113" s="131">
        <v>10057.407264169875</v>
      </c>
    </row>
    <row r="114" spans="1:7" ht="14.5" x14ac:dyDescent="0.35">
      <c r="A114" s="130">
        <v>2094</v>
      </c>
      <c r="B114" s="130" t="s">
        <v>376</v>
      </c>
      <c r="C114" s="131">
        <v>3305825.29</v>
      </c>
      <c r="D114" s="131">
        <v>0</v>
      </c>
      <c r="E114" s="131">
        <v>3305825.29</v>
      </c>
      <c r="F114" s="132">
        <v>319.86</v>
      </c>
      <c r="G114" s="131">
        <v>10335.225692490465</v>
      </c>
    </row>
    <row r="115" spans="1:7" ht="14.5" x14ac:dyDescent="0.35">
      <c r="A115" s="130">
        <v>2095</v>
      </c>
      <c r="B115" s="130" t="s">
        <v>377</v>
      </c>
      <c r="C115" s="131">
        <v>2916351.45</v>
      </c>
      <c r="D115" s="131">
        <v>0</v>
      </c>
      <c r="E115" s="131">
        <v>2916351.45</v>
      </c>
      <c r="F115" s="132">
        <v>221.6</v>
      </c>
      <c r="G115" s="131">
        <v>13160.430731046932</v>
      </c>
    </row>
    <row r="116" spans="1:7" ht="14.5" x14ac:dyDescent="0.35">
      <c r="A116" s="130">
        <v>2096</v>
      </c>
      <c r="B116" s="130" t="s">
        <v>378</v>
      </c>
      <c r="C116" s="131">
        <v>12548412.33</v>
      </c>
      <c r="D116" s="131">
        <v>0</v>
      </c>
      <c r="E116" s="131">
        <v>12548412.33</v>
      </c>
      <c r="F116" s="132">
        <v>1327.74</v>
      </c>
      <c r="G116" s="131">
        <v>9450.956007953364</v>
      </c>
    </row>
    <row r="117" spans="1:7" ht="14.5" x14ac:dyDescent="0.35">
      <c r="A117" s="130">
        <v>2097</v>
      </c>
      <c r="B117" s="130" t="s">
        <v>379</v>
      </c>
      <c r="C117" s="131">
        <v>50701003.07</v>
      </c>
      <c r="D117" s="131">
        <v>262927.83</v>
      </c>
      <c r="E117" s="131">
        <v>50438075.240000002</v>
      </c>
      <c r="F117" s="132">
        <v>5442.43</v>
      </c>
      <c r="G117" s="131">
        <v>9267.5652677204853</v>
      </c>
    </row>
    <row r="118" spans="1:7" ht="14.5" x14ac:dyDescent="0.35">
      <c r="A118" s="130">
        <v>2099</v>
      </c>
      <c r="B118" s="130" t="s">
        <v>380</v>
      </c>
      <c r="C118" s="131">
        <v>7981260.7400000002</v>
      </c>
      <c r="D118" s="131">
        <v>4376.43</v>
      </c>
      <c r="E118" s="131">
        <v>7976884.3099999996</v>
      </c>
      <c r="F118" s="132">
        <v>842.28</v>
      </c>
      <c r="G118" s="131">
        <v>9470.584971743363</v>
      </c>
    </row>
    <row r="119" spans="1:7" ht="14.5" x14ac:dyDescent="0.35">
      <c r="A119" s="130">
        <v>2100</v>
      </c>
      <c r="B119" s="130" t="s">
        <v>381</v>
      </c>
      <c r="C119" s="131">
        <v>85471948.200000003</v>
      </c>
      <c r="D119" s="131">
        <v>2819.91</v>
      </c>
      <c r="E119" s="131">
        <v>85469128.290000007</v>
      </c>
      <c r="F119" s="132">
        <v>9403.6200000000008</v>
      </c>
      <c r="G119" s="131">
        <v>9088.960239779999</v>
      </c>
    </row>
    <row r="120" spans="1:7" ht="14.5" x14ac:dyDescent="0.35">
      <c r="A120" s="130">
        <v>2101</v>
      </c>
      <c r="B120" s="130" t="s">
        <v>382</v>
      </c>
      <c r="C120" s="131">
        <v>36049848.359999999</v>
      </c>
      <c r="D120" s="131">
        <v>119136.48</v>
      </c>
      <c r="E120" s="131">
        <v>35930711.880000003</v>
      </c>
      <c r="F120" s="132">
        <v>4201.59</v>
      </c>
      <c r="G120" s="131">
        <v>8551.6939729959377</v>
      </c>
    </row>
    <row r="121" spans="1:7" ht="14.5" x14ac:dyDescent="0.35">
      <c r="A121" s="130">
        <v>2102</v>
      </c>
      <c r="B121" s="130" t="s">
        <v>383</v>
      </c>
      <c r="C121" s="131">
        <v>19700346.390000001</v>
      </c>
      <c r="D121" s="131">
        <v>8200</v>
      </c>
      <c r="E121" s="131">
        <v>19692146.390000001</v>
      </c>
      <c r="F121" s="132">
        <v>2269.83</v>
      </c>
      <c r="G121" s="131">
        <v>8675.6040716705666</v>
      </c>
    </row>
    <row r="122" spans="1:7" ht="14.5" x14ac:dyDescent="0.35">
      <c r="A122" s="130">
        <v>2103</v>
      </c>
      <c r="B122" s="130" t="s">
        <v>384</v>
      </c>
      <c r="C122" s="131">
        <v>6730731.3600000003</v>
      </c>
      <c r="D122" s="131">
        <v>0</v>
      </c>
      <c r="E122" s="131">
        <v>6730731.3600000003</v>
      </c>
      <c r="F122" s="132">
        <v>765.83</v>
      </c>
      <c r="G122" s="131">
        <v>8788.8060796782574</v>
      </c>
    </row>
    <row r="123" spans="1:7" ht="14.5" x14ac:dyDescent="0.35">
      <c r="A123" s="130">
        <v>2104</v>
      </c>
      <c r="B123" s="130" t="s">
        <v>385</v>
      </c>
      <c r="C123" s="131">
        <v>40417532.259999998</v>
      </c>
      <c r="D123" s="131">
        <v>1504056.31</v>
      </c>
      <c r="E123" s="131">
        <v>38913475.950000003</v>
      </c>
      <c r="F123" s="132">
        <v>4562.57</v>
      </c>
      <c r="G123" s="131">
        <v>8528.8501765452384</v>
      </c>
    </row>
    <row r="124" spans="1:7" ht="14.5" x14ac:dyDescent="0.35">
      <c r="A124" s="130">
        <v>2105</v>
      </c>
      <c r="B124" s="130" t="s">
        <v>386</v>
      </c>
      <c r="C124" s="131">
        <v>5994307.8799999999</v>
      </c>
      <c r="D124" s="131">
        <v>1057.68</v>
      </c>
      <c r="E124" s="131">
        <v>5993250.2000000002</v>
      </c>
      <c r="F124" s="132">
        <v>638.91999999999996</v>
      </c>
      <c r="G124" s="131">
        <v>9380.2826644963388</v>
      </c>
    </row>
    <row r="125" spans="1:7" ht="14.5" x14ac:dyDescent="0.35">
      <c r="A125" s="130">
        <v>2107</v>
      </c>
      <c r="B125" s="130" t="s">
        <v>387</v>
      </c>
      <c r="C125" s="131">
        <v>1108361.3999999999</v>
      </c>
      <c r="D125" s="131">
        <v>12789</v>
      </c>
      <c r="E125" s="131">
        <v>1095572.3999999999</v>
      </c>
      <c r="F125" s="132">
        <v>57.78</v>
      </c>
      <c r="G125" s="131">
        <v>18961.100726895118</v>
      </c>
    </row>
    <row r="126" spans="1:7" ht="14.5" x14ac:dyDescent="0.35">
      <c r="A126" s="130">
        <v>2108</v>
      </c>
      <c r="B126" s="130" t="s">
        <v>388</v>
      </c>
      <c r="C126" s="131">
        <v>24522148.899999999</v>
      </c>
      <c r="D126" s="131">
        <v>0</v>
      </c>
      <c r="E126" s="131">
        <v>24522148.899999999</v>
      </c>
      <c r="F126" s="132">
        <v>2667.06</v>
      </c>
      <c r="G126" s="131">
        <v>9194.4496561757132</v>
      </c>
    </row>
    <row r="127" spans="1:7" ht="14.5" x14ac:dyDescent="0.35">
      <c r="A127" s="130">
        <v>2109</v>
      </c>
      <c r="B127" s="130" t="s">
        <v>389</v>
      </c>
      <c r="C127" s="131">
        <v>154569.35</v>
      </c>
      <c r="D127" s="131">
        <v>0</v>
      </c>
      <c r="E127" s="131">
        <v>154569.35</v>
      </c>
      <c r="F127" s="132">
        <v>1.37</v>
      </c>
      <c r="G127" s="131">
        <v>112824.34306569342</v>
      </c>
    </row>
    <row r="128" spans="1:7" ht="14.5" x14ac:dyDescent="0.35">
      <c r="A128" s="130">
        <v>2110</v>
      </c>
      <c r="B128" s="130" t="s">
        <v>390</v>
      </c>
      <c r="C128" s="131">
        <v>10702315.529999999</v>
      </c>
      <c r="D128" s="131">
        <v>700</v>
      </c>
      <c r="E128" s="131">
        <v>10701615.529999999</v>
      </c>
      <c r="F128" s="132">
        <v>1168.54</v>
      </c>
      <c r="G128" s="131">
        <v>9158.1080065723036</v>
      </c>
    </row>
    <row r="129" spans="1:7" ht="14.5" x14ac:dyDescent="0.35">
      <c r="A129" s="130">
        <v>2111</v>
      </c>
      <c r="B129" s="130" t="s">
        <v>391</v>
      </c>
      <c r="C129" s="131">
        <v>1203573.96</v>
      </c>
      <c r="D129" s="131">
        <v>0</v>
      </c>
      <c r="E129" s="131">
        <v>1203573.96</v>
      </c>
      <c r="F129" s="132">
        <v>101.42</v>
      </c>
      <c r="G129" s="131">
        <v>11867.225004929993</v>
      </c>
    </row>
    <row r="130" spans="1:7" ht="14.5" x14ac:dyDescent="0.35">
      <c r="A130" s="130">
        <v>2112</v>
      </c>
      <c r="B130" s="130" t="s">
        <v>392</v>
      </c>
      <c r="C130" s="131">
        <v>29050</v>
      </c>
      <c r="D130" s="131">
        <v>0</v>
      </c>
      <c r="E130" s="131">
        <v>29050</v>
      </c>
      <c r="F130" s="132">
        <v>2.5299999999999998</v>
      </c>
      <c r="G130" s="131">
        <v>11482.213438735178</v>
      </c>
    </row>
    <row r="131" spans="1:7" ht="14.5" x14ac:dyDescent="0.35">
      <c r="A131" s="130">
        <v>2113</v>
      </c>
      <c r="B131" s="130" t="s">
        <v>393</v>
      </c>
      <c r="C131" s="131">
        <v>3181203.6</v>
      </c>
      <c r="D131" s="131">
        <v>0</v>
      </c>
      <c r="E131" s="131">
        <v>3181203.6</v>
      </c>
      <c r="F131" s="132">
        <v>305.81</v>
      </c>
      <c r="G131" s="131">
        <v>10402.549295314084</v>
      </c>
    </row>
    <row r="132" spans="1:7" ht="14.5" x14ac:dyDescent="0.35">
      <c r="A132" s="130">
        <v>2114</v>
      </c>
      <c r="B132" s="130" t="s">
        <v>394</v>
      </c>
      <c r="C132" s="131">
        <v>1523672.92</v>
      </c>
      <c r="D132" s="131">
        <v>0</v>
      </c>
      <c r="E132" s="131">
        <v>1523672.92</v>
      </c>
      <c r="F132" s="132">
        <v>104.15</v>
      </c>
      <c r="G132" s="131">
        <v>14629.600768122898</v>
      </c>
    </row>
    <row r="133" spans="1:7" ht="14.5" x14ac:dyDescent="0.35">
      <c r="A133" s="130">
        <v>2115</v>
      </c>
      <c r="B133" s="130" t="s">
        <v>395</v>
      </c>
      <c r="C133" s="131">
        <v>263281.08</v>
      </c>
      <c r="D133" s="131">
        <v>0</v>
      </c>
      <c r="E133" s="131">
        <v>263281.08</v>
      </c>
      <c r="F133" s="132">
        <v>15.65</v>
      </c>
      <c r="G133" s="131">
        <v>16823.072204472843</v>
      </c>
    </row>
    <row r="134" spans="1:7" ht="14.5" x14ac:dyDescent="0.35">
      <c r="A134" s="130">
        <v>2116</v>
      </c>
      <c r="B134" s="130" t="s">
        <v>396</v>
      </c>
      <c r="C134" s="131">
        <v>8738819.6699999999</v>
      </c>
      <c r="D134" s="131">
        <v>10000</v>
      </c>
      <c r="E134" s="131">
        <v>8728819.6699999999</v>
      </c>
      <c r="F134" s="132">
        <v>906.52</v>
      </c>
      <c r="G134" s="131">
        <v>9628.9322574239959</v>
      </c>
    </row>
    <row r="135" spans="1:7" ht="14.5" x14ac:dyDescent="0.35">
      <c r="A135" s="130">
        <v>2137</v>
      </c>
      <c r="B135" s="130" t="s">
        <v>397</v>
      </c>
      <c r="C135" s="131">
        <v>10595563.189999999</v>
      </c>
      <c r="D135" s="131">
        <v>134882.88</v>
      </c>
      <c r="E135" s="131">
        <v>10460680.310000001</v>
      </c>
      <c r="F135" s="132">
        <v>1143.47</v>
      </c>
      <c r="G135" s="131">
        <v>9148.1895546013457</v>
      </c>
    </row>
    <row r="136" spans="1:7" ht="14.5" x14ac:dyDescent="0.35">
      <c r="A136" s="130">
        <v>2138</v>
      </c>
      <c r="B136" s="130" t="s">
        <v>398</v>
      </c>
      <c r="C136" s="131">
        <v>35207174.359999999</v>
      </c>
      <c r="D136" s="131">
        <v>23501.21</v>
      </c>
      <c r="E136" s="131">
        <v>35183673.149999999</v>
      </c>
      <c r="F136" s="132">
        <v>3891.37</v>
      </c>
      <c r="G136" s="131">
        <v>9041.4617859519913</v>
      </c>
    </row>
    <row r="137" spans="1:7" ht="14.5" x14ac:dyDescent="0.35">
      <c r="A137" s="130">
        <v>2139</v>
      </c>
      <c r="B137" s="130" t="s">
        <v>399</v>
      </c>
      <c r="C137" s="131">
        <v>20312356.359999999</v>
      </c>
      <c r="D137" s="131">
        <v>0</v>
      </c>
      <c r="E137" s="131">
        <v>20312356.359999999</v>
      </c>
      <c r="F137" s="132">
        <v>2302.87</v>
      </c>
      <c r="G137" s="131">
        <v>8820.4528957344537</v>
      </c>
    </row>
    <row r="138" spans="1:7" ht="14.5" x14ac:dyDescent="0.35">
      <c r="A138" s="130">
        <v>2140</v>
      </c>
      <c r="B138" s="130" t="s">
        <v>400</v>
      </c>
      <c r="C138" s="131">
        <v>8083685.5099999998</v>
      </c>
      <c r="D138" s="131">
        <v>0</v>
      </c>
      <c r="E138" s="131">
        <v>8083685.5099999998</v>
      </c>
      <c r="F138" s="132">
        <v>844.24</v>
      </c>
      <c r="G138" s="131">
        <v>9575.1036553586655</v>
      </c>
    </row>
    <row r="139" spans="1:7" ht="14.5" x14ac:dyDescent="0.35">
      <c r="A139" s="130">
        <v>2141</v>
      </c>
      <c r="B139" s="130" t="s">
        <v>401</v>
      </c>
      <c r="C139" s="131">
        <v>17692063.280000001</v>
      </c>
      <c r="D139" s="131">
        <v>214763.93</v>
      </c>
      <c r="E139" s="131">
        <v>17477299.350000001</v>
      </c>
      <c r="F139" s="132">
        <v>1886.57</v>
      </c>
      <c r="G139" s="131">
        <v>9264.0608882787292</v>
      </c>
    </row>
    <row r="140" spans="1:7" ht="14.5" x14ac:dyDescent="0.35">
      <c r="A140" s="130">
        <v>2142</v>
      </c>
      <c r="B140" s="130" t="s">
        <v>402</v>
      </c>
      <c r="C140" s="131">
        <v>406837620.70999998</v>
      </c>
      <c r="D140" s="131">
        <v>220936.86</v>
      </c>
      <c r="E140" s="131">
        <v>406616683.85000002</v>
      </c>
      <c r="F140" s="132">
        <v>41340.17</v>
      </c>
      <c r="G140" s="131">
        <v>9835.8735305152368</v>
      </c>
    </row>
    <row r="141" spans="1:7" ht="14.5" x14ac:dyDescent="0.35">
      <c r="A141" s="130">
        <v>2143</v>
      </c>
      <c r="B141" s="130" t="s">
        <v>403</v>
      </c>
      <c r="C141" s="131">
        <v>19121717.93</v>
      </c>
      <c r="D141" s="131">
        <v>0</v>
      </c>
      <c r="E141" s="131">
        <v>19121717.93</v>
      </c>
      <c r="F141" s="132">
        <v>2247.14</v>
      </c>
      <c r="G141" s="131">
        <v>8509.3576412684579</v>
      </c>
    </row>
    <row r="142" spans="1:7" ht="14.5" x14ac:dyDescent="0.35">
      <c r="A142" s="130">
        <v>2144</v>
      </c>
      <c r="B142" s="130" t="s">
        <v>404</v>
      </c>
      <c r="C142" s="131">
        <v>3004905.39</v>
      </c>
      <c r="D142" s="131">
        <v>13339.47</v>
      </c>
      <c r="E142" s="131">
        <v>2991565.92</v>
      </c>
      <c r="F142" s="132">
        <v>201.56</v>
      </c>
      <c r="G142" s="131">
        <v>14842.061520142885</v>
      </c>
    </row>
    <row r="143" spans="1:7" ht="14.5" x14ac:dyDescent="0.35">
      <c r="A143" s="130">
        <v>2145</v>
      </c>
      <c r="B143" s="130" t="s">
        <v>405</v>
      </c>
      <c r="C143" s="131">
        <v>7604796.3399999999</v>
      </c>
      <c r="D143" s="131">
        <v>0</v>
      </c>
      <c r="E143" s="131">
        <v>7604796.3399999999</v>
      </c>
      <c r="F143" s="132">
        <v>750.87</v>
      </c>
      <c r="G143" s="131">
        <v>10127.97999653735</v>
      </c>
    </row>
    <row r="144" spans="1:7" ht="14.5" x14ac:dyDescent="0.35">
      <c r="A144" s="130">
        <v>2146</v>
      </c>
      <c r="B144" s="130" t="s">
        <v>406</v>
      </c>
      <c r="C144" s="131">
        <v>54895919.380000003</v>
      </c>
      <c r="D144" s="131">
        <v>86138.55</v>
      </c>
      <c r="E144" s="131">
        <v>54809780.829999998</v>
      </c>
      <c r="F144" s="132">
        <v>5554.25</v>
      </c>
      <c r="G144" s="131">
        <v>9868.0795480938013</v>
      </c>
    </row>
    <row r="145" spans="1:7" ht="14.5" x14ac:dyDescent="0.35">
      <c r="A145" s="130">
        <v>2147</v>
      </c>
      <c r="B145" s="130" t="s">
        <v>407</v>
      </c>
      <c r="C145" s="131">
        <v>22917963.120000001</v>
      </c>
      <c r="D145" s="131">
        <v>0</v>
      </c>
      <c r="E145" s="131">
        <v>22917963.120000001</v>
      </c>
      <c r="F145" s="132">
        <v>2259.52</v>
      </c>
      <c r="G145" s="131">
        <v>10142.845878770713</v>
      </c>
    </row>
    <row r="146" spans="1:7" ht="14.5" x14ac:dyDescent="0.35">
      <c r="A146" s="130">
        <v>2180</v>
      </c>
      <c r="B146" s="130" t="s">
        <v>408</v>
      </c>
      <c r="C146" s="131">
        <v>554020534.04999995</v>
      </c>
      <c r="D146" s="131">
        <v>60505.98</v>
      </c>
      <c r="E146" s="131">
        <v>553960028.07000005</v>
      </c>
      <c r="F146" s="132">
        <v>48366.7</v>
      </c>
      <c r="G146" s="131">
        <v>11453.335209348583</v>
      </c>
    </row>
    <row r="147" spans="1:7" ht="14.5" x14ac:dyDescent="0.35">
      <c r="A147" s="130">
        <v>2181</v>
      </c>
      <c r="B147" s="130" t="s">
        <v>409</v>
      </c>
      <c r="C147" s="131">
        <v>32004709.140000001</v>
      </c>
      <c r="D147" s="131">
        <v>6881.32</v>
      </c>
      <c r="E147" s="131">
        <v>31997827.82</v>
      </c>
      <c r="F147" s="132">
        <v>3153.61</v>
      </c>
      <c r="G147" s="131">
        <v>10146.412466982283</v>
      </c>
    </row>
    <row r="148" spans="1:7" ht="14.5" x14ac:dyDescent="0.35">
      <c r="A148" s="130">
        <v>2182</v>
      </c>
      <c r="B148" s="130" t="s">
        <v>410</v>
      </c>
      <c r="C148" s="131">
        <v>109022814.87</v>
      </c>
      <c r="D148" s="131">
        <v>740</v>
      </c>
      <c r="E148" s="131">
        <v>109022074.87</v>
      </c>
      <c r="F148" s="132">
        <v>11113.85</v>
      </c>
      <c r="G148" s="131">
        <v>9809.5686796204736</v>
      </c>
    </row>
    <row r="149" spans="1:7" ht="14.5" x14ac:dyDescent="0.35">
      <c r="A149" s="130">
        <v>2183</v>
      </c>
      <c r="B149" s="130" t="s">
        <v>411</v>
      </c>
      <c r="C149" s="131">
        <v>107834318.93000001</v>
      </c>
      <c r="D149" s="131">
        <v>195000</v>
      </c>
      <c r="E149" s="131">
        <v>107639318.93000001</v>
      </c>
      <c r="F149" s="132">
        <v>11890.89</v>
      </c>
      <c r="G149" s="131">
        <v>9052.2508348828396</v>
      </c>
    </row>
    <row r="150" spans="1:7" ht="14.5" x14ac:dyDescent="0.35">
      <c r="A150" s="130">
        <v>2185</v>
      </c>
      <c r="B150" s="130" t="s">
        <v>412</v>
      </c>
      <c r="C150" s="131">
        <v>61413867.600000001</v>
      </c>
      <c r="D150" s="131">
        <v>0</v>
      </c>
      <c r="E150" s="131">
        <v>61413867.600000001</v>
      </c>
      <c r="F150" s="132">
        <v>6083.28</v>
      </c>
      <c r="G150" s="131">
        <v>10095.518799068925</v>
      </c>
    </row>
    <row r="151" spans="1:7" ht="14.5" x14ac:dyDescent="0.35">
      <c r="A151" s="130">
        <v>2186</v>
      </c>
      <c r="B151" s="130" t="s">
        <v>413</v>
      </c>
      <c r="C151" s="131">
        <v>10365065.35</v>
      </c>
      <c r="D151" s="131">
        <v>138918.62</v>
      </c>
      <c r="E151" s="131">
        <v>10226146.73</v>
      </c>
      <c r="F151" s="132">
        <v>1216.24</v>
      </c>
      <c r="G151" s="131">
        <v>8408.0006659869759</v>
      </c>
    </row>
    <row r="152" spans="1:7" ht="14.5" x14ac:dyDescent="0.35">
      <c r="A152" s="130">
        <v>2187</v>
      </c>
      <c r="B152" s="130" t="s">
        <v>414</v>
      </c>
      <c r="C152" s="131">
        <v>102540581.98999999</v>
      </c>
      <c r="D152" s="131">
        <v>22500</v>
      </c>
      <c r="E152" s="131">
        <v>102518081.98999999</v>
      </c>
      <c r="F152" s="132">
        <v>10327.76</v>
      </c>
      <c r="G152" s="131">
        <v>9926.4585921826219</v>
      </c>
    </row>
    <row r="153" spans="1:7" ht="14.5" x14ac:dyDescent="0.35">
      <c r="A153" s="130">
        <v>2188</v>
      </c>
      <c r="B153" s="130" t="s">
        <v>415</v>
      </c>
      <c r="C153" s="131">
        <v>8678862.1199999992</v>
      </c>
      <c r="D153" s="131">
        <v>691807</v>
      </c>
      <c r="E153" s="131">
        <v>7987055.1200000001</v>
      </c>
      <c r="F153" s="132">
        <v>569.83000000000004</v>
      </c>
      <c r="G153" s="131">
        <v>14016.557780390642</v>
      </c>
    </row>
    <row r="154" spans="1:7" ht="14.5" x14ac:dyDescent="0.35">
      <c r="A154" s="130">
        <v>2190</v>
      </c>
      <c r="B154" s="130" t="s">
        <v>416</v>
      </c>
      <c r="C154" s="131">
        <v>29639768.190000001</v>
      </c>
      <c r="D154" s="131">
        <v>229162.11</v>
      </c>
      <c r="E154" s="131">
        <v>29410606.079999998</v>
      </c>
      <c r="F154" s="132">
        <v>3147.91</v>
      </c>
      <c r="G154" s="131">
        <v>9342.8992823810077</v>
      </c>
    </row>
    <row r="155" spans="1:7" ht="14.5" x14ac:dyDescent="0.35">
      <c r="A155" s="130">
        <v>2191</v>
      </c>
      <c r="B155" s="130" t="s">
        <v>417</v>
      </c>
      <c r="C155" s="131">
        <v>29842156.559999999</v>
      </c>
      <c r="D155" s="131">
        <v>3134.82</v>
      </c>
      <c r="E155" s="131">
        <v>29839021.739999998</v>
      </c>
      <c r="F155" s="132">
        <v>3233.91</v>
      </c>
      <c r="G155" s="131">
        <v>9226.9177991966371</v>
      </c>
    </row>
    <row r="156" spans="1:7" ht="14.5" x14ac:dyDescent="0.35">
      <c r="A156" s="130">
        <v>2192</v>
      </c>
      <c r="B156" s="130" t="s">
        <v>418</v>
      </c>
      <c r="C156" s="131">
        <v>3269388.88</v>
      </c>
      <c r="D156" s="131">
        <v>0</v>
      </c>
      <c r="E156" s="131">
        <v>3269388.88</v>
      </c>
      <c r="F156" s="132">
        <v>312.62</v>
      </c>
      <c r="G156" s="131">
        <v>10458.028533043311</v>
      </c>
    </row>
    <row r="157" spans="1:7" ht="14.5" x14ac:dyDescent="0.35">
      <c r="A157" s="130">
        <v>2193</v>
      </c>
      <c r="B157" s="130" t="s">
        <v>419</v>
      </c>
      <c r="C157" s="131">
        <v>2429630.16</v>
      </c>
      <c r="D157" s="131">
        <v>0</v>
      </c>
      <c r="E157" s="131">
        <v>2429630.16</v>
      </c>
      <c r="F157" s="132">
        <v>210.09</v>
      </c>
      <c r="G157" s="131">
        <v>11564.711123804085</v>
      </c>
    </row>
    <row r="158" spans="1:7" ht="14.5" x14ac:dyDescent="0.35">
      <c r="A158" s="130">
        <v>2195</v>
      </c>
      <c r="B158" s="130" t="s">
        <v>420</v>
      </c>
      <c r="C158" s="131">
        <v>2640186.71</v>
      </c>
      <c r="D158" s="131">
        <v>25</v>
      </c>
      <c r="E158" s="131">
        <v>2640161.71</v>
      </c>
      <c r="F158" s="132">
        <v>250.25</v>
      </c>
      <c r="G158" s="131">
        <v>10550.096743256743</v>
      </c>
    </row>
    <row r="159" spans="1:7" ht="14.5" x14ac:dyDescent="0.35">
      <c r="A159" s="130">
        <v>2197</v>
      </c>
      <c r="B159" s="130" t="s">
        <v>421</v>
      </c>
      <c r="C159" s="131">
        <v>17849727.489999998</v>
      </c>
      <c r="D159" s="131">
        <v>35000</v>
      </c>
      <c r="E159" s="131">
        <v>17814727.489999998</v>
      </c>
      <c r="F159" s="132">
        <v>2171.31</v>
      </c>
      <c r="G159" s="131">
        <v>8204.5988320414854</v>
      </c>
    </row>
    <row r="160" spans="1:7" ht="14.5" x14ac:dyDescent="0.35">
      <c r="A160" s="130">
        <v>2198</v>
      </c>
      <c r="B160" s="130" t="s">
        <v>422</v>
      </c>
      <c r="C160" s="131">
        <v>10354613.279999999</v>
      </c>
      <c r="D160" s="131">
        <v>0</v>
      </c>
      <c r="E160" s="131">
        <v>10354613.279999999</v>
      </c>
      <c r="F160" s="132">
        <v>773.34</v>
      </c>
      <c r="G160" s="131">
        <v>13389.470711459382</v>
      </c>
    </row>
    <row r="161" spans="1:7" ht="14.5" x14ac:dyDescent="0.35">
      <c r="A161" s="130">
        <v>2199</v>
      </c>
      <c r="B161" s="130" t="s">
        <v>423</v>
      </c>
      <c r="C161" s="131">
        <v>5654242.7999999998</v>
      </c>
      <c r="D161" s="131">
        <v>0</v>
      </c>
      <c r="E161" s="131">
        <v>5654242.7999999998</v>
      </c>
      <c r="F161" s="132">
        <v>468.45</v>
      </c>
      <c r="G161" s="131">
        <v>12070.109510086455</v>
      </c>
    </row>
    <row r="162" spans="1:7" ht="14.5" x14ac:dyDescent="0.35">
      <c r="A162" s="130">
        <v>2201</v>
      </c>
      <c r="B162" s="130" t="s">
        <v>424</v>
      </c>
      <c r="C162" s="131">
        <v>1980905.91</v>
      </c>
      <c r="D162" s="131">
        <v>0</v>
      </c>
      <c r="E162" s="131">
        <v>1980905.91</v>
      </c>
      <c r="F162" s="132">
        <v>187.15</v>
      </c>
      <c r="G162" s="131">
        <v>10584.589420251135</v>
      </c>
    </row>
    <row r="163" spans="1:7" ht="14.5" x14ac:dyDescent="0.35">
      <c r="A163" s="130">
        <v>2202</v>
      </c>
      <c r="B163" s="130" t="s">
        <v>425</v>
      </c>
      <c r="C163" s="131">
        <v>3320273.23</v>
      </c>
      <c r="D163" s="131">
        <v>0</v>
      </c>
      <c r="E163" s="131">
        <v>3320273.23</v>
      </c>
      <c r="F163" s="132">
        <v>327.18</v>
      </c>
      <c r="G163" s="131">
        <v>10148.154624365792</v>
      </c>
    </row>
    <row r="164" spans="1:7" ht="14.5" x14ac:dyDescent="0.35">
      <c r="A164" s="130">
        <v>2203</v>
      </c>
      <c r="B164" s="130" t="s">
        <v>426</v>
      </c>
      <c r="C164" s="131">
        <v>2950102.07</v>
      </c>
      <c r="D164" s="131">
        <v>0</v>
      </c>
      <c r="E164" s="131">
        <v>2950102.07</v>
      </c>
      <c r="F164" s="132">
        <v>294.95999999999998</v>
      </c>
      <c r="G164" s="131">
        <v>10001.702163005153</v>
      </c>
    </row>
    <row r="165" spans="1:7" ht="14.5" x14ac:dyDescent="0.35">
      <c r="A165" s="130">
        <v>2204</v>
      </c>
      <c r="B165" s="130" t="s">
        <v>427</v>
      </c>
      <c r="C165" s="131">
        <v>12982469.369999999</v>
      </c>
      <c r="D165" s="131">
        <v>55896.68</v>
      </c>
      <c r="E165" s="131">
        <v>12926572.689999999</v>
      </c>
      <c r="F165" s="132">
        <v>1340.25</v>
      </c>
      <c r="G165" s="131">
        <v>9644.896616302929</v>
      </c>
    </row>
    <row r="166" spans="1:7" ht="14.5" x14ac:dyDescent="0.35">
      <c r="A166" s="130">
        <v>2205</v>
      </c>
      <c r="B166" s="130" t="s">
        <v>428</v>
      </c>
      <c r="C166" s="131">
        <v>15385329.369999999</v>
      </c>
      <c r="D166" s="131">
        <v>12641.73</v>
      </c>
      <c r="E166" s="131">
        <v>15372687.640000001</v>
      </c>
      <c r="F166" s="132">
        <v>1714.28</v>
      </c>
      <c r="G166" s="131">
        <v>8967.4310147700489</v>
      </c>
    </row>
    <row r="167" spans="1:7" ht="14.5" x14ac:dyDescent="0.35">
      <c r="A167" s="130">
        <v>2206</v>
      </c>
      <c r="B167" s="130" t="s">
        <v>429</v>
      </c>
      <c r="C167" s="131">
        <v>49110340.609999999</v>
      </c>
      <c r="D167" s="131">
        <v>0</v>
      </c>
      <c r="E167" s="131">
        <v>49110340.609999999</v>
      </c>
      <c r="F167" s="132">
        <v>5659.21</v>
      </c>
      <c r="G167" s="131">
        <v>8677.9498569588341</v>
      </c>
    </row>
    <row r="168" spans="1:7" ht="14.5" x14ac:dyDescent="0.35">
      <c r="A168" s="130">
        <v>2207</v>
      </c>
      <c r="B168" s="130" t="s">
        <v>430</v>
      </c>
      <c r="C168" s="131">
        <v>27444341.469999999</v>
      </c>
      <c r="D168" s="131">
        <v>0</v>
      </c>
      <c r="E168" s="131">
        <v>27444341.469999999</v>
      </c>
      <c r="F168" s="132">
        <v>3088.44</v>
      </c>
      <c r="G168" s="131">
        <v>8886.1501178588533</v>
      </c>
    </row>
    <row r="169" spans="1:7" ht="14.5" x14ac:dyDescent="0.35">
      <c r="A169" s="130">
        <v>2208</v>
      </c>
      <c r="B169" s="130" t="s">
        <v>431</v>
      </c>
      <c r="C169" s="131">
        <v>4961318.34</v>
      </c>
      <c r="D169" s="131">
        <v>0</v>
      </c>
      <c r="E169" s="131">
        <v>4961318.34</v>
      </c>
      <c r="F169" s="132">
        <v>568.14</v>
      </c>
      <c r="G169" s="131">
        <v>8732.5629950364346</v>
      </c>
    </row>
    <row r="170" spans="1:7" ht="14.5" x14ac:dyDescent="0.35">
      <c r="A170" s="130">
        <v>2209</v>
      </c>
      <c r="B170" s="130" t="s">
        <v>432</v>
      </c>
      <c r="C170" s="131">
        <v>4510166.71</v>
      </c>
      <c r="D170" s="131">
        <v>0</v>
      </c>
      <c r="E170" s="131">
        <v>4510166.71</v>
      </c>
      <c r="F170" s="132">
        <v>457.22</v>
      </c>
      <c r="G170" s="131">
        <v>9864.3250732688848</v>
      </c>
    </row>
    <row r="171" spans="1:7" ht="14.5" x14ac:dyDescent="0.35">
      <c r="A171" s="130">
        <v>2210</v>
      </c>
      <c r="B171" s="130" t="s">
        <v>433</v>
      </c>
      <c r="C171" s="131">
        <v>807622.19</v>
      </c>
      <c r="D171" s="131">
        <v>42324.89</v>
      </c>
      <c r="E171" s="131">
        <v>765297.3</v>
      </c>
      <c r="F171" s="132">
        <v>27.28</v>
      </c>
      <c r="G171" s="131">
        <v>28053.420087976541</v>
      </c>
    </row>
    <row r="172" spans="1:7" ht="14.5" x14ac:dyDescent="0.35">
      <c r="A172" s="130">
        <v>2212</v>
      </c>
      <c r="B172" s="130" t="s">
        <v>434</v>
      </c>
      <c r="C172" s="131">
        <v>18813712.420000002</v>
      </c>
      <c r="D172" s="131">
        <v>84052.160000000003</v>
      </c>
      <c r="E172" s="131">
        <v>18729660.260000002</v>
      </c>
      <c r="F172" s="132">
        <v>2309.27</v>
      </c>
      <c r="G172" s="131">
        <v>8110.6411376755432</v>
      </c>
    </row>
    <row r="173" spans="1:7" ht="14.5" x14ac:dyDescent="0.35">
      <c r="A173" s="130">
        <v>2213</v>
      </c>
      <c r="B173" s="130" t="s">
        <v>435</v>
      </c>
      <c r="C173" s="131">
        <v>3046305.58</v>
      </c>
      <c r="D173" s="131">
        <v>51255.98</v>
      </c>
      <c r="E173" s="131">
        <v>2995049.6</v>
      </c>
      <c r="F173" s="132">
        <v>329.7</v>
      </c>
      <c r="G173" s="131">
        <v>9084.1662117076139</v>
      </c>
    </row>
    <row r="174" spans="1:7" ht="14.5" x14ac:dyDescent="0.35">
      <c r="A174" s="130">
        <v>2214</v>
      </c>
      <c r="B174" s="130" t="s">
        <v>436</v>
      </c>
      <c r="C174" s="131">
        <v>3012531.86</v>
      </c>
      <c r="D174" s="131">
        <v>9045.57</v>
      </c>
      <c r="E174" s="131">
        <v>3003486.29</v>
      </c>
      <c r="F174" s="132">
        <v>283.08999999999997</v>
      </c>
      <c r="G174" s="131">
        <v>10609.651665548059</v>
      </c>
    </row>
    <row r="175" spans="1:7" ht="14.5" x14ac:dyDescent="0.35">
      <c r="A175" s="130">
        <v>2215</v>
      </c>
      <c r="B175" s="130" t="s">
        <v>437</v>
      </c>
      <c r="C175" s="131">
        <v>3323289.74</v>
      </c>
      <c r="D175" s="131">
        <v>0</v>
      </c>
      <c r="E175" s="131">
        <v>3323289.74</v>
      </c>
      <c r="F175" s="132">
        <v>302.3</v>
      </c>
      <c r="G175" s="131">
        <v>10993.350115779027</v>
      </c>
    </row>
    <row r="176" spans="1:7" ht="14.5" x14ac:dyDescent="0.35">
      <c r="A176" s="130">
        <v>2216</v>
      </c>
      <c r="B176" s="130" t="s">
        <v>438</v>
      </c>
      <c r="C176" s="131">
        <v>2791075.25</v>
      </c>
      <c r="D176" s="131">
        <v>0</v>
      </c>
      <c r="E176" s="131">
        <v>2791075.25</v>
      </c>
      <c r="F176" s="132">
        <v>270.41000000000003</v>
      </c>
      <c r="G176" s="131">
        <v>10321.642136015678</v>
      </c>
    </row>
    <row r="177" spans="1:7" ht="14.5" x14ac:dyDescent="0.35">
      <c r="A177" s="130">
        <v>2217</v>
      </c>
      <c r="B177" s="130" t="s">
        <v>439</v>
      </c>
      <c r="C177" s="131">
        <v>4028865.3</v>
      </c>
      <c r="D177" s="131">
        <v>0</v>
      </c>
      <c r="E177" s="131">
        <v>4028865.3</v>
      </c>
      <c r="F177" s="132">
        <v>387.72</v>
      </c>
      <c r="G177" s="131">
        <v>10391.172237697307</v>
      </c>
    </row>
    <row r="178" spans="1:7" ht="14.5" x14ac:dyDescent="0.35">
      <c r="A178" s="130">
        <v>2219</v>
      </c>
      <c r="B178" s="130" t="s">
        <v>440</v>
      </c>
      <c r="C178" s="131">
        <v>2718743.58</v>
      </c>
      <c r="D178" s="131">
        <v>0</v>
      </c>
      <c r="E178" s="131">
        <v>2718743.58</v>
      </c>
      <c r="F178" s="132">
        <v>232.06</v>
      </c>
      <c r="G178" s="131">
        <v>11715.692407136086</v>
      </c>
    </row>
    <row r="179" spans="1:7" ht="14.5" x14ac:dyDescent="0.35">
      <c r="A179" s="130">
        <v>2220</v>
      </c>
      <c r="B179" s="130" t="s">
        <v>441</v>
      </c>
      <c r="C179" s="131">
        <v>2358108.36</v>
      </c>
      <c r="D179" s="131">
        <v>0</v>
      </c>
      <c r="E179" s="131">
        <v>2358108.36</v>
      </c>
      <c r="F179" s="132">
        <v>174.54</v>
      </c>
      <c r="G179" s="131">
        <v>13510.418013062908</v>
      </c>
    </row>
    <row r="180" spans="1:7" ht="14.5" x14ac:dyDescent="0.35">
      <c r="A180" s="130">
        <v>2221</v>
      </c>
      <c r="B180" s="130" t="s">
        <v>442</v>
      </c>
      <c r="C180" s="131">
        <v>3800554.21</v>
      </c>
      <c r="D180" s="131">
        <v>0</v>
      </c>
      <c r="E180" s="131">
        <v>3800554.21</v>
      </c>
      <c r="F180" s="132">
        <v>404.55</v>
      </c>
      <c r="G180" s="131">
        <v>9394.5228278333943</v>
      </c>
    </row>
    <row r="181" spans="1:7" ht="14.5" x14ac:dyDescent="0.35">
      <c r="A181" s="130">
        <v>2222</v>
      </c>
      <c r="B181" s="130" t="s">
        <v>443</v>
      </c>
      <c r="C181" s="131">
        <v>172258.42</v>
      </c>
      <c r="D181" s="131">
        <v>0</v>
      </c>
      <c r="E181" s="131">
        <v>172258.42</v>
      </c>
      <c r="F181" s="132">
        <v>0.13</v>
      </c>
      <c r="G181" s="131">
        <v>1325064.7692307692</v>
      </c>
    </row>
    <row r="182" spans="1:7" ht="14.5" x14ac:dyDescent="0.35">
      <c r="A182" s="130">
        <v>2225</v>
      </c>
      <c r="B182" s="130" t="s">
        <v>444</v>
      </c>
      <c r="C182" s="131">
        <v>2965929.92</v>
      </c>
      <c r="D182" s="131">
        <v>0</v>
      </c>
      <c r="E182" s="131">
        <v>2965929.92</v>
      </c>
      <c r="F182" s="132">
        <v>237.81</v>
      </c>
      <c r="G182" s="131">
        <v>12471.846936630083</v>
      </c>
    </row>
    <row r="183" spans="1:7" ht="14.5" x14ac:dyDescent="0.35">
      <c r="A183" s="130">
        <v>2229</v>
      </c>
      <c r="B183" s="130" t="s">
        <v>445</v>
      </c>
      <c r="C183" s="131">
        <v>3401220.48</v>
      </c>
      <c r="D183" s="131">
        <v>66197.41</v>
      </c>
      <c r="E183" s="131">
        <v>3335023.07</v>
      </c>
      <c r="F183" s="132">
        <v>306.97000000000003</v>
      </c>
      <c r="G183" s="131">
        <v>10864.328989803562</v>
      </c>
    </row>
    <row r="184" spans="1:7" ht="14.5" x14ac:dyDescent="0.35">
      <c r="A184" s="130">
        <v>2239</v>
      </c>
      <c r="B184" s="130" t="s">
        <v>446</v>
      </c>
      <c r="C184" s="131">
        <v>195001783.56</v>
      </c>
      <c r="D184" s="131">
        <v>28202</v>
      </c>
      <c r="E184" s="131">
        <v>194973581.56</v>
      </c>
      <c r="F184" s="132">
        <v>20340.86</v>
      </c>
      <c r="G184" s="131">
        <v>9585.3165284063707</v>
      </c>
    </row>
    <row r="185" spans="1:7" ht="14.5" x14ac:dyDescent="0.35">
      <c r="A185" s="130">
        <v>2240</v>
      </c>
      <c r="B185" s="130" t="s">
        <v>447</v>
      </c>
      <c r="C185" s="131">
        <v>9956434.2599999998</v>
      </c>
      <c r="D185" s="131">
        <v>0</v>
      </c>
      <c r="E185" s="131">
        <v>9956434.2599999998</v>
      </c>
      <c r="F185" s="132">
        <v>1137.18</v>
      </c>
      <c r="G185" s="131">
        <v>8755.3722893473314</v>
      </c>
    </row>
    <row r="186" spans="1:7" ht="14.5" x14ac:dyDescent="0.35">
      <c r="A186" s="130">
        <v>2241</v>
      </c>
      <c r="B186" s="130" t="s">
        <v>448</v>
      </c>
      <c r="C186" s="131">
        <v>58883024</v>
      </c>
      <c r="D186" s="131">
        <v>1103.49</v>
      </c>
      <c r="E186" s="131">
        <v>58881920.509999998</v>
      </c>
      <c r="F186" s="132">
        <v>6063.64</v>
      </c>
      <c r="G186" s="131">
        <v>9710.6557298916159</v>
      </c>
    </row>
    <row r="187" spans="1:7" ht="14.5" x14ac:dyDescent="0.35">
      <c r="A187" s="130">
        <v>2242</v>
      </c>
      <c r="B187" s="130" t="s">
        <v>255</v>
      </c>
      <c r="C187" s="131">
        <v>125209027.47</v>
      </c>
      <c r="D187" s="131">
        <v>138130</v>
      </c>
      <c r="E187" s="131">
        <v>125070897.47</v>
      </c>
      <c r="F187" s="132">
        <v>12720.73</v>
      </c>
      <c r="G187" s="131">
        <v>9832.0534646989599</v>
      </c>
    </row>
    <row r="188" spans="1:7" ht="14.5" x14ac:dyDescent="0.35">
      <c r="A188" s="130">
        <v>2243</v>
      </c>
      <c r="B188" s="130" t="s">
        <v>449</v>
      </c>
      <c r="C188" s="131">
        <v>423118377.05000001</v>
      </c>
      <c r="D188" s="131">
        <v>480735.39</v>
      </c>
      <c r="E188" s="131">
        <v>422637641.66000003</v>
      </c>
      <c r="F188" s="132">
        <v>40572.93</v>
      </c>
      <c r="G188" s="131">
        <v>10416.73947777496</v>
      </c>
    </row>
    <row r="189" spans="1:7" ht="14.5" x14ac:dyDescent="0.35">
      <c r="A189" s="130">
        <v>2244</v>
      </c>
      <c r="B189" s="130" t="s">
        <v>450</v>
      </c>
      <c r="C189" s="131">
        <v>46430257.789999999</v>
      </c>
      <c r="D189" s="131">
        <v>0</v>
      </c>
      <c r="E189" s="131">
        <v>46430257.789999999</v>
      </c>
      <c r="F189" s="132">
        <v>5325.08</v>
      </c>
      <c r="G189" s="131">
        <v>8719.1662453897407</v>
      </c>
    </row>
    <row r="190" spans="1:7" ht="14.5" x14ac:dyDescent="0.35">
      <c r="A190" s="130">
        <v>2245</v>
      </c>
      <c r="B190" s="130" t="s">
        <v>451</v>
      </c>
      <c r="C190" s="131">
        <v>5121580.7</v>
      </c>
      <c r="D190" s="131">
        <v>0</v>
      </c>
      <c r="E190" s="131">
        <v>5121580.7</v>
      </c>
      <c r="F190" s="132">
        <v>549.35</v>
      </c>
      <c r="G190" s="131">
        <v>9322.9829798853189</v>
      </c>
    </row>
    <row r="191" spans="1:7" ht="14.5" x14ac:dyDescent="0.35">
      <c r="A191" s="130">
        <v>2247</v>
      </c>
      <c r="B191" s="130" t="s">
        <v>452</v>
      </c>
      <c r="C191" s="131">
        <v>850895.66</v>
      </c>
      <c r="D191" s="131">
        <v>0</v>
      </c>
      <c r="E191" s="131">
        <v>850895.66</v>
      </c>
      <c r="F191" s="132">
        <v>52.16</v>
      </c>
      <c r="G191" s="131">
        <v>16313.183665644174</v>
      </c>
    </row>
    <row r="192" spans="1:7" ht="14.5" x14ac:dyDescent="0.35">
      <c r="A192" s="130">
        <v>2248</v>
      </c>
      <c r="B192" s="130" t="s">
        <v>453</v>
      </c>
      <c r="C192" s="131">
        <v>5115066.88</v>
      </c>
      <c r="D192" s="131">
        <v>7350</v>
      </c>
      <c r="E192" s="131">
        <v>5107716.88</v>
      </c>
      <c r="F192" s="132">
        <v>605.09</v>
      </c>
      <c r="G192" s="131">
        <v>8441.2515163033586</v>
      </c>
    </row>
    <row r="193" spans="1:7" ht="14.5" x14ac:dyDescent="0.35">
      <c r="A193" s="130">
        <v>2249</v>
      </c>
      <c r="B193" s="130" t="s">
        <v>454</v>
      </c>
      <c r="C193" s="131">
        <v>4156456.93</v>
      </c>
      <c r="D193" s="131">
        <v>6400</v>
      </c>
      <c r="E193" s="131">
        <v>4150056.93</v>
      </c>
      <c r="F193" s="132">
        <v>444.13</v>
      </c>
      <c r="G193" s="131">
        <v>9344.2391416927476</v>
      </c>
    </row>
    <row r="194" spans="1:7" ht="14.5" x14ac:dyDescent="0.35">
      <c r="A194" s="130">
        <v>2251</v>
      </c>
      <c r="B194" s="130" t="s">
        <v>455</v>
      </c>
      <c r="C194" s="131">
        <v>8655367.1300000008</v>
      </c>
      <c r="D194" s="131">
        <v>24070</v>
      </c>
      <c r="E194" s="131">
        <v>8631297.1300000008</v>
      </c>
      <c r="F194" s="132">
        <v>1020.01</v>
      </c>
      <c r="G194" s="131">
        <v>8461.9730492838316</v>
      </c>
    </row>
    <row r="195" spans="1:7" ht="14.5" x14ac:dyDescent="0.35">
      <c r="A195" s="130">
        <v>2252</v>
      </c>
      <c r="B195" s="130" t="s">
        <v>456</v>
      </c>
      <c r="C195" s="131">
        <v>7445997.4100000001</v>
      </c>
      <c r="D195" s="131">
        <v>630</v>
      </c>
      <c r="E195" s="131">
        <v>7445367.4100000001</v>
      </c>
      <c r="F195" s="132">
        <v>863.85</v>
      </c>
      <c r="G195" s="131">
        <v>8618.8197140707307</v>
      </c>
    </row>
    <row r="196" spans="1:7" ht="14.5" x14ac:dyDescent="0.35">
      <c r="A196" s="130">
        <v>2253</v>
      </c>
      <c r="B196" s="130" t="s">
        <v>457</v>
      </c>
      <c r="C196" s="131">
        <v>9101630.9900000002</v>
      </c>
      <c r="D196" s="131">
        <v>201813.35</v>
      </c>
      <c r="E196" s="131">
        <v>8899817.6400000006</v>
      </c>
      <c r="F196" s="132">
        <v>988.88</v>
      </c>
      <c r="G196" s="131">
        <v>8999.8964889572053</v>
      </c>
    </row>
    <row r="197" spans="1:7" ht="14.5" x14ac:dyDescent="0.35">
      <c r="A197" s="130">
        <v>2254</v>
      </c>
      <c r="B197" s="130" t="s">
        <v>458</v>
      </c>
      <c r="C197" s="131">
        <v>45719539.32</v>
      </c>
      <c r="D197" s="131">
        <v>168151.35</v>
      </c>
      <c r="E197" s="131">
        <v>45551387.969999999</v>
      </c>
      <c r="F197" s="132">
        <v>5029.51</v>
      </c>
      <c r="G197" s="131">
        <v>9056.8242174685001</v>
      </c>
    </row>
    <row r="198" spans="1:7" ht="14.5" x14ac:dyDescent="0.35">
      <c r="A198" s="130">
        <v>2255</v>
      </c>
      <c r="B198" s="130" t="s">
        <v>459</v>
      </c>
      <c r="C198" s="131">
        <v>7627368.8300000001</v>
      </c>
      <c r="D198" s="131">
        <v>74832</v>
      </c>
      <c r="E198" s="131">
        <v>7552536.8300000001</v>
      </c>
      <c r="F198" s="132">
        <v>880.13</v>
      </c>
      <c r="G198" s="131">
        <v>8581.1605444650231</v>
      </c>
    </row>
    <row r="199" spans="1:7" ht="14.5" x14ac:dyDescent="0.35">
      <c r="A199" s="130">
        <v>2256</v>
      </c>
      <c r="B199" s="130" t="s">
        <v>460</v>
      </c>
      <c r="C199" s="131">
        <v>62709562.350000001</v>
      </c>
      <c r="D199" s="131">
        <v>30846.66</v>
      </c>
      <c r="E199" s="131">
        <v>62678715.689999998</v>
      </c>
      <c r="F199" s="132">
        <v>6661.87</v>
      </c>
      <c r="G199" s="131">
        <v>9408.5768245252457</v>
      </c>
    </row>
    <row r="200" spans="1:7" ht="14.5" x14ac:dyDescent="0.35">
      <c r="A200" s="130">
        <v>2257</v>
      </c>
      <c r="B200" s="130" t="s">
        <v>461</v>
      </c>
      <c r="C200" s="131">
        <v>8834093.4800000004</v>
      </c>
      <c r="D200" s="131">
        <v>0</v>
      </c>
      <c r="E200" s="131">
        <v>8834093.4800000004</v>
      </c>
      <c r="F200" s="132">
        <v>958.95</v>
      </c>
      <c r="G200" s="131">
        <v>9212.2566140049021</v>
      </c>
    </row>
    <row r="201" spans="1:7" ht="14.5" x14ac:dyDescent="0.35">
      <c r="A201" s="130">
        <v>2262</v>
      </c>
      <c r="B201" s="130" t="s">
        <v>462</v>
      </c>
      <c r="C201" s="131">
        <v>4616702.04</v>
      </c>
      <c r="D201" s="131">
        <v>0</v>
      </c>
      <c r="E201" s="131">
        <v>4616702.04</v>
      </c>
      <c r="F201" s="132">
        <v>492.45</v>
      </c>
      <c r="G201" s="131">
        <v>9374.9660676210788</v>
      </c>
    </row>
    <row r="202" spans="1:7" ht="14.5" x14ac:dyDescent="0.35">
      <c r="A202" s="130">
        <v>3997</v>
      </c>
      <c r="B202" s="130" t="s">
        <v>463</v>
      </c>
      <c r="C202" s="131">
        <v>2580726.23</v>
      </c>
      <c r="D202" s="131">
        <v>0</v>
      </c>
      <c r="E202" s="131">
        <v>2580726.23</v>
      </c>
      <c r="F202" s="132">
        <v>179.5</v>
      </c>
      <c r="G202" s="131">
        <v>14377.304902506963</v>
      </c>
    </row>
    <row r="203" spans="1:7" ht="14.5" x14ac:dyDescent="0.35">
      <c r="A203" s="130">
        <v>4131</v>
      </c>
      <c r="B203" s="130" t="s">
        <v>464</v>
      </c>
      <c r="C203" s="131">
        <v>28706688.460000001</v>
      </c>
      <c r="D203" s="131">
        <v>36618</v>
      </c>
      <c r="E203" s="131">
        <v>28670070.460000001</v>
      </c>
      <c r="F203" s="132">
        <v>2969</v>
      </c>
      <c r="G203" s="131">
        <v>9656.4737150555738</v>
      </c>
    </row>
    <row r="204" spans="1:7" ht="5.65" customHeight="1" thickBot="1" x14ac:dyDescent="0.35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5">
      <c r="A205" s="133">
        <f>COUNT(A7:A203)</f>
        <v>197</v>
      </c>
      <c r="B205" s="133"/>
      <c r="C205" s="134">
        <f>SUM(C7:C203)</f>
        <v>5467911093.369998</v>
      </c>
      <c r="D205" s="134">
        <f>SUM(D7:D203)</f>
        <v>8791907.3900000025</v>
      </c>
      <c r="E205" s="134">
        <f>SUM(E7:E203)</f>
        <v>5459119185.9800005</v>
      </c>
      <c r="F205" s="135">
        <f>SUM(F7:F203)</f>
        <v>572221.47000000009</v>
      </c>
      <c r="G205" s="136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3" x14ac:dyDescent="0.3"/>
  <cols>
    <col min="1" max="1" width="9.1796875" bestFit="1" customWidth="1"/>
    <col min="2" max="2" width="20" customWidth="1"/>
    <col min="3" max="3" width="17.453125" bestFit="1" customWidth="1"/>
    <col min="4" max="4" width="14.26953125" bestFit="1" customWidth="1"/>
    <col min="5" max="5" width="17.453125" bestFit="1" customWidth="1"/>
    <col min="6" max="6" width="11.54296875" style="126" bestFit="1" customWidth="1"/>
    <col min="7" max="7" width="12.8164062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509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s="106" customFormat="1" ht="33.75" customHeight="1" x14ac:dyDescent="0.35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5" x14ac:dyDescent="0.3">
      <c r="A7" s="139">
        <v>1894</v>
      </c>
      <c r="B7" s="140" t="s">
        <v>270</v>
      </c>
      <c r="C7" s="141">
        <v>32937111.370000001</v>
      </c>
      <c r="D7" s="141">
        <v>90903.93</v>
      </c>
      <c r="E7" s="141">
        <v>32846207.440000001</v>
      </c>
      <c r="F7" s="142">
        <v>3786.36</v>
      </c>
      <c r="G7" s="141">
        <v>8674.8770428591051</v>
      </c>
    </row>
    <row r="8" spans="1:7" ht="14.5" x14ac:dyDescent="0.3">
      <c r="A8" s="139">
        <v>1895</v>
      </c>
      <c r="B8" s="140" t="s">
        <v>271</v>
      </c>
      <c r="C8" s="141">
        <v>1240011.6599999999</v>
      </c>
      <c r="D8" s="141">
        <v>0</v>
      </c>
      <c r="E8" s="141">
        <v>1240011.6599999999</v>
      </c>
      <c r="F8" s="142">
        <v>100.76</v>
      </c>
      <c r="G8" s="141">
        <v>12306.586542278681</v>
      </c>
    </row>
    <row r="9" spans="1:7" ht="14.5" x14ac:dyDescent="0.3">
      <c r="A9" s="139">
        <v>1896</v>
      </c>
      <c r="B9" s="140" t="s">
        <v>272</v>
      </c>
      <c r="C9" s="141">
        <v>1166554</v>
      </c>
      <c r="D9" s="141">
        <v>0</v>
      </c>
      <c r="E9" s="141">
        <v>1166554</v>
      </c>
      <c r="F9" s="142">
        <v>59.36</v>
      </c>
      <c r="G9" s="141">
        <v>19652.190026954177</v>
      </c>
    </row>
    <row r="10" spans="1:7" ht="14.5" x14ac:dyDescent="0.3">
      <c r="A10" s="139">
        <v>1897</v>
      </c>
      <c r="B10" s="140" t="s">
        <v>273</v>
      </c>
      <c r="C10" s="141">
        <v>2698922.38</v>
      </c>
      <c r="D10" s="141">
        <v>0</v>
      </c>
      <c r="E10" s="141">
        <v>2698922.38</v>
      </c>
      <c r="F10" s="142">
        <v>207.43</v>
      </c>
      <c r="G10" s="141">
        <v>13011.244178759098</v>
      </c>
    </row>
    <row r="11" spans="1:7" ht="14.5" x14ac:dyDescent="0.3">
      <c r="A11" s="139">
        <v>1898</v>
      </c>
      <c r="B11" s="140" t="s">
        <v>274</v>
      </c>
      <c r="C11" s="141">
        <v>4254002.3899999997</v>
      </c>
      <c r="D11" s="141">
        <v>0</v>
      </c>
      <c r="E11" s="141">
        <v>4254002.3899999997</v>
      </c>
      <c r="F11" s="142">
        <v>371.52</v>
      </c>
      <c r="G11" s="141">
        <v>11450.264830964685</v>
      </c>
    </row>
    <row r="12" spans="1:7" ht="14.5" x14ac:dyDescent="0.3">
      <c r="A12" s="139">
        <v>1899</v>
      </c>
      <c r="B12" s="140" t="s">
        <v>275</v>
      </c>
      <c r="C12" s="141">
        <v>2666582.69</v>
      </c>
      <c r="D12" s="141">
        <v>93886.83</v>
      </c>
      <c r="E12" s="141">
        <v>2572695.86</v>
      </c>
      <c r="F12" s="142">
        <v>281.82</v>
      </c>
      <c r="G12" s="141">
        <v>9128.861897665176</v>
      </c>
    </row>
    <row r="13" spans="1:7" ht="14.5" x14ac:dyDescent="0.3">
      <c r="A13" s="139">
        <v>1900</v>
      </c>
      <c r="B13" s="140" t="s">
        <v>276</v>
      </c>
      <c r="C13" s="141">
        <v>16320143.6</v>
      </c>
      <c r="D13" s="141">
        <v>115211.29</v>
      </c>
      <c r="E13" s="141">
        <v>16204932.310000001</v>
      </c>
      <c r="F13" s="142">
        <v>1620.53</v>
      </c>
      <c r="G13" s="141">
        <v>9999.773105095248</v>
      </c>
    </row>
    <row r="14" spans="1:7" ht="14.5" x14ac:dyDescent="0.3">
      <c r="A14" s="139">
        <v>1901</v>
      </c>
      <c r="B14" s="140" t="s">
        <v>277</v>
      </c>
      <c r="C14" s="141">
        <v>69339436.329999998</v>
      </c>
      <c r="D14" s="141">
        <v>19294.78</v>
      </c>
      <c r="E14" s="141">
        <v>69320141.549999997</v>
      </c>
      <c r="F14" s="142">
        <v>6734.69</v>
      </c>
      <c r="G14" s="141">
        <v>10292.996641270794</v>
      </c>
    </row>
    <row r="15" spans="1:7" ht="14.5" x14ac:dyDescent="0.3">
      <c r="A15" s="139">
        <v>1922</v>
      </c>
      <c r="B15" s="140" t="s">
        <v>278</v>
      </c>
      <c r="C15" s="141">
        <v>97731745.310000002</v>
      </c>
      <c r="D15" s="141">
        <v>331609.36</v>
      </c>
      <c r="E15" s="141">
        <v>97400135.950000003</v>
      </c>
      <c r="F15" s="142">
        <v>9875.7099999999991</v>
      </c>
      <c r="G15" s="141">
        <v>9862.5957981755255</v>
      </c>
    </row>
    <row r="16" spans="1:7" ht="14.5" x14ac:dyDescent="0.3">
      <c r="A16" s="139">
        <v>1923</v>
      </c>
      <c r="B16" s="140" t="s">
        <v>279</v>
      </c>
      <c r="C16" s="141">
        <v>67899812.599999994</v>
      </c>
      <c r="D16" s="141">
        <v>138844.85999999999</v>
      </c>
      <c r="E16" s="141">
        <v>67760967.739999995</v>
      </c>
      <c r="F16" s="142">
        <v>7013.16</v>
      </c>
      <c r="G16" s="141">
        <v>9661.973737944094</v>
      </c>
    </row>
    <row r="17" spans="1:7" ht="14.5" x14ac:dyDescent="0.3">
      <c r="A17" s="139">
        <v>1924</v>
      </c>
      <c r="B17" s="140" t="s">
        <v>280</v>
      </c>
      <c r="C17" s="141">
        <v>165002652.05000001</v>
      </c>
      <c r="D17" s="141">
        <v>14850</v>
      </c>
      <c r="E17" s="141">
        <v>164987802.05000001</v>
      </c>
      <c r="F17" s="142">
        <v>17094.259999999998</v>
      </c>
      <c r="G17" s="141">
        <v>9651.6492699888749</v>
      </c>
    </row>
    <row r="18" spans="1:7" ht="14.5" x14ac:dyDescent="0.3">
      <c r="A18" s="139">
        <v>1925</v>
      </c>
      <c r="B18" s="140" t="s">
        <v>281</v>
      </c>
      <c r="C18" s="141">
        <v>24301808.989999998</v>
      </c>
      <c r="D18" s="141">
        <v>0</v>
      </c>
      <c r="E18" s="141">
        <v>24301808.989999998</v>
      </c>
      <c r="F18" s="142">
        <v>2727.15</v>
      </c>
      <c r="G18" s="141">
        <v>8911.0642942265731</v>
      </c>
    </row>
    <row r="19" spans="1:7" ht="14.5" x14ac:dyDescent="0.3">
      <c r="A19" s="139">
        <v>1926</v>
      </c>
      <c r="B19" s="140" t="s">
        <v>282</v>
      </c>
      <c r="C19" s="141">
        <v>38510697.369999997</v>
      </c>
      <c r="D19" s="141">
        <v>49478.55</v>
      </c>
      <c r="E19" s="141">
        <v>38461218.82</v>
      </c>
      <c r="F19" s="142">
        <v>4435.0200000000004</v>
      </c>
      <c r="G19" s="141">
        <v>8672.1635573233034</v>
      </c>
    </row>
    <row r="20" spans="1:7" ht="14.5" x14ac:dyDescent="0.3">
      <c r="A20" s="139">
        <v>1927</v>
      </c>
      <c r="B20" s="140" t="s">
        <v>283</v>
      </c>
      <c r="C20" s="141">
        <v>5599645.6900000004</v>
      </c>
      <c r="D20" s="141">
        <v>0</v>
      </c>
      <c r="E20" s="141">
        <v>5599645.6900000004</v>
      </c>
      <c r="F20" s="142">
        <v>602.84</v>
      </c>
      <c r="G20" s="141">
        <v>9288.7759438657031</v>
      </c>
    </row>
    <row r="21" spans="1:7" ht="14.5" x14ac:dyDescent="0.3">
      <c r="A21" s="139">
        <v>1928</v>
      </c>
      <c r="B21" s="140" t="s">
        <v>284</v>
      </c>
      <c r="C21" s="141">
        <v>72711993.930000007</v>
      </c>
      <c r="D21" s="141">
        <v>30766</v>
      </c>
      <c r="E21" s="141">
        <v>72681227.930000007</v>
      </c>
      <c r="F21" s="142">
        <v>7905.99</v>
      </c>
      <c r="G21" s="141">
        <v>9193.1849053692204</v>
      </c>
    </row>
    <row r="22" spans="1:7" ht="14.5" x14ac:dyDescent="0.3">
      <c r="A22" s="139">
        <v>1929</v>
      </c>
      <c r="B22" s="140" t="s">
        <v>285</v>
      </c>
      <c r="C22" s="141">
        <v>43954201.310000002</v>
      </c>
      <c r="D22" s="141">
        <v>0</v>
      </c>
      <c r="E22" s="141">
        <v>43954201.310000002</v>
      </c>
      <c r="F22" s="142">
        <v>4648.47</v>
      </c>
      <c r="G22" s="141">
        <v>9455.6276172590115</v>
      </c>
    </row>
    <row r="23" spans="1:7" ht="14.5" x14ac:dyDescent="0.3">
      <c r="A23" s="139">
        <v>1930</v>
      </c>
      <c r="B23" s="140" t="s">
        <v>286</v>
      </c>
      <c r="C23" s="141">
        <v>25257393.350000001</v>
      </c>
      <c r="D23" s="141">
        <v>0</v>
      </c>
      <c r="E23" s="141">
        <v>25257393.350000001</v>
      </c>
      <c r="F23" s="142">
        <v>2974.9</v>
      </c>
      <c r="G23" s="141">
        <v>8490.1655013613909</v>
      </c>
    </row>
    <row r="24" spans="1:7" ht="14.5" x14ac:dyDescent="0.3">
      <c r="A24" s="139">
        <v>1931</v>
      </c>
      <c r="B24" s="140" t="s">
        <v>287</v>
      </c>
      <c r="C24" s="141">
        <v>17959226</v>
      </c>
      <c r="D24" s="141">
        <v>0</v>
      </c>
      <c r="E24" s="141">
        <v>17959226</v>
      </c>
      <c r="F24" s="142">
        <v>1989.82</v>
      </c>
      <c r="G24" s="141">
        <v>9025.5530651013669</v>
      </c>
    </row>
    <row r="25" spans="1:7" ht="14.5" x14ac:dyDescent="0.3">
      <c r="A25" s="139">
        <v>1933</v>
      </c>
      <c r="B25" s="140" t="s">
        <v>288</v>
      </c>
      <c r="C25" s="141">
        <v>16371366.810000001</v>
      </c>
      <c r="D25" s="141">
        <v>269551.02</v>
      </c>
      <c r="E25" s="141">
        <v>16101815.789999999</v>
      </c>
      <c r="F25" s="142">
        <v>1872.42</v>
      </c>
      <c r="G25" s="141">
        <v>8599.4679559073284</v>
      </c>
    </row>
    <row r="26" spans="1:7" ht="14.5" x14ac:dyDescent="0.3">
      <c r="A26" s="139">
        <v>1934</v>
      </c>
      <c r="B26" s="140" t="s">
        <v>289</v>
      </c>
      <c r="C26" s="141">
        <v>4107319.87</v>
      </c>
      <c r="D26" s="141">
        <v>42010</v>
      </c>
      <c r="E26" s="141">
        <v>4065309.87</v>
      </c>
      <c r="F26" s="142">
        <v>138.91999999999999</v>
      </c>
      <c r="G26" s="141">
        <v>29263.676000575873</v>
      </c>
    </row>
    <row r="27" spans="1:7" ht="14.5" x14ac:dyDescent="0.3">
      <c r="A27" s="139">
        <v>1935</v>
      </c>
      <c r="B27" s="140" t="s">
        <v>290</v>
      </c>
      <c r="C27" s="141">
        <v>16694851.26</v>
      </c>
      <c r="D27" s="141">
        <v>0</v>
      </c>
      <c r="E27" s="141">
        <v>16694851.26</v>
      </c>
      <c r="F27" s="142">
        <v>1632.36</v>
      </c>
      <c r="G27" s="141">
        <v>10227.43222083364</v>
      </c>
    </row>
    <row r="28" spans="1:7" ht="14.5" x14ac:dyDescent="0.3">
      <c r="A28" s="139">
        <v>1936</v>
      </c>
      <c r="B28" s="140" t="s">
        <v>291</v>
      </c>
      <c r="C28" s="141">
        <v>9511407.8399999999</v>
      </c>
      <c r="D28" s="141">
        <v>258367.73</v>
      </c>
      <c r="E28" s="141">
        <v>9253040.1099999994</v>
      </c>
      <c r="F28" s="142">
        <v>1013.8</v>
      </c>
      <c r="G28" s="141">
        <v>9127.0863188005515</v>
      </c>
    </row>
    <row r="29" spans="1:7" ht="14.5" x14ac:dyDescent="0.3">
      <c r="A29" s="139">
        <v>1944</v>
      </c>
      <c r="B29" s="140" t="s">
        <v>292</v>
      </c>
      <c r="C29" s="141">
        <v>20993915.550000001</v>
      </c>
      <c r="D29" s="141">
        <v>86616.42</v>
      </c>
      <c r="E29" s="141">
        <v>20907299.129999999</v>
      </c>
      <c r="F29" s="142">
        <v>2410.4899999999998</v>
      </c>
      <c r="G29" s="141">
        <v>8673.4643703147503</v>
      </c>
    </row>
    <row r="30" spans="1:7" ht="14.5" x14ac:dyDescent="0.3">
      <c r="A30" s="139">
        <v>1945</v>
      </c>
      <c r="B30" s="140" t="s">
        <v>293</v>
      </c>
      <c r="C30" s="141">
        <v>6950316.8399999999</v>
      </c>
      <c r="D30" s="141">
        <v>0</v>
      </c>
      <c r="E30" s="141">
        <v>6950316.8399999999</v>
      </c>
      <c r="F30" s="142">
        <v>712.04</v>
      </c>
      <c r="G30" s="141">
        <v>9761.1325768215265</v>
      </c>
    </row>
    <row r="31" spans="1:7" ht="14.5" x14ac:dyDescent="0.3">
      <c r="A31" s="139">
        <v>1946</v>
      </c>
      <c r="B31" s="140" t="s">
        <v>294</v>
      </c>
      <c r="C31" s="141">
        <v>8270989.5700000003</v>
      </c>
      <c r="D31" s="141">
        <v>0</v>
      </c>
      <c r="E31" s="141">
        <v>8270989.5700000003</v>
      </c>
      <c r="F31" s="142">
        <v>891.68</v>
      </c>
      <c r="G31" s="141">
        <v>9275.737450654944</v>
      </c>
    </row>
    <row r="32" spans="1:7" ht="14.5" x14ac:dyDescent="0.3">
      <c r="A32" s="139">
        <v>1947</v>
      </c>
      <c r="B32" s="140" t="s">
        <v>295</v>
      </c>
      <c r="C32" s="141">
        <v>5593169.7800000003</v>
      </c>
      <c r="D32" s="141">
        <v>0</v>
      </c>
      <c r="E32" s="141">
        <v>5593169.7800000003</v>
      </c>
      <c r="F32" s="142">
        <v>531.61</v>
      </c>
      <c r="G32" s="141">
        <v>10521.189932469291</v>
      </c>
    </row>
    <row r="33" spans="1:7" ht="14.5" x14ac:dyDescent="0.3">
      <c r="A33" s="139">
        <v>1948</v>
      </c>
      <c r="B33" s="140" t="s">
        <v>296</v>
      </c>
      <c r="C33" s="141">
        <v>26083269.079999998</v>
      </c>
      <c r="D33" s="141">
        <v>570</v>
      </c>
      <c r="E33" s="141">
        <v>26082699.079999998</v>
      </c>
      <c r="F33" s="142">
        <v>2842.87</v>
      </c>
      <c r="G33" s="141">
        <v>9174.7772778917079</v>
      </c>
    </row>
    <row r="34" spans="1:7" ht="14.5" x14ac:dyDescent="0.3">
      <c r="A34" s="139">
        <v>1964</v>
      </c>
      <c r="B34" s="140" t="s">
        <v>297</v>
      </c>
      <c r="C34" s="141">
        <v>10631491.84</v>
      </c>
      <c r="D34" s="141">
        <v>5600</v>
      </c>
      <c r="E34" s="141">
        <v>10625891.84</v>
      </c>
      <c r="F34" s="142">
        <v>1225.56</v>
      </c>
      <c r="G34" s="141">
        <v>8670.2338849179159</v>
      </c>
    </row>
    <row r="35" spans="1:7" ht="14.5" x14ac:dyDescent="0.3">
      <c r="A35" s="139">
        <v>1965</v>
      </c>
      <c r="B35" s="140" t="s">
        <v>298</v>
      </c>
      <c r="C35" s="141">
        <v>28999594.09</v>
      </c>
      <c r="D35" s="141">
        <v>0</v>
      </c>
      <c r="E35" s="141">
        <v>28999594.09</v>
      </c>
      <c r="F35" s="142">
        <v>3213.37</v>
      </c>
      <c r="G35" s="141">
        <v>9024.6669664557776</v>
      </c>
    </row>
    <row r="36" spans="1:7" ht="14.5" x14ac:dyDescent="0.3">
      <c r="A36" s="139">
        <v>1966</v>
      </c>
      <c r="B36" s="140" t="s">
        <v>299</v>
      </c>
      <c r="C36" s="141">
        <v>37519563.469999999</v>
      </c>
      <c r="D36" s="141">
        <v>0</v>
      </c>
      <c r="E36" s="141">
        <v>37519563.469999999</v>
      </c>
      <c r="F36" s="142">
        <v>4226.22</v>
      </c>
      <c r="G36" s="141">
        <v>8877.8065197741707</v>
      </c>
    </row>
    <row r="37" spans="1:7" ht="14.5" x14ac:dyDescent="0.3">
      <c r="A37" s="139">
        <v>1967</v>
      </c>
      <c r="B37" s="140" t="s">
        <v>300</v>
      </c>
      <c r="C37" s="141">
        <v>1737773.01</v>
      </c>
      <c r="D37" s="141">
        <v>0</v>
      </c>
      <c r="E37" s="141">
        <v>1737773.01</v>
      </c>
      <c r="F37" s="142">
        <v>105.61</v>
      </c>
      <c r="G37" s="141">
        <v>16454.625603636021</v>
      </c>
    </row>
    <row r="38" spans="1:7" ht="14.5" x14ac:dyDescent="0.3">
      <c r="A38" s="139">
        <v>1968</v>
      </c>
      <c r="B38" s="140" t="s">
        <v>301</v>
      </c>
      <c r="C38" s="141">
        <v>5181738.55</v>
      </c>
      <c r="D38" s="141">
        <v>0</v>
      </c>
      <c r="E38" s="141">
        <v>5181738.55</v>
      </c>
      <c r="F38" s="142">
        <v>518.80999999999995</v>
      </c>
      <c r="G38" s="141">
        <v>9987.7383820666528</v>
      </c>
    </row>
    <row r="39" spans="1:7" ht="14.5" x14ac:dyDescent="0.3">
      <c r="A39" s="139">
        <v>1969</v>
      </c>
      <c r="B39" s="140" t="s">
        <v>302</v>
      </c>
      <c r="C39" s="141">
        <v>6708149.3099999996</v>
      </c>
      <c r="D39" s="141">
        <v>0</v>
      </c>
      <c r="E39" s="141">
        <v>6708149.3099999996</v>
      </c>
      <c r="F39" s="142">
        <v>687.45</v>
      </c>
      <c r="G39" s="141">
        <v>9758.0177612917287</v>
      </c>
    </row>
    <row r="40" spans="1:7" ht="14.5" x14ac:dyDescent="0.3">
      <c r="A40" s="139">
        <v>1970</v>
      </c>
      <c r="B40" s="140" t="s">
        <v>303</v>
      </c>
      <c r="C40" s="141">
        <v>26496504.789999999</v>
      </c>
      <c r="D40" s="141">
        <v>5844</v>
      </c>
      <c r="E40" s="141">
        <v>26490660.789999999</v>
      </c>
      <c r="F40" s="142">
        <v>2897.6</v>
      </c>
      <c r="G40" s="141">
        <v>9142.2766392876856</v>
      </c>
    </row>
    <row r="41" spans="1:7" ht="14.5" x14ac:dyDescent="0.3">
      <c r="A41" s="139">
        <v>1972</v>
      </c>
      <c r="B41" s="140" t="s">
        <v>304</v>
      </c>
      <c r="C41" s="141">
        <v>4696088.3600000003</v>
      </c>
      <c r="D41" s="141">
        <v>0</v>
      </c>
      <c r="E41" s="141">
        <v>4696088.3600000003</v>
      </c>
      <c r="F41" s="142">
        <v>472.65</v>
      </c>
      <c r="G41" s="141">
        <v>9935.6571670369212</v>
      </c>
    </row>
    <row r="42" spans="1:7" ht="14.5" x14ac:dyDescent="0.3">
      <c r="A42" s="139">
        <v>1973</v>
      </c>
      <c r="B42" s="140" t="s">
        <v>305</v>
      </c>
      <c r="C42" s="141">
        <v>2642619</v>
      </c>
      <c r="D42" s="141">
        <v>0</v>
      </c>
      <c r="E42" s="141">
        <v>2642619</v>
      </c>
      <c r="F42" s="142">
        <v>215.46</v>
      </c>
      <c r="G42" s="141">
        <v>12265.009746588694</v>
      </c>
    </row>
    <row r="43" spans="1:7" ht="14.5" x14ac:dyDescent="0.3">
      <c r="A43" s="139">
        <v>1974</v>
      </c>
      <c r="B43" s="140" t="s">
        <v>306</v>
      </c>
      <c r="C43" s="141">
        <v>14288680.49</v>
      </c>
      <c r="D43" s="141">
        <v>41213.11</v>
      </c>
      <c r="E43" s="141">
        <v>14247467.380000001</v>
      </c>
      <c r="F43" s="142">
        <v>1537.24</v>
      </c>
      <c r="G43" s="141">
        <v>9268.2127579297976</v>
      </c>
    </row>
    <row r="44" spans="1:7" ht="14.5" x14ac:dyDescent="0.3">
      <c r="A44" s="139">
        <v>1976</v>
      </c>
      <c r="B44" s="140" t="s">
        <v>307</v>
      </c>
      <c r="C44" s="141">
        <v>160224496.88</v>
      </c>
      <c r="D44" s="141">
        <v>0</v>
      </c>
      <c r="E44" s="141">
        <v>160224496.88</v>
      </c>
      <c r="F44" s="142">
        <v>18239.759999999998</v>
      </c>
      <c r="G44" s="141">
        <v>8784.3533511405858</v>
      </c>
    </row>
    <row r="45" spans="1:7" ht="14.5" x14ac:dyDescent="0.3">
      <c r="A45" s="139">
        <v>1977</v>
      </c>
      <c r="B45" s="140" t="s">
        <v>308</v>
      </c>
      <c r="C45" s="141">
        <v>69506695.849999994</v>
      </c>
      <c r="D45" s="141">
        <v>47946.89</v>
      </c>
      <c r="E45" s="141">
        <v>69458748.959999993</v>
      </c>
      <c r="F45" s="142">
        <v>7333.12</v>
      </c>
      <c r="G45" s="141">
        <v>9471.9231323093027</v>
      </c>
    </row>
    <row r="46" spans="1:7" ht="14.5" x14ac:dyDescent="0.3">
      <c r="A46" s="139">
        <v>1978</v>
      </c>
      <c r="B46" s="140" t="s">
        <v>309</v>
      </c>
      <c r="C46" s="141">
        <v>10196378.76</v>
      </c>
      <c r="D46" s="141">
        <v>96040.35</v>
      </c>
      <c r="E46" s="141">
        <v>10100338.41</v>
      </c>
      <c r="F46" s="142">
        <v>1077.4000000000001</v>
      </c>
      <c r="G46" s="141">
        <v>9374.7339985149429</v>
      </c>
    </row>
    <row r="47" spans="1:7" ht="14.5" x14ac:dyDescent="0.3">
      <c r="A47" s="139">
        <v>1990</v>
      </c>
      <c r="B47" s="140" t="s">
        <v>310</v>
      </c>
      <c r="C47" s="141">
        <v>5319773.42</v>
      </c>
      <c r="D47" s="141">
        <v>1479.77</v>
      </c>
      <c r="E47" s="141">
        <v>5318293.6500000004</v>
      </c>
      <c r="F47" s="142">
        <v>607.13</v>
      </c>
      <c r="G47" s="141">
        <v>8759.7279824749239</v>
      </c>
    </row>
    <row r="48" spans="1:7" ht="14.5" x14ac:dyDescent="0.3">
      <c r="A48" s="139">
        <v>1991</v>
      </c>
      <c r="B48" s="140" t="s">
        <v>311</v>
      </c>
      <c r="C48" s="141">
        <v>50323902.729999997</v>
      </c>
      <c r="D48" s="141">
        <v>1200</v>
      </c>
      <c r="E48" s="141">
        <v>50322702.729999997</v>
      </c>
      <c r="F48" s="142">
        <v>5939.74</v>
      </c>
      <c r="G48" s="141">
        <v>8472.2063137443729</v>
      </c>
    </row>
    <row r="49" spans="1:7" ht="14.5" x14ac:dyDescent="0.3">
      <c r="A49" s="139">
        <v>1992</v>
      </c>
      <c r="B49" s="140" t="s">
        <v>312</v>
      </c>
      <c r="C49" s="141">
        <v>6831856.0999999996</v>
      </c>
      <c r="D49" s="141">
        <v>0</v>
      </c>
      <c r="E49" s="141">
        <v>6831856.0999999996</v>
      </c>
      <c r="F49" s="142">
        <v>740.83</v>
      </c>
      <c r="G49" s="141">
        <v>9221.8944967131447</v>
      </c>
    </row>
    <row r="50" spans="1:7" ht="14.5" x14ac:dyDescent="0.3">
      <c r="A50" s="139">
        <v>1993</v>
      </c>
      <c r="B50" s="140" t="s">
        <v>313</v>
      </c>
      <c r="C50" s="141">
        <v>2460213.9900000002</v>
      </c>
      <c r="D50" s="141">
        <v>0</v>
      </c>
      <c r="E50" s="141">
        <v>2460213.9900000002</v>
      </c>
      <c r="F50" s="142">
        <v>191.25</v>
      </c>
      <c r="G50" s="141">
        <v>12863.864000000001</v>
      </c>
    </row>
    <row r="51" spans="1:7" ht="14.5" x14ac:dyDescent="0.3">
      <c r="A51" s="139">
        <v>1994</v>
      </c>
      <c r="B51" s="140" t="s">
        <v>314</v>
      </c>
      <c r="C51" s="141">
        <v>12290823.35</v>
      </c>
      <c r="D51" s="141">
        <v>0</v>
      </c>
      <c r="E51" s="141">
        <v>12290823.35</v>
      </c>
      <c r="F51" s="142">
        <v>1489.04</v>
      </c>
      <c r="G51" s="141">
        <v>8254.1928692311831</v>
      </c>
    </row>
    <row r="52" spans="1:7" ht="14.5" x14ac:dyDescent="0.3">
      <c r="A52" s="139">
        <v>1995</v>
      </c>
      <c r="B52" s="140" t="s">
        <v>315</v>
      </c>
      <c r="C52" s="141">
        <v>2492847.96</v>
      </c>
      <c r="D52" s="141">
        <v>0</v>
      </c>
      <c r="E52" s="141">
        <v>2492847.96</v>
      </c>
      <c r="F52" s="142">
        <v>208.39</v>
      </c>
      <c r="G52" s="141">
        <v>11962.416430730842</v>
      </c>
    </row>
    <row r="53" spans="1:7" ht="14.5" x14ac:dyDescent="0.3">
      <c r="A53" s="139">
        <v>1996</v>
      </c>
      <c r="B53" s="140" t="s">
        <v>316</v>
      </c>
      <c r="C53" s="141">
        <v>3408616.56</v>
      </c>
      <c r="D53" s="141">
        <v>1216.97</v>
      </c>
      <c r="E53" s="141">
        <v>3407399.59</v>
      </c>
      <c r="F53" s="142">
        <v>328.57</v>
      </c>
      <c r="G53" s="141">
        <v>10370.39166692029</v>
      </c>
    </row>
    <row r="54" spans="1:7" ht="14.5" x14ac:dyDescent="0.3">
      <c r="A54" s="139">
        <v>1997</v>
      </c>
      <c r="B54" s="140" t="s">
        <v>317</v>
      </c>
      <c r="C54" s="141">
        <v>2944774.64</v>
      </c>
      <c r="D54" s="141">
        <v>0</v>
      </c>
      <c r="E54" s="141">
        <v>2944774.64</v>
      </c>
      <c r="F54" s="142">
        <v>237.17</v>
      </c>
      <c r="G54" s="141">
        <v>12416.303242399967</v>
      </c>
    </row>
    <row r="55" spans="1:7" ht="14.5" x14ac:dyDescent="0.3">
      <c r="A55" s="139">
        <v>1998</v>
      </c>
      <c r="B55" s="140" t="s">
        <v>318</v>
      </c>
      <c r="C55" s="141">
        <v>3086553.26</v>
      </c>
      <c r="D55" s="141">
        <v>37218</v>
      </c>
      <c r="E55" s="141">
        <v>3049335.26</v>
      </c>
      <c r="F55" s="142">
        <v>247.77</v>
      </c>
      <c r="G55" s="141">
        <v>12307.120555353755</v>
      </c>
    </row>
    <row r="56" spans="1:7" ht="14.5" x14ac:dyDescent="0.3">
      <c r="A56" s="139">
        <v>1999</v>
      </c>
      <c r="B56" s="140" t="s">
        <v>319</v>
      </c>
      <c r="C56" s="141">
        <v>4055379.47</v>
      </c>
      <c r="D56" s="141">
        <v>0</v>
      </c>
      <c r="E56" s="141">
        <v>4055379.47</v>
      </c>
      <c r="F56" s="142">
        <v>389.65</v>
      </c>
      <c r="G56" s="141">
        <v>10407.749185166176</v>
      </c>
    </row>
    <row r="57" spans="1:7" ht="14.5" x14ac:dyDescent="0.3">
      <c r="A57" s="139">
        <v>2000</v>
      </c>
      <c r="B57" s="140" t="s">
        <v>320</v>
      </c>
      <c r="C57" s="141">
        <v>3642302.55</v>
      </c>
      <c r="D57" s="141">
        <v>167784.49</v>
      </c>
      <c r="E57" s="141">
        <v>3474518.06</v>
      </c>
      <c r="F57" s="142">
        <v>294.97000000000003</v>
      </c>
      <c r="G57" s="141">
        <v>11779.225209343322</v>
      </c>
    </row>
    <row r="58" spans="1:7" ht="14.5" x14ac:dyDescent="0.3">
      <c r="A58" s="139">
        <v>2001</v>
      </c>
      <c r="B58" s="140" t="s">
        <v>321</v>
      </c>
      <c r="C58" s="141">
        <v>7893366.7599999998</v>
      </c>
      <c r="D58" s="141">
        <v>773730.06</v>
      </c>
      <c r="E58" s="141">
        <v>7119636.7000000002</v>
      </c>
      <c r="F58" s="142">
        <v>667.45</v>
      </c>
      <c r="G58" s="141">
        <v>10666.921417334632</v>
      </c>
    </row>
    <row r="59" spans="1:7" ht="14.5" x14ac:dyDescent="0.3">
      <c r="A59" s="139">
        <v>2002</v>
      </c>
      <c r="B59" s="140" t="s">
        <v>322</v>
      </c>
      <c r="C59" s="141">
        <v>11173297.93</v>
      </c>
      <c r="D59" s="141">
        <v>0</v>
      </c>
      <c r="E59" s="141">
        <v>11173297.93</v>
      </c>
      <c r="F59" s="142">
        <v>1394.01</v>
      </c>
      <c r="G59" s="141">
        <v>8015.2207875122849</v>
      </c>
    </row>
    <row r="60" spans="1:7" ht="14.5" x14ac:dyDescent="0.3">
      <c r="A60" s="139">
        <v>2003</v>
      </c>
      <c r="B60" s="140" t="s">
        <v>323</v>
      </c>
      <c r="C60" s="141">
        <v>11749344</v>
      </c>
      <c r="D60" s="141">
        <v>0</v>
      </c>
      <c r="E60" s="141">
        <v>11749344</v>
      </c>
      <c r="F60" s="142">
        <v>1347.11</v>
      </c>
      <c r="G60" s="141">
        <v>8721.8890810698467</v>
      </c>
    </row>
    <row r="61" spans="1:7" ht="14.5" x14ac:dyDescent="0.3">
      <c r="A61" s="139">
        <v>2005</v>
      </c>
      <c r="B61" s="140" t="s">
        <v>324</v>
      </c>
      <c r="C61" s="141">
        <v>2291797.7599999998</v>
      </c>
      <c r="D61" s="141">
        <v>0</v>
      </c>
      <c r="E61" s="141">
        <v>2291797.7599999998</v>
      </c>
      <c r="F61" s="142">
        <v>163.80000000000001</v>
      </c>
      <c r="G61" s="141">
        <v>13991.439316239313</v>
      </c>
    </row>
    <row r="62" spans="1:7" ht="14.5" x14ac:dyDescent="0.3">
      <c r="A62" s="139">
        <v>2006</v>
      </c>
      <c r="B62" s="140" t="s">
        <v>325</v>
      </c>
      <c r="C62" s="141">
        <v>1732490.43</v>
      </c>
      <c r="D62" s="141">
        <v>17467.91</v>
      </c>
      <c r="E62" s="141">
        <v>1715022.52</v>
      </c>
      <c r="F62" s="142">
        <v>141.02000000000001</v>
      </c>
      <c r="G62" s="141">
        <v>12161.555240391433</v>
      </c>
    </row>
    <row r="63" spans="1:7" ht="14.5" x14ac:dyDescent="0.3">
      <c r="A63" s="139">
        <v>2008</v>
      </c>
      <c r="B63" s="140" t="s">
        <v>326</v>
      </c>
      <c r="C63" s="141">
        <v>5874200.2699999996</v>
      </c>
      <c r="D63" s="141">
        <v>0</v>
      </c>
      <c r="E63" s="141">
        <v>5874200.2699999996</v>
      </c>
      <c r="F63" s="142">
        <v>588.70000000000005</v>
      </c>
      <c r="G63" s="141">
        <v>9978.2576354679786</v>
      </c>
    </row>
    <row r="64" spans="1:7" ht="14.5" x14ac:dyDescent="0.3">
      <c r="A64" s="139">
        <v>2009</v>
      </c>
      <c r="B64" s="140" t="s">
        <v>327</v>
      </c>
      <c r="C64" s="141">
        <v>2178777.41</v>
      </c>
      <c r="D64" s="141">
        <v>0</v>
      </c>
      <c r="E64" s="141">
        <v>2178777.41</v>
      </c>
      <c r="F64" s="142">
        <v>152.81</v>
      </c>
      <c r="G64" s="141">
        <v>14258.081342844056</v>
      </c>
    </row>
    <row r="65" spans="1:7" ht="14.5" x14ac:dyDescent="0.3">
      <c r="A65" s="139">
        <v>2010</v>
      </c>
      <c r="B65" s="140" t="s">
        <v>328</v>
      </c>
      <c r="C65" s="141">
        <v>1002465.7</v>
      </c>
      <c r="D65" s="141">
        <v>0</v>
      </c>
      <c r="E65" s="141">
        <v>1002465.7</v>
      </c>
      <c r="F65" s="142">
        <v>50.44</v>
      </c>
      <c r="G65" s="141">
        <v>19874.41911181602</v>
      </c>
    </row>
    <row r="66" spans="1:7" ht="14.5" x14ac:dyDescent="0.3">
      <c r="A66" s="139">
        <v>2011</v>
      </c>
      <c r="B66" s="140" t="s">
        <v>329</v>
      </c>
      <c r="C66" s="141">
        <v>893745.81</v>
      </c>
      <c r="D66" s="141">
        <v>0</v>
      </c>
      <c r="E66" s="141">
        <v>893745.81</v>
      </c>
      <c r="F66" s="142">
        <v>39.119999999999997</v>
      </c>
      <c r="G66" s="141">
        <v>22846.263036809818</v>
      </c>
    </row>
    <row r="67" spans="1:7" ht="14.5" x14ac:dyDescent="0.3">
      <c r="A67" s="139">
        <v>2012</v>
      </c>
      <c r="B67" s="140" t="s">
        <v>330</v>
      </c>
      <c r="C67" s="141">
        <v>882374.99</v>
      </c>
      <c r="D67" s="141">
        <v>0</v>
      </c>
      <c r="E67" s="141">
        <v>882374.99</v>
      </c>
      <c r="F67" s="142">
        <v>34.130000000000003</v>
      </c>
      <c r="G67" s="141">
        <v>25853.354526809257</v>
      </c>
    </row>
    <row r="68" spans="1:7" ht="14.5" x14ac:dyDescent="0.3">
      <c r="A68" s="139">
        <v>2014</v>
      </c>
      <c r="B68" s="140" t="s">
        <v>331</v>
      </c>
      <c r="C68" s="141">
        <v>8268426.7300000004</v>
      </c>
      <c r="D68" s="141">
        <v>0</v>
      </c>
      <c r="E68" s="141">
        <v>8268426.7300000004</v>
      </c>
      <c r="F68" s="142">
        <v>854.16</v>
      </c>
      <c r="G68" s="141">
        <v>9680.1848951016218</v>
      </c>
    </row>
    <row r="69" spans="1:7" ht="14.5" x14ac:dyDescent="0.3">
      <c r="A69" s="139">
        <v>2015</v>
      </c>
      <c r="B69" s="140" t="s">
        <v>332</v>
      </c>
      <c r="C69" s="141">
        <v>3038700.17</v>
      </c>
      <c r="D69" s="141">
        <v>0</v>
      </c>
      <c r="E69" s="141">
        <v>3038700.17</v>
      </c>
      <c r="F69" s="142">
        <v>381.93</v>
      </c>
      <c r="G69" s="141">
        <v>7956.1704238996672</v>
      </c>
    </row>
    <row r="70" spans="1:7" ht="14.5" x14ac:dyDescent="0.3">
      <c r="A70" s="139">
        <v>2016</v>
      </c>
      <c r="B70" s="140" t="s">
        <v>333</v>
      </c>
      <c r="C70" s="141">
        <v>177712.46</v>
      </c>
      <c r="D70" s="141">
        <v>0</v>
      </c>
      <c r="E70" s="141">
        <v>177712.46</v>
      </c>
      <c r="F70" s="142">
        <v>8</v>
      </c>
      <c r="G70" s="141">
        <v>22214.057499999999</v>
      </c>
    </row>
    <row r="71" spans="1:7" ht="14.5" x14ac:dyDescent="0.3">
      <c r="A71" s="139">
        <v>2017</v>
      </c>
      <c r="B71" s="140" t="s">
        <v>334</v>
      </c>
      <c r="C71" s="141">
        <v>178181.77</v>
      </c>
      <c r="D71" s="141">
        <v>0</v>
      </c>
      <c r="E71" s="141">
        <v>178181.77</v>
      </c>
      <c r="F71" s="142">
        <v>5</v>
      </c>
      <c r="G71" s="141">
        <v>35636.353999999999</v>
      </c>
    </row>
    <row r="72" spans="1:7" ht="14.5" x14ac:dyDescent="0.3">
      <c r="A72" s="139">
        <v>2018</v>
      </c>
      <c r="B72" s="140" t="s">
        <v>335</v>
      </c>
      <c r="C72" s="141">
        <v>202854.01</v>
      </c>
      <c r="D72" s="141">
        <v>0</v>
      </c>
      <c r="E72" s="141">
        <v>202854.01</v>
      </c>
      <c r="F72" s="142">
        <v>5.69</v>
      </c>
      <c r="G72" s="141">
        <v>35650.968365553599</v>
      </c>
    </row>
    <row r="73" spans="1:7" ht="14.5" x14ac:dyDescent="0.3">
      <c r="A73" s="139">
        <v>2019</v>
      </c>
      <c r="B73" s="140" t="s">
        <v>336</v>
      </c>
      <c r="C73" s="141">
        <v>202180.25</v>
      </c>
      <c r="D73" s="141">
        <v>0</v>
      </c>
      <c r="E73" s="141">
        <v>202180.25</v>
      </c>
      <c r="F73" s="142">
        <v>7.27</v>
      </c>
      <c r="G73" s="141">
        <v>27810.213204951859</v>
      </c>
    </row>
    <row r="74" spans="1:7" ht="14.5" x14ac:dyDescent="0.3">
      <c r="A74" s="139">
        <v>2020</v>
      </c>
      <c r="B74" s="140" t="s">
        <v>337</v>
      </c>
      <c r="C74" s="141">
        <v>3600818.76</v>
      </c>
      <c r="D74" s="141">
        <v>0</v>
      </c>
      <c r="E74" s="141">
        <v>3600818.76</v>
      </c>
      <c r="F74" s="142">
        <v>442.62</v>
      </c>
      <c r="G74" s="141">
        <v>8135.2373593601733</v>
      </c>
    </row>
    <row r="75" spans="1:7" ht="14.5" x14ac:dyDescent="0.3">
      <c r="A75" s="139">
        <v>2021</v>
      </c>
      <c r="B75" s="140" t="s">
        <v>338</v>
      </c>
      <c r="C75" s="141">
        <v>177640.28</v>
      </c>
      <c r="D75" s="141">
        <v>0</v>
      </c>
      <c r="E75" s="141">
        <v>177640.28</v>
      </c>
      <c r="F75" s="142">
        <v>5.13</v>
      </c>
      <c r="G75" s="141">
        <v>34627.734892787528</v>
      </c>
    </row>
    <row r="76" spans="1:7" ht="14.5" x14ac:dyDescent="0.3">
      <c r="A76" s="139">
        <v>2022</v>
      </c>
      <c r="B76" s="140" t="s">
        <v>339</v>
      </c>
      <c r="C76" s="141">
        <v>268990</v>
      </c>
      <c r="D76" s="141">
        <v>0</v>
      </c>
      <c r="E76" s="141">
        <v>268990</v>
      </c>
      <c r="F76" s="142">
        <v>14.9</v>
      </c>
      <c r="G76" s="141">
        <v>18053.020134228187</v>
      </c>
    </row>
    <row r="77" spans="1:7" ht="14.5" x14ac:dyDescent="0.3">
      <c r="A77" s="139">
        <v>2023</v>
      </c>
      <c r="B77" s="140" t="s">
        <v>340</v>
      </c>
      <c r="C77" s="141">
        <v>880142.64</v>
      </c>
      <c r="D77" s="141">
        <v>0</v>
      </c>
      <c r="E77" s="141">
        <v>880142.64</v>
      </c>
      <c r="F77" s="142">
        <v>65.88</v>
      </c>
      <c r="G77" s="141">
        <v>13359.785063752279</v>
      </c>
    </row>
    <row r="78" spans="1:7" ht="14.5" x14ac:dyDescent="0.3">
      <c r="A78" s="139">
        <v>2024</v>
      </c>
      <c r="B78" s="140" t="s">
        <v>341</v>
      </c>
      <c r="C78" s="141">
        <v>44207912.57</v>
      </c>
      <c r="D78" s="141">
        <v>0</v>
      </c>
      <c r="E78" s="141">
        <v>44207912.57</v>
      </c>
      <c r="F78" s="142">
        <v>4018.44</v>
      </c>
      <c r="G78" s="141">
        <v>11001.262323190094</v>
      </c>
    </row>
    <row r="79" spans="1:7" ht="14.5" x14ac:dyDescent="0.3">
      <c r="A79" s="139">
        <v>2039</v>
      </c>
      <c r="B79" s="140" t="s">
        <v>342</v>
      </c>
      <c r="C79" s="141">
        <v>21681972.23</v>
      </c>
      <c r="D79" s="141">
        <v>0</v>
      </c>
      <c r="E79" s="141">
        <v>21681972.23</v>
      </c>
      <c r="F79" s="142">
        <v>2564.1999999999998</v>
      </c>
      <c r="G79" s="141">
        <v>8455.6478550815082</v>
      </c>
    </row>
    <row r="80" spans="1:7" ht="14.5" x14ac:dyDescent="0.3">
      <c r="A80" s="139">
        <v>2041</v>
      </c>
      <c r="B80" s="140" t="s">
        <v>343</v>
      </c>
      <c r="C80" s="141">
        <v>29368814.940000001</v>
      </c>
      <c r="D80" s="141">
        <v>217778.74</v>
      </c>
      <c r="E80" s="141">
        <v>29151036.199999999</v>
      </c>
      <c r="F80" s="142">
        <v>2851.54</v>
      </c>
      <c r="G80" s="141">
        <v>10222.909796110172</v>
      </c>
    </row>
    <row r="81" spans="1:7" ht="14.5" x14ac:dyDescent="0.3">
      <c r="A81" s="139">
        <v>2042</v>
      </c>
      <c r="B81" s="140" t="s">
        <v>344</v>
      </c>
      <c r="C81" s="141">
        <v>43920799.700000003</v>
      </c>
      <c r="D81" s="141">
        <v>54750</v>
      </c>
      <c r="E81" s="141">
        <v>43866049.700000003</v>
      </c>
      <c r="F81" s="142">
        <v>4767.9399999999996</v>
      </c>
      <c r="G81" s="141">
        <v>9200.2100907310087</v>
      </c>
    </row>
    <row r="82" spans="1:7" ht="14.5" x14ac:dyDescent="0.3">
      <c r="A82" s="139">
        <v>2043</v>
      </c>
      <c r="B82" s="140" t="s">
        <v>345</v>
      </c>
      <c r="C82" s="141">
        <v>39043924.329999998</v>
      </c>
      <c r="D82" s="141">
        <v>60871.31</v>
      </c>
      <c r="E82" s="141">
        <v>38983053.020000003</v>
      </c>
      <c r="F82" s="142">
        <v>4102.67</v>
      </c>
      <c r="G82" s="141">
        <v>9501.8739065047885</v>
      </c>
    </row>
    <row r="83" spans="1:7" ht="14.5" x14ac:dyDescent="0.3">
      <c r="A83" s="139">
        <v>2044</v>
      </c>
      <c r="B83" s="140" t="s">
        <v>346</v>
      </c>
      <c r="C83" s="141">
        <v>9264099.0500000007</v>
      </c>
      <c r="D83" s="141">
        <v>0</v>
      </c>
      <c r="E83" s="141">
        <v>9264099.0500000007</v>
      </c>
      <c r="F83" s="142">
        <v>1025.97</v>
      </c>
      <c r="G83" s="141">
        <v>9029.6003294443308</v>
      </c>
    </row>
    <row r="84" spans="1:7" ht="14.5" x14ac:dyDescent="0.3">
      <c r="A84" s="139">
        <v>2045</v>
      </c>
      <c r="B84" s="140" t="s">
        <v>347</v>
      </c>
      <c r="C84" s="141">
        <v>2553213.6</v>
      </c>
      <c r="D84" s="141">
        <v>0</v>
      </c>
      <c r="E84" s="141">
        <v>2553213.6</v>
      </c>
      <c r="F84" s="142">
        <v>221.68</v>
      </c>
      <c r="G84" s="141">
        <v>11517.564056297366</v>
      </c>
    </row>
    <row r="85" spans="1:7" ht="14.5" x14ac:dyDescent="0.3">
      <c r="A85" s="139">
        <v>2046</v>
      </c>
      <c r="B85" s="140" t="s">
        <v>348</v>
      </c>
      <c r="C85" s="141">
        <v>2987156.86</v>
      </c>
      <c r="D85" s="141">
        <v>0</v>
      </c>
      <c r="E85" s="141">
        <v>2987156.86</v>
      </c>
      <c r="F85" s="142">
        <v>219.66</v>
      </c>
      <c r="G85" s="141">
        <v>13599.00236729491</v>
      </c>
    </row>
    <row r="86" spans="1:7" ht="14.5" x14ac:dyDescent="0.3">
      <c r="A86" s="139">
        <v>2047</v>
      </c>
      <c r="B86" s="140" t="s">
        <v>349</v>
      </c>
      <c r="C86" s="141">
        <v>378093</v>
      </c>
      <c r="D86" s="141">
        <v>0</v>
      </c>
      <c r="E86" s="141">
        <v>378093</v>
      </c>
      <c r="F86" s="142">
        <v>20.27</v>
      </c>
      <c r="G86" s="141">
        <v>18652.836704489393</v>
      </c>
    </row>
    <row r="87" spans="1:7" ht="14.5" x14ac:dyDescent="0.3">
      <c r="A87" s="139">
        <v>2048</v>
      </c>
      <c r="B87" s="140" t="s">
        <v>350</v>
      </c>
      <c r="C87" s="141">
        <v>127827523.89</v>
      </c>
      <c r="D87" s="141">
        <v>67368.31</v>
      </c>
      <c r="E87" s="141">
        <v>127760155.58</v>
      </c>
      <c r="F87" s="142">
        <v>14317.08</v>
      </c>
      <c r="G87" s="141">
        <v>8923.6181944921736</v>
      </c>
    </row>
    <row r="88" spans="1:7" ht="14.5" x14ac:dyDescent="0.3">
      <c r="A88" s="139">
        <v>2050</v>
      </c>
      <c r="B88" s="140" t="s">
        <v>351</v>
      </c>
      <c r="C88" s="141">
        <v>6552776.9000000004</v>
      </c>
      <c r="D88" s="141">
        <v>8037</v>
      </c>
      <c r="E88" s="141">
        <v>6544739.9000000004</v>
      </c>
      <c r="F88" s="142">
        <v>676.25</v>
      </c>
      <c r="G88" s="141">
        <v>9677.9887615526804</v>
      </c>
    </row>
    <row r="89" spans="1:7" ht="14.5" x14ac:dyDescent="0.3">
      <c r="A89" s="139">
        <v>2051</v>
      </c>
      <c r="B89" s="140" t="s">
        <v>352</v>
      </c>
      <c r="C89" s="141">
        <v>196261</v>
      </c>
      <c r="D89" s="141">
        <v>0</v>
      </c>
      <c r="E89" s="141">
        <v>196261</v>
      </c>
      <c r="F89" s="142">
        <v>6.5</v>
      </c>
      <c r="G89" s="141">
        <v>30194</v>
      </c>
    </row>
    <row r="90" spans="1:7" ht="14.5" x14ac:dyDescent="0.3">
      <c r="A90" s="139">
        <v>2052</v>
      </c>
      <c r="B90" s="140" t="s">
        <v>353</v>
      </c>
      <c r="C90" s="141">
        <v>473424.28</v>
      </c>
      <c r="D90" s="141">
        <v>0</v>
      </c>
      <c r="E90" s="141">
        <v>473424.28</v>
      </c>
      <c r="F90" s="142">
        <v>30.56</v>
      </c>
      <c r="G90" s="141">
        <v>15491.632198952881</v>
      </c>
    </row>
    <row r="91" spans="1:7" ht="14.5" x14ac:dyDescent="0.3">
      <c r="A91" s="139">
        <v>2053</v>
      </c>
      <c r="B91" s="140" t="s">
        <v>354</v>
      </c>
      <c r="C91" s="141">
        <v>30589810.02</v>
      </c>
      <c r="D91" s="141">
        <v>35184.31</v>
      </c>
      <c r="E91" s="141">
        <v>30554625.710000001</v>
      </c>
      <c r="F91" s="142">
        <v>2885.82</v>
      </c>
      <c r="G91" s="141">
        <v>10587.848760490951</v>
      </c>
    </row>
    <row r="92" spans="1:7" ht="14.5" x14ac:dyDescent="0.3">
      <c r="A92" s="139">
        <v>2054</v>
      </c>
      <c r="B92" s="140" t="s">
        <v>355</v>
      </c>
      <c r="C92" s="141">
        <v>56492587.579999998</v>
      </c>
      <c r="D92" s="141">
        <v>0</v>
      </c>
      <c r="E92" s="141">
        <v>56492587.579999998</v>
      </c>
      <c r="F92" s="142">
        <v>6082.21</v>
      </c>
      <c r="G92" s="141">
        <v>9288.1678830556648</v>
      </c>
    </row>
    <row r="93" spans="1:7" ht="14.5" x14ac:dyDescent="0.3">
      <c r="A93" s="139">
        <v>2055</v>
      </c>
      <c r="B93" s="140" t="s">
        <v>356</v>
      </c>
      <c r="C93" s="141">
        <v>44560101.479999997</v>
      </c>
      <c r="D93" s="141">
        <v>26385.78</v>
      </c>
      <c r="E93" s="141">
        <v>44533715.700000003</v>
      </c>
      <c r="F93" s="142">
        <v>4702.93</v>
      </c>
      <c r="G93" s="141">
        <v>9469.3554231085727</v>
      </c>
    </row>
    <row r="94" spans="1:7" ht="14.5" x14ac:dyDescent="0.3">
      <c r="A94" s="139">
        <v>2056</v>
      </c>
      <c r="B94" s="140" t="s">
        <v>473</v>
      </c>
      <c r="C94" s="141">
        <v>27703879.550000001</v>
      </c>
      <c r="D94" s="141">
        <v>0</v>
      </c>
      <c r="E94" s="141">
        <v>27703879.550000001</v>
      </c>
      <c r="F94" s="142">
        <v>2920.94</v>
      </c>
      <c r="G94" s="141">
        <v>9484.5767287243143</v>
      </c>
    </row>
    <row r="95" spans="1:7" ht="14.5" x14ac:dyDescent="0.3">
      <c r="A95" s="139">
        <v>2057</v>
      </c>
      <c r="B95" s="140" t="s">
        <v>357</v>
      </c>
      <c r="C95" s="141">
        <v>61972905.280000001</v>
      </c>
      <c r="D95" s="141">
        <v>15754</v>
      </c>
      <c r="E95" s="141">
        <v>61957151.280000001</v>
      </c>
      <c r="F95" s="142">
        <v>6643.43</v>
      </c>
      <c r="G95" s="141">
        <v>9326.0787394463405</v>
      </c>
    </row>
    <row r="96" spans="1:7" ht="14.5" x14ac:dyDescent="0.3">
      <c r="A96" s="139">
        <v>2059</v>
      </c>
      <c r="B96" s="140" t="s">
        <v>358</v>
      </c>
      <c r="C96" s="141">
        <v>7989564.5099999998</v>
      </c>
      <c r="D96" s="141">
        <v>219602.68</v>
      </c>
      <c r="E96" s="141">
        <v>7769961.8300000001</v>
      </c>
      <c r="F96" s="142">
        <v>734.61</v>
      </c>
      <c r="G96" s="141">
        <v>10576.988919290508</v>
      </c>
    </row>
    <row r="97" spans="1:7" ht="14.5" x14ac:dyDescent="0.3">
      <c r="A97" s="139">
        <v>2060</v>
      </c>
      <c r="B97" s="140" t="s">
        <v>359</v>
      </c>
      <c r="C97" s="141">
        <v>2447840.41</v>
      </c>
      <c r="D97" s="141">
        <v>30000</v>
      </c>
      <c r="E97" s="141">
        <v>2417840.41</v>
      </c>
      <c r="F97" s="142">
        <v>204.37</v>
      </c>
      <c r="G97" s="141">
        <v>11830.701228164604</v>
      </c>
    </row>
    <row r="98" spans="1:7" ht="14.5" x14ac:dyDescent="0.3">
      <c r="A98" s="139">
        <v>2061</v>
      </c>
      <c r="B98" s="140" t="s">
        <v>360</v>
      </c>
      <c r="C98" s="141">
        <v>2777069.94</v>
      </c>
      <c r="D98" s="141">
        <v>0</v>
      </c>
      <c r="E98" s="141">
        <v>2777069.94</v>
      </c>
      <c r="F98" s="142">
        <v>224.59</v>
      </c>
      <c r="G98" s="141">
        <v>12365.064962821139</v>
      </c>
    </row>
    <row r="99" spans="1:7" ht="14.5" x14ac:dyDescent="0.3">
      <c r="A99" s="139">
        <v>2062</v>
      </c>
      <c r="B99" s="140" t="s">
        <v>361</v>
      </c>
      <c r="C99" s="141">
        <v>234981</v>
      </c>
      <c r="D99" s="141">
        <v>4158</v>
      </c>
      <c r="E99" s="141">
        <v>230823</v>
      </c>
      <c r="F99" s="142">
        <v>8.81</v>
      </c>
      <c r="G99" s="141">
        <v>26200.113507377977</v>
      </c>
    </row>
    <row r="100" spans="1:7" ht="14.5" x14ac:dyDescent="0.3">
      <c r="A100" s="139">
        <v>2063</v>
      </c>
      <c r="B100" s="140" t="s">
        <v>362</v>
      </c>
      <c r="C100" s="141">
        <v>222379.69</v>
      </c>
      <c r="D100" s="141">
        <v>0</v>
      </c>
      <c r="E100" s="141">
        <v>222379.69</v>
      </c>
      <c r="F100" s="142">
        <v>10.62</v>
      </c>
      <c r="G100" s="141">
        <v>20939.707156308854</v>
      </c>
    </row>
    <row r="101" spans="1:7" ht="14.5" x14ac:dyDescent="0.3">
      <c r="A101" s="139">
        <v>2081</v>
      </c>
      <c r="B101" s="140" t="s">
        <v>363</v>
      </c>
      <c r="C101" s="141">
        <v>8205815.8399999999</v>
      </c>
      <c r="D101" s="141">
        <v>0</v>
      </c>
      <c r="E101" s="141">
        <v>8205815.8399999999</v>
      </c>
      <c r="F101" s="142">
        <v>1042.92</v>
      </c>
      <c r="G101" s="141">
        <v>7868.1162888812178</v>
      </c>
    </row>
    <row r="102" spans="1:7" ht="14.5" x14ac:dyDescent="0.3">
      <c r="A102" s="139">
        <v>2082</v>
      </c>
      <c r="B102" s="140" t="s">
        <v>364</v>
      </c>
      <c r="C102" s="141">
        <v>165416532.94999999</v>
      </c>
      <c r="D102" s="141">
        <v>9352</v>
      </c>
      <c r="E102" s="141">
        <v>165407180.94999999</v>
      </c>
      <c r="F102" s="142">
        <v>16907.7</v>
      </c>
      <c r="G102" s="141">
        <v>9782.9498364650408</v>
      </c>
    </row>
    <row r="103" spans="1:7" ht="14.5" x14ac:dyDescent="0.3">
      <c r="A103" s="139">
        <v>2083</v>
      </c>
      <c r="B103" s="140" t="s">
        <v>365</v>
      </c>
      <c r="C103" s="141">
        <v>99029476.719999999</v>
      </c>
      <c r="D103" s="141">
        <v>0</v>
      </c>
      <c r="E103" s="141">
        <v>99029476.719999999</v>
      </c>
      <c r="F103" s="142">
        <v>10525.2</v>
      </c>
      <c r="G103" s="141">
        <v>9408.7976209478202</v>
      </c>
    </row>
    <row r="104" spans="1:7" ht="14.5" x14ac:dyDescent="0.3">
      <c r="A104" s="139">
        <v>2084</v>
      </c>
      <c r="B104" s="140" t="s">
        <v>366</v>
      </c>
      <c r="C104" s="141">
        <v>12631664.960000001</v>
      </c>
      <c r="D104" s="141">
        <v>13321.92</v>
      </c>
      <c r="E104" s="141">
        <v>12618343.039999999</v>
      </c>
      <c r="F104" s="142">
        <v>1477.86</v>
      </c>
      <c r="G104" s="141">
        <v>8538.2533122217264</v>
      </c>
    </row>
    <row r="105" spans="1:7" ht="14.5" x14ac:dyDescent="0.3">
      <c r="A105" s="139">
        <v>2085</v>
      </c>
      <c r="B105" s="140" t="s">
        <v>367</v>
      </c>
      <c r="C105" s="141">
        <v>2157016.13</v>
      </c>
      <c r="D105" s="141">
        <v>0</v>
      </c>
      <c r="E105" s="141">
        <v>2157016.13</v>
      </c>
      <c r="F105" s="142">
        <v>152.51</v>
      </c>
      <c r="G105" s="141">
        <v>14143.440626844142</v>
      </c>
    </row>
    <row r="106" spans="1:7" ht="14.5" x14ac:dyDescent="0.3">
      <c r="A106" s="139">
        <v>2086</v>
      </c>
      <c r="B106" s="140" t="s">
        <v>368</v>
      </c>
      <c r="C106" s="141">
        <v>11717562.65</v>
      </c>
      <c r="D106" s="141">
        <v>1155</v>
      </c>
      <c r="E106" s="141">
        <v>11716407.65</v>
      </c>
      <c r="F106" s="142">
        <v>1278.21</v>
      </c>
      <c r="G106" s="141">
        <v>9166.2619209676031</v>
      </c>
    </row>
    <row r="107" spans="1:7" ht="14.5" x14ac:dyDescent="0.3">
      <c r="A107" s="139">
        <v>2087</v>
      </c>
      <c r="B107" s="140" t="s">
        <v>369</v>
      </c>
      <c r="C107" s="141">
        <v>26144315.550000001</v>
      </c>
      <c r="D107" s="141">
        <v>940.08</v>
      </c>
      <c r="E107" s="141">
        <v>26143375.469999999</v>
      </c>
      <c r="F107" s="142">
        <v>2770.43</v>
      </c>
      <c r="G107" s="141">
        <v>9436.5768021570657</v>
      </c>
    </row>
    <row r="108" spans="1:7" ht="14.5" x14ac:dyDescent="0.3">
      <c r="A108" s="139">
        <v>2088</v>
      </c>
      <c r="B108" s="140" t="s">
        <v>370</v>
      </c>
      <c r="C108" s="141">
        <v>51069000.759999998</v>
      </c>
      <c r="D108" s="141">
        <v>0</v>
      </c>
      <c r="E108" s="141">
        <v>51069000.759999998</v>
      </c>
      <c r="F108" s="142">
        <v>5520.44</v>
      </c>
      <c r="G108" s="141">
        <v>9250.8931824274878</v>
      </c>
    </row>
    <row r="109" spans="1:7" ht="14.5" x14ac:dyDescent="0.3">
      <c r="A109" s="139">
        <v>2089</v>
      </c>
      <c r="B109" s="140" t="s">
        <v>371</v>
      </c>
      <c r="C109" s="141">
        <v>3297359.06</v>
      </c>
      <c r="D109" s="141">
        <v>0</v>
      </c>
      <c r="E109" s="141">
        <v>3297359.06</v>
      </c>
      <c r="F109" s="142">
        <v>244.37</v>
      </c>
      <c r="G109" s="141">
        <v>13493.305479395998</v>
      </c>
    </row>
    <row r="110" spans="1:7" ht="14.5" x14ac:dyDescent="0.3">
      <c r="A110" s="139">
        <v>2090</v>
      </c>
      <c r="B110" s="140" t="s">
        <v>372</v>
      </c>
      <c r="C110" s="141">
        <v>2838521.01</v>
      </c>
      <c r="D110" s="141">
        <v>0.48</v>
      </c>
      <c r="E110" s="141">
        <v>2838520.53</v>
      </c>
      <c r="F110" s="142">
        <v>199.62</v>
      </c>
      <c r="G110" s="141">
        <v>14219.619927862937</v>
      </c>
    </row>
    <row r="111" spans="1:7" ht="14.5" x14ac:dyDescent="0.3">
      <c r="A111" s="139">
        <v>2091</v>
      </c>
      <c r="B111" s="140" t="s">
        <v>373</v>
      </c>
      <c r="C111" s="141">
        <v>14928036.76</v>
      </c>
      <c r="D111" s="141">
        <v>0</v>
      </c>
      <c r="E111" s="141">
        <v>14928036.76</v>
      </c>
      <c r="F111" s="142">
        <v>1685.79</v>
      </c>
      <c r="G111" s="141">
        <v>8855.2172927826123</v>
      </c>
    </row>
    <row r="112" spans="1:7" ht="14.5" x14ac:dyDescent="0.3">
      <c r="A112" s="139">
        <v>2092</v>
      </c>
      <c r="B112" s="140" t="s">
        <v>374</v>
      </c>
      <c r="C112" s="141">
        <v>7836538.3099999996</v>
      </c>
      <c r="D112" s="141">
        <v>51331.77</v>
      </c>
      <c r="E112" s="141">
        <v>7785206.54</v>
      </c>
      <c r="F112" s="142">
        <v>866.22</v>
      </c>
      <c r="G112" s="141">
        <v>8987.5626746092221</v>
      </c>
    </row>
    <row r="113" spans="1:7" ht="14.5" x14ac:dyDescent="0.3">
      <c r="A113" s="139">
        <v>2093</v>
      </c>
      <c r="B113" s="140" t="s">
        <v>375</v>
      </c>
      <c r="C113" s="141">
        <v>5650612.2699999996</v>
      </c>
      <c r="D113" s="141">
        <v>1080.97</v>
      </c>
      <c r="E113" s="141">
        <v>5649531.2999999998</v>
      </c>
      <c r="F113" s="142">
        <v>566.79999999999995</v>
      </c>
      <c r="G113" s="141">
        <v>9967.4158433309822</v>
      </c>
    </row>
    <row r="114" spans="1:7" ht="14.5" x14ac:dyDescent="0.3">
      <c r="A114" s="139">
        <v>2094</v>
      </c>
      <c r="B114" s="140" t="s">
        <v>376</v>
      </c>
      <c r="C114" s="141">
        <v>4747878.33</v>
      </c>
      <c r="D114" s="141">
        <v>0</v>
      </c>
      <c r="E114" s="141">
        <v>4747878.33</v>
      </c>
      <c r="F114" s="142">
        <v>576.77</v>
      </c>
      <c r="G114" s="141">
        <v>8231.8399535343378</v>
      </c>
    </row>
    <row r="115" spans="1:7" ht="14.5" x14ac:dyDescent="0.3">
      <c r="A115" s="139">
        <v>2095</v>
      </c>
      <c r="B115" s="140" t="s">
        <v>377</v>
      </c>
      <c r="C115" s="141">
        <v>2981931.03</v>
      </c>
      <c r="D115" s="141">
        <v>0</v>
      </c>
      <c r="E115" s="141">
        <v>2981931.03</v>
      </c>
      <c r="F115" s="142">
        <v>228.3</v>
      </c>
      <c r="G115" s="141">
        <v>13061.458738501969</v>
      </c>
    </row>
    <row r="116" spans="1:7" ht="14.5" x14ac:dyDescent="0.3">
      <c r="A116" s="139">
        <v>2096</v>
      </c>
      <c r="B116" s="140" t="s">
        <v>378</v>
      </c>
      <c r="C116" s="141">
        <v>13067225.85</v>
      </c>
      <c r="D116" s="141">
        <v>0</v>
      </c>
      <c r="E116" s="141">
        <v>13067225.85</v>
      </c>
      <c r="F116" s="142">
        <v>1314.79</v>
      </c>
      <c r="G116" s="141">
        <v>9938.6410377322609</v>
      </c>
    </row>
    <row r="117" spans="1:7" ht="14.5" x14ac:dyDescent="0.3">
      <c r="A117" s="139">
        <v>2097</v>
      </c>
      <c r="B117" s="140" t="s">
        <v>379</v>
      </c>
      <c r="C117" s="141">
        <v>53589208.090000004</v>
      </c>
      <c r="D117" s="141">
        <v>265153.96999999997</v>
      </c>
      <c r="E117" s="141">
        <v>53324054.119999997</v>
      </c>
      <c r="F117" s="142">
        <v>5479.47</v>
      </c>
      <c r="G117" s="141">
        <v>9731.6080058837797</v>
      </c>
    </row>
    <row r="118" spans="1:7" ht="14.5" x14ac:dyDescent="0.3">
      <c r="A118" s="139">
        <v>2099</v>
      </c>
      <c r="B118" s="140" t="s">
        <v>380</v>
      </c>
      <c r="C118" s="141">
        <v>7565306.1600000001</v>
      </c>
      <c r="D118" s="141">
        <v>14076.24</v>
      </c>
      <c r="E118" s="141">
        <v>7551229.9199999999</v>
      </c>
      <c r="F118" s="142">
        <v>813.86</v>
      </c>
      <c r="G118" s="141">
        <v>9278.2910082815215</v>
      </c>
    </row>
    <row r="119" spans="1:7" ht="14.5" x14ac:dyDescent="0.3">
      <c r="A119" s="139">
        <v>2100</v>
      </c>
      <c r="B119" s="140" t="s">
        <v>381</v>
      </c>
      <c r="C119" s="141">
        <v>88225209.209999993</v>
      </c>
      <c r="D119" s="141">
        <v>6164.48</v>
      </c>
      <c r="E119" s="141">
        <v>88219044.730000004</v>
      </c>
      <c r="F119" s="142">
        <v>9264.09</v>
      </c>
      <c r="G119" s="141">
        <v>9522.6886537155842</v>
      </c>
    </row>
    <row r="120" spans="1:7" ht="14.5" x14ac:dyDescent="0.3">
      <c r="A120" s="139">
        <v>2101</v>
      </c>
      <c r="B120" s="140" t="s">
        <v>382</v>
      </c>
      <c r="C120" s="141">
        <v>39253637.880000003</v>
      </c>
      <c r="D120" s="141">
        <v>131449.56</v>
      </c>
      <c r="E120" s="141">
        <v>39122188.32</v>
      </c>
      <c r="F120" s="142">
        <v>4188.87</v>
      </c>
      <c r="G120" s="141">
        <v>9339.5565677617124</v>
      </c>
    </row>
    <row r="121" spans="1:7" ht="14.5" x14ac:dyDescent="0.3">
      <c r="A121" s="139">
        <v>2102</v>
      </c>
      <c r="B121" s="140" t="s">
        <v>383</v>
      </c>
      <c r="C121" s="141">
        <v>20899291.640000001</v>
      </c>
      <c r="D121" s="141">
        <v>513.29</v>
      </c>
      <c r="E121" s="141">
        <v>20898778.350000001</v>
      </c>
      <c r="F121" s="142">
        <v>2278.0700000000002</v>
      </c>
      <c r="G121" s="141">
        <v>9173.896478159144</v>
      </c>
    </row>
    <row r="122" spans="1:7" ht="14.5" x14ac:dyDescent="0.3">
      <c r="A122" s="139">
        <v>2103</v>
      </c>
      <c r="B122" s="140" t="s">
        <v>384</v>
      </c>
      <c r="C122" s="141">
        <v>6445817.8799999999</v>
      </c>
      <c r="D122" s="141">
        <v>0</v>
      </c>
      <c r="E122" s="141">
        <v>6445817.8799999999</v>
      </c>
      <c r="F122" s="142">
        <v>777.75</v>
      </c>
      <c r="G122" s="141">
        <v>8287.7761234329791</v>
      </c>
    </row>
    <row r="123" spans="1:7" ht="14.5" x14ac:dyDescent="0.3">
      <c r="A123" s="139">
        <v>2104</v>
      </c>
      <c r="B123" s="140" t="s">
        <v>385</v>
      </c>
      <c r="C123" s="141">
        <v>43101698.439999998</v>
      </c>
      <c r="D123" s="141">
        <v>1587065.49</v>
      </c>
      <c r="E123" s="141">
        <v>41514632.950000003</v>
      </c>
      <c r="F123" s="142">
        <v>4715.82</v>
      </c>
      <c r="G123" s="141">
        <v>8803.2691981458174</v>
      </c>
    </row>
    <row r="124" spans="1:7" ht="14.5" x14ac:dyDescent="0.3">
      <c r="A124" s="139">
        <v>2105</v>
      </c>
      <c r="B124" s="140" t="s">
        <v>386</v>
      </c>
      <c r="C124" s="141">
        <v>6177163.04</v>
      </c>
      <c r="D124" s="141">
        <v>0</v>
      </c>
      <c r="E124" s="141">
        <v>6177163.04</v>
      </c>
      <c r="F124" s="142">
        <v>647.98</v>
      </c>
      <c r="G124" s="141">
        <v>9532.9532392975088</v>
      </c>
    </row>
    <row r="125" spans="1:7" ht="14.5" x14ac:dyDescent="0.3">
      <c r="A125" s="139">
        <v>2107</v>
      </c>
      <c r="B125" s="140" t="s">
        <v>387</v>
      </c>
      <c r="C125" s="141">
        <v>1212257.55</v>
      </c>
      <c r="D125" s="141">
        <v>41919.5</v>
      </c>
      <c r="E125" s="141">
        <v>1170338.05</v>
      </c>
      <c r="F125" s="142">
        <v>57.97</v>
      </c>
      <c r="G125" s="141">
        <v>20188.684664481629</v>
      </c>
    </row>
    <row r="126" spans="1:7" ht="14.5" x14ac:dyDescent="0.3">
      <c r="A126" s="139">
        <v>2108</v>
      </c>
      <c r="B126" s="140" t="s">
        <v>388</v>
      </c>
      <c r="C126" s="141">
        <v>25400588.039999999</v>
      </c>
      <c r="D126" s="141">
        <v>0</v>
      </c>
      <c r="E126" s="141">
        <v>25400588.039999999</v>
      </c>
      <c r="F126" s="142">
        <v>2704.02</v>
      </c>
      <c r="G126" s="141">
        <v>9393.6391150953023</v>
      </c>
    </row>
    <row r="127" spans="1:7" ht="14.5" x14ac:dyDescent="0.3">
      <c r="A127" s="139">
        <v>2109</v>
      </c>
      <c r="B127" s="140" t="s">
        <v>389</v>
      </c>
      <c r="C127" s="141">
        <v>183870.67</v>
      </c>
      <c r="D127" s="141">
        <v>0</v>
      </c>
      <c r="E127" s="141">
        <v>183870.67</v>
      </c>
      <c r="F127" s="142">
        <v>3</v>
      </c>
      <c r="G127" s="141">
        <v>61290.223333333335</v>
      </c>
    </row>
    <row r="128" spans="1:7" ht="14.5" x14ac:dyDescent="0.3">
      <c r="A128" s="139">
        <v>2110</v>
      </c>
      <c r="B128" s="140" t="s">
        <v>390</v>
      </c>
      <c r="C128" s="141">
        <v>11369232.5</v>
      </c>
      <c r="D128" s="141">
        <v>500</v>
      </c>
      <c r="E128" s="141">
        <v>11368732.5</v>
      </c>
      <c r="F128" s="142">
        <v>1179.26</v>
      </c>
      <c r="G128" s="141">
        <v>9640.564845750725</v>
      </c>
    </row>
    <row r="129" spans="1:7" ht="14.5" x14ac:dyDescent="0.3">
      <c r="A129" s="139">
        <v>2111</v>
      </c>
      <c r="B129" s="140" t="s">
        <v>391</v>
      </c>
      <c r="C129" s="141">
        <v>1422195.42</v>
      </c>
      <c r="D129" s="141">
        <v>0</v>
      </c>
      <c r="E129" s="141">
        <v>1422195.42</v>
      </c>
      <c r="F129" s="142">
        <v>103.17</v>
      </c>
      <c r="G129" s="141">
        <v>13784.970630997383</v>
      </c>
    </row>
    <row r="130" spans="1:7" ht="14.5" x14ac:dyDescent="0.3">
      <c r="A130" s="139">
        <v>2112</v>
      </c>
      <c r="B130" s="140" t="s">
        <v>392</v>
      </c>
      <c r="C130" s="141">
        <v>36829</v>
      </c>
      <c r="D130" s="141">
        <v>0</v>
      </c>
      <c r="E130" s="141">
        <v>36829</v>
      </c>
      <c r="F130" s="142">
        <v>3</v>
      </c>
      <c r="G130" s="141">
        <v>12276.333333333334</v>
      </c>
    </row>
    <row r="131" spans="1:7" ht="14.5" x14ac:dyDescent="0.3">
      <c r="A131" s="139">
        <v>2113</v>
      </c>
      <c r="B131" s="140" t="s">
        <v>393</v>
      </c>
      <c r="C131" s="141">
        <v>3219086.83</v>
      </c>
      <c r="D131" s="141">
        <v>7419.55</v>
      </c>
      <c r="E131" s="141">
        <v>3211667.28</v>
      </c>
      <c r="F131" s="142">
        <v>289.26</v>
      </c>
      <c r="G131" s="141">
        <v>11103.046670815183</v>
      </c>
    </row>
    <row r="132" spans="1:7" ht="14.5" x14ac:dyDescent="0.3">
      <c r="A132" s="139">
        <v>2114</v>
      </c>
      <c r="B132" s="140" t="s">
        <v>394</v>
      </c>
      <c r="C132" s="141">
        <v>1640075.59</v>
      </c>
      <c r="D132" s="141">
        <v>0</v>
      </c>
      <c r="E132" s="141">
        <v>1640075.59</v>
      </c>
      <c r="F132" s="142">
        <v>104.66</v>
      </c>
      <c r="G132" s="141">
        <v>15670.510128033635</v>
      </c>
    </row>
    <row r="133" spans="1:7" ht="14.5" x14ac:dyDescent="0.3">
      <c r="A133" s="139">
        <v>2115</v>
      </c>
      <c r="B133" s="140" t="s">
        <v>395</v>
      </c>
      <c r="C133" s="141">
        <v>228703.19</v>
      </c>
      <c r="D133" s="141">
        <v>0</v>
      </c>
      <c r="E133" s="141">
        <v>228703.19</v>
      </c>
      <c r="F133" s="142">
        <v>18.52</v>
      </c>
      <c r="G133" s="141">
        <v>12348.984341252701</v>
      </c>
    </row>
    <row r="134" spans="1:7" ht="14.5" x14ac:dyDescent="0.3">
      <c r="A134" s="139">
        <v>2116</v>
      </c>
      <c r="B134" s="140" t="s">
        <v>396</v>
      </c>
      <c r="C134" s="141">
        <v>8858849.4499999993</v>
      </c>
      <c r="D134" s="141">
        <v>1356.36</v>
      </c>
      <c r="E134" s="141">
        <v>8857493.0899999999</v>
      </c>
      <c r="F134" s="142">
        <v>921.8</v>
      </c>
      <c r="G134" s="141">
        <v>9608.9098394445646</v>
      </c>
    </row>
    <row r="135" spans="1:7" ht="14.5" x14ac:dyDescent="0.3">
      <c r="A135" s="139">
        <v>2137</v>
      </c>
      <c r="B135" s="140" t="s">
        <v>397</v>
      </c>
      <c r="C135" s="141">
        <v>12393654.539999999</v>
      </c>
      <c r="D135" s="141">
        <v>153126.31</v>
      </c>
      <c r="E135" s="141">
        <v>12240528.23</v>
      </c>
      <c r="F135" s="142">
        <v>1294.19</v>
      </c>
      <c r="G135" s="141">
        <v>9458.0612043053952</v>
      </c>
    </row>
    <row r="136" spans="1:7" ht="14.5" x14ac:dyDescent="0.3">
      <c r="A136" s="139">
        <v>2138</v>
      </c>
      <c r="B136" s="140" t="s">
        <v>398</v>
      </c>
      <c r="C136" s="141">
        <v>37642163.259999998</v>
      </c>
      <c r="D136" s="141">
        <v>66130</v>
      </c>
      <c r="E136" s="141">
        <v>37576033.259999998</v>
      </c>
      <c r="F136" s="142">
        <v>3938.63</v>
      </c>
      <c r="G136" s="141">
        <v>9540.3816200049241</v>
      </c>
    </row>
    <row r="137" spans="1:7" ht="14.5" x14ac:dyDescent="0.3">
      <c r="A137" s="139">
        <v>2139</v>
      </c>
      <c r="B137" s="140" t="s">
        <v>399</v>
      </c>
      <c r="C137" s="141">
        <v>21180159.41</v>
      </c>
      <c r="D137" s="141">
        <v>0</v>
      </c>
      <c r="E137" s="141">
        <v>21180159.41</v>
      </c>
      <c r="F137" s="142">
        <v>2348.1799999999998</v>
      </c>
      <c r="G137" s="141">
        <v>9019.819353712237</v>
      </c>
    </row>
    <row r="138" spans="1:7" ht="14.5" x14ac:dyDescent="0.3">
      <c r="A138" s="139">
        <v>2140</v>
      </c>
      <c r="B138" s="140" t="s">
        <v>400</v>
      </c>
      <c r="C138" s="141">
        <v>8317000.3300000001</v>
      </c>
      <c r="D138" s="141">
        <v>0</v>
      </c>
      <c r="E138" s="141">
        <v>8317000.3300000001</v>
      </c>
      <c r="F138" s="142">
        <v>836.1</v>
      </c>
      <c r="G138" s="141">
        <v>9947.3751106326999</v>
      </c>
    </row>
    <row r="139" spans="1:7" ht="14.5" x14ac:dyDescent="0.3">
      <c r="A139" s="139">
        <v>2141</v>
      </c>
      <c r="B139" s="140" t="s">
        <v>401</v>
      </c>
      <c r="C139" s="141">
        <v>18378353.760000002</v>
      </c>
      <c r="D139" s="141">
        <v>123787</v>
      </c>
      <c r="E139" s="141">
        <v>18254566.760000002</v>
      </c>
      <c r="F139" s="142">
        <v>1866.86</v>
      </c>
      <c r="G139" s="141">
        <v>9778.2194486999579</v>
      </c>
    </row>
    <row r="140" spans="1:7" ht="14.5" x14ac:dyDescent="0.3">
      <c r="A140" s="139">
        <v>2142</v>
      </c>
      <c r="B140" s="140" t="s">
        <v>402</v>
      </c>
      <c r="C140" s="141">
        <v>418173117.38999999</v>
      </c>
      <c r="D140" s="141">
        <v>175851</v>
      </c>
      <c r="E140" s="141">
        <v>417997266.38999999</v>
      </c>
      <c r="F140" s="142">
        <v>41173.24</v>
      </c>
      <c r="G140" s="141">
        <v>10152.158693122037</v>
      </c>
    </row>
    <row r="141" spans="1:7" ht="14.5" x14ac:dyDescent="0.3">
      <c r="A141" s="139">
        <v>2143</v>
      </c>
      <c r="B141" s="140" t="s">
        <v>403</v>
      </c>
      <c r="C141" s="141">
        <v>20033359.329999998</v>
      </c>
      <c r="D141" s="141">
        <v>0</v>
      </c>
      <c r="E141" s="141">
        <v>20033359.329999998</v>
      </c>
      <c r="F141" s="142">
        <v>2237.63</v>
      </c>
      <c r="G141" s="141">
        <v>8952.9365131858249</v>
      </c>
    </row>
    <row r="142" spans="1:7" ht="14.5" x14ac:dyDescent="0.3">
      <c r="A142" s="139">
        <v>2144</v>
      </c>
      <c r="B142" s="140" t="s">
        <v>404</v>
      </c>
      <c r="C142" s="141">
        <v>2669677.59</v>
      </c>
      <c r="D142" s="141">
        <v>10757.56</v>
      </c>
      <c r="E142" s="141">
        <v>2658920.0299999998</v>
      </c>
      <c r="F142" s="142">
        <v>231.63</v>
      </c>
      <c r="G142" s="141">
        <v>11479.169494452359</v>
      </c>
    </row>
    <row r="143" spans="1:7" ht="14.5" x14ac:dyDescent="0.3">
      <c r="A143" s="139">
        <v>2145</v>
      </c>
      <c r="B143" s="140" t="s">
        <v>405</v>
      </c>
      <c r="C143" s="141">
        <v>7769775.1500000004</v>
      </c>
      <c r="D143" s="141">
        <v>88453.39</v>
      </c>
      <c r="E143" s="141">
        <v>7681321.7599999998</v>
      </c>
      <c r="F143" s="142">
        <v>731.17</v>
      </c>
      <c r="G143" s="141">
        <v>10505.520959557969</v>
      </c>
    </row>
    <row r="144" spans="1:7" ht="14.5" x14ac:dyDescent="0.3">
      <c r="A144" s="139">
        <v>2146</v>
      </c>
      <c r="B144" s="140" t="s">
        <v>406</v>
      </c>
      <c r="C144" s="141">
        <v>58523574.920000002</v>
      </c>
      <c r="D144" s="141">
        <v>64488.39</v>
      </c>
      <c r="E144" s="141">
        <v>58459086.530000001</v>
      </c>
      <c r="F144" s="142">
        <v>5575.91</v>
      </c>
      <c r="G144" s="141">
        <v>10484.223477423417</v>
      </c>
    </row>
    <row r="145" spans="1:7" ht="14.5" x14ac:dyDescent="0.3">
      <c r="A145" s="139">
        <v>2147</v>
      </c>
      <c r="B145" s="140" t="s">
        <v>407</v>
      </c>
      <c r="C145" s="141">
        <v>24042307.739999998</v>
      </c>
      <c r="D145" s="141">
        <v>105503.54</v>
      </c>
      <c r="E145" s="141">
        <v>23936804.199999999</v>
      </c>
      <c r="F145" s="142">
        <v>2279.27</v>
      </c>
      <c r="G145" s="141">
        <v>10501.960803239634</v>
      </c>
    </row>
    <row r="146" spans="1:7" ht="14.5" x14ac:dyDescent="0.3">
      <c r="A146" s="139">
        <v>2180</v>
      </c>
      <c r="B146" s="140" t="s">
        <v>408</v>
      </c>
      <c r="C146" s="141">
        <v>575697792.85000002</v>
      </c>
      <c r="D146" s="141">
        <v>35848.01</v>
      </c>
      <c r="E146" s="141">
        <v>575661944.84000003</v>
      </c>
      <c r="F146" s="142">
        <v>48439.07</v>
      </c>
      <c r="G146" s="141">
        <v>11884.248496926139</v>
      </c>
    </row>
    <row r="147" spans="1:7" ht="14.5" x14ac:dyDescent="0.3">
      <c r="A147" s="139">
        <v>2181</v>
      </c>
      <c r="B147" s="140" t="s">
        <v>409</v>
      </c>
      <c r="C147" s="141">
        <v>30897550</v>
      </c>
      <c r="D147" s="141">
        <v>0</v>
      </c>
      <c r="E147" s="141">
        <v>30897550</v>
      </c>
      <c r="F147" s="142">
        <v>3096.79</v>
      </c>
      <c r="G147" s="141">
        <v>9977.2829284517193</v>
      </c>
    </row>
    <row r="148" spans="1:7" ht="14.5" x14ac:dyDescent="0.3">
      <c r="A148" s="139">
        <v>2182</v>
      </c>
      <c r="B148" s="140" t="s">
        <v>410</v>
      </c>
      <c r="C148" s="141">
        <v>111934519.41</v>
      </c>
      <c r="D148" s="141">
        <v>470</v>
      </c>
      <c r="E148" s="141">
        <v>111934049.41</v>
      </c>
      <c r="F148" s="142">
        <v>10923.36</v>
      </c>
      <c r="G148" s="141">
        <v>10247.217834988502</v>
      </c>
    </row>
    <row r="149" spans="1:7" ht="14.5" x14ac:dyDescent="0.3">
      <c r="A149" s="139">
        <v>2183</v>
      </c>
      <c r="B149" s="140" t="s">
        <v>411</v>
      </c>
      <c r="C149" s="141">
        <v>111798945.70999999</v>
      </c>
      <c r="D149" s="141">
        <v>180000</v>
      </c>
      <c r="E149" s="141">
        <v>111618945.70999999</v>
      </c>
      <c r="F149" s="142">
        <v>11820.84</v>
      </c>
      <c r="G149" s="141">
        <v>9442.5561728269731</v>
      </c>
    </row>
    <row r="150" spans="1:7" ht="14.5" x14ac:dyDescent="0.3">
      <c r="A150" s="139">
        <v>2185</v>
      </c>
      <c r="B150" s="140" t="s">
        <v>412</v>
      </c>
      <c r="C150" s="141">
        <v>63330684.329999998</v>
      </c>
      <c r="D150" s="141">
        <v>0</v>
      </c>
      <c r="E150" s="141">
        <v>63330684.329999998</v>
      </c>
      <c r="F150" s="142">
        <v>6033.22</v>
      </c>
      <c r="G150" s="141">
        <v>10496.995688869292</v>
      </c>
    </row>
    <row r="151" spans="1:7" ht="14.5" x14ac:dyDescent="0.3">
      <c r="A151" s="139">
        <v>2186</v>
      </c>
      <c r="B151" s="140" t="s">
        <v>413</v>
      </c>
      <c r="C151" s="141">
        <v>10522993.9</v>
      </c>
      <c r="D151" s="141">
        <v>188511.87</v>
      </c>
      <c r="E151" s="141">
        <v>10334482.029999999</v>
      </c>
      <c r="F151" s="142">
        <v>1215.03</v>
      </c>
      <c r="G151" s="141">
        <v>8505.5365135017237</v>
      </c>
    </row>
    <row r="152" spans="1:7" ht="14.5" x14ac:dyDescent="0.3">
      <c r="A152" s="139">
        <v>2187</v>
      </c>
      <c r="B152" s="140" t="s">
        <v>414</v>
      </c>
      <c r="C152" s="141">
        <v>106667665.08</v>
      </c>
      <c r="D152" s="141">
        <v>31100</v>
      </c>
      <c r="E152" s="141">
        <v>106636565.08</v>
      </c>
      <c r="F152" s="142">
        <v>9975.44</v>
      </c>
      <c r="G152" s="141">
        <v>10689.910929242218</v>
      </c>
    </row>
    <row r="153" spans="1:7" ht="14.5" x14ac:dyDescent="0.3">
      <c r="A153" s="139">
        <v>2188</v>
      </c>
      <c r="B153" s="140" t="s">
        <v>415</v>
      </c>
      <c r="C153" s="141">
        <v>8462842</v>
      </c>
      <c r="D153" s="141">
        <v>722413</v>
      </c>
      <c r="E153" s="141">
        <v>7740429</v>
      </c>
      <c r="F153" s="142">
        <v>571.62</v>
      </c>
      <c r="G153" s="141">
        <v>13541.214443161542</v>
      </c>
    </row>
    <row r="154" spans="1:7" ht="14.5" x14ac:dyDescent="0.3">
      <c r="A154" s="139">
        <v>2190</v>
      </c>
      <c r="B154" s="140" t="s">
        <v>416</v>
      </c>
      <c r="C154" s="141">
        <v>29125645.710000001</v>
      </c>
      <c r="D154" s="141">
        <v>192656.67</v>
      </c>
      <c r="E154" s="141">
        <v>28932989.039999999</v>
      </c>
      <c r="F154" s="142">
        <v>3209.16</v>
      </c>
      <c r="G154" s="141">
        <v>9015.7514863702654</v>
      </c>
    </row>
    <row r="155" spans="1:7" ht="14.5" x14ac:dyDescent="0.3">
      <c r="A155" s="139">
        <v>2191</v>
      </c>
      <c r="B155" s="140" t="s">
        <v>417</v>
      </c>
      <c r="C155" s="141">
        <v>31150008.25</v>
      </c>
      <c r="D155" s="141">
        <v>0</v>
      </c>
      <c r="E155" s="141">
        <v>31150008.25</v>
      </c>
      <c r="F155" s="142">
        <v>3208.65</v>
      </c>
      <c r="G155" s="141">
        <v>9708.1352749598736</v>
      </c>
    </row>
    <row r="156" spans="1:7" ht="14.5" x14ac:dyDescent="0.3">
      <c r="A156" s="139">
        <v>2192</v>
      </c>
      <c r="B156" s="140" t="s">
        <v>418</v>
      </c>
      <c r="C156" s="141">
        <v>3202812.7</v>
      </c>
      <c r="D156" s="141">
        <v>0</v>
      </c>
      <c r="E156" s="141">
        <v>3202812.7</v>
      </c>
      <c r="F156" s="142">
        <v>311.97000000000003</v>
      </c>
      <c r="G156" s="141">
        <v>10266.412475558547</v>
      </c>
    </row>
    <row r="157" spans="1:7" ht="14.5" x14ac:dyDescent="0.3">
      <c r="A157" s="139">
        <v>2193</v>
      </c>
      <c r="B157" s="140" t="s">
        <v>419</v>
      </c>
      <c r="C157" s="141">
        <v>2721954.69</v>
      </c>
      <c r="D157" s="141">
        <v>0</v>
      </c>
      <c r="E157" s="141">
        <v>2721954.69</v>
      </c>
      <c r="F157" s="142">
        <v>194.53</v>
      </c>
      <c r="G157" s="141">
        <v>13992.467434328895</v>
      </c>
    </row>
    <row r="158" spans="1:7" ht="14.5" x14ac:dyDescent="0.3">
      <c r="A158" s="139">
        <v>2195</v>
      </c>
      <c r="B158" s="140" t="s">
        <v>420</v>
      </c>
      <c r="C158" s="141">
        <v>2610058</v>
      </c>
      <c r="D158" s="141">
        <v>4156.8900000000003</v>
      </c>
      <c r="E158" s="141">
        <v>2605901.11</v>
      </c>
      <c r="F158" s="142">
        <v>264.58999999999997</v>
      </c>
      <c r="G158" s="141">
        <v>9848.8269019993204</v>
      </c>
    </row>
    <row r="159" spans="1:7" ht="14.5" x14ac:dyDescent="0.3">
      <c r="A159" s="139">
        <v>2197</v>
      </c>
      <c r="B159" s="140" t="s">
        <v>421</v>
      </c>
      <c r="C159" s="141">
        <v>19457510.539999999</v>
      </c>
      <c r="D159" s="141">
        <v>35000</v>
      </c>
      <c r="E159" s="141">
        <v>19422510.539999999</v>
      </c>
      <c r="F159" s="142">
        <v>2216.87</v>
      </c>
      <c r="G159" s="141">
        <v>8761.2311682687759</v>
      </c>
    </row>
    <row r="160" spans="1:7" ht="14.5" x14ac:dyDescent="0.3">
      <c r="A160" s="139">
        <v>2198</v>
      </c>
      <c r="B160" s="140" t="s">
        <v>422</v>
      </c>
      <c r="C160" s="141">
        <v>10896849.59</v>
      </c>
      <c r="D160" s="141">
        <v>0</v>
      </c>
      <c r="E160" s="141">
        <v>10896849.59</v>
      </c>
      <c r="F160" s="142">
        <v>783.7</v>
      </c>
      <c r="G160" s="141">
        <v>13904.363391603929</v>
      </c>
    </row>
    <row r="161" spans="1:7" ht="14.5" x14ac:dyDescent="0.3">
      <c r="A161" s="139">
        <v>2199</v>
      </c>
      <c r="B161" s="140" t="s">
        <v>423</v>
      </c>
      <c r="C161" s="141">
        <v>5609066.2300000004</v>
      </c>
      <c r="D161" s="141">
        <v>0</v>
      </c>
      <c r="E161" s="141">
        <v>5609066.2300000004</v>
      </c>
      <c r="F161" s="142">
        <v>485.48</v>
      </c>
      <c r="G161" s="141">
        <v>11553.650469638296</v>
      </c>
    </row>
    <row r="162" spans="1:7" ht="14.5" x14ac:dyDescent="0.3">
      <c r="A162" s="139">
        <v>2201</v>
      </c>
      <c r="B162" s="140" t="s">
        <v>424</v>
      </c>
      <c r="C162" s="141">
        <v>2091362.3</v>
      </c>
      <c r="D162" s="141">
        <v>0</v>
      </c>
      <c r="E162" s="141">
        <v>2091362.3</v>
      </c>
      <c r="F162" s="142">
        <v>183.22</v>
      </c>
      <c r="G162" s="141">
        <v>11414.486955572536</v>
      </c>
    </row>
    <row r="163" spans="1:7" ht="14.5" x14ac:dyDescent="0.3">
      <c r="A163" s="139">
        <v>2202</v>
      </c>
      <c r="B163" s="140" t="s">
        <v>425</v>
      </c>
      <c r="C163" s="141">
        <v>3366874.26</v>
      </c>
      <c r="D163" s="141">
        <v>0</v>
      </c>
      <c r="E163" s="141">
        <v>3366874.26</v>
      </c>
      <c r="F163" s="142">
        <v>314.85000000000002</v>
      </c>
      <c r="G163" s="141">
        <v>10693.581896141019</v>
      </c>
    </row>
    <row r="164" spans="1:7" ht="14.5" x14ac:dyDescent="0.3">
      <c r="A164" s="139">
        <v>2203</v>
      </c>
      <c r="B164" s="140" t="s">
        <v>426</v>
      </c>
      <c r="C164" s="141">
        <v>3259460.28</v>
      </c>
      <c r="D164" s="141">
        <v>8750</v>
      </c>
      <c r="E164" s="141">
        <v>3250710.28</v>
      </c>
      <c r="F164" s="142">
        <v>278.24</v>
      </c>
      <c r="G164" s="141">
        <v>11683.116302472685</v>
      </c>
    </row>
    <row r="165" spans="1:7" ht="14.5" x14ac:dyDescent="0.3">
      <c r="A165" s="139">
        <v>2204</v>
      </c>
      <c r="B165" s="140" t="s">
        <v>427</v>
      </c>
      <c r="C165" s="141">
        <v>13430955.51</v>
      </c>
      <c r="D165" s="141">
        <v>0</v>
      </c>
      <c r="E165" s="141">
        <v>13430955.51</v>
      </c>
      <c r="F165" s="142">
        <v>1356.93</v>
      </c>
      <c r="G165" s="141">
        <v>9898.0459640512036</v>
      </c>
    </row>
    <row r="166" spans="1:7" ht="14.5" x14ac:dyDescent="0.3">
      <c r="A166" s="139">
        <v>2205</v>
      </c>
      <c r="B166" s="140" t="s">
        <v>428</v>
      </c>
      <c r="C166" s="141">
        <v>16349506.26</v>
      </c>
      <c r="D166" s="141">
        <v>0</v>
      </c>
      <c r="E166" s="141">
        <v>16349506.26</v>
      </c>
      <c r="F166" s="142">
        <v>1713.36</v>
      </c>
      <c r="G166" s="141">
        <v>9542.3648620254935</v>
      </c>
    </row>
    <row r="167" spans="1:7" ht="14.5" x14ac:dyDescent="0.3">
      <c r="A167" s="139">
        <v>2206</v>
      </c>
      <c r="B167" s="140" t="s">
        <v>429</v>
      </c>
      <c r="C167" s="141">
        <v>52614293.75</v>
      </c>
      <c r="D167" s="141">
        <v>0</v>
      </c>
      <c r="E167" s="141">
        <v>52614293.75</v>
      </c>
      <c r="F167" s="142">
        <v>5680.18</v>
      </c>
      <c r="G167" s="141">
        <v>9262.7863465594401</v>
      </c>
    </row>
    <row r="168" spans="1:7" ht="14.5" x14ac:dyDescent="0.3">
      <c r="A168" s="139">
        <v>2207</v>
      </c>
      <c r="B168" s="140" t="s">
        <v>430</v>
      </c>
      <c r="C168" s="141">
        <v>28943901.190000001</v>
      </c>
      <c r="D168" s="141">
        <v>0</v>
      </c>
      <c r="E168" s="141">
        <v>28943901.190000001</v>
      </c>
      <c r="F168" s="142">
        <v>3074.47</v>
      </c>
      <c r="G168" s="141">
        <v>9414.2734162310917</v>
      </c>
    </row>
    <row r="169" spans="1:7" ht="14.5" x14ac:dyDescent="0.3">
      <c r="A169" s="139">
        <v>2208</v>
      </c>
      <c r="B169" s="140" t="s">
        <v>431</v>
      </c>
      <c r="C169" s="141">
        <v>5184872.3</v>
      </c>
      <c r="D169" s="141">
        <v>0</v>
      </c>
      <c r="E169" s="141">
        <v>5184872.3</v>
      </c>
      <c r="F169" s="142">
        <v>584.48</v>
      </c>
      <c r="G169" s="141">
        <v>8870.9148302764843</v>
      </c>
    </row>
    <row r="170" spans="1:7" ht="14.5" x14ac:dyDescent="0.3">
      <c r="A170" s="139">
        <v>2209</v>
      </c>
      <c r="B170" s="140" t="s">
        <v>432</v>
      </c>
      <c r="C170" s="141">
        <v>4491007.12</v>
      </c>
      <c r="D170" s="141">
        <v>0</v>
      </c>
      <c r="E170" s="141">
        <v>4491007.12</v>
      </c>
      <c r="F170" s="142">
        <v>479.34</v>
      </c>
      <c r="G170" s="141">
        <v>9369.1474110234922</v>
      </c>
    </row>
    <row r="171" spans="1:7" ht="14.5" x14ac:dyDescent="0.3">
      <c r="A171" s="139">
        <v>2210</v>
      </c>
      <c r="B171" s="140" t="s">
        <v>433</v>
      </c>
      <c r="C171" s="141">
        <v>845505.59</v>
      </c>
      <c r="D171" s="141">
        <v>2939</v>
      </c>
      <c r="E171" s="141">
        <v>842566.59</v>
      </c>
      <c r="F171" s="142">
        <v>33.67</v>
      </c>
      <c r="G171" s="141">
        <v>25024.252747252744</v>
      </c>
    </row>
    <row r="172" spans="1:7" ht="14.5" x14ac:dyDescent="0.3">
      <c r="A172" s="139">
        <v>2212</v>
      </c>
      <c r="B172" s="140" t="s">
        <v>434</v>
      </c>
      <c r="C172" s="141">
        <v>20029455.329999998</v>
      </c>
      <c r="D172" s="141">
        <v>27232.45</v>
      </c>
      <c r="E172" s="141">
        <v>20002222.879999999</v>
      </c>
      <c r="F172" s="142">
        <v>2302.66</v>
      </c>
      <c r="G172" s="141">
        <v>8686.5724336202475</v>
      </c>
    </row>
    <row r="173" spans="1:7" ht="14.5" x14ac:dyDescent="0.3">
      <c r="A173" s="139">
        <v>2213</v>
      </c>
      <c r="B173" s="140" t="s">
        <v>435</v>
      </c>
      <c r="C173" s="141">
        <v>3248577.1</v>
      </c>
      <c r="D173" s="141">
        <v>52074.95</v>
      </c>
      <c r="E173" s="141">
        <v>3196502.15</v>
      </c>
      <c r="F173" s="142">
        <v>346.57</v>
      </c>
      <c r="G173" s="141">
        <v>9223.2511469544388</v>
      </c>
    </row>
    <row r="174" spans="1:7" ht="14.5" x14ac:dyDescent="0.3">
      <c r="A174" s="139">
        <v>2214</v>
      </c>
      <c r="B174" s="140" t="s">
        <v>436</v>
      </c>
      <c r="C174" s="141">
        <v>3151725.4</v>
      </c>
      <c r="D174" s="141">
        <v>0</v>
      </c>
      <c r="E174" s="141">
        <v>3151725.4</v>
      </c>
      <c r="F174" s="142">
        <v>273.42</v>
      </c>
      <c r="G174" s="141">
        <v>11527.047765342695</v>
      </c>
    </row>
    <row r="175" spans="1:7" ht="14.5" x14ac:dyDescent="0.3">
      <c r="A175" s="139">
        <v>2215</v>
      </c>
      <c r="B175" s="140" t="s">
        <v>437</v>
      </c>
      <c r="C175" s="141">
        <v>3424028.65</v>
      </c>
      <c r="D175" s="141">
        <v>0</v>
      </c>
      <c r="E175" s="141">
        <v>3424028.65</v>
      </c>
      <c r="F175" s="142">
        <v>291.24</v>
      </c>
      <c r="G175" s="141">
        <v>11756.725209449251</v>
      </c>
    </row>
    <row r="176" spans="1:7" ht="14.5" x14ac:dyDescent="0.3">
      <c r="A176" s="139">
        <v>2216</v>
      </c>
      <c r="B176" s="140" t="s">
        <v>438</v>
      </c>
      <c r="C176" s="141">
        <v>3106107.41</v>
      </c>
      <c r="D176" s="141">
        <v>0</v>
      </c>
      <c r="E176" s="141">
        <v>3106107.41</v>
      </c>
      <c r="F176" s="142">
        <v>292.33</v>
      </c>
      <c r="G176" s="141">
        <v>10625.346047275341</v>
      </c>
    </row>
    <row r="177" spans="1:7" ht="14.5" x14ac:dyDescent="0.3">
      <c r="A177" s="139">
        <v>2217</v>
      </c>
      <c r="B177" s="140" t="s">
        <v>439</v>
      </c>
      <c r="C177" s="141">
        <v>3811759.86</v>
      </c>
      <c r="D177" s="141">
        <v>13908.79</v>
      </c>
      <c r="E177" s="141">
        <v>3797851.07</v>
      </c>
      <c r="F177" s="142">
        <v>380.54</v>
      </c>
      <c r="G177" s="141">
        <v>9980.1625847479881</v>
      </c>
    </row>
    <row r="178" spans="1:7" ht="14.5" x14ac:dyDescent="0.3">
      <c r="A178" s="139">
        <v>2219</v>
      </c>
      <c r="B178" s="140" t="s">
        <v>440</v>
      </c>
      <c r="C178" s="141">
        <v>2857992.15</v>
      </c>
      <c r="D178" s="141">
        <v>0</v>
      </c>
      <c r="E178" s="141">
        <v>2857992.15</v>
      </c>
      <c r="F178" s="142">
        <v>260.05</v>
      </c>
      <c r="G178" s="141">
        <v>10990.164006921745</v>
      </c>
    </row>
    <row r="179" spans="1:7" ht="14.5" x14ac:dyDescent="0.3">
      <c r="A179" s="139">
        <v>2220</v>
      </c>
      <c r="B179" s="140" t="s">
        <v>441</v>
      </c>
      <c r="C179" s="141">
        <v>2408463.7200000002</v>
      </c>
      <c r="D179" s="141">
        <v>0</v>
      </c>
      <c r="E179" s="141">
        <v>2408463.7200000002</v>
      </c>
      <c r="F179" s="142">
        <v>178.82</v>
      </c>
      <c r="G179" s="141">
        <v>13468.648473325133</v>
      </c>
    </row>
    <row r="180" spans="1:7" ht="14.5" x14ac:dyDescent="0.3">
      <c r="A180" s="139">
        <v>2221</v>
      </c>
      <c r="B180" s="140" t="s">
        <v>442</v>
      </c>
      <c r="C180" s="141">
        <v>4100357.49</v>
      </c>
      <c r="D180" s="141">
        <v>0</v>
      </c>
      <c r="E180" s="141">
        <v>4100357.49</v>
      </c>
      <c r="F180" s="142">
        <v>427.92</v>
      </c>
      <c r="G180" s="141">
        <v>9582.0655496354466</v>
      </c>
    </row>
    <row r="181" spans="1:7" ht="14.5" x14ac:dyDescent="0.3">
      <c r="A181" s="139">
        <v>2222</v>
      </c>
      <c r="B181" s="140" t="s">
        <v>443</v>
      </c>
      <c r="C181" s="141">
        <v>181219.34</v>
      </c>
      <c r="D181" s="141">
        <v>0</v>
      </c>
      <c r="E181" s="141">
        <v>181219.34</v>
      </c>
      <c r="F181" s="142">
        <v>2</v>
      </c>
      <c r="G181" s="141">
        <v>90609.67</v>
      </c>
    </row>
    <row r="182" spans="1:7" ht="14.5" x14ac:dyDescent="0.3">
      <c r="A182" s="139">
        <v>2225</v>
      </c>
      <c r="B182" s="140" t="s">
        <v>444</v>
      </c>
      <c r="C182" s="141">
        <v>3097145.23</v>
      </c>
      <c r="D182" s="141">
        <v>0</v>
      </c>
      <c r="E182" s="141">
        <v>3097145.23</v>
      </c>
      <c r="F182" s="142">
        <v>238.89</v>
      </c>
      <c r="G182" s="141">
        <v>12964.733684959605</v>
      </c>
    </row>
    <row r="183" spans="1:7" ht="14.5" x14ac:dyDescent="0.3">
      <c r="A183" s="139">
        <v>2229</v>
      </c>
      <c r="B183" s="140" t="s">
        <v>445</v>
      </c>
      <c r="C183" s="141">
        <v>3707601.73</v>
      </c>
      <c r="D183" s="141">
        <v>82236.100000000006</v>
      </c>
      <c r="E183" s="141">
        <v>3625365.63</v>
      </c>
      <c r="F183" s="142">
        <v>332.45</v>
      </c>
      <c r="G183" s="141">
        <v>10904.99512708678</v>
      </c>
    </row>
    <row r="184" spans="1:7" ht="14.5" x14ac:dyDescent="0.3">
      <c r="A184" s="139">
        <v>2239</v>
      </c>
      <c r="B184" s="140" t="s">
        <v>446</v>
      </c>
      <c r="C184" s="141">
        <v>201366323.06</v>
      </c>
      <c r="D184" s="141">
        <v>4408</v>
      </c>
      <c r="E184" s="141">
        <v>201361915.06</v>
      </c>
      <c r="F184" s="142">
        <v>20254.599999999999</v>
      </c>
      <c r="G184" s="141">
        <v>9941.5399494435842</v>
      </c>
    </row>
    <row r="185" spans="1:7" ht="14.5" x14ac:dyDescent="0.3">
      <c r="A185" s="139">
        <v>2240</v>
      </c>
      <c r="B185" s="140" t="s">
        <v>447</v>
      </c>
      <c r="C185" s="141">
        <v>10304976.789999999</v>
      </c>
      <c r="D185" s="141">
        <v>0</v>
      </c>
      <c r="E185" s="141">
        <v>10304976.789999999</v>
      </c>
      <c r="F185" s="142">
        <v>1123.18</v>
      </c>
      <c r="G185" s="141">
        <v>9174.8221923467281</v>
      </c>
    </row>
    <row r="186" spans="1:7" ht="14.5" x14ac:dyDescent="0.3">
      <c r="A186" s="139">
        <v>2241</v>
      </c>
      <c r="B186" s="140" t="s">
        <v>448</v>
      </c>
      <c r="C186" s="141">
        <v>60955921.109999999</v>
      </c>
      <c r="D186" s="141">
        <v>18450.39</v>
      </c>
      <c r="E186" s="141">
        <v>60937470.719999999</v>
      </c>
      <c r="F186" s="142">
        <v>6047.03</v>
      </c>
      <c r="G186" s="141">
        <v>10077.25622661042</v>
      </c>
    </row>
    <row r="187" spans="1:7" ht="14.5" x14ac:dyDescent="0.3">
      <c r="A187" s="139">
        <v>2242</v>
      </c>
      <c r="B187" s="140" t="s">
        <v>255</v>
      </c>
      <c r="C187" s="141">
        <v>127042744.18000001</v>
      </c>
      <c r="D187" s="141">
        <v>223935</v>
      </c>
      <c r="E187" s="141">
        <v>126818809.18000001</v>
      </c>
      <c r="F187" s="142">
        <v>12539.46</v>
      </c>
      <c r="G187" s="141">
        <v>10113.578190767386</v>
      </c>
    </row>
    <row r="188" spans="1:7" ht="14.5" x14ac:dyDescent="0.3">
      <c r="A188" s="139">
        <v>2243</v>
      </c>
      <c r="B188" s="140" t="s">
        <v>449</v>
      </c>
      <c r="C188" s="141">
        <v>437662943.79000002</v>
      </c>
      <c r="D188" s="141">
        <v>903509.4</v>
      </c>
      <c r="E188" s="141">
        <v>436759434.38999999</v>
      </c>
      <c r="F188" s="142">
        <v>40609.33</v>
      </c>
      <c r="G188" s="141">
        <v>10755.149971447447</v>
      </c>
    </row>
    <row r="189" spans="1:7" ht="14.5" x14ac:dyDescent="0.3">
      <c r="A189" s="139">
        <v>2244</v>
      </c>
      <c r="B189" s="140" t="s">
        <v>450</v>
      </c>
      <c r="C189" s="141">
        <v>48638111.530000001</v>
      </c>
      <c r="D189" s="141">
        <v>0</v>
      </c>
      <c r="E189" s="141">
        <v>48638111.530000001</v>
      </c>
      <c r="F189" s="142">
        <v>5328.68</v>
      </c>
      <c r="G189" s="141">
        <v>9127.6097513830809</v>
      </c>
    </row>
    <row r="190" spans="1:7" ht="14.5" x14ac:dyDescent="0.3">
      <c r="A190" s="139">
        <v>2245</v>
      </c>
      <c r="B190" s="140" t="s">
        <v>451</v>
      </c>
      <c r="C190" s="141">
        <v>5440579.9299999997</v>
      </c>
      <c r="D190" s="141">
        <v>0</v>
      </c>
      <c r="E190" s="141">
        <v>5440579.9299999997</v>
      </c>
      <c r="F190" s="142">
        <v>566.16999999999996</v>
      </c>
      <c r="G190" s="141">
        <v>9609.4458024974829</v>
      </c>
    </row>
    <row r="191" spans="1:7" ht="14.5" x14ac:dyDescent="0.3">
      <c r="A191" s="139">
        <v>2247</v>
      </c>
      <c r="B191" s="140" t="s">
        <v>452</v>
      </c>
      <c r="C191" s="141">
        <v>967688.1</v>
      </c>
      <c r="D191" s="141">
        <v>0</v>
      </c>
      <c r="E191" s="141">
        <v>967688.1</v>
      </c>
      <c r="F191" s="142">
        <v>60.16</v>
      </c>
      <c r="G191" s="141">
        <v>16085.241023936171</v>
      </c>
    </row>
    <row r="192" spans="1:7" ht="14.5" x14ac:dyDescent="0.3">
      <c r="A192" s="139">
        <v>2248</v>
      </c>
      <c r="B192" s="140" t="s">
        <v>453</v>
      </c>
      <c r="C192" s="141">
        <v>6160600.1399999997</v>
      </c>
      <c r="D192" s="141">
        <v>9000</v>
      </c>
      <c r="E192" s="141">
        <v>6151600.1399999997</v>
      </c>
      <c r="F192" s="142">
        <v>750.13</v>
      </c>
      <c r="G192" s="141">
        <v>8200.7120632423703</v>
      </c>
    </row>
    <row r="193" spans="1:7" ht="14.5" x14ac:dyDescent="0.3">
      <c r="A193" s="139">
        <v>2249</v>
      </c>
      <c r="B193" s="140" t="s">
        <v>454</v>
      </c>
      <c r="C193" s="141">
        <v>5372704.9400000004</v>
      </c>
      <c r="D193" s="141">
        <v>44914.73</v>
      </c>
      <c r="E193" s="141">
        <v>5327790.21</v>
      </c>
      <c r="F193" s="142">
        <v>581.9</v>
      </c>
      <c r="G193" s="141">
        <v>9155.8518817666263</v>
      </c>
    </row>
    <row r="194" spans="1:7" ht="14.5" x14ac:dyDescent="0.3">
      <c r="A194" s="139">
        <v>2251</v>
      </c>
      <c r="B194" s="140" t="s">
        <v>455</v>
      </c>
      <c r="C194" s="141">
        <v>8858160.5800000001</v>
      </c>
      <c r="D194" s="141">
        <v>158584</v>
      </c>
      <c r="E194" s="141">
        <v>8699576.5800000001</v>
      </c>
      <c r="F194" s="142">
        <v>1009.19</v>
      </c>
      <c r="G194" s="141">
        <v>8620.3555128370281</v>
      </c>
    </row>
    <row r="195" spans="1:7" ht="14.5" x14ac:dyDescent="0.3">
      <c r="A195" s="139">
        <v>2252</v>
      </c>
      <c r="B195" s="140" t="s">
        <v>456</v>
      </c>
      <c r="C195" s="141">
        <v>7742796.7400000002</v>
      </c>
      <c r="D195" s="141">
        <v>0</v>
      </c>
      <c r="E195" s="141">
        <v>7742796.7400000002</v>
      </c>
      <c r="F195" s="142">
        <v>826.21</v>
      </c>
      <c r="G195" s="141">
        <v>9371.4633567737019</v>
      </c>
    </row>
    <row r="196" spans="1:7" ht="14.5" x14ac:dyDescent="0.3">
      <c r="A196" s="139">
        <v>2253</v>
      </c>
      <c r="B196" s="140" t="s">
        <v>457</v>
      </c>
      <c r="C196" s="141">
        <v>9513479.8200000003</v>
      </c>
      <c r="D196" s="141">
        <v>224815.13</v>
      </c>
      <c r="E196" s="141">
        <v>9288664.6899999995</v>
      </c>
      <c r="F196" s="142">
        <v>1013.35</v>
      </c>
      <c r="G196" s="141">
        <v>9166.2946563378882</v>
      </c>
    </row>
    <row r="197" spans="1:7" ht="14.5" x14ac:dyDescent="0.3">
      <c r="A197" s="139">
        <v>2254</v>
      </c>
      <c r="B197" s="140" t="s">
        <v>458</v>
      </c>
      <c r="C197" s="141">
        <v>44000339.630000003</v>
      </c>
      <c r="D197" s="141">
        <v>216338.57</v>
      </c>
      <c r="E197" s="141">
        <v>43784001.060000002</v>
      </c>
      <c r="F197" s="142">
        <v>4910.4799999999996</v>
      </c>
      <c r="G197" s="141">
        <v>8916.4401565631069</v>
      </c>
    </row>
    <row r="198" spans="1:7" ht="14.5" x14ac:dyDescent="0.3">
      <c r="A198" s="139">
        <v>2255</v>
      </c>
      <c r="B198" s="140" t="s">
        <v>459</v>
      </c>
      <c r="C198" s="141">
        <v>8556439.9499999993</v>
      </c>
      <c r="D198" s="141">
        <v>154000</v>
      </c>
      <c r="E198" s="141">
        <v>8402439.9499999993</v>
      </c>
      <c r="F198" s="142">
        <v>835.27</v>
      </c>
      <c r="G198" s="141">
        <v>10059.549546853113</v>
      </c>
    </row>
    <row r="199" spans="1:7" ht="14.5" x14ac:dyDescent="0.3">
      <c r="A199" s="139">
        <v>2256</v>
      </c>
      <c r="B199" s="140" t="s">
        <v>460</v>
      </c>
      <c r="C199" s="141">
        <v>64357624.950000003</v>
      </c>
      <c r="D199" s="141">
        <v>0</v>
      </c>
      <c r="E199" s="141">
        <v>64357624.950000003</v>
      </c>
      <c r="F199" s="142">
        <v>6597.72</v>
      </c>
      <c r="G199" s="141">
        <v>9754.5250404685248</v>
      </c>
    </row>
    <row r="200" spans="1:7" ht="14.5" x14ac:dyDescent="0.3">
      <c r="A200" s="139">
        <v>2257</v>
      </c>
      <c r="B200" s="140" t="s">
        <v>461</v>
      </c>
      <c r="C200" s="141">
        <v>9132331.8000000007</v>
      </c>
      <c r="D200" s="141">
        <v>0</v>
      </c>
      <c r="E200" s="141">
        <v>9132331.8000000007</v>
      </c>
      <c r="F200" s="142">
        <v>949.03</v>
      </c>
      <c r="G200" s="141">
        <v>9622.8062337333922</v>
      </c>
    </row>
    <row r="201" spans="1:7" ht="14.5" x14ac:dyDescent="0.3">
      <c r="A201" s="139">
        <v>2262</v>
      </c>
      <c r="B201" s="140" t="s">
        <v>462</v>
      </c>
      <c r="C201" s="141">
        <v>4577336.17</v>
      </c>
      <c r="D201" s="141">
        <v>0</v>
      </c>
      <c r="E201" s="141">
        <v>4577336.17</v>
      </c>
      <c r="F201" s="142">
        <v>495.4</v>
      </c>
      <c r="G201" s="141">
        <v>9239.6773718207514</v>
      </c>
    </row>
    <row r="202" spans="1:7" ht="14.5" x14ac:dyDescent="0.3">
      <c r="A202" s="139">
        <v>3997</v>
      </c>
      <c r="B202" s="140" t="s">
        <v>463</v>
      </c>
      <c r="C202" s="141">
        <v>2805476.49</v>
      </c>
      <c r="D202" s="141">
        <v>0</v>
      </c>
      <c r="E202" s="141">
        <v>2805476.49</v>
      </c>
      <c r="F202" s="142">
        <v>182.48</v>
      </c>
      <c r="G202" s="141">
        <v>15374.158757124071</v>
      </c>
    </row>
    <row r="203" spans="1:7" ht="14.5" x14ac:dyDescent="0.3">
      <c r="A203" s="139">
        <v>4131</v>
      </c>
      <c r="B203" s="140" t="s">
        <v>464</v>
      </c>
      <c r="C203" s="141">
        <v>29276984.059999999</v>
      </c>
      <c r="D203" s="141">
        <v>16236</v>
      </c>
      <c r="E203" s="141">
        <v>29260748.059999999</v>
      </c>
      <c r="F203" s="142">
        <v>2916.79</v>
      </c>
      <c r="G203" s="141">
        <v>10031.832274520963</v>
      </c>
    </row>
    <row r="204" spans="1:7" ht="5.65" customHeight="1" thickBot="1" x14ac:dyDescent="0.35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5">
      <c r="A205" s="133">
        <f>COUNT(A7:A203)</f>
        <v>197</v>
      </c>
      <c r="B205" s="133"/>
      <c r="C205" s="134">
        <f>SUM(C7:C203)</f>
        <v>5686124252.8899994</v>
      </c>
      <c r="D205" s="134">
        <f>SUM(D7:D203)</f>
        <v>9950979.25</v>
      </c>
      <c r="E205" s="134">
        <f>SUM(E7:E203)</f>
        <v>5676173273.6400013</v>
      </c>
      <c r="F205" s="135">
        <f>SUM(F7:F203)</f>
        <v>573304.81999999972</v>
      </c>
      <c r="G205" s="136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3" x14ac:dyDescent="0.3"/>
  <cols>
    <col min="2" max="2" width="24.81640625" customWidth="1"/>
    <col min="3" max="3" width="20.7265625" bestFit="1" customWidth="1"/>
    <col min="4" max="4" width="16.7265625" bestFit="1" customWidth="1"/>
    <col min="5" max="5" width="20.54296875" bestFit="1" customWidth="1"/>
    <col min="6" max="6" width="11.453125" customWidth="1"/>
    <col min="7" max="7" width="12.5429687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510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45" t="s">
        <v>495</v>
      </c>
      <c r="G6" s="144" t="s">
        <v>496</v>
      </c>
    </row>
    <row r="7" spans="1:7" ht="14.5" x14ac:dyDescent="0.3">
      <c r="A7" s="146">
        <v>1894</v>
      </c>
      <c r="B7" s="147" t="s">
        <v>270</v>
      </c>
      <c r="C7" s="148">
        <v>36816745.640000001</v>
      </c>
      <c r="D7" s="149">
        <v>1305.5</v>
      </c>
      <c r="E7" s="150">
        <v>36815440.140000001</v>
      </c>
      <c r="F7" s="151">
        <v>4132.18</v>
      </c>
      <c r="G7" s="149">
        <v>8909.447347405001</v>
      </c>
    </row>
    <row r="8" spans="1:7" ht="14.5" x14ac:dyDescent="0.3">
      <c r="A8" s="146">
        <v>1895</v>
      </c>
      <c r="B8" s="147" t="s">
        <v>271</v>
      </c>
      <c r="C8" s="148">
        <v>1393839.53</v>
      </c>
      <c r="D8" s="149">
        <v>0</v>
      </c>
      <c r="E8" s="150">
        <v>1393839.53</v>
      </c>
      <c r="F8" s="151">
        <v>98.34</v>
      </c>
      <c r="G8" s="149">
        <v>14173.678360789099</v>
      </c>
    </row>
    <row r="9" spans="1:7" ht="14.5" x14ac:dyDescent="0.3">
      <c r="A9" s="146">
        <v>1896</v>
      </c>
      <c r="B9" s="147" t="s">
        <v>272</v>
      </c>
      <c r="C9" s="148">
        <v>1075710</v>
      </c>
      <c r="D9" s="149">
        <v>0</v>
      </c>
      <c r="E9" s="150">
        <v>1075710</v>
      </c>
      <c r="F9" s="151">
        <v>39.99</v>
      </c>
      <c r="G9" s="149">
        <v>26899.474868717178</v>
      </c>
    </row>
    <row r="10" spans="1:7" ht="14.5" x14ac:dyDescent="0.3">
      <c r="A10" s="146">
        <v>1897</v>
      </c>
      <c r="B10" s="147" t="s">
        <v>273</v>
      </c>
      <c r="C10" s="148">
        <v>2810146.9</v>
      </c>
      <c r="D10" s="149">
        <v>0</v>
      </c>
      <c r="E10" s="150">
        <v>2810146.9</v>
      </c>
      <c r="F10" s="151">
        <v>220.18</v>
      </c>
      <c r="G10" s="149">
        <v>12762.952584249249</v>
      </c>
    </row>
    <row r="11" spans="1:7" ht="14.5" x14ac:dyDescent="0.3">
      <c r="A11" s="146">
        <v>1898</v>
      </c>
      <c r="B11" s="147" t="s">
        <v>274</v>
      </c>
      <c r="C11" s="148">
        <v>4093644.1</v>
      </c>
      <c r="D11" s="149">
        <v>0</v>
      </c>
      <c r="E11" s="150">
        <v>4093644.1</v>
      </c>
      <c r="F11" s="151">
        <v>348.32</v>
      </c>
      <c r="G11" s="149">
        <v>11752.538183279743</v>
      </c>
    </row>
    <row r="12" spans="1:7" ht="14.5" x14ac:dyDescent="0.3">
      <c r="A12" s="146">
        <v>1899</v>
      </c>
      <c r="B12" s="147" t="s">
        <v>275</v>
      </c>
      <c r="C12" s="148">
        <v>3377320.2699999996</v>
      </c>
      <c r="D12" s="149">
        <v>293623.89</v>
      </c>
      <c r="E12" s="150">
        <v>3083696.3799999994</v>
      </c>
      <c r="F12" s="151">
        <v>257.87</v>
      </c>
      <c r="G12" s="149">
        <v>11958.337069065807</v>
      </c>
    </row>
    <row r="13" spans="1:7" ht="14.5" x14ac:dyDescent="0.3">
      <c r="A13" s="146">
        <v>1900</v>
      </c>
      <c r="B13" s="147" t="s">
        <v>276</v>
      </c>
      <c r="C13" s="148">
        <v>17797973.539999999</v>
      </c>
      <c r="D13" s="149">
        <v>123544.58</v>
      </c>
      <c r="E13" s="150">
        <v>17674428.960000001</v>
      </c>
      <c r="F13" s="151">
        <v>1640.7</v>
      </c>
      <c r="G13" s="149">
        <v>10772.492814042787</v>
      </c>
    </row>
    <row r="14" spans="1:7" ht="14.5" x14ac:dyDescent="0.3">
      <c r="A14" s="146">
        <v>1901</v>
      </c>
      <c r="B14" s="147" t="s">
        <v>277</v>
      </c>
      <c r="C14" s="148">
        <v>77673961.180000007</v>
      </c>
      <c r="D14" s="149">
        <v>0</v>
      </c>
      <c r="E14" s="150">
        <v>77673961.180000007</v>
      </c>
      <c r="F14" s="151">
        <v>6659.03</v>
      </c>
      <c r="G14" s="149">
        <v>11664.455811131653</v>
      </c>
    </row>
    <row r="15" spans="1:7" ht="14.5" x14ac:dyDescent="0.3">
      <c r="A15" s="146">
        <v>1922</v>
      </c>
      <c r="B15" s="147" t="s">
        <v>278</v>
      </c>
      <c r="C15" s="148">
        <v>100453471.14</v>
      </c>
      <c r="D15" s="149">
        <v>0</v>
      </c>
      <c r="E15" s="150">
        <v>100453471.14</v>
      </c>
      <c r="F15" s="151">
        <v>9748.7999999999993</v>
      </c>
      <c r="G15" s="149">
        <v>10304.18832471689</v>
      </c>
    </row>
    <row r="16" spans="1:7" ht="14.5" x14ac:dyDescent="0.3">
      <c r="A16" s="146">
        <v>1923</v>
      </c>
      <c r="B16" s="147" t="s">
        <v>279</v>
      </c>
      <c r="C16" s="148">
        <v>76395971.709999993</v>
      </c>
      <c r="D16" s="149">
        <v>0</v>
      </c>
      <c r="E16" s="150">
        <v>76395971.709999993</v>
      </c>
      <c r="F16" s="151">
        <v>7069.01</v>
      </c>
      <c r="G16" s="149">
        <v>10807.167016314872</v>
      </c>
    </row>
    <row r="17" spans="1:7" ht="14.5" x14ac:dyDescent="0.3">
      <c r="A17" s="146">
        <v>1924</v>
      </c>
      <c r="B17" s="147" t="s">
        <v>280</v>
      </c>
      <c r="C17" s="148">
        <v>184297396.75</v>
      </c>
      <c r="D17" s="149">
        <v>0</v>
      </c>
      <c r="E17" s="150">
        <v>184297396.75</v>
      </c>
      <c r="F17" s="151">
        <v>17119.32</v>
      </c>
      <c r="G17" s="149">
        <v>10765.462457036845</v>
      </c>
    </row>
    <row r="18" spans="1:7" ht="14.5" x14ac:dyDescent="0.3">
      <c r="A18" s="146">
        <v>1925</v>
      </c>
      <c r="B18" s="147" t="s">
        <v>281</v>
      </c>
      <c r="C18" s="148">
        <v>25878934.530000001</v>
      </c>
      <c r="D18" s="149">
        <v>0</v>
      </c>
      <c r="E18" s="150">
        <v>25878934.530000001</v>
      </c>
      <c r="F18" s="151">
        <v>2750.73</v>
      </c>
      <c r="G18" s="149">
        <v>9408.0242444732849</v>
      </c>
    </row>
    <row r="19" spans="1:7" ht="14.5" x14ac:dyDescent="0.3">
      <c r="A19" s="146">
        <v>1926</v>
      </c>
      <c r="B19" s="147" t="s">
        <v>282</v>
      </c>
      <c r="C19" s="148">
        <v>41149381.269999996</v>
      </c>
      <c r="D19" s="149">
        <v>71583.199999999997</v>
      </c>
      <c r="E19" s="150">
        <v>41077798.069999993</v>
      </c>
      <c r="F19" s="151">
        <v>4508.32</v>
      </c>
      <c r="G19" s="149">
        <v>9111.5533214146271</v>
      </c>
    </row>
    <row r="20" spans="1:7" ht="14.5" x14ac:dyDescent="0.3">
      <c r="A20" s="146">
        <v>1927</v>
      </c>
      <c r="B20" s="147" t="s">
        <v>283</v>
      </c>
      <c r="C20" s="148">
        <v>6255375</v>
      </c>
      <c r="D20" s="149">
        <v>0</v>
      </c>
      <c r="E20" s="150">
        <v>6255375</v>
      </c>
      <c r="F20" s="151">
        <v>583.27</v>
      </c>
      <c r="G20" s="149">
        <v>10724.664392134004</v>
      </c>
    </row>
    <row r="21" spans="1:7" ht="14.5" x14ac:dyDescent="0.3">
      <c r="A21" s="146">
        <v>1928</v>
      </c>
      <c r="B21" s="147" t="s">
        <v>284</v>
      </c>
      <c r="C21" s="148">
        <v>79460354.859999999</v>
      </c>
      <c r="D21" s="149">
        <v>31607.99</v>
      </c>
      <c r="E21" s="150">
        <v>79428746.870000005</v>
      </c>
      <c r="F21" s="151">
        <v>7939.35</v>
      </c>
      <c r="G21" s="149">
        <v>10004.439515829381</v>
      </c>
    </row>
    <row r="22" spans="1:7" ht="14.5" x14ac:dyDescent="0.3">
      <c r="A22" s="146">
        <v>1929</v>
      </c>
      <c r="B22" s="147" t="s">
        <v>285</v>
      </c>
      <c r="C22" s="148">
        <v>47485687.630000003</v>
      </c>
      <c r="D22" s="149">
        <v>0</v>
      </c>
      <c r="E22" s="150">
        <v>47485687.630000003</v>
      </c>
      <c r="F22" s="151">
        <v>4593.59</v>
      </c>
      <c r="G22" s="149">
        <v>10337.380486721715</v>
      </c>
    </row>
    <row r="23" spans="1:7" ht="14.5" x14ac:dyDescent="0.3">
      <c r="A23" s="146">
        <v>1930</v>
      </c>
      <c r="B23" s="147" t="s">
        <v>286</v>
      </c>
      <c r="C23" s="148">
        <v>28035879.939999998</v>
      </c>
      <c r="D23" s="149">
        <v>0</v>
      </c>
      <c r="E23" s="150">
        <v>28035879.939999998</v>
      </c>
      <c r="F23" s="151">
        <v>2935.08</v>
      </c>
      <c r="G23" s="149">
        <v>9551.9985622197692</v>
      </c>
    </row>
    <row r="24" spans="1:7" ht="14.5" x14ac:dyDescent="0.3">
      <c r="A24" s="146">
        <v>1931</v>
      </c>
      <c r="B24" s="147" t="s">
        <v>287</v>
      </c>
      <c r="C24" s="148">
        <v>19094692</v>
      </c>
      <c r="D24" s="149">
        <v>0</v>
      </c>
      <c r="E24" s="150">
        <v>19094692</v>
      </c>
      <c r="F24" s="151">
        <v>1922.94</v>
      </c>
      <c r="G24" s="149">
        <v>9929.9468522158768</v>
      </c>
    </row>
    <row r="25" spans="1:7" ht="14.5" x14ac:dyDescent="0.3">
      <c r="A25" s="146">
        <v>1933</v>
      </c>
      <c r="B25" s="147" t="s">
        <v>288</v>
      </c>
      <c r="C25" s="148">
        <v>17115269.66</v>
      </c>
      <c r="D25" s="149">
        <v>306549.38</v>
      </c>
      <c r="E25" s="150">
        <v>16808720.280000001</v>
      </c>
      <c r="F25" s="151">
        <v>1865.67</v>
      </c>
      <c r="G25" s="149">
        <v>9009.4819984241585</v>
      </c>
    </row>
    <row r="26" spans="1:7" ht="14.5" x14ac:dyDescent="0.3">
      <c r="A26" s="146">
        <v>1934</v>
      </c>
      <c r="B26" s="147" t="s">
        <v>289</v>
      </c>
      <c r="C26" s="148">
        <v>3962633.59</v>
      </c>
      <c r="D26" s="149">
        <v>0</v>
      </c>
      <c r="E26" s="150">
        <v>3962633.59</v>
      </c>
      <c r="F26" s="151">
        <v>148</v>
      </c>
      <c r="G26" s="149">
        <v>26774.551283783781</v>
      </c>
    </row>
    <row r="27" spans="1:7" ht="14.5" x14ac:dyDescent="0.3">
      <c r="A27" s="146">
        <v>1935</v>
      </c>
      <c r="B27" s="147" t="s">
        <v>290</v>
      </c>
      <c r="C27" s="148">
        <v>17455374.329999998</v>
      </c>
      <c r="D27" s="149">
        <v>0</v>
      </c>
      <c r="E27" s="150">
        <v>17455374.329999998</v>
      </c>
      <c r="F27" s="151">
        <v>1609.95</v>
      </c>
      <c r="G27" s="149">
        <v>10842.184123730549</v>
      </c>
    </row>
    <row r="28" spans="1:7" ht="14.5" x14ac:dyDescent="0.3">
      <c r="A28" s="146">
        <v>1936</v>
      </c>
      <c r="B28" s="147" t="s">
        <v>291</v>
      </c>
      <c r="C28" s="148">
        <v>9115430.4699999988</v>
      </c>
      <c r="D28" s="149">
        <v>0</v>
      </c>
      <c r="E28" s="150">
        <v>9115430.4699999988</v>
      </c>
      <c r="F28" s="151">
        <v>1018.65</v>
      </c>
      <c r="G28" s="149">
        <v>8948.5401953565979</v>
      </c>
    </row>
    <row r="29" spans="1:7" ht="14.5" x14ac:dyDescent="0.3">
      <c r="A29" s="146">
        <v>1944</v>
      </c>
      <c r="B29" s="147" t="s">
        <v>292</v>
      </c>
      <c r="C29" s="148">
        <v>21379807.170000002</v>
      </c>
      <c r="D29" s="149">
        <v>89308.77</v>
      </c>
      <c r="E29" s="150">
        <v>21290498.400000002</v>
      </c>
      <c r="F29" s="151">
        <v>2397.21</v>
      </c>
      <c r="G29" s="149">
        <v>8881.3655874954638</v>
      </c>
    </row>
    <row r="30" spans="1:7" ht="14.5" x14ac:dyDescent="0.3">
      <c r="A30" s="146">
        <v>1945</v>
      </c>
      <c r="B30" s="147" t="s">
        <v>293</v>
      </c>
      <c r="C30" s="148">
        <v>7778861.8200000003</v>
      </c>
      <c r="D30" s="149">
        <v>0</v>
      </c>
      <c r="E30" s="150">
        <v>7778861.8200000003</v>
      </c>
      <c r="F30" s="151">
        <v>705.79</v>
      </c>
      <c r="G30" s="149">
        <v>11021.49622408932</v>
      </c>
    </row>
    <row r="31" spans="1:7" ht="14.5" x14ac:dyDescent="0.3">
      <c r="A31" s="146">
        <v>1946</v>
      </c>
      <c r="B31" s="147" t="s">
        <v>294</v>
      </c>
      <c r="C31" s="148">
        <v>8123687.0499999989</v>
      </c>
      <c r="D31" s="149">
        <v>58000</v>
      </c>
      <c r="E31" s="150">
        <v>8065687.0499999989</v>
      </c>
      <c r="F31" s="151">
        <v>902.74</v>
      </c>
      <c r="G31" s="149">
        <v>8934.6733832554219</v>
      </c>
    </row>
    <row r="32" spans="1:7" ht="14.5" x14ac:dyDescent="0.3">
      <c r="A32" s="146">
        <v>1947</v>
      </c>
      <c r="B32" s="147" t="s">
        <v>295</v>
      </c>
      <c r="C32" s="148">
        <v>6447555.5499999998</v>
      </c>
      <c r="D32" s="149">
        <v>0</v>
      </c>
      <c r="E32" s="150">
        <v>6447555.5499999998</v>
      </c>
      <c r="F32" s="151">
        <v>562.47</v>
      </c>
      <c r="G32" s="149">
        <v>11462.932334168932</v>
      </c>
    </row>
    <row r="33" spans="1:7" ht="14.5" x14ac:dyDescent="0.3">
      <c r="A33" s="146">
        <v>1948</v>
      </c>
      <c r="B33" s="147" t="s">
        <v>296</v>
      </c>
      <c r="C33" s="148">
        <v>27185555.780000001</v>
      </c>
      <c r="D33" s="149">
        <v>0</v>
      </c>
      <c r="E33" s="150">
        <v>27185555.780000001</v>
      </c>
      <c r="F33" s="151">
        <v>2785.82</v>
      </c>
      <c r="G33" s="149">
        <v>9758.5471351343585</v>
      </c>
    </row>
    <row r="34" spans="1:7" ht="14.5" x14ac:dyDescent="0.3">
      <c r="A34" s="146">
        <v>1964</v>
      </c>
      <c r="B34" s="147" t="s">
        <v>297</v>
      </c>
      <c r="C34" s="148">
        <v>12012393.43</v>
      </c>
      <c r="D34" s="149">
        <v>1750</v>
      </c>
      <c r="E34" s="150">
        <v>12010643.43</v>
      </c>
      <c r="F34" s="151">
        <v>1268.18</v>
      </c>
      <c r="G34" s="149">
        <v>9470.7718383825631</v>
      </c>
    </row>
    <row r="35" spans="1:7" ht="14.5" x14ac:dyDescent="0.3">
      <c r="A35" s="146">
        <v>1965</v>
      </c>
      <c r="B35" s="147" t="s">
        <v>298</v>
      </c>
      <c r="C35" s="148">
        <v>31631222.149999999</v>
      </c>
      <c r="D35" s="149">
        <v>0</v>
      </c>
      <c r="E35" s="150">
        <v>31631222.149999999</v>
      </c>
      <c r="F35" s="151">
        <v>3237.59</v>
      </c>
      <c r="G35" s="149">
        <v>9769.9900697741214</v>
      </c>
    </row>
    <row r="36" spans="1:7" ht="14.5" x14ac:dyDescent="0.3">
      <c r="A36" s="146">
        <v>1966</v>
      </c>
      <c r="B36" s="147" t="s">
        <v>299</v>
      </c>
      <c r="C36" s="148">
        <v>39978546.909999996</v>
      </c>
      <c r="D36" s="149">
        <v>0</v>
      </c>
      <c r="E36" s="150">
        <v>39978546.909999996</v>
      </c>
      <c r="F36" s="151">
        <v>4187.47</v>
      </c>
      <c r="G36" s="149">
        <v>9547.1840777366742</v>
      </c>
    </row>
    <row r="37" spans="1:7" ht="14.5" x14ac:dyDescent="0.3">
      <c r="A37" s="146">
        <v>1967</v>
      </c>
      <c r="B37" s="147" t="s">
        <v>300</v>
      </c>
      <c r="C37" s="148">
        <v>1988630.1999999997</v>
      </c>
      <c r="D37" s="149">
        <v>0</v>
      </c>
      <c r="E37" s="150">
        <v>1988630.1999999997</v>
      </c>
      <c r="F37" s="151">
        <v>112.16</v>
      </c>
      <c r="G37" s="149">
        <v>17730.297788873038</v>
      </c>
    </row>
    <row r="38" spans="1:7" ht="14.5" x14ac:dyDescent="0.3">
      <c r="A38" s="146">
        <v>1968</v>
      </c>
      <c r="B38" s="147" t="s">
        <v>301</v>
      </c>
      <c r="C38" s="148">
        <v>5380111.2400000002</v>
      </c>
      <c r="D38" s="149">
        <v>0</v>
      </c>
      <c r="E38" s="150">
        <v>5380111.2400000002</v>
      </c>
      <c r="F38" s="151">
        <v>510.08</v>
      </c>
      <c r="G38" s="149">
        <v>10547.583202634882</v>
      </c>
    </row>
    <row r="39" spans="1:7" ht="14.5" x14ac:dyDescent="0.3">
      <c r="A39" s="146">
        <v>1969</v>
      </c>
      <c r="B39" s="147" t="s">
        <v>302</v>
      </c>
      <c r="C39" s="148">
        <v>7327779.8200000003</v>
      </c>
      <c r="D39" s="149">
        <v>0</v>
      </c>
      <c r="E39" s="150">
        <v>7327779.8200000003</v>
      </c>
      <c r="F39" s="151">
        <v>655.99</v>
      </c>
      <c r="G39" s="149">
        <v>11170.5663500968</v>
      </c>
    </row>
    <row r="40" spans="1:7" ht="14.5" x14ac:dyDescent="0.3">
      <c r="A40" s="146">
        <v>1970</v>
      </c>
      <c r="B40" s="147" t="s">
        <v>303</v>
      </c>
      <c r="C40" s="148">
        <v>28211101.359999999</v>
      </c>
      <c r="D40" s="149">
        <v>5844</v>
      </c>
      <c r="E40" s="150">
        <v>28205257.359999999</v>
      </c>
      <c r="F40" s="151">
        <v>3018.87</v>
      </c>
      <c r="G40" s="149">
        <v>9342.9850771977599</v>
      </c>
    </row>
    <row r="41" spans="1:7" ht="14.5" x14ac:dyDescent="0.3">
      <c r="A41" s="146">
        <v>1972</v>
      </c>
      <c r="B41" s="147" t="s">
        <v>304</v>
      </c>
      <c r="C41" s="148">
        <v>4737440.79</v>
      </c>
      <c r="D41" s="149">
        <v>0</v>
      </c>
      <c r="E41" s="150">
        <v>4737440.79</v>
      </c>
      <c r="F41" s="151">
        <v>471.24</v>
      </c>
      <c r="G41" s="149">
        <v>10053.138082505729</v>
      </c>
    </row>
    <row r="42" spans="1:7" ht="14.5" x14ac:dyDescent="0.3">
      <c r="A42" s="146">
        <v>1973</v>
      </c>
      <c r="B42" s="147" t="s">
        <v>305</v>
      </c>
      <c r="C42" s="148">
        <v>2514043</v>
      </c>
      <c r="D42" s="149">
        <v>0</v>
      </c>
      <c r="E42" s="150">
        <v>2514043</v>
      </c>
      <c r="F42" s="151">
        <v>226.96</v>
      </c>
      <c r="G42" s="149">
        <v>11077.031194924215</v>
      </c>
    </row>
    <row r="43" spans="1:7" ht="14.5" x14ac:dyDescent="0.3">
      <c r="A43" s="146">
        <v>1974</v>
      </c>
      <c r="B43" s="147" t="s">
        <v>306</v>
      </c>
      <c r="C43" s="148">
        <v>14779548.710000001</v>
      </c>
      <c r="D43" s="149">
        <v>0</v>
      </c>
      <c r="E43" s="150">
        <v>14779548.710000001</v>
      </c>
      <c r="F43" s="151">
        <v>1516.99</v>
      </c>
      <c r="G43" s="149">
        <v>9742.6803802266331</v>
      </c>
    </row>
    <row r="44" spans="1:7" ht="14.5" x14ac:dyDescent="0.3">
      <c r="A44" s="146">
        <v>1976</v>
      </c>
      <c r="B44" s="147" t="s">
        <v>307</v>
      </c>
      <c r="C44" s="148">
        <v>171499628.39000002</v>
      </c>
      <c r="D44" s="149">
        <v>0</v>
      </c>
      <c r="E44" s="150">
        <v>171499628.39000002</v>
      </c>
      <c r="F44" s="151">
        <v>18459.79</v>
      </c>
      <c r="G44" s="149">
        <v>9290.4430868390173</v>
      </c>
    </row>
    <row r="45" spans="1:7" ht="14.5" x14ac:dyDescent="0.3">
      <c r="A45" s="146">
        <v>1977</v>
      </c>
      <c r="B45" s="147" t="s">
        <v>308</v>
      </c>
      <c r="C45" s="148">
        <v>71893045.069999993</v>
      </c>
      <c r="D45" s="149">
        <v>44307</v>
      </c>
      <c r="E45" s="150">
        <v>71848738.069999993</v>
      </c>
      <c r="F45" s="151">
        <v>7323.69</v>
      </c>
      <c r="G45" s="149">
        <v>9810.4559409259527</v>
      </c>
    </row>
    <row r="46" spans="1:7" ht="14.5" x14ac:dyDescent="0.3">
      <c r="A46" s="146">
        <v>1978</v>
      </c>
      <c r="B46" s="147" t="s">
        <v>309</v>
      </c>
      <c r="C46" s="148">
        <v>11399342.91</v>
      </c>
      <c r="D46" s="149">
        <v>0</v>
      </c>
      <c r="E46" s="150">
        <v>11399342.91</v>
      </c>
      <c r="F46" s="151">
        <v>1105.18</v>
      </c>
      <c r="G46" s="149">
        <v>10314.467245154636</v>
      </c>
    </row>
    <row r="47" spans="1:7" ht="14.5" x14ac:dyDescent="0.3">
      <c r="A47" s="146">
        <v>1990</v>
      </c>
      <c r="B47" s="147" t="s">
        <v>310</v>
      </c>
      <c r="C47" s="148">
        <v>5746560.8899999997</v>
      </c>
      <c r="D47" s="149">
        <v>0</v>
      </c>
      <c r="E47" s="150">
        <v>5746560.8899999997</v>
      </c>
      <c r="F47" s="151">
        <v>632.89</v>
      </c>
      <c r="G47" s="149">
        <v>9079.8731059109796</v>
      </c>
    </row>
    <row r="48" spans="1:7" ht="14.5" x14ac:dyDescent="0.3">
      <c r="A48" s="146">
        <v>1991</v>
      </c>
      <c r="B48" s="147" t="s">
        <v>311</v>
      </c>
      <c r="C48" s="148">
        <v>54446603.749999993</v>
      </c>
      <c r="D48" s="149">
        <v>0</v>
      </c>
      <c r="E48" s="150">
        <v>54446603.749999993</v>
      </c>
      <c r="F48" s="151">
        <v>5968.16</v>
      </c>
      <c r="G48" s="149">
        <v>9122.8458603656727</v>
      </c>
    </row>
    <row r="49" spans="1:7" ht="14.5" x14ac:dyDescent="0.3">
      <c r="A49" s="146">
        <v>1992</v>
      </c>
      <c r="B49" s="147" t="s">
        <v>312</v>
      </c>
      <c r="C49" s="148">
        <v>7508524.8499999996</v>
      </c>
      <c r="D49" s="149">
        <v>0</v>
      </c>
      <c r="E49" s="150">
        <v>7508524.8499999996</v>
      </c>
      <c r="F49" s="151">
        <v>752.39</v>
      </c>
      <c r="G49" s="149">
        <v>9979.5649197889397</v>
      </c>
    </row>
    <row r="50" spans="1:7" ht="14.5" x14ac:dyDescent="0.3">
      <c r="A50" s="146">
        <v>1993</v>
      </c>
      <c r="B50" s="147" t="s">
        <v>313</v>
      </c>
      <c r="C50" s="148">
        <v>2665083.67</v>
      </c>
      <c r="D50" s="149">
        <v>0</v>
      </c>
      <c r="E50" s="150">
        <v>2665083.67</v>
      </c>
      <c r="F50" s="151">
        <v>201.71</v>
      </c>
      <c r="G50" s="149">
        <v>13212.451886371522</v>
      </c>
    </row>
    <row r="51" spans="1:7" ht="14.5" x14ac:dyDescent="0.3">
      <c r="A51" s="146">
        <v>1994</v>
      </c>
      <c r="B51" s="147" t="s">
        <v>314</v>
      </c>
      <c r="C51" s="148">
        <v>12752818</v>
      </c>
      <c r="D51" s="149">
        <v>0</v>
      </c>
      <c r="E51" s="150">
        <v>12752818</v>
      </c>
      <c r="F51" s="151">
        <v>1498.86</v>
      </c>
      <c r="G51" s="149">
        <v>8508.3450088734116</v>
      </c>
    </row>
    <row r="52" spans="1:7" ht="14.5" x14ac:dyDescent="0.3">
      <c r="A52" s="146">
        <v>1995</v>
      </c>
      <c r="B52" s="147" t="s">
        <v>315</v>
      </c>
      <c r="C52" s="148">
        <v>2704769.2300000004</v>
      </c>
      <c r="D52" s="149">
        <v>0</v>
      </c>
      <c r="E52" s="150">
        <v>2704769.2300000004</v>
      </c>
      <c r="F52" s="151">
        <v>208.06</v>
      </c>
      <c r="G52" s="149">
        <v>12999.948236085747</v>
      </c>
    </row>
    <row r="53" spans="1:7" ht="14.5" x14ac:dyDescent="0.3">
      <c r="A53" s="146">
        <v>1996</v>
      </c>
      <c r="B53" s="147" t="s">
        <v>316</v>
      </c>
      <c r="C53" s="148">
        <v>3564342.38</v>
      </c>
      <c r="D53" s="149">
        <v>0</v>
      </c>
      <c r="E53" s="150">
        <v>3564342.38</v>
      </c>
      <c r="F53" s="151">
        <v>318.51</v>
      </c>
      <c r="G53" s="149">
        <v>11190.676525069857</v>
      </c>
    </row>
    <row r="54" spans="1:7" ht="14.5" x14ac:dyDescent="0.3">
      <c r="A54" s="146">
        <v>1997</v>
      </c>
      <c r="B54" s="147" t="s">
        <v>317</v>
      </c>
      <c r="C54" s="148">
        <v>3425941.35</v>
      </c>
      <c r="D54" s="149">
        <v>0</v>
      </c>
      <c r="E54" s="150">
        <v>3425941.35</v>
      </c>
      <c r="F54" s="151">
        <v>256.83999999999997</v>
      </c>
      <c r="G54" s="149">
        <v>13338.815410372217</v>
      </c>
    </row>
    <row r="55" spans="1:7" ht="14.5" x14ac:dyDescent="0.3">
      <c r="A55" s="146">
        <v>1998</v>
      </c>
      <c r="B55" s="147" t="s">
        <v>318</v>
      </c>
      <c r="C55" s="148">
        <v>3454391.79</v>
      </c>
      <c r="D55" s="149">
        <v>36066</v>
      </c>
      <c r="E55" s="150">
        <v>3418325.79</v>
      </c>
      <c r="F55" s="151">
        <v>232.78</v>
      </c>
      <c r="G55" s="149">
        <v>14684.791605808059</v>
      </c>
    </row>
    <row r="56" spans="1:7" ht="14.5" x14ac:dyDescent="0.3">
      <c r="A56" s="146">
        <v>1999</v>
      </c>
      <c r="B56" s="147" t="s">
        <v>319</v>
      </c>
      <c r="C56" s="148">
        <v>4257049.88</v>
      </c>
      <c r="D56" s="149">
        <v>0</v>
      </c>
      <c r="E56" s="150">
        <v>4257049.88</v>
      </c>
      <c r="F56" s="151">
        <v>390.97</v>
      </c>
      <c r="G56" s="149">
        <v>10888.43103051385</v>
      </c>
    </row>
    <row r="57" spans="1:7" ht="14.5" x14ac:dyDescent="0.3">
      <c r="A57" s="146">
        <v>2000</v>
      </c>
      <c r="B57" s="147" t="s">
        <v>320</v>
      </c>
      <c r="C57" s="148">
        <v>3657036.81</v>
      </c>
      <c r="D57" s="149">
        <v>0</v>
      </c>
      <c r="E57" s="150">
        <v>3657036.81</v>
      </c>
      <c r="F57" s="151">
        <v>283.51</v>
      </c>
      <c r="G57" s="149">
        <v>12899.145744418187</v>
      </c>
    </row>
    <row r="58" spans="1:7" ht="14.5" x14ac:dyDescent="0.3">
      <c r="A58" s="146">
        <v>2001</v>
      </c>
      <c r="B58" s="147" t="s">
        <v>321</v>
      </c>
      <c r="C58" s="148">
        <v>8456938.2699999996</v>
      </c>
      <c r="D58" s="149">
        <v>1102175.0900000001</v>
      </c>
      <c r="E58" s="150">
        <v>7354763.1799999997</v>
      </c>
      <c r="F58" s="151">
        <v>609.94000000000005</v>
      </c>
      <c r="G58" s="149">
        <v>12058.174869659309</v>
      </c>
    </row>
    <row r="59" spans="1:7" ht="14.5" x14ac:dyDescent="0.3">
      <c r="A59" s="146">
        <v>2002</v>
      </c>
      <c r="B59" s="147" t="s">
        <v>322</v>
      </c>
      <c r="C59" s="148">
        <v>12689950.92</v>
      </c>
      <c r="D59" s="149">
        <v>0</v>
      </c>
      <c r="E59" s="150">
        <v>12689950.92</v>
      </c>
      <c r="F59" s="151">
        <v>1378.05</v>
      </c>
      <c r="G59" s="149">
        <v>9208.6288015674327</v>
      </c>
    </row>
    <row r="60" spans="1:7" ht="14.5" x14ac:dyDescent="0.3">
      <c r="A60" s="146">
        <v>2003</v>
      </c>
      <c r="B60" s="147" t="s">
        <v>323</v>
      </c>
      <c r="C60" s="148">
        <v>11916152</v>
      </c>
      <c r="D60" s="149">
        <v>0</v>
      </c>
      <c r="E60" s="150">
        <v>11916152</v>
      </c>
      <c r="F60" s="151">
        <v>1386.12</v>
      </c>
      <c r="G60" s="149">
        <v>8596.7679565982744</v>
      </c>
    </row>
    <row r="61" spans="1:7" ht="14.5" x14ac:dyDescent="0.3">
      <c r="A61" s="146">
        <v>2005</v>
      </c>
      <c r="B61" s="147" t="s">
        <v>324</v>
      </c>
      <c r="C61" s="148">
        <v>2746444.58</v>
      </c>
      <c r="D61" s="149">
        <v>0</v>
      </c>
      <c r="E61" s="150">
        <v>2746444.58</v>
      </c>
      <c r="F61" s="151">
        <v>172.22</v>
      </c>
      <c r="G61" s="149">
        <v>15947.303332946232</v>
      </c>
    </row>
    <row r="62" spans="1:7" ht="14.5" x14ac:dyDescent="0.3">
      <c r="A62" s="146">
        <v>2006</v>
      </c>
      <c r="B62" s="147" t="s">
        <v>325</v>
      </c>
      <c r="C62" s="148">
        <v>2207093.8000000003</v>
      </c>
      <c r="D62" s="149">
        <v>13795.84</v>
      </c>
      <c r="E62" s="150">
        <v>2193297.9600000004</v>
      </c>
      <c r="F62" s="151">
        <v>138.1</v>
      </c>
      <c r="G62" s="149">
        <v>15881.954815351199</v>
      </c>
    </row>
    <row r="63" spans="1:7" ht="14.5" x14ac:dyDescent="0.3">
      <c r="A63" s="146">
        <v>2008</v>
      </c>
      <c r="B63" s="147" t="s">
        <v>326</v>
      </c>
      <c r="C63" s="148">
        <v>6072811.3599999994</v>
      </c>
      <c r="D63" s="149">
        <v>0</v>
      </c>
      <c r="E63" s="150">
        <v>6072811.3599999994</v>
      </c>
      <c r="F63" s="151">
        <v>582.94000000000005</v>
      </c>
      <c r="G63" s="149">
        <v>10417.55817065221</v>
      </c>
    </row>
    <row r="64" spans="1:7" ht="14.5" x14ac:dyDescent="0.3">
      <c r="A64" s="146">
        <v>2009</v>
      </c>
      <c r="B64" s="147" t="s">
        <v>327</v>
      </c>
      <c r="C64" s="148">
        <v>2476505.25</v>
      </c>
      <c r="D64" s="149">
        <v>0</v>
      </c>
      <c r="E64" s="150">
        <v>2476505.25</v>
      </c>
      <c r="F64" s="151">
        <v>172.25</v>
      </c>
      <c r="G64" s="149">
        <v>14377.388969521046</v>
      </c>
    </row>
    <row r="65" spans="1:7" ht="14.5" x14ac:dyDescent="0.3">
      <c r="A65" s="146">
        <v>2010</v>
      </c>
      <c r="B65" s="147" t="s">
        <v>328</v>
      </c>
      <c r="C65" s="148">
        <v>1015977.87</v>
      </c>
      <c r="D65" s="149">
        <v>0</v>
      </c>
      <c r="E65" s="150">
        <v>1015977.87</v>
      </c>
      <c r="F65" s="151">
        <v>49.49</v>
      </c>
      <c r="G65" s="149">
        <v>20528.952717720749</v>
      </c>
    </row>
    <row r="66" spans="1:7" ht="14.5" x14ac:dyDescent="0.3">
      <c r="A66" s="146">
        <v>2011</v>
      </c>
      <c r="B66" s="147" t="s">
        <v>329</v>
      </c>
      <c r="C66" s="148">
        <v>1047612.38</v>
      </c>
      <c r="D66" s="149">
        <v>0</v>
      </c>
      <c r="E66" s="150">
        <v>1047612.38</v>
      </c>
      <c r="F66" s="151">
        <v>53.89</v>
      </c>
      <c r="G66" s="149">
        <v>19439.828910744109</v>
      </c>
    </row>
    <row r="67" spans="1:7" ht="14.5" x14ac:dyDescent="0.3">
      <c r="A67" s="146">
        <v>2012</v>
      </c>
      <c r="B67" s="147" t="s">
        <v>330</v>
      </c>
      <c r="C67" s="148">
        <v>925552.98</v>
      </c>
      <c r="D67" s="149">
        <v>0</v>
      </c>
      <c r="E67" s="150">
        <v>925552.98</v>
      </c>
      <c r="F67" s="151">
        <v>38.31</v>
      </c>
      <c r="G67" s="149">
        <v>24159.566170712606</v>
      </c>
    </row>
    <row r="68" spans="1:7" ht="14.5" x14ac:dyDescent="0.3">
      <c r="A68" s="146">
        <v>2014</v>
      </c>
      <c r="B68" s="147" t="s">
        <v>331</v>
      </c>
      <c r="C68" s="148">
        <v>8588210.3499999996</v>
      </c>
      <c r="D68" s="149">
        <v>0</v>
      </c>
      <c r="E68" s="150">
        <v>8588210.3499999996</v>
      </c>
      <c r="F68" s="151">
        <v>829.18</v>
      </c>
      <c r="G68" s="149">
        <v>10357.474070768711</v>
      </c>
    </row>
    <row r="69" spans="1:7" ht="14.5" x14ac:dyDescent="0.3">
      <c r="A69" s="146">
        <v>2015</v>
      </c>
      <c r="B69" s="147" t="s">
        <v>332</v>
      </c>
      <c r="C69" s="148">
        <v>4628076.5</v>
      </c>
      <c r="D69" s="149">
        <v>0</v>
      </c>
      <c r="E69" s="150">
        <v>4628076.5</v>
      </c>
      <c r="F69" s="151">
        <v>598.04999999999995</v>
      </c>
      <c r="G69" s="149">
        <v>7738.6113201237358</v>
      </c>
    </row>
    <row r="70" spans="1:7" ht="14.5" x14ac:dyDescent="0.3">
      <c r="A70" s="146">
        <v>2016</v>
      </c>
      <c r="B70" s="147" t="s">
        <v>333</v>
      </c>
      <c r="C70" s="148">
        <v>178432.19</v>
      </c>
      <c r="D70" s="149">
        <v>0</v>
      </c>
      <c r="E70" s="150">
        <v>178432.19</v>
      </c>
      <c r="F70" s="151">
        <v>3.88</v>
      </c>
      <c r="G70" s="149">
        <v>45987.677835051545</v>
      </c>
    </row>
    <row r="71" spans="1:7" ht="14.5" x14ac:dyDescent="0.3">
      <c r="A71" s="146">
        <v>2017</v>
      </c>
      <c r="B71" s="147" t="s">
        <v>334</v>
      </c>
      <c r="C71" s="148">
        <v>146923.06</v>
      </c>
      <c r="D71" s="149">
        <v>0</v>
      </c>
      <c r="E71" s="150">
        <v>146923.06</v>
      </c>
      <c r="F71" s="151">
        <v>4</v>
      </c>
      <c r="G71" s="149">
        <v>36730.764999999999</v>
      </c>
    </row>
    <row r="72" spans="1:7" ht="14.5" x14ac:dyDescent="0.3">
      <c r="A72" s="146">
        <v>2018</v>
      </c>
      <c r="B72" s="147" t="s">
        <v>335</v>
      </c>
      <c r="C72" s="148">
        <v>207431.84</v>
      </c>
      <c r="D72" s="149">
        <v>0</v>
      </c>
      <c r="E72" s="150">
        <v>207431.84</v>
      </c>
      <c r="F72" s="151">
        <v>3.46</v>
      </c>
      <c r="G72" s="149">
        <v>59951.398843930634</v>
      </c>
    </row>
    <row r="73" spans="1:7" ht="14.5" x14ac:dyDescent="0.3">
      <c r="A73" s="146">
        <v>2019</v>
      </c>
      <c r="B73" s="147" t="s">
        <v>336</v>
      </c>
      <c r="C73" s="148">
        <v>236733.05</v>
      </c>
      <c r="D73" s="149">
        <v>0</v>
      </c>
      <c r="E73" s="150">
        <v>236733.05</v>
      </c>
      <c r="F73" s="151">
        <v>5.63</v>
      </c>
      <c r="G73" s="149">
        <v>42048.499111900528</v>
      </c>
    </row>
    <row r="74" spans="1:7" ht="14.5" x14ac:dyDescent="0.3">
      <c r="A74" s="146">
        <v>2020</v>
      </c>
      <c r="B74" s="147" t="s">
        <v>337</v>
      </c>
      <c r="C74" s="148">
        <v>240369.87</v>
      </c>
      <c r="D74" s="149">
        <v>0</v>
      </c>
      <c r="E74" s="150">
        <v>240369.87</v>
      </c>
      <c r="F74" s="151">
        <v>2.69</v>
      </c>
      <c r="G74" s="149">
        <v>89356.828996282522</v>
      </c>
    </row>
    <row r="75" spans="1:7" ht="14.5" x14ac:dyDescent="0.3">
      <c r="A75" s="146">
        <v>2021</v>
      </c>
      <c r="B75" s="147" t="s">
        <v>338</v>
      </c>
      <c r="C75" s="148">
        <v>207698.11</v>
      </c>
      <c r="D75" s="149">
        <v>0</v>
      </c>
      <c r="E75" s="150">
        <v>207698.11</v>
      </c>
      <c r="F75" s="151">
        <v>7</v>
      </c>
      <c r="G75" s="149">
        <v>29671.158571428568</v>
      </c>
    </row>
    <row r="76" spans="1:7" ht="14.5" x14ac:dyDescent="0.3">
      <c r="A76" s="146">
        <v>2022</v>
      </c>
      <c r="B76" s="147" t="s">
        <v>339</v>
      </c>
      <c r="C76" s="148">
        <v>285386</v>
      </c>
      <c r="D76" s="149">
        <v>0</v>
      </c>
      <c r="E76" s="150">
        <v>285386</v>
      </c>
      <c r="F76" s="151">
        <v>14.46</v>
      </c>
      <c r="G76" s="149">
        <v>19736.237897648683</v>
      </c>
    </row>
    <row r="77" spans="1:7" ht="14.5" x14ac:dyDescent="0.3">
      <c r="A77" s="146">
        <v>2023</v>
      </c>
      <c r="B77" s="147" t="s">
        <v>340</v>
      </c>
      <c r="C77" s="148">
        <v>5199834.1899999995</v>
      </c>
      <c r="D77" s="149">
        <v>0</v>
      </c>
      <c r="E77" s="150">
        <v>5199834.1899999995</v>
      </c>
      <c r="F77" s="151">
        <v>648.6</v>
      </c>
      <c r="G77" s="149">
        <v>8017.0123188405787</v>
      </c>
    </row>
    <row r="78" spans="1:7" ht="14.5" x14ac:dyDescent="0.3">
      <c r="A78" s="146">
        <v>2024</v>
      </c>
      <c r="B78" s="147" t="s">
        <v>341</v>
      </c>
      <c r="C78" s="148">
        <v>47010575.32</v>
      </c>
      <c r="D78" s="149">
        <v>0</v>
      </c>
      <c r="E78" s="150">
        <v>47010575.32</v>
      </c>
      <c r="F78" s="151">
        <v>4003.28</v>
      </c>
      <c r="G78" s="149">
        <v>11743.014558062388</v>
      </c>
    </row>
    <row r="79" spans="1:7" ht="14.5" x14ac:dyDescent="0.3">
      <c r="A79" s="146">
        <v>2039</v>
      </c>
      <c r="B79" s="147" t="s">
        <v>342</v>
      </c>
      <c r="C79" s="148">
        <v>23626299.740000002</v>
      </c>
      <c r="D79" s="149">
        <v>0</v>
      </c>
      <c r="E79" s="150">
        <v>23626299.740000002</v>
      </c>
      <c r="F79" s="151">
        <v>2589.5700000000002</v>
      </c>
      <c r="G79" s="149">
        <v>9123.6381870349142</v>
      </c>
    </row>
    <row r="80" spans="1:7" ht="14.5" x14ac:dyDescent="0.3">
      <c r="A80" s="146">
        <v>2041</v>
      </c>
      <c r="B80" s="147" t="s">
        <v>343</v>
      </c>
      <c r="C80" s="148">
        <v>31485153.859999999</v>
      </c>
      <c r="D80" s="149">
        <v>10086.299999999999</v>
      </c>
      <c r="E80" s="150">
        <v>31475067.559999999</v>
      </c>
      <c r="F80" s="151">
        <v>2796.76</v>
      </c>
      <c r="G80" s="149">
        <v>11254.118179607831</v>
      </c>
    </row>
    <row r="81" spans="1:7" ht="14.5" x14ac:dyDescent="0.3">
      <c r="A81" s="146">
        <v>2042</v>
      </c>
      <c r="B81" s="147" t="s">
        <v>344</v>
      </c>
      <c r="C81" s="148">
        <v>47320268.420000002</v>
      </c>
      <c r="D81" s="149">
        <v>18250</v>
      </c>
      <c r="E81" s="150">
        <v>47302018.420000002</v>
      </c>
      <c r="F81" s="151">
        <v>4808.8900000000003</v>
      </c>
      <c r="G81" s="149">
        <v>9836.3693950163124</v>
      </c>
    </row>
    <row r="82" spans="1:7" ht="14.5" x14ac:dyDescent="0.3">
      <c r="A82" s="146">
        <v>2043</v>
      </c>
      <c r="B82" s="147" t="s">
        <v>345</v>
      </c>
      <c r="C82" s="148">
        <v>40524822.650000006</v>
      </c>
      <c r="D82" s="149">
        <v>42039.45</v>
      </c>
      <c r="E82" s="150">
        <v>40482783.200000003</v>
      </c>
      <c r="F82" s="151">
        <v>4100.29</v>
      </c>
      <c r="G82" s="149">
        <v>9873.151216133494</v>
      </c>
    </row>
    <row r="83" spans="1:7" ht="14.5" x14ac:dyDescent="0.3">
      <c r="A83" s="146">
        <v>2044</v>
      </c>
      <c r="B83" s="147" t="s">
        <v>346</v>
      </c>
      <c r="C83" s="148">
        <v>10561942.800000001</v>
      </c>
      <c r="D83" s="149">
        <v>0</v>
      </c>
      <c r="E83" s="150">
        <v>10561942.800000001</v>
      </c>
      <c r="F83" s="151">
        <v>1088.5899999999999</v>
      </c>
      <c r="G83" s="149">
        <v>9702.406599362479</v>
      </c>
    </row>
    <row r="84" spans="1:7" ht="14.5" x14ac:dyDescent="0.3">
      <c r="A84" s="146">
        <v>2045</v>
      </c>
      <c r="B84" s="147" t="s">
        <v>347</v>
      </c>
      <c r="C84" s="148">
        <v>2834832.99</v>
      </c>
      <c r="D84" s="149">
        <v>0</v>
      </c>
      <c r="E84" s="150">
        <v>2834832.99</v>
      </c>
      <c r="F84" s="151">
        <v>210.58</v>
      </c>
      <c r="G84" s="149">
        <v>13462.023886408966</v>
      </c>
    </row>
    <row r="85" spans="1:7" ht="14.5" x14ac:dyDescent="0.3">
      <c r="A85" s="146">
        <v>2046</v>
      </c>
      <c r="B85" s="147" t="s">
        <v>348</v>
      </c>
      <c r="C85" s="148">
        <v>3222399.66</v>
      </c>
      <c r="D85" s="149">
        <v>0</v>
      </c>
      <c r="E85" s="150">
        <v>3222399.66</v>
      </c>
      <c r="F85" s="151">
        <v>218.32</v>
      </c>
      <c r="G85" s="149">
        <v>14759.983785269331</v>
      </c>
    </row>
    <row r="86" spans="1:7" ht="14.5" x14ac:dyDescent="0.3">
      <c r="A86" s="146">
        <v>2047</v>
      </c>
      <c r="B86" s="147" t="s">
        <v>349</v>
      </c>
      <c r="C86" s="148">
        <v>339914</v>
      </c>
      <c r="D86" s="149">
        <v>0</v>
      </c>
      <c r="E86" s="150">
        <v>339914</v>
      </c>
      <c r="F86" s="151">
        <v>14.98</v>
      </c>
      <c r="G86" s="149">
        <v>22691.188251001335</v>
      </c>
    </row>
    <row r="87" spans="1:7" ht="14.5" x14ac:dyDescent="0.3">
      <c r="A87" s="146">
        <v>2048</v>
      </c>
      <c r="B87" s="147" t="s">
        <v>350</v>
      </c>
      <c r="C87" s="148">
        <v>135269188.06999999</v>
      </c>
      <c r="D87" s="149">
        <v>61972.47</v>
      </c>
      <c r="E87" s="150">
        <v>135207215.59999999</v>
      </c>
      <c r="F87" s="151">
        <v>14343.54</v>
      </c>
      <c r="G87" s="149">
        <v>9426.3491160480589</v>
      </c>
    </row>
    <row r="88" spans="1:7" ht="14.5" x14ac:dyDescent="0.3">
      <c r="A88" s="146">
        <v>2050</v>
      </c>
      <c r="B88" s="147" t="s">
        <v>351</v>
      </c>
      <c r="C88" s="148">
        <v>7334569.0800000001</v>
      </c>
      <c r="D88" s="149">
        <v>0</v>
      </c>
      <c r="E88" s="150">
        <v>7334569.0800000001</v>
      </c>
      <c r="F88" s="151">
        <v>687.09</v>
      </c>
      <c r="G88" s="149">
        <v>10674.830196917434</v>
      </c>
    </row>
    <row r="89" spans="1:7" ht="14.5" x14ac:dyDescent="0.3">
      <c r="A89" s="146">
        <v>2051</v>
      </c>
      <c r="B89" s="147" t="s">
        <v>352</v>
      </c>
      <c r="C89" s="148">
        <v>200294.72</v>
      </c>
      <c r="D89" s="149">
        <v>0</v>
      </c>
      <c r="E89" s="150">
        <v>200294.72</v>
      </c>
      <c r="F89" s="151">
        <v>7</v>
      </c>
      <c r="G89" s="149">
        <v>28613.53142857143</v>
      </c>
    </row>
    <row r="90" spans="1:7" ht="14.5" x14ac:dyDescent="0.3">
      <c r="A90" s="146">
        <v>2052</v>
      </c>
      <c r="B90" s="147" t="s">
        <v>353</v>
      </c>
      <c r="C90" s="148">
        <v>530263.97</v>
      </c>
      <c r="D90" s="149">
        <v>0</v>
      </c>
      <c r="E90" s="150">
        <v>530263.97</v>
      </c>
      <c r="F90" s="151">
        <v>25.65</v>
      </c>
      <c r="G90" s="149">
        <v>20673.059259259258</v>
      </c>
    </row>
    <row r="91" spans="1:7" ht="14.5" x14ac:dyDescent="0.3">
      <c r="A91" s="146">
        <v>2053</v>
      </c>
      <c r="B91" s="147" t="s">
        <v>354</v>
      </c>
      <c r="C91" s="148">
        <v>32322470.549999997</v>
      </c>
      <c r="D91" s="149">
        <v>0</v>
      </c>
      <c r="E91" s="150">
        <v>32322470.549999997</v>
      </c>
      <c r="F91" s="151">
        <v>2838.68</v>
      </c>
      <c r="G91" s="149">
        <v>11386.443892936153</v>
      </c>
    </row>
    <row r="92" spans="1:7" ht="14.5" x14ac:dyDescent="0.3">
      <c r="A92" s="146">
        <v>2054</v>
      </c>
      <c r="B92" s="147" t="s">
        <v>355</v>
      </c>
      <c r="C92" s="148">
        <v>59465539.949999996</v>
      </c>
      <c r="D92" s="149">
        <v>0</v>
      </c>
      <c r="E92" s="150">
        <v>59465539.949999996</v>
      </c>
      <c r="F92" s="151">
        <v>6128.02</v>
      </c>
      <c r="G92" s="149">
        <v>9703.8749791939299</v>
      </c>
    </row>
    <row r="93" spans="1:7" ht="14.5" x14ac:dyDescent="0.3">
      <c r="A93" s="146">
        <v>2055</v>
      </c>
      <c r="B93" s="147" t="s">
        <v>356</v>
      </c>
      <c r="C93" s="148">
        <v>45603692.550000004</v>
      </c>
      <c r="D93" s="149">
        <v>0</v>
      </c>
      <c r="E93" s="150">
        <v>45603692.550000004</v>
      </c>
      <c r="F93" s="151">
        <v>4755.97</v>
      </c>
      <c r="G93" s="149">
        <v>9588.725864544982</v>
      </c>
    </row>
    <row r="94" spans="1:7" ht="14.5" x14ac:dyDescent="0.3">
      <c r="A94" s="146">
        <v>2056</v>
      </c>
      <c r="B94" s="147" t="s">
        <v>473</v>
      </c>
      <c r="C94" s="148">
        <v>29129741.960000001</v>
      </c>
      <c r="D94" s="149">
        <v>0</v>
      </c>
      <c r="E94" s="150">
        <v>29129741.960000001</v>
      </c>
      <c r="F94" s="151">
        <v>2914.05</v>
      </c>
      <c r="G94" s="149">
        <v>9996.3082170861853</v>
      </c>
    </row>
    <row r="95" spans="1:7" ht="14.5" x14ac:dyDescent="0.3">
      <c r="A95" s="146">
        <v>2057</v>
      </c>
      <c r="B95" s="147" t="s">
        <v>357</v>
      </c>
      <c r="C95" s="148">
        <v>66508087.979999997</v>
      </c>
      <c r="D95" s="149">
        <v>18480</v>
      </c>
      <c r="E95" s="150">
        <v>66489607.979999997</v>
      </c>
      <c r="F95" s="151">
        <v>6764.86</v>
      </c>
      <c r="G95" s="149">
        <v>9828.6746481080172</v>
      </c>
    </row>
    <row r="96" spans="1:7" ht="14.5" x14ac:dyDescent="0.3">
      <c r="A96" s="146">
        <v>2059</v>
      </c>
      <c r="B96" s="147" t="s">
        <v>358</v>
      </c>
      <c r="C96" s="148">
        <v>8734128.3800000008</v>
      </c>
      <c r="D96" s="149">
        <v>0</v>
      </c>
      <c r="E96" s="150">
        <v>8734128.3800000008</v>
      </c>
      <c r="F96" s="151">
        <v>726.58</v>
      </c>
      <c r="G96" s="149">
        <v>12020.876407277932</v>
      </c>
    </row>
    <row r="97" spans="1:7" ht="14.5" x14ac:dyDescent="0.3">
      <c r="A97" s="146">
        <v>2060</v>
      </c>
      <c r="B97" s="147" t="s">
        <v>359</v>
      </c>
      <c r="C97" s="148">
        <v>2634340.25</v>
      </c>
      <c r="D97" s="149">
        <v>0</v>
      </c>
      <c r="E97" s="150">
        <v>2634340.25</v>
      </c>
      <c r="F97" s="151">
        <v>202</v>
      </c>
      <c r="G97" s="149">
        <v>13041.288366336634</v>
      </c>
    </row>
    <row r="98" spans="1:7" ht="14.5" x14ac:dyDescent="0.3">
      <c r="A98" s="146">
        <v>2061</v>
      </c>
      <c r="B98" s="147" t="s">
        <v>360</v>
      </c>
      <c r="C98" s="148">
        <v>3188318.9299999997</v>
      </c>
      <c r="D98" s="149">
        <v>0</v>
      </c>
      <c r="E98" s="150">
        <v>3188318.9299999997</v>
      </c>
      <c r="F98" s="151">
        <v>222.15</v>
      </c>
      <c r="G98" s="149">
        <v>14352.099617375645</v>
      </c>
    </row>
    <row r="99" spans="1:7" ht="14.5" x14ac:dyDescent="0.3">
      <c r="A99" s="146">
        <v>2062</v>
      </c>
      <c r="B99" s="147" t="s">
        <v>361</v>
      </c>
      <c r="C99" s="148">
        <v>245529.64</v>
      </c>
      <c r="D99" s="149">
        <v>800</v>
      </c>
      <c r="E99" s="150">
        <v>244729.64</v>
      </c>
      <c r="F99" s="151">
        <v>9.81</v>
      </c>
      <c r="G99" s="149">
        <v>24946.956167176351</v>
      </c>
    </row>
    <row r="100" spans="1:7" ht="14.5" x14ac:dyDescent="0.3">
      <c r="A100" s="146">
        <v>2063</v>
      </c>
      <c r="B100" s="147" t="s">
        <v>362</v>
      </c>
      <c r="C100" s="148">
        <v>274846.56</v>
      </c>
      <c r="D100" s="149">
        <v>0</v>
      </c>
      <c r="E100" s="150">
        <v>274846.56</v>
      </c>
      <c r="F100" s="151">
        <v>11.53</v>
      </c>
      <c r="G100" s="149">
        <v>23837.516045099739</v>
      </c>
    </row>
    <row r="101" spans="1:7" ht="14.5" x14ac:dyDescent="0.3">
      <c r="A101" s="146">
        <v>2081</v>
      </c>
      <c r="B101" s="147" t="s">
        <v>363</v>
      </c>
      <c r="C101" s="148">
        <v>8883730.4100000001</v>
      </c>
      <c r="D101" s="149">
        <v>0</v>
      </c>
      <c r="E101" s="150">
        <v>8883730.4100000001</v>
      </c>
      <c r="F101" s="151">
        <v>1027.5999999999999</v>
      </c>
      <c r="G101" s="149">
        <v>8645.1249610743489</v>
      </c>
    </row>
    <row r="102" spans="1:7" ht="14.5" x14ac:dyDescent="0.3">
      <c r="A102" s="146">
        <v>2082</v>
      </c>
      <c r="B102" s="147" t="s">
        <v>364</v>
      </c>
      <c r="C102" s="148">
        <v>172740899.09</v>
      </c>
      <c r="D102" s="149">
        <v>0</v>
      </c>
      <c r="E102" s="150">
        <v>172740899.09</v>
      </c>
      <c r="F102" s="151">
        <v>17093.79</v>
      </c>
      <c r="G102" s="149">
        <v>10105.476848024926</v>
      </c>
    </row>
    <row r="103" spans="1:7" ht="14.5" x14ac:dyDescent="0.3">
      <c r="A103" s="146">
        <v>2083</v>
      </c>
      <c r="B103" s="147" t="s">
        <v>365</v>
      </c>
      <c r="C103" s="148">
        <v>102576883.95</v>
      </c>
      <c r="D103" s="149">
        <v>0</v>
      </c>
      <c r="E103" s="150">
        <v>102576883.95</v>
      </c>
      <c r="F103" s="151">
        <v>10250.25</v>
      </c>
      <c r="G103" s="149">
        <v>10007.256793736738</v>
      </c>
    </row>
    <row r="104" spans="1:7" ht="14.5" x14ac:dyDescent="0.3">
      <c r="A104" s="146">
        <v>2084</v>
      </c>
      <c r="B104" s="147" t="s">
        <v>366</v>
      </c>
      <c r="C104" s="148">
        <v>13139856.789999999</v>
      </c>
      <c r="D104" s="149">
        <v>2684.57</v>
      </c>
      <c r="E104" s="150">
        <v>13137172.219999999</v>
      </c>
      <c r="F104" s="151">
        <v>1512.35</v>
      </c>
      <c r="G104" s="149">
        <v>8686.5951796872414</v>
      </c>
    </row>
    <row r="105" spans="1:7" ht="14.5" x14ac:dyDescent="0.3">
      <c r="A105" s="146">
        <v>2085</v>
      </c>
      <c r="B105" s="147" t="s">
        <v>367</v>
      </c>
      <c r="C105" s="148">
        <v>2093195.84</v>
      </c>
      <c r="D105" s="149">
        <v>0</v>
      </c>
      <c r="E105" s="150">
        <v>2093195.84</v>
      </c>
      <c r="F105" s="151">
        <v>155.69</v>
      </c>
      <c r="G105" s="149">
        <v>13444.638962039951</v>
      </c>
    </row>
    <row r="106" spans="1:7" ht="14.5" x14ac:dyDescent="0.3">
      <c r="A106" s="146">
        <v>2086</v>
      </c>
      <c r="B106" s="147" t="s">
        <v>368</v>
      </c>
      <c r="C106" s="148">
        <v>12911161.74</v>
      </c>
      <c r="D106" s="149">
        <v>1192.1400000000001</v>
      </c>
      <c r="E106" s="150">
        <v>12909969.6</v>
      </c>
      <c r="F106" s="151">
        <v>1282.94</v>
      </c>
      <c r="G106" s="149">
        <v>10062.800754516968</v>
      </c>
    </row>
    <row r="107" spans="1:7" ht="14.5" x14ac:dyDescent="0.3">
      <c r="A107" s="146">
        <v>2087</v>
      </c>
      <c r="B107" s="147" t="s">
        <v>369</v>
      </c>
      <c r="C107" s="148">
        <v>26468704.479999997</v>
      </c>
      <c r="D107" s="149">
        <v>0</v>
      </c>
      <c r="E107" s="150">
        <v>26468704.479999997</v>
      </c>
      <c r="F107" s="151">
        <v>2730.51</v>
      </c>
      <c r="G107" s="149">
        <v>9693.6852382888155</v>
      </c>
    </row>
    <row r="108" spans="1:7" ht="14.5" x14ac:dyDescent="0.3">
      <c r="A108" s="146">
        <v>2088</v>
      </c>
      <c r="B108" s="147" t="s">
        <v>370</v>
      </c>
      <c r="C108" s="148">
        <v>54582005.439999998</v>
      </c>
      <c r="D108" s="149">
        <v>0</v>
      </c>
      <c r="E108" s="150">
        <v>54582005.439999998</v>
      </c>
      <c r="F108" s="151">
        <v>5415.43</v>
      </c>
      <c r="G108" s="149">
        <v>10078.979035829103</v>
      </c>
    </row>
    <row r="109" spans="1:7" ht="14.5" x14ac:dyDescent="0.3">
      <c r="A109" s="146">
        <v>2089</v>
      </c>
      <c r="B109" s="147" t="s">
        <v>371</v>
      </c>
      <c r="C109" s="148">
        <v>3327634.2699999996</v>
      </c>
      <c r="D109" s="149">
        <v>0</v>
      </c>
      <c r="E109" s="150">
        <v>3327634.2699999996</v>
      </c>
      <c r="F109" s="151">
        <v>258.73</v>
      </c>
      <c r="G109" s="149">
        <v>12861.416418660378</v>
      </c>
    </row>
    <row r="110" spans="1:7" ht="14.5" x14ac:dyDescent="0.3">
      <c r="A110" s="146">
        <v>2090</v>
      </c>
      <c r="B110" s="147" t="s">
        <v>372</v>
      </c>
      <c r="C110" s="148">
        <v>3171081.4699999997</v>
      </c>
      <c r="D110" s="149">
        <v>0</v>
      </c>
      <c r="E110" s="150">
        <v>3171081.4699999997</v>
      </c>
      <c r="F110" s="151">
        <v>225.13</v>
      </c>
      <c r="G110" s="149">
        <v>14085.557100342025</v>
      </c>
    </row>
    <row r="111" spans="1:7" ht="14.5" x14ac:dyDescent="0.3">
      <c r="A111" s="146">
        <v>2091</v>
      </c>
      <c r="B111" s="147" t="s">
        <v>373</v>
      </c>
      <c r="C111" s="148">
        <v>15649851.949999999</v>
      </c>
      <c r="D111" s="149">
        <v>0</v>
      </c>
      <c r="E111" s="150">
        <v>15649851.949999999</v>
      </c>
      <c r="F111" s="151">
        <v>1689.4</v>
      </c>
      <c r="G111" s="149">
        <v>9263.5562625784296</v>
      </c>
    </row>
    <row r="112" spans="1:7" ht="14.5" x14ac:dyDescent="0.3">
      <c r="A112" s="146">
        <v>2092</v>
      </c>
      <c r="B112" s="147" t="s">
        <v>374</v>
      </c>
      <c r="C112" s="148">
        <v>7961802.3200000003</v>
      </c>
      <c r="D112" s="149">
        <v>56914.22</v>
      </c>
      <c r="E112" s="150">
        <v>7904888.1000000006</v>
      </c>
      <c r="F112" s="151">
        <v>866.66</v>
      </c>
      <c r="G112" s="149">
        <v>9121.0948930376398</v>
      </c>
    </row>
    <row r="113" spans="1:7" ht="14.5" x14ac:dyDescent="0.3">
      <c r="A113" s="146">
        <v>2093</v>
      </c>
      <c r="B113" s="147" t="s">
        <v>375</v>
      </c>
      <c r="C113" s="148">
        <v>6231084.9900000002</v>
      </c>
      <c r="D113" s="149">
        <v>0</v>
      </c>
      <c r="E113" s="150">
        <v>6231084.9900000002</v>
      </c>
      <c r="F113" s="151">
        <v>562.15</v>
      </c>
      <c r="G113" s="149">
        <v>11084.381375077826</v>
      </c>
    </row>
    <row r="114" spans="1:7" ht="14.5" x14ac:dyDescent="0.3">
      <c r="A114" s="146">
        <v>2094</v>
      </c>
      <c r="B114" s="147" t="s">
        <v>376</v>
      </c>
      <c r="C114" s="148">
        <v>6394866.7699999996</v>
      </c>
      <c r="D114" s="149">
        <v>0</v>
      </c>
      <c r="E114" s="150">
        <v>6394866.7699999996</v>
      </c>
      <c r="F114" s="151">
        <v>654.35</v>
      </c>
      <c r="G114" s="149">
        <v>9772.8536257354608</v>
      </c>
    </row>
    <row r="115" spans="1:7" ht="14.5" x14ac:dyDescent="0.3">
      <c r="A115" s="146">
        <v>2095</v>
      </c>
      <c r="B115" s="147" t="s">
        <v>377</v>
      </c>
      <c r="C115" s="148">
        <v>3145561.4699999997</v>
      </c>
      <c r="D115" s="149">
        <v>0</v>
      </c>
      <c r="E115" s="150">
        <v>3145561.4699999997</v>
      </c>
      <c r="F115" s="151">
        <v>221.47</v>
      </c>
      <c r="G115" s="149">
        <v>14203.104122454508</v>
      </c>
    </row>
    <row r="116" spans="1:7" ht="14.5" x14ac:dyDescent="0.3">
      <c r="A116" s="146">
        <v>2096</v>
      </c>
      <c r="B116" s="147" t="s">
        <v>378</v>
      </c>
      <c r="C116" s="148">
        <v>15503069.24</v>
      </c>
      <c r="D116" s="149">
        <v>0</v>
      </c>
      <c r="E116" s="150">
        <v>15503069.24</v>
      </c>
      <c r="F116" s="151">
        <v>1336.94</v>
      </c>
      <c r="G116" s="149">
        <v>11595.934926025102</v>
      </c>
    </row>
    <row r="117" spans="1:7" ht="14.5" x14ac:dyDescent="0.3">
      <c r="A117" s="146">
        <v>2097</v>
      </c>
      <c r="B117" s="147" t="s">
        <v>379</v>
      </c>
      <c r="C117" s="148">
        <v>55365127.710000001</v>
      </c>
      <c r="D117" s="149">
        <v>192708.83</v>
      </c>
      <c r="E117" s="150">
        <v>55172418.880000003</v>
      </c>
      <c r="F117" s="151">
        <v>5536.19</v>
      </c>
      <c r="G117" s="149">
        <v>9965.7740937359467</v>
      </c>
    </row>
    <row r="118" spans="1:7" ht="14.5" x14ac:dyDescent="0.3">
      <c r="A118" s="146">
        <v>2099</v>
      </c>
      <c r="B118" s="147" t="s">
        <v>380</v>
      </c>
      <c r="C118" s="148">
        <v>8035062.5</v>
      </c>
      <c r="D118" s="149">
        <v>0</v>
      </c>
      <c r="E118" s="150">
        <v>8035062.5</v>
      </c>
      <c r="F118" s="151">
        <v>804</v>
      </c>
      <c r="G118" s="149">
        <v>9993.8588308457711</v>
      </c>
    </row>
    <row r="119" spans="1:7" ht="14.5" x14ac:dyDescent="0.3">
      <c r="A119" s="146">
        <v>2100</v>
      </c>
      <c r="B119" s="147" t="s">
        <v>381</v>
      </c>
      <c r="C119" s="148">
        <v>89970183.859999999</v>
      </c>
      <c r="D119" s="149">
        <v>0</v>
      </c>
      <c r="E119" s="150">
        <v>89970183.859999999</v>
      </c>
      <c r="F119" s="151">
        <v>9335.89</v>
      </c>
      <c r="G119" s="149">
        <v>9637.0227005673805</v>
      </c>
    </row>
    <row r="120" spans="1:7" ht="14.5" x14ac:dyDescent="0.3">
      <c r="A120" s="146">
        <v>2101</v>
      </c>
      <c r="B120" s="147" t="s">
        <v>382</v>
      </c>
      <c r="C120" s="148">
        <v>38708272.289999999</v>
      </c>
      <c r="D120" s="149">
        <v>120211</v>
      </c>
      <c r="E120" s="150">
        <v>38588061.289999999</v>
      </c>
      <c r="F120" s="151">
        <v>4177.46</v>
      </c>
      <c r="G120" s="149">
        <v>9237.2066494951468</v>
      </c>
    </row>
    <row r="121" spans="1:7" ht="14.5" x14ac:dyDescent="0.3">
      <c r="A121" s="146">
        <v>2102</v>
      </c>
      <c r="B121" s="147" t="s">
        <v>383</v>
      </c>
      <c r="C121" s="148">
        <v>21790655.299999997</v>
      </c>
      <c r="D121" s="149">
        <v>0</v>
      </c>
      <c r="E121" s="150">
        <v>21790655.299999997</v>
      </c>
      <c r="F121" s="151">
        <v>2276.9</v>
      </c>
      <c r="G121" s="149">
        <v>9570.3172295665136</v>
      </c>
    </row>
    <row r="122" spans="1:7" ht="14.5" x14ac:dyDescent="0.3">
      <c r="A122" s="146">
        <v>2103</v>
      </c>
      <c r="B122" s="147" t="s">
        <v>384</v>
      </c>
      <c r="C122" s="148">
        <v>9606379.4299999997</v>
      </c>
      <c r="D122" s="149">
        <v>0</v>
      </c>
      <c r="E122" s="150">
        <v>9606379.4299999997</v>
      </c>
      <c r="F122" s="151">
        <v>866.17</v>
      </c>
      <c r="G122" s="149">
        <v>11090.6397473937</v>
      </c>
    </row>
    <row r="123" spans="1:7" ht="14.5" x14ac:dyDescent="0.3">
      <c r="A123" s="146">
        <v>2104</v>
      </c>
      <c r="B123" s="147" t="s">
        <v>385</v>
      </c>
      <c r="C123" s="148">
        <v>49232754.540000007</v>
      </c>
      <c r="D123" s="149">
        <v>1755844.71</v>
      </c>
      <c r="E123" s="150">
        <v>47476909.830000006</v>
      </c>
      <c r="F123" s="151">
        <v>4467</v>
      </c>
      <c r="G123" s="149">
        <v>10628.365755540633</v>
      </c>
    </row>
    <row r="124" spans="1:7" ht="14.5" x14ac:dyDescent="0.3">
      <c r="A124" s="146">
        <v>2105</v>
      </c>
      <c r="B124" s="147" t="s">
        <v>386</v>
      </c>
      <c r="C124" s="148">
        <v>6667634.0700000003</v>
      </c>
      <c r="D124" s="149">
        <v>0</v>
      </c>
      <c r="E124" s="150">
        <v>6667634.0700000003</v>
      </c>
      <c r="F124" s="151">
        <v>629.37</v>
      </c>
      <c r="G124" s="149">
        <v>10594.140283140283</v>
      </c>
    </row>
    <row r="125" spans="1:7" ht="14.5" x14ac:dyDescent="0.3">
      <c r="A125" s="146">
        <v>2107</v>
      </c>
      <c r="B125" s="147" t="s">
        <v>387</v>
      </c>
      <c r="C125" s="148">
        <v>1309451.6000000001</v>
      </c>
      <c r="D125" s="149">
        <v>0</v>
      </c>
      <c r="E125" s="150">
        <v>1309451.6000000001</v>
      </c>
      <c r="F125" s="151">
        <v>56</v>
      </c>
      <c r="G125" s="149">
        <v>23383.064285714288</v>
      </c>
    </row>
    <row r="126" spans="1:7" ht="14.5" x14ac:dyDescent="0.3">
      <c r="A126" s="146">
        <v>2108</v>
      </c>
      <c r="B126" s="147" t="s">
        <v>388</v>
      </c>
      <c r="C126" s="148">
        <v>27601548.18</v>
      </c>
      <c r="D126" s="149">
        <v>0</v>
      </c>
      <c r="E126" s="150">
        <v>27601548.18</v>
      </c>
      <c r="F126" s="151">
        <v>2723.95</v>
      </c>
      <c r="G126" s="149">
        <v>10132.912931588318</v>
      </c>
    </row>
    <row r="127" spans="1:7" ht="14.5" x14ac:dyDescent="0.3">
      <c r="A127" s="146">
        <v>2109</v>
      </c>
      <c r="B127" s="147" t="s">
        <v>389</v>
      </c>
      <c r="C127" s="148">
        <v>157989.16</v>
      </c>
      <c r="D127" s="149">
        <v>0</v>
      </c>
      <c r="E127" s="150">
        <v>157989.16</v>
      </c>
      <c r="F127" s="151">
        <v>2</v>
      </c>
      <c r="G127" s="149">
        <v>78994.58</v>
      </c>
    </row>
    <row r="128" spans="1:7" ht="14.5" x14ac:dyDescent="0.3">
      <c r="A128" s="146">
        <v>2110</v>
      </c>
      <c r="B128" s="147" t="s">
        <v>390</v>
      </c>
      <c r="C128" s="148">
        <v>12657515.82</v>
      </c>
      <c r="D128" s="149">
        <v>0</v>
      </c>
      <c r="E128" s="150">
        <v>12657515.82</v>
      </c>
      <c r="F128" s="151">
        <v>1198.51</v>
      </c>
      <c r="G128" s="149">
        <v>10561.043145238671</v>
      </c>
    </row>
    <row r="129" spans="1:7" ht="14.5" x14ac:dyDescent="0.3">
      <c r="A129" s="146">
        <v>2111</v>
      </c>
      <c r="B129" s="147" t="s">
        <v>391</v>
      </c>
      <c r="C129" s="148">
        <v>1723515.9700000002</v>
      </c>
      <c r="D129" s="149">
        <v>0</v>
      </c>
      <c r="E129" s="150">
        <v>1723515.9700000002</v>
      </c>
      <c r="F129" s="151">
        <v>91.91</v>
      </c>
      <c r="G129" s="149">
        <v>18752.213796104887</v>
      </c>
    </row>
    <row r="130" spans="1:7" ht="14.5" x14ac:dyDescent="0.3">
      <c r="A130" s="146">
        <v>2112</v>
      </c>
      <c r="B130" s="147" t="s">
        <v>392</v>
      </c>
      <c r="C130" s="148">
        <v>35991.58</v>
      </c>
      <c r="D130" s="149">
        <v>0</v>
      </c>
      <c r="E130" s="150">
        <v>35991.58</v>
      </c>
      <c r="F130" s="151">
        <v>3</v>
      </c>
      <c r="G130" s="149">
        <v>11997.193333333335</v>
      </c>
    </row>
    <row r="131" spans="1:7" ht="14.5" x14ac:dyDescent="0.3">
      <c r="A131" s="146">
        <v>2113</v>
      </c>
      <c r="B131" s="147" t="s">
        <v>393</v>
      </c>
      <c r="C131" s="148">
        <v>3490967.45</v>
      </c>
      <c r="D131" s="149">
        <v>0</v>
      </c>
      <c r="E131" s="150">
        <v>3490967.45</v>
      </c>
      <c r="F131" s="151">
        <v>290.69</v>
      </c>
      <c r="G131" s="149">
        <v>12009.245072069903</v>
      </c>
    </row>
    <row r="132" spans="1:7" ht="14.5" x14ac:dyDescent="0.3">
      <c r="A132" s="146">
        <v>2114</v>
      </c>
      <c r="B132" s="147" t="s">
        <v>394</v>
      </c>
      <c r="C132" s="148">
        <v>1812329.5499999998</v>
      </c>
      <c r="D132" s="149">
        <v>0</v>
      </c>
      <c r="E132" s="150">
        <v>1812329.5499999998</v>
      </c>
      <c r="F132" s="151">
        <v>117.15</v>
      </c>
      <c r="G132" s="149">
        <v>15470.162612035849</v>
      </c>
    </row>
    <row r="133" spans="1:7" ht="14.5" x14ac:dyDescent="0.3">
      <c r="A133" s="146">
        <v>2115</v>
      </c>
      <c r="B133" s="147" t="s">
        <v>395</v>
      </c>
      <c r="C133" s="148">
        <v>297631.38</v>
      </c>
      <c r="D133" s="149">
        <v>0</v>
      </c>
      <c r="E133" s="150">
        <v>297631.38</v>
      </c>
      <c r="F133" s="151">
        <v>16.89</v>
      </c>
      <c r="G133" s="149">
        <v>17621.751332149201</v>
      </c>
    </row>
    <row r="134" spans="1:7" ht="14.5" x14ac:dyDescent="0.3">
      <c r="A134" s="146">
        <v>2116</v>
      </c>
      <c r="B134" s="147" t="s">
        <v>396</v>
      </c>
      <c r="C134" s="148">
        <v>9252287.4299999997</v>
      </c>
      <c r="D134" s="149">
        <v>1364.09</v>
      </c>
      <c r="E134" s="150">
        <v>9250923.3399999999</v>
      </c>
      <c r="F134" s="151">
        <v>900.83</v>
      </c>
      <c r="G134" s="149">
        <v>10269.333103915278</v>
      </c>
    </row>
    <row r="135" spans="1:7" ht="14.5" x14ac:dyDescent="0.3">
      <c r="A135" s="146">
        <v>2137</v>
      </c>
      <c r="B135" s="147" t="s">
        <v>397</v>
      </c>
      <c r="C135" s="148">
        <v>14211079.130000003</v>
      </c>
      <c r="D135" s="149">
        <v>69078.84</v>
      </c>
      <c r="E135" s="150">
        <v>14142000.290000003</v>
      </c>
      <c r="F135" s="151">
        <v>1371.23</v>
      </c>
      <c r="G135" s="149">
        <v>10313.368501272582</v>
      </c>
    </row>
    <row r="136" spans="1:7" ht="14.5" x14ac:dyDescent="0.3">
      <c r="A136" s="146">
        <v>2138</v>
      </c>
      <c r="B136" s="147" t="s">
        <v>398</v>
      </c>
      <c r="C136" s="148">
        <v>41332578.530000001</v>
      </c>
      <c r="D136" s="149">
        <v>66130</v>
      </c>
      <c r="E136" s="150">
        <v>41266448.530000001</v>
      </c>
      <c r="F136" s="151">
        <v>3945.75</v>
      </c>
      <c r="G136" s="149">
        <v>10458.454927453589</v>
      </c>
    </row>
    <row r="137" spans="1:7" ht="14.5" x14ac:dyDescent="0.3">
      <c r="A137" s="146">
        <v>2139</v>
      </c>
      <c r="B137" s="147" t="s">
        <v>399</v>
      </c>
      <c r="C137" s="148">
        <v>23080287.239999998</v>
      </c>
      <c r="D137" s="149">
        <v>0</v>
      </c>
      <c r="E137" s="150">
        <v>23080287.239999998</v>
      </c>
      <c r="F137" s="151">
        <v>2499.29</v>
      </c>
      <c r="G137" s="149">
        <v>9234.7375614674565</v>
      </c>
    </row>
    <row r="138" spans="1:7" ht="14.5" x14ac:dyDescent="0.3">
      <c r="A138" s="146">
        <v>2140</v>
      </c>
      <c r="B138" s="147" t="s">
        <v>400</v>
      </c>
      <c r="C138" s="148">
        <v>8741127.1999999993</v>
      </c>
      <c r="D138" s="149">
        <v>0</v>
      </c>
      <c r="E138" s="150">
        <v>8741127.1999999993</v>
      </c>
      <c r="F138" s="151">
        <v>814.3</v>
      </c>
      <c r="G138" s="149">
        <v>10734.529288959842</v>
      </c>
    </row>
    <row r="139" spans="1:7" ht="14.5" x14ac:dyDescent="0.3">
      <c r="A139" s="146">
        <v>2141</v>
      </c>
      <c r="B139" s="147" t="s">
        <v>401</v>
      </c>
      <c r="C139" s="148">
        <v>18813186.41</v>
      </c>
      <c r="D139" s="149">
        <v>0</v>
      </c>
      <c r="E139" s="150">
        <v>18813186.41</v>
      </c>
      <c r="F139" s="151">
        <v>1822.62</v>
      </c>
      <c r="G139" s="149">
        <v>10322.056385862112</v>
      </c>
    </row>
    <row r="140" spans="1:7" ht="14.5" x14ac:dyDescent="0.3">
      <c r="A140" s="146">
        <v>2142</v>
      </c>
      <c r="B140" s="147" t="s">
        <v>402</v>
      </c>
      <c r="C140" s="148">
        <v>434667982.61000001</v>
      </c>
      <c r="D140" s="149">
        <v>103077</v>
      </c>
      <c r="E140" s="150">
        <v>434564905.61000001</v>
      </c>
      <c r="F140" s="151">
        <v>41142.94</v>
      </c>
      <c r="G140" s="149">
        <v>10562.320184459351</v>
      </c>
    </row>
    <row r="141" spans="1:7" ht="14.5" x14ac:dyDescent="0.3">
      <c r="A141" s="146">
        <v>2143</v>
      </c>
      <c r="B141" s="147" t="s">
        <v>403</v>
      </c>
      <c r="C141" s="148">
        <v>20911271</v>
      </c>
      <c r="D141" s="149">
        <v>0</v>
      </c>
      <c r="E141" s="150">
        <v>20911271</v>
      </c>
      <c r="F141" s="151">
        <v>2259.14</v>
      </c>
      <c r="G141" s="149">
        <v>9256.2970865019433</v>
      </c>
    </row>
    <row r="142" spans="1:7" ht="14.5" x14ac:dyDescent="0.3">
      <c r="A142" s="146">
        <v>2144</v>
      </c>
      <c r="B142" s="147" t="s">
        <v>404</v>
      </c>
      <c r="C142" s="148">
        <v>3181886.46</v>
      </c>
      <c r="D142" s="149">
        <v>0</v>
      </c>
      <c r="E142" s="150">
        <v>3181886.46</v>
      </c>
      <c r="F142" s="151">
        <v>239.29</v>
      </c>
      <c r="G142" s="149">
        <v>13297.197793472356</v>
      </c>
    </row>
    <row r="143" spans="1:7" ht="14.5" x14ac:dyDescent="0.3">
      <c r="A143" s="146">
        <v>2145</v>
      </c>
      <c r="B143" s="147" t="s">
        <v>405</v>
      </c>
      <c r="C143" s="148">
        <v>8317066.5999999996</v>
      </c>
      <c r="D143" s="149">
        <v>0</v>
      </c>
      <c r="E143" s="150">
        <v>8317066.5999999996</v>
      </c>
      <c r="F143" s="151">
        <v>709.91</v>
      </c>
      <c r="G143" s="149">
        <v>11715.663393951347</v>
      </c>
    </row>
    <row r="144" spans="1:7" ht="14.5" x14ac:dyDescent="0.3">
      <c r="A144" s="146">
        <v>2146</v>
      </c>
      <c r="B144" s="147" t="s">
        <v>406</v>
      </c>
      <c r="C144" s="148">
        <v>62400100.570000008</v>
      </c>
      <c r="D144" s="149">
        <v>0</v>
      </c>
      <c r="E144" s="150">
        <v>62400100.570000008</v>
      </c>
      <c r="F144" s="151">
        <v>5590.11</v>
      </c>
      <c r="G144" s="149">
        <v>11162.589031342855</v>
      </c>
    </row>
    <row r="145" spans="1:7" ht="14.5" x14ac:dyDescent="0.3">
      <c r="A145" s="146">
        <v>2147</v>
      </c>
      <c r="B145" s="147" t="s">
        <v>407</v>
      </c>
      <c r="C145" s="148">
        <v>26319829.390000001</v>
      </c>
      <c r="D145" s="149">
        <v>95862.29</v>
      </c>
      <c r="E145" s="150">
        <v>26223967.100000001</v>
      </c>
      <c r="F145" s="151">
        <v>2263.87</v>
      </c>
      <c r="G145" s="149">
        <v>11583.689478636143</v>
      </c>
    </row>
    <row r="146" spans="1:7" ht="14.5" x14ac:dyDescent="0.3">
      <c r="A146" s="146">
        <v>2180</v>
      </c>
      <c r="B146" s="147" t="s">
        <v>408</v>
      </c>
      <c r="C146" s="148">
        <v>606548889.21000004</v>
      </c>
      <c r="D146" s="149">
        <v>0</v>
      </c>
      <c r="E146" s="150">
        <v>606548889.21000004</v>
      </c>
      <c r="F146" s="151">
        <v>48337.93</v>
      </c>
      <c r="G146" s="149">
        <v>12548.093995957213</v>
      </c>
    </row>
    <row r="147" spans="1:7" ht="14.5" x14ac:dyDescent="0.3">
      <c r="A147" s="146">
        <v>2181</v>
      </c>
      <c r="B147" s="147" t="s">
        <v>409</v>
      </c>
      <c r="C147" s="148">
        <v>31640610.800000001</v>
      </c>
      <c r="D147" s="149">
        <v>0</v>
      </c>
      <c r="E147" s="150">
        <v>31640610.800000001</v>
      </c>
      <c r="F147" s="151">
        <v>3072.28</v>
      </c>
      <c r="G147" s="149">
        <v>10298.739307615191</v>
      </c>
    </row>
    <row r="148" spans="1:7" ht="14.5" x14ac:dyDescent="0.3">
      <c r="A148" s="146">
        <v>2182</v>
      </c>
      <c r="B148" s="147" t="s">
        <v>410</v>
      </c>
      <c r="C148" s="148">
        <v>119684143.03999999</v>
      </c>
      <c r="D148" s="149">
        <v>0</v>
      </c>
      <c r="E148" s="150">
        <v>119684143.03999999</v>
      </c>
      <c r="F148" s="151">
        <v>10842.05</v>
      </c>
      <c r="G148" s="149">
        <v>11038.884993151663</v>
      </c>
    </row>
    <row r="149" spans="1:7" ht="14.5" x14ac:dyDescent="0.3">
      <c r="A149" s="146">
        <v>2183</v>
      </c>
      <c r="B149" s="147" t="s">
        <v>411</v>
      </c>
      <c r="C149" s="148">
        <v>115973814.25</v>
      </c>
      <c r="D149" s="149">
        <v>180000</v>
      </c>
      <c r="E149" s="150">
        <v>115793814.25</v>
      </c>
      <c r="F149" s="151">
        <v>11806.49</v>
      </c>
      <c r="G149" s="149">
        <v>9807.6409034353146</v>
      </c>
    </row>
    <row r="150" spans="1:7" ht="14.5" x14ac:dyDescent="0.3">
      <c r="A150" s="146">
        <v>2185</v>
      </c>
      <c r="B150" s="147" t="s">
        <v>412</v>
      </c>
      <c r="C150" s="148">
        <v>65253145.319999993</v>
      </c>
      <c r="D150" s="149">
        <v>0</v>
      </c>
      <c r="E150" s="150">
        <v>65253145.319999993</v>
      </c>
      <c r="F150" s="151">
        <v>5994.17</v>
      </c>
      <c r="G150" s="149">
        <v>10886.101882328994</v>
      </c>
    </row>
    <row r="151" spans="1:7" ht="14.5" x14ac:dyDescent="0.3">
      <c r="A151" s="146">
        <v>2186</v>
      </c>
      <c r="B151" s="147" t="s">
        <v>413</v>
      </c>
      <c r="C151" s="148">
        <v>11279528.460000001</v>
      </c>
      <c r="D151" s="149">
        <v>27911</v>
      </c>
      <c r="E151" s="150">
        <v>11251617.460000001</v>
      </c>
      <c r="F151" s="151">
        <v>1176.72</v>
      </c>
      <c r="G151" s="149">
        <v>9561.8477292813932</v>
      </c>
    </row>
    <row r="152" spans="1:7" ht="14.5" x14ac:dyDescent="0.3">
      <c r="A152" s="146">
        <v>2187</v>
      </c>
      <c r="B152" s="147" t="s">
        <v>414</v>
      </c>
      <c r="C152" s="148">
        <v>109047823.70999999</v>
      </c>
      <c r="D152" s="149">
        <v>0</v>
      </c>
      <c r="E152" s="150">
        <v>109047823.70999999</v>
      </c>
      <c r="F152" s="151">
        <v>9660.09</v>
      </c>
      <c r="G152" s="149">
        <v>11288.489414694894</v>
      </c>
    </row>
    <row r="153" spans="1:7" ht="14.5" x14ac:dyDescent="0.3">
      <c r="A153" s="146">
        <v>2188</v>
      </c>
      <c r="B153" s="147" t="s">
        <v>415</v>
      </c>
      <c r="C153" s="148">
        <v>8793787.370000001</v>
      </c>
      <c r="D153" s="149">
        <v>0</v>
      </c>
      <c r="E153" s="150">
        <v>8793787.370000001</v>
      </c>
      <c r="F153" s="151">
        <v>589.11</v>
      </c>
      <c r="G153" s="149">
        <v>14927.241720561526</v>
      </c>
    </row>
    <row r="154" spans="1:7" ht="14.5" x14ac:dyDescent="0.3">
      <c r="A154" s="146">
        <v>2190</v>
      </c>
      <c r="B154" s="147" t="s">
        <v>416</v>
      </c>
      <c r="C154" s="148">
        <v>31874051.219999999</v>
      </c>
      <c r="D154" s="149">
        <v>194083.6</v>
      </c>
      <c r="E154" s="150">
        <v>31679967.619999997</v>
      </c>
      <c r="F154" s="151">
        <v>3187.14</v>
      </c>
      <c r="G154" s="149">
        <v>9939.9359990461671</v>
      </c>
    </row>
    <row r="155" spans="1:7" ht="14.5" x14ac:dyDescent="0.3">
      <c r="A155" s="146">
        <v>2191</v>
      </c>
      <c r="B155" s="147" t="s">
        <v>417</v>
      </c>
      <c r="C155" s="148">
        <v>34218784.299999997</v>
      </c>
      <c r="D155" s="149">
        <v>0</v>
      </c>
      <c r="E155" s="150">
        <v>34218784.299999997</v>
      </c>
      <c r="F155" s="151">
        <v>3275.59</v>
      </c>
      <c r="G155" s="149">
        <v>10446.601772505104</v>
      </c>
    </row>
    <row r="156" spans="1:7" ht="14.5" x14ac:dyDescent="0.3">
      <c r="A156" s="146">
        <v>2192</v>
      </c>
      <c r="B156" s="147" t="s">
        <v>418</v>
      </c>
      <c r="C156" s="148">
        <v>3541954.26</v>
      </c>
      <c r="D156" s="149">
        <v>0</v>
      </c>
      <c r="E156" s="150">
        <v>3541954.26</v>
      </c>
      <c r="F156" s="151">
        <v>318.31</v>
      </c>
      <c r="G156" s="149">
        <v>11127.373503817033</v>
      </c>
    </row>
    <row r="157" spans="1:7" ht="14.5" x14ac:dyDescent="0.3">
      <c r="A157" s="146">
        <v>2193</v>
      </c>
      <c r="B157" s="147" t="s">
        <v>419</v>
      </c>
      <c r="C157" s="148">
        <v>2788210.58</v>
      </c>
      <c r="D157" s="149">
        <v>0</v>
      </c>
      <c r="E157" s="150">
        <v>2788210.58</v>
      </c>
      <c r="F157" s="151">
        <v>184.87</v>
      </c>
      <c r="G157" s="149">
        <v>15082.006707416022</v>
      </c>
    </row>
    <row r="158" spans="1:7" ht="14.5" x14ac:dyDescent="0.3">
      <c r="A158" s="146">
        <v>2195</v>
      </c>
      <c r="B158" s="147" t="s">
        <v>420</v>
      </c>
      <c r="C158" s="148">
        <v>2967180.62</v>
      </c>
      <c r="D158" s="149">
        <v>0</v>
      </c>
      <c r="E158" s="150">
        <v>2967180.62</v>
      </c>
      <c r="F158" s="151">
        <v>263.52</v>
      </c>
      <c r="G158" s="149">
        <v>11259.79288099575</v>
      </c>
    </row>
    <row r="159" spans="1:7" ht="14.5" x14ac:dyDescent="0.3">
      <c r="A159" s="146">
        <v>2197</v>
      </c>
      <c r="B159" s="147" t="s">
        <v>421</v>
      </c>
      <c r="C159" s="148">
        <v>19878394.219999999</v>
      </c>
      <c r="D159" s="149">
        <v>0</v>
      </c>
      <c r="E159" s="150">
        <v>19878394.219999999</v>
      </c>
      <c r="F159" s="151">
        <v>2226.2199999999998</v>
      </c>
      <c r="G159" s="149">
        <v>8929.2137434754877</v>
      </c>
    </row>
    <row r="160" spans="1:7" ht="14.5" x14ac:dyDescent="0.3">
      <c r="A160" s="146">
        <v>2198</v>
      </c>
      <c r="B160" s="147" t="s">
        <v>422</v>
      </c>
      <c r="C160" s="148">
        <v>11734576.68</v>
      </c>
      <c r="D160" s="149">
        <v>0</v>
      </c>
      <c r="E160" s="150">
        <v>11734576.68</v>
      </c>
      <c r="F160" s="151">
        <v>793.6</v>
      </c>
      <c r="G160" s="149">
        <v>14786.512953629031</v>
      </c>
    </row>
    <row r="161" spans="1:7" ht="14.5" x14ac:dyDescent="0.3">
      <c r="A161" s="146">
        <v>2199</v>
      </c>
      <c r="B161" s="147" t="s">
        <v>423</v>
      </c>
      <c r="C161" s="148">
        <v>5732096.0499999998</v>
      </c>
      <c r="D161" s="149">
        <v>0</v>
      </c>
      <c r="E161" s="150">
        <v>5732096.0499999998</v>
      </c>
      <c r="F161" s="151">
        <v>490.68</v>
      </c>
      <c r="G161" s="149">
        <v>11681.9435273498</v>
      </c>
    </row>
    <row r="162" spans="1:7" ht="14.5" x14ac:dyDescent="0.3">
      <c r="A162" s="146">
        <v>2201</v>
      </c>
      <c r="B162" s="147" t="s">
        <v>424</v>
      </c>
      <c r="C162" s="148">
        <v>2334565.5499999998</v>
      </c>
      <c r="D162" s="149">
        <v>0</v>
      </c>
      <c r="E162" s="150">
        <v>2334565.5499999998</v>
      </c>
      <c r="F162" s="151">
        <v>181.19</v>
      </c>
      <c r="G162" s="149">
        <v>12884.626910977426</v>
      </c>
    </row>
    <row r="163" spans="1:7" ht="14.5" x14ac:dyDescent="0.3">
      <c r="A163" s="146">
        <v>2202</v>
      </c>
      <c r="B163" s="147" t="s">
        <v>425</v>
      </c>
      <c r="C163" s="148">
        <v>3555688.37</v>
      </c>
      <c r="D163" s="149">
        <v>0</v>
      </c>
      <c r="E163" s="150">
        <v>3555688.37</v>
      </c>
      <c r="F163" s="151">
        <v>293.95</v>
      </c>
      <c r="G163" s="149">
        <v>12096.235312127914</v>
      </c>
    </row>
    <row r="164" spans="1:7" ht="14.5" x14ac:dyDescent="0.3">
      <c r="A164" s="146">
        <v>2203</v>
      </c>
      <c r="B164" s="147" t="s">
        <v>426</v>
      </c>
      <c r="C164" s="148">
        <v>3315963.21</v>
      </c>
      <c r="D164" s="149">
        <v>0</v>
      </c>
      <c r="E164" s="150">
        <v>3315963.21</v>
      </c>
      <c r="F164" s="151">
        <v>274.37</v>
      </c>
      <c r="G164" s="149">
        <v>12085.735357364143</v>
      </c>
    </row>
    <row r="165" spans="1:7" ht="14.5" x14ac:dyDescent="0.3">
      <c r="A165" s="146">
        <v>2204</v>
      </c>
      <c r="B165" s="147" t="s">
        <v>427</v>
      </c>
      <c r="C165" s="148">
        <v>15043928.83</v>
      </c>
      <c r="D165" s="149">
        <v>0</v>
      </c>
      <c r="E165" s="150">
        <v>15043928.83</v>
      </c>
      <c r="F165" s="151">
        <v>1396.98</v>
      </c>
      <c r="G165" s="149">
        <v>10768.893491674899</v>
      </c>
    </row>
    <row r="166" spans="1:7" ht="14.5" x14ac:dyDescent="0.3">
      <c r="A166" s="146">
        <v>2205</v>
      </c>
      <c r="B166" s="147" t="s">
        <v>428</v>
      </c>
      <c r="C166" s="148">
        <v>17590154.879999999</v>
      </c>
      <c r="D166" s="149">
        <v>0</v>
      </c>
      <c r="E166" s="150">
        <v>17590154.879999999</v>
      </c>
      <c r="F166" s="151">
        <v>1636.32</v>
      </c>
      <c r="G166" s="149">
        <v>10749.825755353477</v>
      </c>
    </row>
    <row r="167" spans="1:7" ht="14.5" x14ac:dyDescent="0.3">
      <c r="A167" s="146">
        <v>2206</v>
      </c>
      <c r="B167" s="147" t="s">
        <v>429</v>
      </c>
      <c r="C167" s="148">
        <v>57363899.060000002</v>
      </c>
      <c r="D167" s="149">
        <v>0</v>
      </c>
      <c r="E167" s="150">
        <v>57363899.060000002</v>
      </c>
      <c r="F167" s="151">
        <v>5645.05</v>
      </c>
      <c r="G167" s="149">
        <v>10161.805309076093</v>
      </c>
    </row>
    <row r="168" spans="1:7" ht="14.5" x14ac:dyDescent="0.3">
      <c r="A168" s="146">
        <v>2207</v>
      </c>
      <c r="B168" s="147" t="s">
        <v>430</v>
      </c>
      <c r="C168" s="148">
        <v>29639595.710000001</v>
      </c>
      <c r="D168" s="149">
        <v>0</v>
      </c>
      <c r="E168" s="150">
        <v>29639595.710000001</v>
      </c>
      <c r="F168" s="151">
        <v>3030.02</v>
      </c>
      <c r="G168" s="149">
        <v>9781.9802212526647</v>
      </c>
    </row>
    <row r="169" spans="1:7" ht="14.5" x14ac:dyDescent="0.3">
      <c r="A169" s="146">
        <v>2208</v>
      </c>
      <c r="B169" s="147" t="s">
        <v>431</v>
      </c>
      <c r="C169" s="148">
        <v>5689153.4799999995</v>
      </c>
      <c r="D169" s="149">
        <v>0</v>
      </c>
      <c r="E169" s="150">
        <v>5689153.4799999995</v>
      </c>
      <c r="F169" s="151">
        <v>578.95000000000005</v>
      </c>
      <c r="G169" s="149">
        <v>9826.6749805682684</v>
      </c>
    </row>
    <row r="170" spans="1:7" ht="14.5" x14ac:dyDescent="0.3">
      <c r="A170" s="146">
        <v>2209</v>
      </c>
      <c r="B170" s="147" t="s">
        <v>432</v>
      </c>
      <c r="C170" s="148">
        <v>4641259.88</v>
      </c>
      <c r="D170" s="149">
        <v>0</v>
      </c>
      <c r="E170" s="150">
        <v>4641259.88</v>
      </c>
      <c r="F170" s="151">
        <v>531.92999999999995</v>
      </c>
      <c r="G170" s="149">
        <v>8725.3207752899816</v>
      </c>
    </row>
    <row r="171" spans="1:7" ht="14.5" x14ac:dyDescent="0.3">
      <c r="A171" s="146">
        <v>2210</v>
      </c>
      <c r="B171" s="147" t="s">
        <v>433</v>
      </c>
      <c r="C171" s="148">
        <v>851004.04</v>
      </c>
      <c r="D171" s="149">
        <v>2260.02</v>
      </c>
      <c r="E171" s="150">
        <v>848744.02</v>
      </c>
      <c r="F171" s="151">
        <v>27</v>
      </c>
      <c r="G171" s="149">
        <v>31434.963703703703</v>
      </c>
    </row>
    <row r="172" spans="1:7" ht="14.5" x14ac:dyDescent="0.3">
      <c r="A172" s="146">
        <v>2212</v>
      </c>
      <c r="B172" s="147" t="s">
        <v>434</v>
      </c>
      <c r="C172" s="148">
        <v>20876749.350000001</v>
      </c>
      <c r="D172" s="149">
        <v>27647.65</v>
      </c>
      <c r="E172" s="150">
        <v>20849101.700000003</v>
      </c>
      <c r="F172" s="151">
        <v>2294.73</v>
      </c>
      <c r="G172" s="149">
        <v>9085.6448035280846</v>
      </c>
    </row>
    <row r="173" spans="1:7" ht="14.5" x14ac:dyDescent="0.3">
      <c r="A173" s="146">
        <v>2213</v>
      </c>
      <c r="B173" s="147" t="s">
        <v>435</v>
      </c>
      <c r="C173" s="148">
        <v>3467493.7199999997</v>
      </c>
      <c r="D173" s="149">
        <v>53592.56</v>
      </c>
      <c r="E173" s="150">
        <v>3413901.1599999997</v>
      </c>
      <c r="F173" s="151">
        <v>375.86</v>
      </c>
      <c r="G173" s="149">
        <v>9082.906294897035</v>
      </c>
    </row>
    <row r="174" spans="1:7" ht="14.5" x14ac:dyDescent="0.3">
      <c r="A174" s="146">
        <v>2214</v>
      </c>
      <c r="B174" s="147" t="s">
        <v>436</v>
      </c>
      <c r="C174" s="148">
        <v>3544556.85</v>
      </c>
      <c r="D174" s="149">
        <v>5687.06</v>
      </c>
      <c r="E174" s="150">
        <v>3538869.79</v>
      </c>
      <c r="F174" s="151">
        <v>266.83999999999997</v>
      </c>
      <c r="G174" s="149">
        <v>13262.141320641584</v>
      </c>
    </row>
    <row r="175" spans="1:7" ht="14.5" x14ac:dyDescent="0.3">
      <c r="A175" s="146">
        <v>2215</v>
      </c>
      <c r="B175" s="147" t="s">
        <v>437</v>
      </c>
      <c r="C175" s="148">
        <v>3537548.04</v>
      </c>
      <c r="D175" s="149">
        <v>0</v>
      </c>
      <c r="E175" s="150">
        <v>3537548.04</v>
      </c>
      <c r="F175" s="151">
        <v>286.04000000000002</v>
      </c>
      <c r="G175" s="149">
        <v>12367.319395888686</v>
      </c>
    </row>
    <row r="176" spans="1:7" ht="14.5" x14ac:dyDescent="0.3">
      <c r="A176" s="146">
        <v>2216</v>
      </c>
      <c r="B176" s="147" t="s">
        <v>438</v>
      </c>
      <c r="C176" s="148">
        <v>4921806.75</v>
      </c>
      <c r="D176" s="149">
        <v>0</v>
      </c>
      <c r="E176" s="150">
        <v>4921806.75</v>
      </c>
      <c r="F176" s="151">
        <v>289.39</v>
      </c>
      <c r="G176" s="149">
        <v>17007.521856318464</v>
      </c>
    </row>
    <row r="177" spans="1:7" ht="14.5" x14ac:dyDescent="0.3">
      <c r="A177" s="146">
        <v>2217</v>
      </c>
      <c r="B177" s="147" t="s">
        <v>439</v>
      </c>
      <c r="C177" s="148">
        <v>4326859.3499999996</v>
      </c>
      <c r="D177" s="149">
        <v>0</v>
      </c>
      <c r="E177" s="150">
        <v>4326859.3499999996</v>
      </c>
      <c r="F177" s="151">
        <v>418.18</v>
      </c>
      <c r="G177" s="149">
        <v>10346.882562532879</v>
      </c>
    </row>
    <row r="178" spans="1:7" ht="14.5" x14ac:dyDescent="0.3">
      <c r="A178" s="146">
        <v>2219</v>
      </c>
      <c r="B178" s="147" t="s">
        <v>440</v>
      </c>
      <c r="C178" s="148">
        <v>3015756.68</v>
      </c>
      <c r="D178" s="149">
        <v>0</v>
      </c>
      <c r="E178" s="150">
        <v>3015756.68</v>
      </c>
      <c r="F178" s="151">
        <v>251.55</v>
      </c>
      <c r="G178" s="149">
        <v>11988.696799840985</v>
      </c>
    </row>
    <row r="179" spans="1:7" ht="14.5" x14ac:dyDescent="0.3">
      <c r="A179" s="146">
        <v>2220</v>
      </c>
      <c r="B179" s="147" t="s">
        <v>441</v>
      </c>
      <c r="C179" s="148">
        <v>2738151.1599999997</v>
      </c>
      <c r="D179" s="149">
        <v>0</v>
      </c>
      <c r="E179" s="150">
        <v>2738151.1599999997</v>
      </c>
      <c r="F179" s="151">
        <v>188.14</v>
      </c>
      <c r="G179" s="149">
        <v>14553.795896672689</v>
      </c>
    </row>
    <row r="180" spans="1:7" ht="14.5" x14ac:dyDescent="0.3">
      <c r="A180" s="146">
        <v>2221</v>
      </c>
      <c r="B180" s="147" t="s">
        <v>442</v>
      </c>
      <c r="C180" s="148">
        <v>4478844.04</v>
      </c>
      <c r="D180" s="149">
        <v>0</v>
      </c>
      <c r="E180" s="150">
        <v>4478844.04</v>
      </c>
      <c r="F180" s="151">
        <v>404.89</v>
      </c>
      <c r="G180" s="149">
        <v>11061.878633702981</v>
      </c>
    </row>
    <row r="181" spans="1:7" ht="14.5" x14ac:dyDescent="0.3">
      <c r="A181" s="146">
        <v>2222</v>
      </c>
      <c r="B181" s="147" t="s">
        <v>443</v>
      </c>
      <c r="C181" s="148">
        <v>182863.25</v>
      </c>
      <c r="D181" s="149">
        <v>0</v>
      </c>
      <c r="E181" s="150">
        <v>182863.25</v>
      </c>
      <c r="F181" s="151">
        <v>1.69</v>
      </c>
      <c r="G181" s="149">
        <v>108203.10650887575</v>
      </c>
    </row>
    <row r="182" spans="1:7" ht="14.5" x14ac:dyDescent="0.3">
      <c r="A182" s="146">
        <v>2225</v>
      </c>
      <c r="B182" s="147" t="s">
        <v>444</v>
      </c>
      <c r="C182" s="148">
        <v>3229404.7300000004</v>
      </c>
      <c r="D182" s="149">
        <v>0</v>
      </c>
      <c r="E182" s="150">
        <v>3229404.7300000004</v>
      </c>
      <c r="F182" s="151">
        <v>223.5</v>
      </c>
      <c r="G182" s="149">
        <v>14449.2381655481</v>
      </c>
    </row>
    <row r="183" spans="1:7" ht="14.5" x14ac:dyDescent="0.3">
      <c r="A183" s="146">
        <v>2229</v>
      </c>
      <c r="B183" s="147" t="s">
        <v>445</v>
      </c>
      <c r="C183" s="148">
        <v>4308263.03</v>
      </c>
      <c r="D183" s="149">
        <v>0</v>
      </c>
      <c r="E183" s="150">
        <v>4308263.03</v>
      </c>
      <c r="F183" s="151">
        <v>336.42</v>
      </c>
      <c r="G183" s="149">
        <v>12806.203644254207</v>
      </c>
    </row>
    <row r="184" spans="1:7" ht="14.5" x14ac:dyDescent="0.3">
      <c r="A184" s="146">
        <v>2239</v>
      </c>
      <c r="B184" s="147" t="s">
        <v>446</v>
      </c>
      <c r="C184" s="148">
        <v>204745656.62</v>
      </c>
      <c r="D184" s="149">
        <v>0</v>
      </c>
      <c r="E184" s="150">
        <v>204745656.62</v>
      </c>
      <c r="F184" s="151">
        <v>20026.36</v>
      </c>
      <c r="G184" s="149">
        <v>10223.807852250733</v>
      </c>
    </row>
    <row r="185" spans="1:7" ht="14.5" x14ac:dyDescent="0.3">
      <c r="A185" s="146">
        <v>2240</v>
      </c>
      <c r="B185" s="147" t="s">
        <v>447</v>
      </c>
      <c r="C185" s="148">
        <v>10527848.780000001</v>
      </c>
      <c r="D185" s="149">
        <v>0</v>
      </c>
      <c r="E185" s="150">
        <v>10527848.780000001</v>
      </c>
      <c r="F185" s="151">
        <v>1140.71</v>
      </c>
      <c r="G185" s="149">
        <v>9229.2070552550613</v>
      </c>
    </row>
    <row r="186" spans="1:7" ht="14.5" x14ac:dyDescent="0.3">
      <c r="A186" s="146">
        <v>2241</v>
      </c>
      <c r="B186" s="147" t="s">
        <v>448</v>
      </c>
      <c r="C186" s="148">
        <v>62431217.309999995</v>
      </c>
      <c r="D186" s="149">
        <v>15111.53</v>
      </c>
      <c r="E186" s="150">
        <v>62416105.779999994</v>
      </c>
      <c r="F186" s="151">
        <v>6022.52</v>
      </c>
      <c r="G186" s="149">
        <v>10363.785554884</v>
      </c>
    </row>
    <row r="187" spans="1:7" ht="14.5" x14ac:dyDescent="0.3">
      <c r="A187" s="146">
        <v>2242</v>
      </c>
      <c r="B187" s="147" t="s">
        <v>255</v>
      </c>
      <c r="C187" s="148">
        <v>134553275.77000001</v>
      </c>
      <c r="D187" s="149">
        <v>0</v>
      </c>
      <c r="E187" s="150">
        <v>134553275.77000001</v>
      </c>
      <c r="F187" s="151">
        <v>12461.09</v>
      </c>
      <c r="G187" s="149">
        <v>10797.87368279982</v>
      </c>
    </row>
    <row r="188" spans="1:7" ht="14.5" x14ac:dyDescent="0.3">
      <c r="A188" s="146">
        <v>2243</v>
      </c>
      <c r="B188" s="147" t="s">
        <v>449</v>
      </c>
      <c r="C188" s="148">
        <v>434437127.00999999</v>
      </c>
      <c r="D188" s="149">
        <v>0</v>
      </c>
      <c r="E188" s="150">
        <v>434437127.00999999</v>
      </c>
      <c r="F188" s="151">
        <v>40895.72</v>
      </c>
      <c r="G188" s="149">
        <v>10623.046299466056</v>
      </c>
    </row>
    <row r="189" spans="1:7" ht="14.5" x14ac:dyDescent="0.3">
      <c r="A189" s="146">
        <v>2244</v>
      </c>
      <c r="B189" s="147" t="s">
        <v>450</v>
      </c>
      <c r="C189" s="148">
        <v>51154150.990000002</v>
      </c>
      <c r="D189" s="149">
        <v>0</v>
      </c>
      <c r="E189" s="150">
        <v>51154150.990000002</v>
      </c>
      <c r="F189" s="151">
        <v>5258.66</v>
      </c>
      <c r="G189" s="149">
        <v>9727.6018966809042</v>
      </c>
    </row>
    <row r="190" spans="1:7" ht="14.5" x14ac:dyDescent="0.3">
      <c r="A190" s="146">
        <v>2245</v>
      </c>
      <c r="B190" s="147" t="s">
        <v>451</v>
      </c>
      <c r="C190" s="148">
        <v>6029766.8900000006</v>
      </c>
      <c r="D190" s="149">
        <v>0</v>
      </c>
      <c r="E190" s="150">
        <v>6029766.8900000006</v>
      </c>
      <c r="F190" s="151">
        <v>539.42999999999995</v>
      </c>
      <c r="G190" s="149">
        <v>11178.034017388727</v>
      </c>
    </row>
    <row r="191" spans="1:7" ht="14.5" x14ac:dyDescent="0.3">
      <c r="A191" s="146">
        <v>2247</v>
      </c>
      <c r="B191" s="147" t="s">
        <v>452</v>
      </c>
      <c r="C191" s="148">
        <v>1176070.92</v>
      </c>
      <c r="D191" s="149">
        <v>0</v>
      </c>
      <c r="E191" s="150">
        <v>1176070.92</v>
      </c>
      <c r="F191" s="151">
        <v>55.38</v>
      </c>
      <c r="G191" s="149">
        <v>21236.383531960993</v>
      </c>
    </row>
    <row r="192" spans="1:7" ht="14.5" x14ac:dyDescent="0.3">
      <c r="A192" s="146">
        <v>2248</v>
      </c>
      <c r="B192" s="147" t="s">
        <v>453</v>
      </c>
      <c r="C192" s="148">
        <v>8873237.0800000001</v>
      </c>
      <c r="D192" s="149">
        <v>2850</v>
      </c>
      <c r="E192" s="150">
        <v>8870387.0800000001</v>
      </c>
      <c r="F192" s="151">
        <v>1016.24</v>
      </c>
      <c r="G192" s="149">
        <v>8728.6340628198068</v>
      </c>
    </row>
    <row r="193" spans="1:7" ht="14.5" x14ac:dyDescent="0.3">
      <c r="A193" s="146">
        <v>2249</v>
      </c>
      <c r="B193" s="147" t="s">
        <v>454</v>
      </c>
      <c r="C193" s="148">
        <v>6517823.7000000002</v>
      </c>
      <c r="D193" s="149">
        <v>0</v>
      </c>
      <c r="E193" s="150">
        <v>6517823.7000000002</v>
      </c>
      <c r="F193" s="151">
        <v>535.44000000000005</v>
      </c>
      <c r="G193" s="149">
        <v>12172.836732406991</v>
      </c>
    </row>
    <row r="194" spans="1:7" ht="14.5" x14ac:dyDescent="0.3">
      <c r="A194" s="146">
        <v>2251</v>
      </c>
      <c r="B194" s="147" t="s">
        <v>455</v>
      </c>
      <c r="C194" s="148">
        <v>8961652.5199999996</v>
      </c>
      <c r="D194" s="149">
        <v>0</v>
      </c>
      <c r="E194" s="150">
        <v>8961652.5199999996</v>
      </c>
      <c r="F194" s="151">
        <v>1032.58</v>
      </c>
      <c r="G194" s="149">
        <v>8678.8941486373933</v>
      </c>
    </row>
    <row r="195" spans="1:7" ht="14.5" x14ac:dyDescent="0.3">
      <c r="A195" s="146">
        <v>2252</v>
      </c>
      <c r="B195" s="147" t="s">
        <v>456</v>
      </c>
      <c r="C195" s="148">
        <v>8308157.0099999998</v>
      </c>
      <c r="D195" s="149">
        <v>1000</v>
      </c>
      <c r="E195" s="150">
        <v>8307157.0099999998</v>
      </c>
      <c r="F195" s="151">
        <v>820.04</v>
      </c>
      <c r="G195" s="149">
        <v>10130.185125115848</v>
      </c>
    </row>
    <row r="196" spans="1:7" ht="14.5" x14ac:dyDescent="0.3">
      <c r="A196" s="146">
        <v>2253</v>
      </c>
      <c r="B196" s="147" t="s">
        <v>457</v>
      </c>
      <c r="C196" s="148">
        <v>10098562.66</v>
      </c>
      <c r="D196" s="149">
        <v>189000</v>
      </c>
      <c r="E196" s="150">
        <v>9909562.6600000001</v>
      </c>
      <c r="F196" s="151">
        <v>1006.68</v>
      </c>
      <c r="G196" s="149">
        <v>9843.8060356816477</v>
      </c>
    </row>
    <row r="197" spans="1:7" ht="14.5" x14ac:dyDescent="0.3">
      <c r="A197" s="146">
        <v>2254</v>
      </c>
      <c r="B197" s="147" t="s">
        <v>458</v>
      </c>
      <c r="C197" s="148">
        <v>48376059.299999997</v>
      </c>
      <c r="D197" s="149">
        <v>87776.59</v>
      </c>
      <c r="E197" s="150">
        <v>48288282.709999993</v>
      </c>
      <c r="F197" s="151">
        <v>4798.4399999999996</v>
      </c>
      <c r="G197" s="149">
        <v>10063.329479997665</v>
      </c>
    </row>
    <row r="198" spans="1:7" ht="14.5" x14ac:dyDescent="0.3">
      <c r="A198" s="146">
        <v>2255</v>
      </c>
      <c r="B198" s="147" t="s">
        <v>459</v>
      </c>
      <c r="C198" s="148">
        <v>8608582.75</v>
      </c>
      <c r="D198" s="149">
        <v>0</v>
      </c>
      <c r="E198" s="150">
        <v>8608582.75</v>
      </c>
      <c r="F198" s="151">
        <v>870.64</v>
      </c>
      <c r="G198" s="149">
        <v>9887.6490283010207</v>
      </c>
    </row>
    <row r="199" spans="1:7" ht="14.5" x14ac:dyDescent="0.3">
      <c r="A199" s="146">
        <v>2256</v>
      </c>
      <c r="B199" s="147" t="s">
        <v>460</v>
      </c>
      <c r="C199" s="148">
        <v>67718295.849999994</v>
      </c>
      <c r="D199" s="149">
        <v>0</v>
      </c>
      <c r="E199" s="150">
        <v>67718295.849999994</v>
      </c>
      <c r="F199" s="151">
        <v>6580.66</v>
      </c>
      <c r="G199" s="149">
        <v>10290.502145681436</v>
      </c>
    </row>
    <row r="200" spans="1:7" ht="14.5" x14ac:dyDescent="0.3">
      <c r="A200" s="146">
        <v>2257</v>
      </c>
      <c r="B200" s="147" t="s">
        <v>461</v>
      </c>
      <c r="C200" s="148">
        <v>8895383.3399999999</v>
      </c>
      <c r="D200" s="149">
        <v>0</v>
      </c>
      <c r="E200" s="150">
        <v>8895383.3399999999</v>
      </c>
      <c r="F200" s="151">
        <v>899.13</v>
      </c>
      <c r="G200" s="149">
        <v>9893.3228120516505</v>
      </c>
    </row>
    <row r="201" spans="1:7" ht="14.5" x14ac:dyDescent="0.3">
      <c r="A201" s="146">
        <v>2262</v>
      </c>
      <c r="B201" s="147" t="s">
        <v>462</v>
      </c>
      <c r="C201" s="148">
        <v>5103596.5</v>
      </c>
      <c r="D201" s="149">
        <v>0</v>
      </c>
      <c r="E201" s="150">
        <v>5103596.5</v>
      </c>
      <c r="F201" s="151">
        <v>496.43</v>
      </c>
      <c r="G201" s="149">
        <v>10280.596458715227</v>
      </c>
    </row>
    <row r="202" spans="1:7" ht="14.5" x14ac:dyDescent="0.3">
      <c r="A202" s="146">
        <v>3997</v>
      </c>
      <c r="B202" s="147" t="s">
        <v>463</v>
      </c>
      <c r="C202" s="148">
        <v>3032369.06</v>
      </c>
      <c r="D202" s="149">
        <v>0</v>
      </c>
      <c r="E202" s="150">
        <v>3032369.06</v>
      </c>
      <c r="F202" s="151">
        <v>179.96</v>
      </c>
      <c r="G202" s="149">
        <v>16850.239275394531</v>
      </c>
    </row>
    <row r="203" spans="1:7" ht="14.5" x14ac:dyDescent="0.3">
      <c r="A203" s="146">
        <v>4131</v>
      </c>
      <c r="B203" s="147" t="s">
        <v>464</v>
      </c>
      <c r="C203" s="148">
        <v>30339067.699999999</v>
      </c>
      <c r="D203" s="149">
        <v>0</v>
      </c>
      <c r="E203" s="150">
        <v>30339067.699999999</v>
      </c>
      <c r="F203" s="151">
        <v>2906.95</v>
      </c>
      <c r="G203" s="149">
        <v>10436.735306764822</v>
      </c>
    </row>
    <row r="204" spans="1:7" ht="13.5" thickBot="1" x14ac:dyDescent="0.35">
      <c r="A204" s="152"/>
      <c r="B204" s="152"/>
      <c r="C204" s="152"/>
      <c r="D204" s="152"/>
      <c r="E204" s="152"/>
      <c r="F204" s="153"/>
      <c r="G204" s="152"/>
    </row>
    <row r="205" spans="1:7" ht="15" thickTop="1" x14ac:dyDescent="0.35">
      <c r="A205" s="133">
        <v>197</v>
      </c>
      <c r="B205" s="133"/>
      <c r="C205" s="134">
        <v>6001459459.5800028</v>
      </c>
      <c r="D205" s="134">
        <v>5583077.1599999992</v>
      </c>
      <c r="E205" s="134">
        <v>5995876382.4200001</v>
      </c>
      <c r="F205" s="135">
        <v>573699.21</v>
      </c>
      <c r="G205" s="136">
        <f>E205/F205</f>
        <v>10451.254381926028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3" x14ac:dyDescent="0.3"/>
  <cols>
    <col min="2" max="2" width="24.81640625" customWidth="1"/>
    <col min="3" max="3" width="15.26953125" style="3" bestFit="1" customWidth="1"/>
    <col min="4" max="4" width="14.26953125" style="3" bestFit="1" customWidth="1"/>
    <col min="5" max="5" width="15.26953125" style="3" bestFit="1" customWidth="1"/>
    <col min="6" max="6" width="11.453125" style="126" customWidth="1"/>
    <col min="7" max="7" width="13.453125" style="3" bestFit="1" customWidth="1"/>
    <col min="16" max="16" width="15.1796875" bestFit="1" customWidth="1"/>
    <col min="17" max="17" width="21.81640625" customWidth="1"/>
  </cols>
  <sheetData>
    <row r="1" spans="1:16" ht="14.5" x14ac:dyDescent="0.35">
      <c r="A1" s="160" t="s">
        <v>515</v>
      </c>
      <c r="F1" s="125"/>
    </row>
    <row r="2" spans="1:16" ht="14.5" x14ac:dyDescent="0.35">
      <c r="A2" s="161" t="s">
        <v>516</v>
      </c>
      <c r="F2" s="125"/>
    </row>
    <row r="3" spans="1:16" ht="14.5" x14ac:dyDescent="0.35">
      <c r="A3" s="160" t="s">
        <v>514</v>
      </c>
      <c r="F3" s="125"/>
    </row>
    <row r="4" spans="1:16" ht="14.5" x14ac:dyDescent="0.35">
      <c r="A4" s="161" t="s">
        <v>517</v>
      </c>
      <c r="F4" s="125"/>
    </row>
    <row r="5" spans="1:16" x14ac:dyDescent="0.3">
      <c r="F5" s="125"/>
    </row>
    <row r="6" spans="1:16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45" t="s">
        <v>495</v>
      </c>
      <c r="G6" s="144" t="s">
        <v>496</v>
      </c>
    </row>
    <row r="7" spans="1:16" ht="14.5" x14ac:dyDescent="0.3">
      <c r="A7" s="146">
        <v>1894</v>
      </c>
      <c r="B7" s="147" t="s">
        <v>270</v>
      </c>
      <c r="C7" s="163">
        <v>42723965.210000001</v>
      </c>
      <c r="D7" s="163">
        <v>223798.63</v>
      </c>
      <c r="E7" s="163">
        <f t="shared" ref="E7:E38" si="0">C7-D7</f>
        <v>42500166.579999998</v>
      </c>
      <c r="F7" s="171">
        <v>4693.93</v>
      </c>
      <c r="G7" s="163">
        <f t="shared" ref="G7:G38" si="1">E7/F7</f>
        <v>9054.2821431082266</v>
      </c>
      <c r="P7" s="158"/>
    </row>
    <row r="8" spans="1:16" ht="14.5" x14ac:dyDescent="0.3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71">
        <v>85.04</v>
      </c>
      <c r="G8" s="163">
        <f t="shared" si="1"/>
        <v>16583.816439322669</v>
      </c>
      <c r="P8" s="158"/>
    </row>
    <row r="9" spans="1:16" ht="14.5" x14ac:dyDescent="0.3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71">
        <v>30.73</v>
      </c>
      <c r="G9" s="163">
        <f t="shared" si="1"/>
        <v>34879.401236576632</v>
      </c>
      <c r="P9" s="158"/>
    </row>
    <row r="10" spans="1:16" ht="14.5" x14ac:dyDescent="0.3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71">
        <v>190.53</v>
      </c>
      <c r="G10" s="163">
        <f t="shared" si="1"/>
        <v>15463.92573348029</v>
      </c>
      <c r="P10" s="158"/>
    </row>
    <row r="11" spans="1:16" ht="14.5" x14ac:dyDescent="0.3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71">
        <v>350.51</v>
      </c>
      <c r="G11" s="163">
        <f t="shared" si="1"/>
        <v>11547.810847051438</v>
      </c>
      <c r="P11" s="158"/>
    </row>
    <row r="12" spans="1:16" ht="14.5" x14ac:dyDescent="0.3">
      <c r="A12" s="146">
        <v>1899</v>
      </c>
      <c r="B12" s="147" t="s">
        <v>275</v>
      </c>
      <c r="C12" s="163">
        <v>7476015.9700000007</v>
      </c>
      <c r="D12" s="163">
        <v>45802.02</v>
      </c>
      <c r="E12" s="163">
        <f t="shared" si="0"/>
        <v>7430213.9500000011</v>
      </c>
      <c r="F12" s="171">
        <v>780.07</v>
      </c>
      <c r="G12" s="163">
        <f t="shared" si="1"/>
        <v>9525.0605073903625</v>
      </c>
      <c r="P12" s="158"/>
    </row>
    <row r="13" spans="1:16" ht="14.5" x14ac:dyDescent="0.3">
      <c r="A13" s="146">
        <v>1900</v>
      </c>
      <c r="B13" s="147" t="s">
        <v>276</v>
      </c>
      <c r="C13" s="163">
        <v>18001886.91</v>
      </c>
      <c r="D13" s="163">
        <v>132501.78</v>
      </c>
      <c r="E13" s="163">
        <f t="shared" si="0"/>
        <v>17869385.129999999</v>
      </c>
      <c r="F13" s="171">
        <v>1512.79</v>
      </c>
      <c r="G13" s="163">
        <f t="shared" si="1"/>
        <v>11812.204688026759</v>
      </c>
      <c r="P13" s="158"/>
    </row>
    <row r="14" spans="1:16" ht="14.5" x14ac:dyDescent="0.3">
      <c r="A14" s="146">
        <v>1901</v>
      </c>
      <c r="B14" s="147" t="s">
        <v>277</v>
      </c>
      <c r="C14" s="163">
        <v>72647100.950000003</v>
      </c>
      <c r="D14" s="163">
        <v>150</v>
      </c>
      <c r="E14" s="163">
        <f t="shared" si="0"/>
        <v>72646950.950000003</v>
      </c>
      <c r="F14" s="171">
        <v>6350.44</v>
      </c>
      <c r="G14" s="163">
        <f t="shared" si="1"/>
        <v>11439.672046346395</v>
      </c>
      <c r="P14" s="158"/>
    </row>
    <row r="15" spans="1:16" ht="14.5" x14ac:dyDescent="0.3">
      <c r="A15" s="146">
        <v>1922</v>
      </c>
      <c r="B15" s="147" t="s">
        <v>278</v>
      </c>
      <c r="C15" s="163">
        <v>96895463.079999998</v>
      </c>
      <c r="D15" s="163">
        <v>250</v>
      </c>
      <c r="E15" s="163">
        <f t="shared" si="0"/>
        <v>96895213.079999998</v>
      </c>
      <c r="F15" s="171">
        <v>9245.9500000000007</v>
      </c>
      <c r="G15" s="163">
        <f t="shared" si="1"/>
        <v>10479.74660040342</v>
      </c>
      <c r="P15" s="158"/>
    </row>
    <row r="16" spans="1:16" ht="14.5" x14ac:dyDescent="0.3">
      <c r="A16" s="146">
        <v>1923</v>
      </c>
      <c r="B16" s="147" t="s">
        <v>279</v>
      </c>
      <c r="C16" s="163">
        <v>71863200.5</v>
      </c>
      <c r="D16" s="163">
        <v>172619.31</v>
      </c>
      <c r="E16" s="163">
        <f t="shared" si="0"/>
        <v>71690581.189999998</v>
      </c>
      <c r="F16" s="171">
        <v>6751.61</v>
      </c>
      <c r="G16" s="163">
        <f t="shared" si="1"/>
        <v>10618.294183165201</v>
      </c>
      <c r="P16" s="158"/>
    </row>
    <row r="17" spans="1:16" ht="14.5" x14ac:dyDescent="0.3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71">
        <v>15833.28</v>
      </c>
      <c r="G17" s="163">
        <f t="shared" si="1"/>
        <v>11339.280416944563</v>
      </c>
      <c r="P17" s="158"/>
    </row>
    <row r="18" spans="1:16" ht="14.5" x14ac:dyDescent="0.3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71">
        <v>2481.62</v>
      </c>
      <c r="G18" s="163">
        <f t="shared" si="1"/>
        <v>10547.404086846496</v>
      </c>
      <c r="P18" s="158"/>
    </row>
    <row r="19" spans="1:16" ht="14.5" x14ac:dyDescent="0.3">
      <c r="A19" s="146">
        <v>1926</v>
      </c>
      <c r="B19" s="147" t="s">
        <v>282</v>
      </c>
      <c r="C19" s="163">
        <v>41364878.960000001</v>
      </c>
      <c r="D19" s="163">
        <v>138239.35999999999</v>
      </c>
      <c r="E19" s="163">
        <f t="shared" si="0"/>
        <v>41226639.600000001</v>
      </c>
      <c r="F19" s="171">
        <v>4282.05</v>
      </c>
      <c r="G19" s="163">
        <f t="shared" si="1"/>
        <v>9627.7809927487997</v>
      </c>
      <c r="P19" s="158"/>
    </row>
    <row r="20" spans="1:16" ht="14.5" x14ac:dyDescent="0.3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71">
        <v>496.42</v>
      </c>
      <c r="G20" s="163">
        <f t="shared" si="1"/>
        <v>12111.205108577413</v>
      </c>
      <c r="P20" s="158"/>
    </row>
    <row r="21" spans="1:16" ht="14.5" x14ac:dyDescent="0.3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71">
        <v>7359.36</v>
      </c>
      <c r="G21" s="163">
        <f t="shared" si="1"/>
        <v>11025.996149121662</v>
      </c>
      <c r="P21" s="158"/>
    </row>
    <row r="22" spans="1:16" ht="14.5" x14ac:dyDescent="0.3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71">
        <v>4063.59</v>
      </c>
      <c r="G22" s="163">
        <f t="shared" si="1"/>
        <v>11365.024687529993</v>
      </c>
      <c r="P22" s="158"/>
    </row>
    <row r="23" spans="1:16" ht="14.5" x14ac:dyDescent="0.3">
      <c r="A23" s="146">
        <v>1930</v>
      </c>
      <c r="B23" s="147" t="s">
        <v>286</v>
      </c>
      <c r="C23" s="163">
        <v>29236190.219999999</v>
      </c>
      <c r="D23" s="163">
        <v>2666</v>
      </c>
      <c r="E23" s="163">
        <f t="shared" si="0"/>
        <v>29233524.219999999</v>
      </c>
      <c r="F23" s="171">
        <v>3123.65</v>
      </c>
      <c r="G23" s="163">
        <f t="shared" si="1"/>
        <v>9358.7707393594028</v>
      </c>
      <c r="P23" s="158"/>
    </row>
    <row r="24" spans="1:16" ht="14.5" x14ac:dyDescent="0.3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71">
        <v>1798.08</v>
      </c>
      <c r="G24" s="163">
        <f t="shared" si="1"/>
        <v>9980.765972592988</v>
      </c>
      <c r="P24" s="158"/>
    </row>
    <row r="25" spans="1:16" ht="14.5" x14ac:dyDescent="0.3">
      <c r="A25" s="146">
        <v>1933</v>
      </c>
      <c r="B25" s="147" t="s">
        <v>288</v>
      </c>
      <c r="C25" s="163">
        <v>18037932.68</v>
      </c>
      <c r="D25" s="163">
        <v>264207.84000000003</v>
      </c>
      <c r="E25" s="163">
        <f t="shared" si="0"/>
        <v>17773724.84</v>
      </c>
      <c r="F25" s="171">
        <v>1781.82</v>
      </c>
      <c r="G25" s="163">
        <f t="shared" si="1"/>
        <v>9975.0394764903303</v>
      </c>
      <c r="P25" s="158"/>
    </row>
    <row r="26" spans="1:16" ht="14.5" x14ac:dyDescent="0.3">
      <c r="A26" s="146">
        <v>1934</v>
      </c>
      <c r="B26" s="147" t="s">
        <v>289</v>
      </c>
      <c r="C26" s="163">
        <v>4090096.16</v>
      </c>
      <c r="D26" s="163">
        <v>0</v>
      </c>
      <c r="E26" s="163">
        <f t="shared" si="0"/>
        <v>4090096.16</v>
      </c>
      <c r="F26" s="171">
        <v>103.33</v>
      </c>
      <c r="G26" s="163">
        <f t="shared" si="1"/>
        <v>39582.852608148649</v>
      </c>
      <c r="P26" s="158"/>
    </row>
    <row r="27" spans="1:16" ht="14.5" x14ac:dyDescent="0.3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71">
        <v>1505.72</v>
      </c>
      <c r="G27" s="163">
        <f t="shared" si="1"/>
        <v>11412.77618680764</v>
      </c>
      <c r="P27" s="158"/>
    </row>
    <row r="28" spans="1:16" ht="14.5" x14ac:dyDescent="0.3">
      <c r="A28" s="146">
        <v>1936</v>
      </c>
      <c r="B28" s="147" t="s">
        <v>291</v>
      </c>
      <c r="C28" s="163">
        <v>9338350.2699999996</v>
      </c>
      <c r="D28" s="163">
        <v>290909.52</v>
      </c>
      <c r="E28" s="163">
        <f t="shared" si="0"/>
        <v>9047440.75</v>
      </c>
      <c r="F28" s="171">
        <v>867.51</v>
      </c>
      <c r="G28" s="163">
        <f t="shared" si="1"/>
        <v>10429.206291570126</v>
      </c>
      <c r="P28" s="158"/>
    </row>
    <row r="29" spans="1:16" ht="14.5" x14ac:dyDescent="0.3">
      <c r="A29" s="146">
        <v>1944</v>
      </c>
      <c r="B29" s="147" t="s">
        <v>292</v>
      </c>
      <c r="C29" s="163">
        <v>21313184.259999998</v>
      </c>
      <c r="D29" s="163">
        <v>52797.39</v>
      </c>
      <c r="E29" s="163">
        <f t="shared" si="0"/>
        <v>21260386.869999997</v>
      </c>
      <c r="F29" s="171">
        <v>2077.62</v>
      </c>
      <c r="G29" s="163">
        <f t="shared" si="1"/>
        <v>10233.048810658349</v>
      </c>
      <c r="P29" s="158"/>
    </row>
    <row r="30" spans="1:16" ht="14.5" x14ac:dyDescent="0.3">
      <c r="A30" s="146">
        <v>1945</v>
      </c>
      <c r="B30" s="147" t="s">
        <v>293</v>
      </c>
      <c r="C30" s="163">
        <v>8148283.5499999998</v>
      </c>
      <c r="D30" s="163">
        <v>0</v>
      </c>
      <c r="E30" s="163">
        <f t="shared" si="0"/>
        <v>8148283.5499999998</v>
      </c>
      <c r="F30" s="171">
        <v>642.55999999999995</v>
      </c>
      <c r="G30" s="163">
        <f t="shared" si="1"/>
        <v>12680.969170194225</v>
      </c>
      <c r="P30" s="158"/>
    </row>
    <row r="31" spans="1:16" ht="14.5" x14ac:dyDescent="0.3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71">
        <v>687.24</v>
      </c>
      <c r="G31" s="163">
        <f t="shared" si="1"/>
        <v>10998.691476049125</v>
      </c>
      <c r="P31" s="158"/>
    </row>
    <row r="32" spans="1:16" ht="14.5" x14ac:dyDescent="0.3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71">
        <v>540.82000000000005</v>
      </c>
      <c r="G32" s="163">
        <f t="shared" si="1"/>
        <v>12320.642357900966</v>
      </c>
      <c r="P32" s="158"/>
    </row>
    <row r="33" spans="1:16" ht="14.5" x14ac:dyDescent="0.3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71">
        <v>2637.82</v>
      </c>
      <c r="G33" s="163">
        <f t="shared" si="1"/>
        <v>10043.608161284697</v>
      </c>
      <c r="P33" s="158"/>
    </row>
    <row r="34" spans="1:16" ht="14.5" x14ac:dyDescent="0.3">
      <c r="A34" s="146">
        <v>1964</v>
      </c>
      <c r="B34" s="147" t="s">
        <v>297</v>
      </c>
      <c r="C34" s="163">
        <v>12294428.550000001</v>
      </c>
      <c r="D34" s="163">
        <v>15038</v>
      </c>
      <c r="E34" s="163">
        <f t="shared" si="0"/>
        <v>12279390.550000001</v>
      </c>
      <c r="F34" s="171">
        <v>1367.08</v>
      </c>
      <c r="G34" s="163">
        <f t="shared" si="1"/>
        <v>8982.2033458173628</v>
      </c>
      <c r="P34" s="158"/>
    </row>
    <row r="35" spans="1:16" ht="14.5" x14ac:dyDescent="0.3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71">
        <v>2999.83</v>
      </c>
      <c r="G35" s="163">
        <f t="shared" si="1"/>
        <v>10822.319141418015</v>
      </c>
      <c r="P35" s="158"/>
    </row>
    <row r="36" spans="1:16" ht="14.5" x14ac:dyDescent="0.3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71">
        <v>5207.07</v>
      </c>
      <c r="G36" s="163">
        <f t="shared" si="1"/>
        <v>9932.4564025450018</v>
      </c>
      <c r="P36" s="158"/>
    </row>
    <row r="37" spans="1:16" ht="14.5" x14ac:dyDescent="0.3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71">
        <v>126.82</v>
      </c>
      <c r="G37" s="163">
        <f t="shared" si="1"/>
        <v>14462.055432897021</v>
      </c>
      <c r="P37" s="158"/>
    </row>
    <row r="38" spans="1:16" ht="14.5" x14ac:dyDescent="0.3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71">
        <v>484.9</v>
      </c>
      <c r="G38" s="163">
        <f t="shared" si="1"/>
        <v>11048.795215508353</v>
      </c>
      <c r="P38" s="158"/>
    </row>
    <row r="39" spans="1:16" ht="14.5" x14ac:dyDescent="0.3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71">
        <v>606.91</v>
      </c>
      <c r="G39" s="163">
        <f t="shared" ref="G39:G70" si="3">E39/F39</f>
        <v>11498.927880575373</v>
      </c>
      <c r="P39" s="158"/>
    </row>
    <row r="40" spans="1:16" ht="14.5" x14ac:dyDescent="0.3">
      <c r="A40" s="146">
        <v>1970</v>
      </c>
      <c r="B40" s="147" t="s">
        <v>303</v>
      </c>
      <c r="C40" s="163">
        <v>30781917.329999998</v>
      </c>
      <c r="D40" s="163">
        <v>5844</v>
      </c>
      <c r="E40" s="163">
        <f t="shared" si="2"/>
        <v>30776073.329999998</v>
      </c>
      <c r="F40" s="171">
        <v>2985.72</v>
      </c>
      <c r="G40" s="163">
        <f t="shared" si="3"/>
        <v>10307.756028696596</v>
      </c>
      <c r="P40" s="158"/>
    </row>
    <row r="41" spans="1:16" ht="14.5" x14ac:dyDescent="0.3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71">
        <v>438.93</v>
      </c>
      <c r="G41" s="163">
        <f t="shared" si="3"/>
        <v>11247.992003280702</v>
      </c>
      <c r="P41" s="158"/>
    </row>
    <row r="42" spans="1:16" ht="14.5" x14ac:dyDescent="0.3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71">
        <v>194.4</v>
      </c>
      <c r="G42" s="163">
        <f t="shared" si="3"/>
        <v>14407.256069958848</v>
      </c>
      <c r="P42" s="158"/>
    </row>
    <row r="43" spans="1:16" ht="14.5" x14ac:dyDescent="0.3">
      <c r="A43" s="146">
        <v>1974</v>
      </c>
      <c r="B43" s="147" t="s">
        <v>306</v>
      </c>
      <c r="C43" s="163">
        <v>14066874.08</v>
      </c>
      <c r="D43" s="163">
        <v>0</v>
      </c>
      <c r="E43" s="163">
        <f t="shared" si="2"/>
        <v>14066874.08</v>
      </c>
      <c r="F43" s="171">
        <v>1389.13</v>
      </c>
      <c r="G43" s="163">
        <f t="shared" si="3"/>
        <v>10126.391396053645</v>
      </c>
      <c r="P43" s="158"/>
    </row>
    <row r="44" spans="1:16" ht="14.5" x14ac:dyDescent="0.3">
      <c r="A44" s="146">
        <v>1976</v>
      </c>
      <c r="B44" s="147" t="s">
        <v>307</v>
      </c>
      <c r="C44" s="163">
        <v>170608554.62</v>
      </c>
      <c r="D44" s="163">
        <v>13547.94</v>
      </c>
      <c r="E44" s="163">
        <f t="shared" si="2"/>
        <v>170595006.68000001</v>
      </c>
      <c r="F44" s="171">
        <v>17270.939999999999</v>
      </c>
      <c r="G44" s="163">
        <f t="shared" si="3"/>
        <v>9877.5750874011501</v>
      </c>
      <c r="P44" s="158"/>
    </row>
    <row r="45" spans="1:16" ht="14.5" x14ac:dyDescent="0.3">
      <c r="A45" s="146">
        <v>1977</v>
      </c>
      <c r="B45" s="147" t="s">
        <v>308</v>
      </c>
      <c r="C45" s="163">
        <v>70257200.149999991</v>
      </c>
      <c r="D45" s="163">
        <v>33307.06</v>
      </c>
      <c r="E45" s="163">
        <f t="shared" si="2"/>
        <v>70223893.089999989</v>
      </c>
      <c r="F45" s="171">
        <v>6945.79</v>
      </c>
      <c r="G45" s="163">
        <f t="shared" si="3"/>
        <v>10110.281636790054</v>
      </c>
      <c r="P45" s="158"/>
    </row>
    <row r="46" spans="1:16" ht="14.5" x14ac:dyDescent="0.3">
      <c r="A46" s="146">
        <v>1978</v>
      </c>
      <c r="B46" s="147" t="s">
        <v>309</v>
      </c>
      <c r="C46" s="163">
        <v>12383012.040000001</v>
      </c>
      <c r="D46" s="163">
        <v>79608.36</v>
      </c>
      <c r="E46" s="163">
        <f t="shared" si="2"/>
        <v>12303403.680000002</v>
      </c>
      <c r="F46" s="171">
        <v>1096.08</v>
      </c>
      <c r="G46" s="163">
        <f t="shared" si="3"/>
        <v>11224.913947887018</v>
      </c>
      <c r="P46" s="158"/>
    </row>
    <row r="47" spans="1:16" ht="14.5" x14ac:dyDescent="0.3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71">
        <v>560.79</v>
      </c>
      <c r="G47" s="163">
        <f t="shared" si="3"/>
        <v>10565.021291392501</v>
      </c>
      <c r="P47" s="158"/>
    </row>
    <row r="48" spans="1:16" ht="14.5" x14ac:dyDescent="0.3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71">
        <v>5502.16</v>
      </c>
      <c r="G48" s="163">
        <f t="shared" si="3"/>
        <v>9801.4730269566862</v>
      </c>
      <c r="P48" s="158"/>
    </row>
    <row r="49" spans="1:16" ht="14.5" x14ac:dyDescent="0.3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71">
        <v>691.16</v>
      </c>
      <c r="G49" s="163">
        <f t="shared" si="3"/>
        <v>10456.497554835349</v>
      </c>
      <c r="P49" s="158"/>
    </row>
    <row r="50" spans="1:16" ht="14.5" x14ac:dyDescent="0.3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71">
        <v>199.03</v>
      </c>
      <c r="G50" s="163">
        <f t="shared" si="3"/>
        <v>12701.174345576044</v>
      </c>
      <c r="P50" s="158"/>
    </row>
    <row r="51" spans="1:16" ht="14.5" x14ac:dyDescent="0.3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71">
        <v>1394.03</v>
      </c>
      <c r="G51" s="163">
        <f t="shared" si="3"/>
        <v>9226.5277648257215</v>
      </c>
      <c r="P51" s="158"/>
    </row>
    <row r="52" spans="1:16" ht="14.5" x14ac:dyDescent="0.3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71">
        <v>222.74</v>
      </c>
      <c r="G52" s="163">
        <f t="shared" si="3"/>
        <v>12593.431130466011</v>
      </c>
      <c r="P52" s="158"/>
    </row>
    <row r="53" spans="1:16" ht="14.5" x14ac:dyDescent="0.3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71">
        <v>320.75</v>
      </c>
      <c r="G53" s="163">
        <f t="shared" si="3"/>
        <v>11656.128511301637</v>
      </c>
      <c r="P53" s="158"/>
    </row>
    <row r="54" spans="1:16" ht="14.5" x14ac:dyDescent="0.3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71">
        <v>248.35</v>
      </c>
      <c r="G54" s="163">
        <f t="shared" si="3"/>
        <v>13507.573263539362</v>
      </c>
      <c r="P54" s="158"/>
    </row>
    <row r="55" spans="1:16" ht="14.5" x14ac:dyDescent="0.3">
      <c r="A55" s="146">
        <v>1998</v>
      </c>
      <c r="B55" s="147" t="s">
        <v>318</v>
      </c>
      <c r="C55" s="163">
        <v>3125009.88</v>
      </c>
      <c r="D55" s="163">
        <v>37289</v>
      </c>
      <c r="E55" s="163">
        <f t="shared" si="2"/>
        <v>3087720.88</v>
      </c>
      <c r="F55" s="171">
        <v>225.81</v>
      </c>
      <c r="G55" s="163">
        <f t="shared" si="3"/>
        <v>13673.9775917807</v>
      </c>
      <c r="P55" s="158"/>
    </row>
    <row r="56" spans="1:16" ht="14.5" x14ac:dyDescent="0.3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71">
        <v>376.96</v>
      </c>
      <c r="G56" s="163">
        <f t="shared" si="3"/>
        <v>11904.385027589136</v>
      </c>
      <c r="P56" s="158"/>
    </row>
    <row r="57" spans="1:16" ht="14.5" x14ac:dyDescent="0.3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71">
        <v>291.42</v>
      </c>
      <c r="G57" s="163">
        <f t="shared" si="3"/>
        <v>12263.131734266693</v>
      </c>
      <c r="P57" s="158"/>
    </row>
    <row r="58" spans="1:16" ht="14.5" x14ac:dyDescent="0.3">
      <c r="A58" s="146">
        <v>2001</v>
      </c>
      <c r="B58" s="147" t="s">
        <v>321</v>
      </c>
      <c r="C58" s="163">
        <v>7788355.4399999995</v>
      </c>
      <c r="D58" s="163">
        <v>1107416.3799999999</v>
      </c>
      <c r="E58" s="163">
        <f t="shared" si="2"/>
        <v>6680939.0599999996</v>
      </c>
      <c r="F58" s="171">
        <v>585.19000000000005</v>
      </c>
      <c r="G58" s="163">
        <f t="shared" si="3"/>
        <v>11416.700661323672</v>
      </c>
      <c r="P58" s="158"/>
    </row>
    <row r="59" spans="1:16" ht="14.5" x14ac:dyDescent="0.3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71">
        <v>1257.53</v>
      </c>
      <c r="G59" s="163">
        <f t="shared" si="3"/>
        <v>9999.6961026774716</v>
      </c>
      <c r="P59" s="158"/>
    </row>
    <row r="60" spans="1:16" ht="14.5" x14ac:dyDescent="0.3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71">
        <v>1332.38</v>
      </c>
      <c r="G60" s="163">
        <f t="shared" si="3"/>
        <v>9319.8884702562318</v>
      </c>
      <c r="P60" s="158"/>
    </row>
    <row r="61" spans="1:16" ht="14.5" x14ac:dyDescent="0.3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71">
        <v>162.16999999999999</v>
      </c>
      <c r="G61" s="163">
        <f t="shared" si="3"/>
        <v>16031.305605229083</v>
      </c>
      <c r="P61" s="158"/>
    </row>
    <row r="62" spans="1:16" ht="14.5" x14ac:dyDescent="0.3">
      <c r="A62" s="146">
        <v>2006</v>
      </c>
      <c r="B62" s="147" t="s">
        <v>325</v>
      </c>
      <c r="C62" s="163">
        <v>2569820.02</v>
      </c>
      <c r="D62" s="163">
        <v>0</v>
      </c>
      <c r="E62" s="163">
        <f t="shared" si="2"/>
        <v>2569820.02</v>
      </c>
      <c r="F62" s="171">
        <v>136.18</v>
      </c>
      <c r="G62" s="163">
        <f t="shared" si="3"/>
        <v>18870.759436040535</v>
      </c>
      <c r="P62" s="158"/>
    </row>
    <row r="63" spans="1:16" ht="14.5" x14ac:dyDescent="0.3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71">
        <v>527.45000000000005</v>
      </c>
      <c r="G63" s="163">
        <f t="shared" si="3"/>
        <v>11372.733453407904</v>
      </c>
      <c r="P63" s="158"/>
    </row>
    <row r="64" spans="1:16" ht="14.5" x14ac:dyDescent="0.3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71">
        <v>214.43</v>
      </c>
      <c r="G64" s="163">
        <f t="shared" si="3"/>
        <v>11446.538404141211</v>
      </c>
      <c r="P64" s="158"/>
    </row>
    <row r="65" spans="1:16" ht="14.5" x14ac:dyDescent="0.3">
      <c r="A65" s="146">
        <v>2010</v>
      </c>
      <c r="B65" s="147" t="s">
        <v>328</v>
      </c>
      <c r="C65" s="163">
        <v>908277.10000000009</v>
      </c>
      <c r="D65" s="163">
        <v>172.88</v>
      </c>
      <c r="E65" s="163">
        <f t="shared" si="2"/>
        <v>908104.22000000009</v>
      </c>
      <c r="F65" s="171">
        <v>44.06</v>
      </c>
      <c r="G65" s="163">
        <f t="shared" si="3"/>
        <v>20610.626872446664</v>
      </c>
      <c r="P65" s="158"/>
    </row>
    <row r="66" spans="1:16" ht="14.5" x14ac:dyDescent="0.3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71">
        <v>59.13</v>
      </c>
      <c r="G66" s="163">
        <f t="shared" si="3"/>
        <v>16797.158802638252</v>
      </c>
      <c r="P66" s="158"/>
    </row>
    <row r="67" spans="1:16" ht="14.5" x14ac:dyDescent="0.3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71">
        <v>36.520000000000003</v>
      </c>
      <c r="G67" s="163">
        <f t="shared" si="3"/>
        <v>22945.155531215772</v>
      </c>
      <c r="P67" s="158"/>
    </row>
    <row r="68" spans="1:16" ht="14.5" x14ac:dyDescent="0.3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71">
        <v>734.71</v>
      </c>
      <c r="G68" s="163">
        <f t="shared" si="3"/>
        <v>11034.716881490656</v>
      </c>
      <c r="P68" s="158"/>
    </row>
    <row r="69" spans="1:16" ht="14.5" x14ac:dyDescent="0.3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71">
        <v>776.99</v>
      </c>
      <c r="G69" s="163">
        <f t="shared" si="3"/>
        <v>8511.006447959433</v>
      </c>
      <c r="P69" s="158"/>
    </row>
    <row r="70" spans="1:16" ht="14.5" x14ac:dyDescent="0.3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71">
        <v>4.4000000000000004</v>
      </c>
      <c r="G70" s="163">
        <f t="shared" si="3"/>
        <v>43742.002272727266</v>
      </c>
      <c r="P70" s="158"/>
    </row>
    <row r="71" spans="1:16" ht="14.5" x14ac:dyDescent="0.3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71">
        <v>4.07</v>
      </c>
      <c r="G71" s="163">
        <f t="shared" ref="G71:G102" si="5">E71/F71</f>
        <v>45997.83046683047</v>
      </c>
      <c r="P71" s="158"/>
    </row>
    <row r="72" spans="1:16" ht="14.5" x14ac:dyDescent="0.3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71">
        <v>2.0099999999999998</v>
      </c>
      <c r="G72" s="163">
        <f t="shared" si="5"/>
        <v>101826.00000000001</v>
      </c>
      <c r="P72" s="158"/>
    </row>
    <row r="73" spans="1:16" ht="14.5" x14ac:dyDescent="0.3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71">
        <v>7.8</v>
      </c>
      <c r="G73" s="163">
        <f t="shared" si="5"/>
        <v>29659.208974358979</v>
      </c>
      <c r="P73" s="158"/>
    </row>
    <row r="74" spans="1:16" ht="14.5" x14ac:dyDescent="0.3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71">
        <v>8.69</v>
      </c>
      <c r="G74" s="163">
        <f t="shared" si="5"/>
        <v>25135.214039125432</v>
      </c>
      <c r="P74" s="158"/>
    </row>
    <row r="75" spans="1:16" ht="14.5" x14ac:dyDescent="0.3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71">
        <v>5.39</v>
      </c>
      <c r="G75" s="163">
        <f t="shared" si="5"/>
        <v>40439.417439703153</v>
      </c>
      <c r="P75" s="158"/>
    </row>
    <row r="76" spans="1:16" ht="14.5" x14ac:dyDescent="0.3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71">
        <v>15.03</v>
      </c>
      <c r="G76" s="163">
        <f t="shared" si="5"/>
        <v>20073.719228210248</v>
      </c>
      <c r="P76" s="158"/>
    </row>
    <row r="77" spans="1:16" ht="14.5" x14ac:dyDescent="0.3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71">
        <v>1150.72</v>
      </c>
      <c r="G77" s="163">
        <f t="shared" si="5"/>
        <v>8186.3776418242496</v>
      </c>
      <c r="P77" s="158"/>
    </row>
    <row r="78" spans="1:16" ht="14.5" x14ac:dyDescent="0.3">
      <c r="A78" s="146">
        <v>2024</v>
      </c>
      <c r="B78" s="147" t="s">
        <v>341</v>
      </c>
      <c r="C78" s="163">
        <v>49654775.969999999</v>
      </c>
      <c r="D78" s="163">
        <v>0</v>
      </c>
      <c r="E78" s="163">
        <f t="shared" si="4"/>
        <v>49654775.969999999</v>
      </c>
      <c r="F78" s="171">
        <v>3771.44</v>
      </c>
      <c r="G78" s="163">
        <f t="shared" si="5"/>
        <v>13165.999185987315</v>
      </c>
      <c r="P78" s="158"/>
    </row>
    <row r="79" spans="1:16" ht="14.5" x14ac:dyDescent="0.3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71">
        <v>2395.85</v>
      </c>
      <c r="G79" s="163">
        <f t="shared" si="5"/>
        <v>10337.797508191248</v>
      </c>
      <c r="P79" s="158"/>
    </row>
    <row r="80" spans="1:16" ht="14.5" x14ac:dyDescent="0.3">
      <c r="A80" s="146">
        <v>2041</v>
      </c>
      <c r="B80" s="147" t="s">
        <v>343</v>
      </c>
      <c r="C80" s="163">
        <v>31783382.200000003</v>
      </c>
      <c r="D80" s="163">
        <v>51358.17</v>
      </c>
      <c r="E80" s="163">
        <f t="shared" si="4"/>
        <v>31732024.030000001</v>
      </c>
      <c r="F80" s="171">
        <v>2492.83</v>
      </c>
      <c r="G80" s="163">
        <f t="shared" si="5"/>
        <v>12729.317293999191</v>
      </c>
      <c r="P80" s="158"/>
    </row>
    <row r="81" spans="1:16" ht="14.5" x14ac:dyDescent="0.3">
      <c r="A81" s="146">
        <v>2042</v>
      </c>
      <c r="B81" s="147" t="s">
        <v>344</v>
      </c>
      <c r="C81" s="163">
        <v>46851261.490000002</v>
      </c>
      <c r="D81" s="163">
        <v>57882</v>
      </c>
      <c r="E81" s="163">
        <f t="shared" si="4"/>
        <v>46793379.490000002</v>
      </c>
      <c r="F81" s="171">
        <v>4707.18</v>
      </c>
      <c r="G81" s="163">
        <f t="shared" si="5"/>
        <v>9940.8519516993183</v>
      </c>
      <c r="P81" s="158"/>
    </row>
    <row r="82" spans="1:16" ht="14.5" x14ac:dyDescent="0.3">
      <c r="A82" s="146">
        <v>2043</v>
      </c>
      <c r="B82" s="147" t="s">
        <v>345</v>
      </c>
      <c r="C82" s="163">
        <v>41900804.880000003</v>
      </c>
      <c r="D82" s="163">
        <v>35900.629999999997</v>
      </c>
      <c r="E82" s="163">
        <f t="shared" si="4"/>
        <v>41864904.25</v>
      </c>
      <c r="F82" s="171">
        <v>4070.38</v>
      </c>
      <c r="G82" s="163">
        <f t="shared" si="5"/>
        <v>10285.256966180061</v>
      </c>
      <c r="P82" s="158"/>
    </row>
    <row r="83" spans="1:16" ht="14.5" x14ac:dyDescent="0.3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71">
        <v>1067.31</v>
      </c>
      <c r="G83" s="163">
        <f t="shared" si="5"/>
        <v>10004.159400736433</v>
      </c>
      <c r="P83" s="158"/>
    </row>
    <row r="84" spans="1:16" ht="14.5" x14ac:dyDescent="0.3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71">
        <v>202.1</v>
      </c>
      <c r="G84" s="163">
        <f t="shared" si="5"/>
        <v>13125.183572488868</v>
      </c>
      <c r="P84" s="158"/>
    </row>
    <row r="85" spans="1:16" ht="14.5" x14ac:dyDescent="0.3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71">
        <v>230.12</v>
      </c>
      <c r="G85" s="163">
        <f t="shared" si="5"/>
        <v>13535.375760472796</v>
      </c>
      <c r="P85" s="158"/>
    </row>
    <row r="86" spans="1:16" ht="14.5" x14ac:dyDescent="0.3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71">
        <v>23.77</v>
      </c>
      <c r="G86" s="163">
        <f t="shared" si="5"/>
        <v>15252.923853596971</v>
      </c>
      <c r="P86" s="158"/>
    </row>
    <row r="87" spans="1:16" ht="14.5" x14ac:dyDescent="0.3">
      <c r="A87" s="146">
        <v>2048</v>
      </c>
      <c r="B87" s="147" t="s">
        <v>350</v>
      </c>
      <c r="C87" s="163">
        <v>140439224.84</v>
      </c>
      <c r="D87" s="163">
        <v>9601</v>
      </c>
      <c r="E87" s="163">
        <f t="shared" si="4"/>
        <v>140429623.84</v>
      </c>
      <c r="F87" s="171">
        <v>13753.82</v>
      </c>
      <c r="G87" s="163">
        <f t="shared" si="5"/>
        <v>10210.226965308548</v>
      </c>
      <c r="P87" s="158"/>
    </row>
    <row r="88" spans="1:16" ht="14.5" x14ac:dyDescent="0.3">
      <c r="A88" s="146">
        <v>2050</v>
      </c>
      <c r="B88" s="147" t="s">
        <v>351</v>
      </c>
      <c r="C88" s="163">
        <v>7429105.9900000002</v>
      </c>
      <c r="D88" s="163">
        <v>35376</v>
      </c>
      <c r="E88" s="163">
        <f t="shared" si="4"/>
        <v>7393729.9900000002</v>
      </c>
      <c r="F88" s="171">
        <v>643.1</v>
      </c>
      <c r="G88" s="163">
        <f t="shared" si="5"/>
        <v>11497.014445653864</v>
      </c>
      <c r="P88" s="158"/>
    </row>
    <row r="89" spans="1:16" ht="14.5" x14ac:dyDescent="0.3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71">
        <v>12</v>
      </c>
      <c r="G89" s="163">
        <f t="shared" si="5"/>
        <v>17696.373333333333</v>
      </c>
      <c r="P89" s="158"/>
    </row>
    <row r="90" spans="1:16" ht="14.5" x14ac:dyDescent="0.3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71">
        <v>29.04</v>
      </c>
      <c r="G90" s="163">
        <f t="shared" si="5"/>
        <v>20522.662190082643</v>
      </c>
      <c r="P90" s="158"/>
    </row>
    <row r="91" spans="1:16" ht="14.5" x14ac:dyDescent="0.3">
      <c r="A91" s="146">
        <v>2053</v>
      </c>
      <c r="B91" s="147" t="s">
        <v>354</v>
      </c>
      <c r="C91" s="163">
        <v>30662894.359999999</v>
      </c>
      <c r="D91" s="163">
        <v>15965.71</v>
      </c>
      <c r="E91" s="163">
        <f t="shared" si="4"/>
        <v>30646928.649999999</v>
      </c>
      <c r="F91" s="171">
        <v>2776.39</v>
      </c>
      <c r="G91" s="163">
        <f t="shared" si="5"/>
        <v>11038.409103187952</v>
      </c>
      <c r="P91" s="158"/>
    </row>
    <row r="92" spans="1:16" ht="14.5" x14ac:dyDescent="0.3">
      <c r="A92" s="146">
        <v>2054</v>
      </c>
      <c r="B92" s="147" t="s">
        <v>355</v>
      </c>
      <c r="C92" s="163">
        <v>62273106.740000002</v>
      </c>
      <c r="D92" s="163">
        <v>0</v>
      </c>
      <c r="E92" s="163">
        <f t="shared" si="4"/>
        <v>62273106.740000002</v>
      </c>
      <c r="F92" s="171">
        <v>5605.75</v>
      </c>
      <c r="G92" s="163">
        <f t="shared" si="5"/>
        <v>11108.791283949517</v>
      </c>
      <c r="P92" s="158"/>
    </row>
    <row r="93" spans="1:16" ht="14.5" x14ac:dyDescent="0.3">
      <c r="A93" s="146">
        <v>2055</v>
      </c>
      <c r="B93" s="147" t="s">
        <v>356</v>
      </c>
      <c r="C93" s="163">
        <v>47086857.68</v>
      </c>
      <c r="D93" s="163">
        <v>43883.91</v>
      </c>
      <c r="E93" s="163">
        <f t="shared" si="4"/>
        <v>47042973.770000003</v>
      </c>
      <c r="F93" s="171">
        <v>4443.8900000000003</v>
      </c>
      <c r="G93" s="163">
        <f t="shared" si="5"/>
        <v>10585.989700465134</v>
      </c>
      <c r="P93" s="158"/>
    </row>
    <row r="94" spans="1:16" ht="14.5" x14ac:dyDescent="0.3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71">
        <v>2738.76</v>
      </c>
      <c r="G94" s="163">
        <f t="shared" si="5"/>
        <v>9909.9612634915065</v>
      </c>
      <c r="P94" s="158"/>
    </row>
    <row r="95" spans="1:16" ht="14.5" x14ac:dyDescent="0.3">
      <c r="A95" s="146">
        <v>2057</v>
      </c>
      <c r="B95" s="147" t="s">
        <v>357</v>
      </c>
      <c r="C95" s="163">
        <v>66968120.009999998</v>
      </c>
      <c r="D95" s="163">
        <v>20000</v>
      </c>
      <c r="E95" s="163">
        <f t="shared" si="4"/>
        <v>66948120.009999998</v>
      </c>
      <c r="F95" s="171">
        <v>6811</v>
      </c>
      <c r="G95" s="163">
        <f t="shared" si="5"/>
        <v>9829.4112479812065</v>
      </c>
      <c r="P95" s="158"/>
    </row>
    <row r="96" spans="1:16" ht="14.5" x14ac:dyDescent="0.3">
      <c r="A96" s="146">
        <v>2059</v>
      </c>
      <c r="B96" s="147" t="s">
        <v>358</v>
      </c>
      <c r="C96" s="163">
        <v>9568223.7599999998</v>
      </c>
      <c r="D96" s="163">
        <v>251415.55</v>
      </c>
      <c r="E96" s="163">
        <f t="shared" si="4"/>
        <v>9316808.209999999</v>
      </c>
      <c r="F96" s="171">
        <v>713.27</v>
      </c>
      <c r="G96" s="163">
        <f t="shared" si="5"/>
        <v>13062.105808459628</v>
      </c>
      <c r="P96" s="158"/>
    </row>
    <row r="97" spans="1:16" ht="14.5" x14ac:dyDescent="0.3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71">
        <v>192.42</v>
      </c>
      <c r="G97" s="163">
        <f t="shared" si="5"/>
        <v>12519.289263070366</v>
      </c>
      <c r="P97" s="158"/>
    </row>
    <row r="98" spans="1:16" ht="14.5" x14ac:dyDescent="0.3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71">
        <v>236.29</v>
      </c>
      <c r="G98" s="163">
        <f t="shared" si="5"/>
        <v>13047.610478649118</v>
      </c>
      <c r="P98" s="158"/>
    </row>
    <row r="99" spans="1:16" ht="14.5" x14ac:dyDescent="0.3">
      <c r="A99" s="146">
        <v>2062</v>
      </c>
      <c r="B99" s="147" t="s">
        <v>361</v>
      </c>
      <c r="C99" s="163">
        <v>315183</v>
      </c>
      <c r="D99" s="163">
        <v>36627</v>
      </c>
      <c r="E99" s="163">
        <f t="shared" si="4"/>
        <v>278556</v>
      </c>
      <c r="F99" s="171">
        <v>11.39</v>
      </c>
      <c r="G99" s="163">
        <f t="shared" si="5"/>
        <v>24456.189640035118</v>
      </c>
      <c r="P99" s="158"/>
    </row>
    <row r="100" spans="1:16" ht="14.5" x14ac:dyDescent="0.3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71">
        <v>19.440000000000001</v>
      </c>
      <c r="G100" s="163">
        <f t="shared" si="5"/>
        <v>16379.906893004116</v>
      </c>
      <c r="P100" s="158"/>
    </row>
    <row r="101" spans="1:16" ht="14.5" x14ac:dyDescent="0.3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71">
        <v>998.3</v>
      </c>
      <c r="G101" s="163">
        <f t="shared" si="5"/>
        <v>8874.0788340178315</v>
      </c>
      <c r="P101" s="158"/>
    </row>
    <row r="102" spans="1:16" ht="14.5" x14ac:dyDescent="0.3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71">
        <v>16451.32</v>
      </c>
      <c r="G102" s="163">
        <f t="shared" si="5"/>
        <v>10582.9472042365</v>
      </c>
      <c r="P102" s="158"/>
    </row>
    <row r="103" spans="1:16" ht="14.5" x14ac:dyDescent="0.3">
      <c r="A103" s="146">
        <v>2083</v>
      </c>
      <c r="B103" s="147" t="s">
        <v>365</v>
      </c>
      <c r="C103" s="163">
        <v>102990429.38</v>
      </c>
      <c r="D103" s="163">
        <v>43304</v>
      </c>
      <c r="E103" s="163">
        <f t="shared" ref="E103:E134" si="6">C103-D103</f>
        <v>102947125.38</v>
      </c>
      <c r="F103" s="171">
        <v>9690.52</v>
      </c>
      <c r="G103" s="163">
        <f t="shared" ref="G103:G134" si="7">E103/F103</f>
        <v>10623.4882524364</v>
      </c>
      <c r="P103" s="158"/>
    </row>
    <row r="104" spans="1:16" ht="14.5" x14ac:dyDescent="0.3">
      <c r="A104" s="146">
        <v>2084</v>
      </c>
      <c r="B104" s="147" t="s">
        <v>366</v>
      </c>
      <c r="C104" s="163">
        <v>12992988.130000001</v>
      </c>
      <c r="D104" s="163">
        <v>7908.07</v>
      </c>
      <c r="E104" s="163">
        <f t="shared" si="6"/>
        <v>12985080.060000001</v>
      </c>
      <c r="F104" s="171">
        <v>1406.13</v>
      </c>
      <c r="G104" s="163">
        <f t="shared" si="7"/>
        <v>9234.622730473</v>
      </c>
      <c r="P104" s="158"/>
    </row>
    <row r="105" spans="1:16" ht="14.5" x14ac:dyDescent="0.3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71">
        <v>134.44999999999999</v>
      </c>
      <c r="G105" s="163">
        <f t="shared" si="7"/>
        <v>18605.701375976201</v>
      </c>
      <c r="P105" s="158"/>
    </row>
    <row r="106" spans="1:16" ht="14.5" x14ac:dyDescent="0.3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71">
        <v>1148.21</v>
      </c>
      <c r="G106" s="163">
        <f t="shared" si="7"/>
        <v>10982.022800707186</v>
      </c>
      <c r="P106" s="158"/>
    </row>
    <row r="107" spans="1:16" ht="14.5" x14ac:dyDescent="0.3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71">
        <v>2696.42</v>
      </c>
      <c r="G107" s="163">
        <f t="shared" si="7"/>
        <v>10542.50188768812</v>
      </c>
      <c r="P107" s="158"/>
    </row>
    <row r="108" spans="1:16" ht="14.5" x14ac:dyDescent="0.3">
      <c r="A108" s="146">
        <v>2088</v>
      </c>
      <c r="B108" s="147" t="s">
        <v>370</v>
      </c>
      <c r="C108" s="163">
        <v>55245092.890000001</v>
      </c>
      <c r="D108" s="163">
        <v>122100</v>
      </c>
      <c r="E108" s="163">
        <f t="shared" si="6"/>
        <v>55122992.890000001</v>
      </c>
      <c r="F108" s="171">
        <v>5245.28</v>
      </c>
      <c r="G108" s="163">
        <f t="shared" si="7"/>
        <v>10509.065843958761</v>
      </c>
      <c r="P108" s="158"/>
    </row>
    <row r="109" spans="1:16" ht="14.5" x14ac:dyDescent="0.3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71">
        <v>248.57</v>
      </c>
      <c r="G109" s="163">
        <f t="shared" si="7"/>
        <v>13216.188960856096</v>
      </c>
      <c r="P109" s="158"/>
    </row>
    <row r="110" spans="1:16" ht="14.5" x14ac:dyDescent="0.3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71">
        <v>190.22</v>
      </c>
      <c r="G110" s="163">
        <f t="shared" si="7"/>
        <v>16042.383661024076</v>
      </c>
      <c r="P110" s="158"/>
    </row>
    <row r="111" spans="1:16" ht="14.5" x14ac:dyDescent="0.3">
      <c r="A111" s="146">
        <v>2091</v>
      </c>
      <c r="B111" s="147" t="s">
        <v>373</v>
      </c>
      <c r="C111" s="163">
        <v>15948054.699999999</v>
      </c>
      <c r="D111" s="163">
        <v>16891.97</v>
      </c>
      <c r="E111" s="163">
        <f t="shared" si="6"/>
        <v>15931162.729999999</v>
      </c>
      <c r="F111" s="171">
        <v>1607.48</v>
      </c>
      <c r="G111" s="163">
        <f t="shared" si="7"/>
        <v>9910.6444434767454</v>
      </c>
      <c r="P111" s="158"/>
    </row>
    <row r="112" spans="1:16" ht="14.5" x14ac:dyDescent="0.3">
      <c r="A112" s="146">
        <v>2092</v>
      </c>
      <c r="B112" s="147" t="s">
        <v>374</v>
      </c>
      <c r="C112" s="163">
        <v>10942889.970000001</v>
      </c>
      <c r="D112" s="163">
        <v>61892.160000000003</v>
      </c>
      <c r="E112" s="163">
        <f t="shared" si="6"/>
        <v>10880997.810000001</v>
      </c>
      <c r="F112" s="171">
        <v>1262.5999999999999</v>
      </c>
      <c r="G112" s="163">
        <f t="shared" si="7"/>
        <v>8617.9295184539842</v>
      </c>
      <c r="P112" s="158"/>
    </row>
    <row r="113" spans="1:16" ht="14.5" x14ac:dyDescent="0.3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71">
        <v>520.41999999999996</v>
      </c>
      <c r="G113" s="163">
        <f t="shared" si="7"/>
        <v>11341.351312401524</v>
      </c>
      <c r="P113" s="158"/>
    </row>
    <row r="114" spans="1:16" ht="14.5" x14ac:dyDescent="0.3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71">
        <v>760.59</v>
      </c>
      <c r="G114" s="163">
        <f t="shared" si="7"/>
        <v>9351.8389802653201</v>
      </c>
      <c r="P114" s="158"/>
    </row>
    <row r="115" spans="1:16" ht="14.5" x14ac:dyDescent="0.3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71">
        <v>212.92</v>
      </c>
      <c r="G115" s="163">
        <f t="shared" si="7"/>
        <v>13672.508970505356</v>
      </c>
      <c r="P115" s="158"/>
    </row>
    <row r="116" spans="1:16" ht="14.5" x14ac:dyDescent="0.3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71">
        <v>1233.6099999999999</v>
      </c>
      <c r="G116" s="163">
        <f t="shared" si="7"/>
        <v>12243.673267888556</v>
      </c>
      <c r="P116" s="158"/>
    </row>
    <row r="117" spans="1:16" ht="14.5" x14ac:dyDescent="0.3">
      <c r="A117" s="146">
        <v>2097</v>
      </c>
      <c r="B117" s="147" t="s">
        <v>379</v>
      </c>
      <c r="C117" s="163">
        <v>55251937.210000001</v>
      </c>
      <c r="D117" s="163">
        <v>169917.38</v>
      </c>
      <c r="E117" s="163">
        <f t="shared" si="6"/>
        <v>55082019.829999998</v>
      </c>
      <c r="F117" s="171">
        <v>5025.5600000000004</v>
      </c>
      <c r="G117" s="163">
        <f t="shared" si="7"/>
        <v>10960.374531395504</v>
      </c>
      <c r="P117" s="158"/>
    </row>
    <row r="118" spans="1:16" ht="14.5" x14ac:dyDescent="0.3">
      <c r="A118" s="146">
        <v>2099</v>
      </c>
      <c r="B118" s="147" t="s">
        <v>380</v>
      </c>
      <c r="C118" s="163">
        <v>7466584.8700000001</v>
      </c>
      <c r="D118" s="163">
        <v>1154.1600000000001</v>
      </c>
      <c r="E118" s="163">
        <f t="shared" si="6"/>
        <v>7465430.71</v>
      </c>
      <c r="F118" s="171">
        <v>707.15</v>
      </c>
      <c r="G118" s="163">
        <f t="shared" si="7"/>
        <v>10557.068104362583</v>
      </c>
      <c r="P118" s="158"/>
    </row>
    <row r="119" spans="1:16" ht="14.5" x14ac:dyDescent="0.3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71">
        <v>8924.77</v>
      </c>
      <c r="G119" s="163">
        <f t="shared" si="7"/>
        <v>10395.177898141912</v>
      </c>
      <c r="P119" s="158"/>
    </row>
    <row r="120" spans="1:16" ht="14.5" x14ac:dyDescent="0.3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71">
        <v>3754.35</v>
      </c>
      <c r="G120" s="163">
        <f t="shared" si="7"/>
        <v>10354.797602780774</v>
      </c>
      <c r="P120" s="158"/>
    </row>
    <row r="121" spans="1:16" ht="14.5" x14ac:dyDescent="0.3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71">
        <v>2123.09</v>
      </c>
      <c r="G121" s="163">
        <f t="shared" si="7"/>
        <v>9858.0559326265011</v>
      </c>
      <c r="P121" s="158"/>
    </row>
    <row r="122" spans="1:16" ht="14.5" x14ac:dyDescent="0.3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71">
        <v>2669.93</v>
      </c>
      <c r="G122" s="163">
        <f t="shared" si="7"/>
        <v>9324.3133078395331</v>
      </c>
      <c r="P122" s="158"/>
    </row>
    <row r="123" spans="1:16" ht="14.5" x14ac:dyDescent="0.3">
      <c r="A123" s="146">
        <v>2104</v>
      </c>
      <c r="B123" s="147" t="s">
        <v>385</v>
      </c>
      <c r="C123" s="163">
        <v>52215617.25</v>
      </c>
      <c r="D123" s="163">
        <v>2024505.4</v>
      </c>
      <c r="E123" s="163">
        <f t="shared" si="6"/>
        <v>50191111.850000001</v>
      </c>
      <c r="F123" s="171">
        <v>4871.25</v>
      </c>
      <c r="G123" s="163">
        <f t="shared" si="7"/>
        <v>10303.538486014884</v>
      </c>
      <c r="P123" s="158"/>
    </row>
    <row r="124" spans="1:16" ht="14.5" x14ac:dyDescent="0.3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71">
        <v>571.92999999999995</v>
      </c>
      <c r="G124" s="163">
        <f t="shared" si="7"/>
        <v>10179.212263738571</v>
      </c>
      <c r="P124" s="158"/>
    </row>
    <row r="125" spans="1:16" ht="14.5" x14ac:dyDescent="0.3">
      <c r="A125" s="146">
        <v>2107</v>
      </c>
      <c r="B125" s="147" t="s">
        <v>387</v>
      </c>
      <c r="C125" s="163">
        <v>1526306.9300000002</v>
      </c>
      <c r="D125" s="163">
        <v>38367</v>
      </c>
      <c r="E125" s="163">
        <f t="shared" si="6"/>
        <v>1487939.9300000002</v>
      </c>
      <c r="F125" s="171">
        <v>49.47</v>
      </c>
      <c r="G125" s="163">
        <f t="shared" si="7"/>
        <v>30077.621386699015</v>
      </c>
      <c r="P125" s="158"/>
    </row>
    <row r="126" spans="1:16" ht="14.5" x14ac:dyDescent="0.3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71">
        <v>2663.48</v>
      </c>
      <c r="G126" s="163">
        <f t="shared" si="7"/>
        <v>11125.256254974694</v>
      </c>
      <c r="P126" s="158"/>
    </row>
    <row r="127" spans="1:16" ht="14.5" x14ac:dyDescent="0.3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71">
        <v>6.45</v>
      </c>
      <c r="G127" s="163">
        <f t="shared" si="7"/>
        <v>25367.477519379841</v>
      </c>
      <c r="P127" s="158"/>
    </row>
    <row r="128" spans="1:16" ht="14.5" x14ac:dyDescent="0.3">
      <c r="A128" s="146">
        <v>2110</v>
      </c>
      <c r="B128" s="147" t="s">
        <v>390</v>
      </c>
      <c r="C128" s="163">
        <v>12641475.529999999</v>
      </c>
      <c r="D128" s="163">
        <v>50</v>
      </c>
      <c r="E128" s="163">
        <f t="shared" si="6"/>
        <v>12641425.529999999</v>
      </c>
      <c r="F128" s="171">
        <v>1171.48</v>
      </c>
      <c r="G128" s="163">
        <f t="shared" si="7"/>
        <v>10790.987067640932</v>
      </c>
      <c r="P128" s="158"/>
    </row>
    <row r="129" spans="1:16" ht="14.5" x14ac:dyDescent="0.3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71">
        <v>83.99</v>
      </c>
      <c r="G129" s="163">
        <f t="shared" si="7"/>
        <v>21579.091677580669</v>
      </c>
      <c r="P129" s="158"/>
    </row>
    <row r="130" spans="1:16" ht="14.5" x14ac:dyDescent="0.3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71">
        <v>0.26</v>
      </c>
      <c r="G130" s="163">
        <f t="shared" si="7"/>
        <v>28193.307692307691</v>
      </c>
      <c r="P130" s="158"/>
    </row>
    <row r="131" spans="1:16" ht="14.5" x14ac:dyDescent="0.3">
      <c r="A131" s="146">
        <v>2113</v>
      </c>
      <c r="B131" s="147" t="s">
        <v>393</v>
      </c>
      <c r="C131" s="163">
        <v>3734266.9400000004</v>
      </c>
      <c r="D131" s="163">
        <v>0</v>
      </c>
      <c r="E131" s="163">
        <f t="shared" si="6"/>
        <v>3734266.9400000004</v>
      </c>
      <c r="F131" s="171">
        <v>256.67</v>
      </c>
      <c r="G131" s="163">
        <f t="shared" si="7"/>
        <v>14548.903027233413</v>
      </c>
      <c r="P131" s="158"/>
    </row>
    <row r="132" spans="1:16" ht="14.5" x14ac:dyDescent="0.3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71">
        <v>197.58</v>
      </c>
      <c r="G132" s="163">
        <f t="shared" si="7"/>
        <v>9429.5896851908092</v>
      </c>
      <c r="P132" s="158"/>
    </row>
    <row r="133" spans="1:16" ht="14.5" x14ac:dyDescent="0.3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71">
        <v>15.29</v>
      </c>
      <c r="G133" s="163">
        <f t="shared" si="7"/>
        <v>18401.489862655329</v>
      </c>
      <c r="P133" s="158"/>
    </row>
    <row r="134" spans="1:16" ht="14.5" x14ac:dyDescent="0.3">
      <c r="A134" s="146">
        <v>2116</v>
      </c>
      <c r="B134" s="147" t="s">
        <v>396</v>
      </c>
      <c r="C134" s="163">
        <v>9627117.6099999994</v>
      </c>
      <c r="D134" s="163">
        <v>1275.03</v>
      </c>
      <c r="E134" s="163">
        <f t="shared" si="6"/>
        <v>9625842.5800000001</v>
      </c>
      <c r="F134" s="171">
        <v>822.2</v>
      </c>
      <c r="G134" s="163">
        <f t="shared" si="7"/>
        <v>11707.422257358307</v>
      </c>
      <c r="P134" s="158"/>
    </row>
    <row r="135" spans="1:16" ht="14.5" x14ac:dyDescent="0.3">
      <c r="A135" s="146">
        <v>2137</v>
      </c>
      <c r="B135" s="147" t="s">
        <v>397</v>
      </c>
      <c r="C135" s="163">
        <v>15183958.17</v>
      </c>
      <c r="D135" s="163">
        <v>30075</v>
      </c>
      <c r="E135" s="163">
        <f t="shared" ref="E135:E166" si="8">C135-D135</f>
        <v>15153883.17</v>
      </c>
      <c r="F135" s="171">
        <v>1511.55</v>
      </c>
      <c r="G135" s="163">
        <f t="shared" ref="G135:G166" si="9">E135/F135</f>
        <v>10025.393251959909</v>
      </c>
      <c r="P135" s="158"/>
    </row>
    <row r="136" spans="1:16" ht="14.5" x14ac:dyDescent="0.3">
      <c r="A136" s="146">
        <v>2138</v>
      </c>
      <c r="B136" s="147" t="s">
        <v>398</v>
      </c>
      <c r="C136" s="163">
        <v>42243611.609999999</v>
      </c>
      <c r="D136" s="163">
        <v>73800</v>
      </c>
      <c r="E136" s="163">
        <f t="shared" si="8"/>
        <v>42169811.609999999</v>
      </c>
      <c r="F136" s="171">
        <v>3550.43</v>
      </c>
      <c r="G136" s="163">
        <f t="shared" si="9"/>
        <v>11877.381503085542</v>
      </c>
      <c r="P136" s="158"/>
    </row>
    <row r="137" spans="1:16" ht="14.5" x14ac:dyDescent="0.3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71">
        <v>2456.73</v>
      </c>
      <c r="G137" s="163">
        <f t="shared" si="9"/>
        <v>10140.375718943473</v>
      </c>
      <c r="P137" s="158"/>
    </row>
    <row r="138" spans="1:16" ht="14.5" x14ac:dyDescent="0.3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71">
        <v>785.34</v>
      </c>
      <c r="G138" s="163">
        <f t="shared" si="9"/>
        <v>11027.982962793185</v>
      </c>
      <c r="P138" s="158"/>
    </row>
    <row r="139" spans="1:16" ht="14.5" x14ac:dyDescent="0.3">
      <c r="A139" s="146">
        <v>2141</v>
      </c>
      <c r="B139" s="147" t="s">
        <v>401</v>
      </c>
      <c r="C139" s="163">
        <v>18508698.640000001</v>
      </c>
      <c r="D139" s="163">
        <v>96344</v>
      </c>
      <c r="E139" s="163">
        <f t="shared" si="8"/>
        <v>18412354.640000001</v>
      </c>
      <c r="F139" s="171">
        <v>1758.57</v>
      </c>
      <c r="G139" s="163">
        <f t="shared" si="9"/>
        <v>10470.072069920447</v>
      </c>
      <c r="P139" s="158"/>
    </row>
    <row r="140" spans="1:16" ht="14.5" x14ac:dyDescent="0.3">
      <c r="A140" s="146">
        <v>2142</v>
      </c>
      <c r="B140" s="147" t="s">
        <v>402</v>
      </c>
      <c r="C140" s="163">
        <v>435991652.07999998</v>
      </c>
      <c r="D140" s="163">
        <v>91535</v>
      </c>
      <c r="E140" s="163">
        <f t="shared" si="8"/>
        <v>435900117.07999998</v>
      </c>
      <c r="F140" s="171">
        <v>39203.54</v>
      </c>
      <c r="G140" s="163">
        <f t="shared" si="9"/>
        <v>11118.896841458705</v>
      </c>
      <c r="P140" s="158"/>
    </row>
    <row r="141" spans="1:16" ht="14.5" x14ac:dyDescent="0.3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71">
        <v>2074.2399999999998</v>
      </c>
      <c r="G141" s="163">
        <f t="shared" si="9"/>
        <v>10423.94701191762</v>
      </c>
      <c r="P141" s="158"/>
    </row>
    <row r="142" spans="1:16" ht="14.5" x14ac:dyDescent="0.3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71">
        <v>247.46</v>
      </c>
      <c r="G142" s="163">
        <f t="shared" si="9"/>
        <v>12916.758748888709</v>
      </c>
      <c r="P142" s="158"/>
    </row>
    <row r="143" spans="1:16" ht="14.5" x14ac:dyDescent="0.3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71">
        <v>635.36</v>
      </c>
      <c r="G143" s="163">
        <f t="shared" si="9"/>
        <v>13188.344466129438</v>
      </c>
      <c r="P143" s="158"/>
    </row>
    <row r="144" spans="1:16" ht="14.5" x14ac:dyDescent="0.3">
      <c r="A144" s="146">
        <v>2146</v>
      </c>
      <c r="B144" s="147" t="s">
        <v>406</v>
      </c>
      <c r="C144" s="163">
        <v>64537321.129999995</v>
      </c>
      <c r="D144" s="163">
        <v>37000</v>
      </c>
      <c r="E144" s="163">
        <f t="shared" si="8"/>
        <v>64500321.129999995</v>
      </c>
      <c r="F144" s="171">
        <v>5417.76</v>
      </c>
      <c r="G144" s="163">
        <f t="shared" si="9"/>
        <v>11905.34854441688</v>
      </c>
      <c r="P144" s="158"/>
    </row>
    <row r="145" spans="1:16" ht="14.5" x14ac:dyDescent="0.3">
      <c r="A145" s="146">
        <v>2147</v>
      </c>
      <c r="B145" s="147" t="s">
        <v>407</v>
      </c>
      <c r="C145" s="163">
        <v>26502464.460000001</v>
      </c>
      <c r="D145" s="163">
        <v>99601.54</v>
      </c>
      <c r="E145" s="163">
        <f t="shared" si="8"/>
        <v>26402862.920000002</v>
      </c>
      <c r="F145" s="171">
        <v>2262.1999999999998</v>
      </c>
      <c r="G145" s="163">
        <f t="shared" si="9"/>
        <v>11671.321244805942</v>
      </c>
      <c r="P145" s="158"/>
    </row>
    <row r="146" spans="1:16" ht="14.5" x14ac:dyDescent="0.3">
      <c r="A146" s="146">
        <v>2180</v>
      </c>
      <c r="B146" s="147" t="s">
        <v>408</v>
      </c>
      <c r="C146" s="163">
        <v>620280089.05999994</v>
      </c>
      <c r="D146" s="163">
        <v>2646.7</v>
      </c>
      <c r="E146" s="163">
        <f t="shared" si="8"/>
        <v>620277442.3599999</v>
      </c>
      <c r="F146" s="171">
        <v>46649.120000000003</v>
      </c>
      <c r="G146" s="163">
        <f t="shared" si="9"/>
        <v>13296.659022935479</v>
      </c>
      <c r="P146" s="158"/>
    </row>
    <row r="147" spans="1:16" ht="14.5" x14ac:dyDescent="0.3">
      <c r="A147" s="146">
        <v>2181</v>
      </c>
      <c r="B147" s="147" t="s">
        <v>409</v>
      </c>
      <c r="C147" s="163">
        <v>31803797.329999998</v>
      </c>
      <c r="D147" s="163">
        <v>9137.91</v>
      </c>
      <c r="E147" s="163">
        <f t="shared" si="8"/>
        <v>31794659.419999998</v>
      </c>
      <c r="F147" s="171">
        <v>2880.28</v>
      </c>
      <c r="G147" s="163">
        <f t="shared" si="9"/>
        <v>11038.739087866456</v>
      </c>
      <c r="P147" s="158"/>
    </row>
    <row r="148" spans="1:16" ht="14.5" x14ac:dyDescent="0.3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71">
        <v>10582.23</v>
      </c>
      <c r="G148" s="163">
        <f t="shared" si="9"/>
        <v>11077.580229308947</v>
      </c>
      <c r="P148" s="158"/>
    </row>
    <row r="149" spans="1:16" ht="14.5" x14ac:dyDescent="0.3">
      <c r="A149" s="146">
        <v>2183</v>
      </c>
      <c r="B149" s="147" t="s">
        <v>411</v>
      </c>
      <c r="C149" s="163">
        <v>119809308.37</v>
      </c>
      <c r="D149" s="163">
        <v>180000</v>
      </c>
      <c r="E149" s="163">
        <f t="shared" si="8"/>
        <v>119629308.37</v>
      </c>
      <c r="F149" s="171">
        <v>11586.82</v>
      </c>
      <c r="G149" s="163">
        <f t="shared" si="9"/>
        <v>10324.602295539242</v>
      </c>
      <c r="P149" s="158"/>
    </row>
    <row r="150" spans="1:16" ht="14.5" x14ac:dyDescent="0.3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71">
        <v>5719.46</v>
      </c>
      <c r="G150" s="163">
        <f t="shared" si="9"/>
        <v>11114.110040108682</v>
      </c>
      <c r="P150" s="158"/>
    </row>
    <row r="151" spans="1:16" ht="14.5" x14ac:dyDescent="0.3">
      <c r="A151" s="146">
        <v>2186</v>
      </c>
      <c r="B151" s="147" t="s">
        <v>413</v>
      </c>
      <c r="C151" s="163">
        <v>11924667.130000001</v>
      </c>
      <c r="D151" s="163">
        <v>22968</v>
      </c>
      <c r="E151" s="163">
        <f t="shared" si="8"/>
        <v>11901699.130000001</v>
      </c>
      <c r="F151" s="171">
        <v>1078.9100000000001</v>
      </c>
      <c r="G151" s="163">
        <f t="shared" si="9"/>
        <v>11031.225153163841</v>
      </c>
      <c r="P151" s="158"/>
    </row>
    <row r="152" spans="1:16" ht="14.5" x14ac:dyDescent="0.3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71">
        <v>9281.44</v>
      </c>
      <c r="G152" s="163">
        <f t="shared" si="9"/>
        <v>11273.216626945818</v>
      </c>
      <c r="P152" s="158"/>
    </row>
    <row r="153" spans="1:16" ht="14.5" x14ac:dyDescent="0.3">
      <c r="A153" s="146">
        <v>2188</v>
      </c>
      <c r="B153" s="147" t="s">
        <v>415</v>
      </c>
      <c r="C153" s="163">
        <v>9689658.5500000007</v>
      </c>
      <c r="D153" s="163">
        <v>744111.26</v>
      </c>
      <c r="E153" s="163">
        <f t="shared" si="8"/>
        <v>8945547.290000001</v>
      </c>
      <c r="F153" s="171">
        <v>533.94000000000005</v>
      </c>
      <c r="G153" s="163">
        <f t="shared" si="9"/>
        <v>16753.843671573584</v>
      </c>
      <c r="P153" s="158"/>
    </row>
    <row r="154" spans="1:16" ht="14.5" x14ac:dyDescent="0.3">
      <c r="A154" s="146">
        <v>2190</v>
      </c>
      <c r="B154" s="147" t="s">
        <v>416</v>
      </c>
      <c r="C154" s="163">
        <v>33190351.030000001</v>
      </c>
      <c r="D154" s="163">
        <v>228245.9</v>
      </c>
      <c r="E154" s="163">
        <f t="shared" si="8"/>
        <v>32962105.130000003</v>
      </c>
      <c r="F154" s="171">
        <v>3005.63</v>
      </c>
      <c r="G154" s="163">
        <f t="shared" si="9"/>
        <v>10966.78737236453</v>
      </c>
      <c r="P154" s="158"/>
    </row>
    <row r="155" spans="1:16" ht="14.5" x14ac:dyDescent="0.3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71">
        <v>3042.1</v>
      </c>
      <c r="G155" s="163">
        <f t="shared" si="9"/>
        <v>10946.925281877651</v>
      </c>
      <c r="P155" s="158"/>
    </row>
    <row r="156" spans="1:16" ht="14.5" x14ac:dyDescent="0.3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71">
        <v>294.01</v>
      </c>
      <c r="G156" s="163">
        <f t="shared" si="9"/>
        <v>11702.017176286523</v>
      </c>
      <c r="P156" s="158"/>
    </row>
    <row r="157" spans="1:16" ht="14.5" x14ac:dyDescent="0.3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71">
        <v>170.88</v>
      </c>
      <c r="G157" s="163">
        <f t="shared" si="9"/>
        <v>16937.606566011236</v>
      </c>
      <c r="P157" s="158"/>
    </row>
    <row r="158" spans="1:16" ht="14.5" x14ac:dyDescent="0.3">
      <c r="A158" s="146">
        <v>2195</v>
      </c>
      <c r="B158" s="147" t="s">
        <v>420</v>
      </c>
      <c r="C158" s="163">
        <v>2896591.88</v>
      </c>
      <c r="D158" s="163">
        <v>-1500</v>
      </c>
      <c r="E158" s="163">
        <f t="shared" si="8"/>
        <v>2898091.88</v>
      </c>
      <c r="F158" s="171">
        <v>232.2</v>
      </c>
      <c r="G158" s="163">
        <f t="shared" si="9"/>
        <v>12481.015848406547</v>
      </c>
      <c r="P158" s="158"/>
    </row>
    <row r="159" spans="1:16" ht="14.5" x14ac:dyDescent="0.3">
      <c r="A159" s="146">
        <v>2197</v>
      </c>
      <c r="B159" s="147" t="s">
        <v>421</v>
      </c>
      <c r="C159" s="163">
        <v>19757797.760000002</v>
      </c>
      <c r="D159" s="163">
        <v>47000</v>
      </c>
      <c r="E159" s="163">
        <f t="shared" si="8"/>
        <v>19710797.760000002</v>
      </c>
      <c r="F159" s="171">
        <v>2075.29</v>
      </c>
      <c r="G159" s="163">
        <f t="shared" si="9"/>
        <v>9497.8522327000082</v>
      </c>
      <c r="P159" s="158"/>
    </row>
    <row r="160" spans="1:16" ht="14.5" x14ac:dyDescent="0.3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71">
        <v>682.35</v>
      </c>
      <c r="G160" s="163">
        <f t="shared" si="9"/>
        <v>16708.178896460759</v>
      </c>
      <c r="P160" s="158"/>
    </row>
    <row r="161" spans="1:16" ht="14.5" x14ac:dyDescent="0.3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71">
        <v>462.33</v>
      </c>
      <c r="G161" s="163">
        <f t="shared" si="9"/>
        <v>13098.713386542082</v>
      </c>
      <c r="P161" s="158"/>
    </row>
    <row r="162" spans="1:16" ht="14.5" x14ac:dyDescent="0.3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71">
        <v>162.49</v>
      </c>
      <c r="G162" s="163">
        <f t="shared" si="9"/>
        <v>14392.761893039571</v>
      </c>
      <c r="P162" s="158"/>
    </row>
    <row r="163" spans="1:16" ht="14.5" x14ac:dyDescent="0.3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71">
        <v>286.20999999999998</v>
      </c>
      <c r="G163" s="163">
        <f t="shared" si="9"/>
        <v>12888.51741728102</v>
      </c>
      <c r="P163" s="158"/>
    </row>
    <row r="164" spans="1:16" ht="14.5" x14ac:dyDescent="0.3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71">
        <v>286.70999999999998</v>
      </c>
      <c r="G164" s="163">
        <f t="shared" si="9"/>
        <v>10956.460639670748</v>
      </c>
      <c r="P164" s="158"/>
    </row>
    <row r="165" spans="1:16" ht="14.5" x14ac:dyDescent="0.3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71">
        <v>1419.23</v>
      </c>
      <c r="G165" s="163">
        <f t="shared" si="9"/>
        <v>10015.422369876624</v>
      </c>
      <c r="P165" s="158"/>
    </row>
    <row r="166" spans="1:16" ht="14.5" x14ac:dyDescent="0.3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71">
        <v>1654.33</v>
      </c>
      <c r="G166" s="163">
        <f t="shared" si="9"/>
        <v>10581.534548729698</v>
      </c>
      <c r="P166" s="158"/>
    </row>
    <row r="167" spans="1:16" ht="14.5" x14ac:dyDescent="0.3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71">
        <v>5476.5</v>
      </c>
      <c r="G167" s="163">
        <f t="shared" ref="G167:G198" si="11">E167/F167</f>
        <v>10366.271122067013</v>
      </c>
      <c r="P167" s="158"/>
    </row>
    <row r="168" spans="1:16" ht="14.5" x14ac:dyDescent="0.3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71">
        <v>2992.24</v>
      </c>
      <c r="G168" s="163">
        <f t="shared" si="11"/>
        <v>10115.428378071278</v>
      </c>
      <c r="P168" s="158"/>
    </row>
    <row r="169" spans="1:16" ht="14.5" x14ac:dyDescent="0.3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71">
        <v>552.73</v>
      </c>
      <c r="G169" s="163">
        <f t="shared" si="11"/>
        <v>10939.315289562715</v>
      </c>
      <c r="P169" s="158"/>
    </row>
    <row r="170" spans="1:16" ht="14.5" x14ac:dyDescent="0.3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71">
        <v>498.96</v>
      </c>
      <c r="G170" s="163">
        <f t="shared" si="11"/>
        <v>10061.610750360751</v>
      </c>
      <c r="P170" s="158"/>
    </row>
    <row r="171" spans="1:16" ht="14.5" x14ac:dyDescent="0.3">
      <c r="A171" s="146">
        <v>2210</v>
      </c>
      <c r="B171" s="147" t="s">
        <v>433</v>
      </c>
      <c r="C171" s="163">
        <v>849480.97</v>
      </c>
      <c r="D171" s="163">
        <v>0</v>
      </c>
      <c r="E171" s="163">
        <f t="shared" si="10"/>
        <v>849480.97</v>
      </c>
      <c r="F171" s="171">
        <v>28.77</v>
      </c>
      <c r="G171" s="163">
        <f t="shared" si="11"/>
        <v>29526.623913799096</v>
      </c>
      <c r="P171" s="158"/>
    </row>
    <row r="172" spans="1:16" ht="14.5" x14ac:dyDescent="0.3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71">
        <v>2150.64</v>
      </c>
      <c r="G172" s="163">
        <f t="shared" si="11"/>
        <v>9814.8507746531286</v>
      </c>
      <c r="P172" s="158"/>
    </row>
    <row r="173" spans="1:16" ht="14.5" x14ac:dyDescent="0.3">
      <c r="A173" s="146">
        <v>2213</v>
      </c>
      <c r="B173" s="147" t="s">
        <v>435</v>
      </c>
      <c r="C173" s="163">
        <v>3909179.32</v>
      </c>
      <c r="D173" s="163">
        <v>61467.74</v>
      </c>
      <c r="E173" s="163">
        <f t="shared" si="10"/>
        <v>3847711.5799999996</v>
      </c>
      <c r="F173" s="171">
        <v>367.51</v>
      </c>
      <c r="G173" s="163">
        <f t="shared" si="11"/>
        <v>10469.678593779759</v>
      </c>
      <c r="P173" s="158"/>
    </row>
    <row r="174" spans="1:16" ht="14.5" x14ac:dyDescent="0.3">
      <c r="A174" s="146">
        <v>2214</v>
      </c>
      <c r="B174" s="147" t="s">
        <v>436</v>
      </c>
      <c r="C174" s="163">
        <v>3609456.42</v>
      </c>
      <c r="D174" s="163">
        <v>1800</v>
      </c>
      <c r="E174" s="163">
        <f t="shared" si="10"/>
        <v>3607656.42</v>
      </c>
      <c r="F174" s="171">
        <v>257.45</v>
      </c>
      <c r="G174" s="163">
        <f t="shared" si="11"/>
        <v>14013.03717226646</v>
      </c>
      <c r="P174" s="158"/>
    </row>
    <row r="175" spans="1:16" ht="14.5" x14ac:dyDescent="0.3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71">
        <v>288.27</v>
      </c>
      <c r="G175" s="163">
        <f t="shared" si="11"/>
        <v>12092.045235369618</v>
      </c>
      <c r="P175" s="158"/>
    </row>
    <row r="176" spans="1:16" ht="14.5" x14ac:dyDescent="0.3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71">
        <v>304.72000000000003</v>
      </c>
      <c r="G176" s="163">
        <f t="shared" si="11"/>
        <v>11665.261781307428</v>
      </c>
      <c r="P176" s="158"/>
    </row>
    <row r="177" spans="1:16" ht="14.5" x14ac:dyDescent="0.3">
      <c r="A177" s="146">
        <v>2217</v>
      </c>
      <c r="B177" s="147" t="s">
        <v>439</v>
      </c>
      <c r="C177" s="163">
        <v>4333340.38</v>
      </c>
      <c r="D177" s="163">
        <v>17443.7</v>
      </c>
      <c r="E177" s="163">
        <f t="shared" si="10"/>
        <v>4315896.68</v>
      </c>
      <c r="F177" s="171">
        <v>416.64</v>
      </c>
      <c r="G177" s="163">
        <f t="shared" si="11"/>
        <v>10358.814996159754</v>
      </c>
      <c r="P177" s="158"/>
    </row>
    <row r="178" spans="1:16" ht="14.5" x14ac:dyDescent="0.3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71">
        <v>269.49</v>
      </c>
      <c r="G178" s="163">
        <f t="shared" si="11"/>
        <v>10843.310660877954</v>
      </c>
      <c r="P178" s="158"/>
    </row>
    <row r="179" spans="1:16" ht="14.5" x14ac:dyDescent="0.3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71">
        <v>181.07</v>
      </c>
      <c r="G179" s="163">
        <f t="shared" si="11"/>
        <v>14873.261114486111</v>
      </c>
      <c r="P179" s="158"/>
    </row>
    <row r="180" spans="1:16" ht="14.5" x14ac:dyDescent="0.3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71">
        <v>370.24</v>
      </c>
      <c r="G180" s="163">
        <f t="shared" si="11"/>
        <v>11850.275469965429</v>
      </c>
      <c r="P180" s="158"/>
    </row>
    <row r="181" spans="1:16" ht="14.5" x14ac:dyDescent="0.3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71">
        <v>3</v>
      </c>
      <c r="G181" s="163">
        <f t="shared" si="11"/>
        <v>64885.996666666666</v>
      </c>
      <c r="P181" s="158"/>
    </row>
    <row r="182" spans="1:16" ht="14.5" x14ac:dyDescent="0.3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71">
        <v>237.34</v>
      </c>
      <c r="G182" s="163">
        <f t="shared" si="11"/>
        <v>12990.709825566699</v>
      </c>
      <c r="P182" s="158"/>
    </row>
    <row r="183" spans="1:16" ht="14.5" x14ac:dyDescent="0.3">
      <c r="A183" s="146">
        <v>2229</v>
      </c>
      <c r="B183" s="147" t="s">
        <v>445</v>
      </c>
      <c r="C183" s="163">
        <v>3901715.4000000004</v>
      </c>
      <c r="D183" s="163">
        <v>33166.81</v>
      </c>
      <c r="E183" s="163">
        <f t="shared" si="10"/>
        <v>3868548.5900000003</v>
      </c>
      <c r="F183" s="171">
        <v>344.26</v>
      </c>
      <c r="G183" s="163">
        <f t="shared" si="11"/>
        <v>11237.287486202291</v>
      </c>
      <c r="P183" s="158"/>
    </row>
    <row r="184" spans="1:16" ht="14.5" x14ac:dyDescent="0.3">
      <c r="A184" s="146">
        <v>2239</v>
      </c>
      <c r="B184" s="147" t="s">
        <v>446</v>
      </c>
      <c r="C184" s="163">
        <v>204066613.09</v>
      </c>
      <c r="D184" s="163">
        <v>177006.03</v>
      </c>
      <c r="E184" s="163">
        <f t="shared" si="10"/>
        <v>203889607.06</v>
      </c>
      <c r="F184" s="171">
        <v>19193.7</v>
      </c>
      <c r="G184" s="163">
        <f t="shared" si="11"/>
        <v>10622.735952942892</v>
      </c>
      <c r="P184" s="158"/>
    </row>
    <row r="185" spans="1:16" ht="14.5" x14ac:dyDescent="0.3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71">
        <v>1026.4100000000001</v>
      </c>
      <c r="G185" s="163">
        <f t="shared" si="11"/>
        <v>9851.7739207529139</v>
      </c>
      <c r="P185" s="158"/>
    </row>
    <row r="186" spans="1:16" ht="14.5" x14ac:dyDescent="0.3">
      <c r="A186" s="146">
        <v>2241</v>
      </c>
      <c r="B186" s="147" t="s">
        <v>448</v>
      </c>
      <c r="C186" s="163">
        <v>64131989.57</v>
      </c>
      <c r="D186" s="163">
        <v>5554.12</v>
      </c>
      <c r="E186" s="163">
        <f t="shared" si="10"/>
        <v>64126435.450000003</v>
      </c>
      <c r="F186" s="171">
        <v>5725.69</v>
      </c>
      <c r="G186" s="163">
        <f t="shared" si="11"/>
        <v>11199.774254282018</v>
      </c>
      <c r="P186" s="158"/>
    </row>
    <row r="187" spans="1:16" ht="14.5" x14ac:dyDescent="0.3">
      <c r="A187" s="146">
        <v>2242</v>
      </c>
      <c r="B187" s="147" t="s">
        <v>255</v>
      </c>
      <c r="C187" s="163">
        <v>135117114.82999998</v>
      </c>
      <c r="D187" s="163">
        <v>140155</v>
      </c>
      <c r="E187" s="163">
        <f t="shared" si="10"/>
        <v>134976959.82999998</v>
      </c>
      <c r="F187" s="171">
        <v>11710.5</v>
      </c>
      <c r="G187" s="163">
        <f t="shared" si="11"/>
        <v>11526.148313906322</v>
      </c>
      <c r="P187" s="158"/>
    </row>
    <row r="188" spans="1:16" ht="14.5" x14ac:dyDescent="0.3">
      <c r="A188" s="146">
        <v>2243</v>
      </c>
      <c r="B188" s="147" t="s">
        <v>449</v>
      </c>
      <c r="C188" s="163">
        <v>437101504.78999996</v>
      </c>
      <c r="D188" s="163">
        <v>340320.9</v>
      </c>
      <c r="E188" s="163">
        <f t="shared" si="10"/>
        <v>436761183.88999999</v>
      </c>
      <c r="F188" s="171">
        <v>39336.949999999997</v>
      </c>
      <c r="G188" s="163">
        <f t="shared" si="11"/>
        <v>11103.076976989829</v>
      </c>
      <c r="P188" s="158"/>
    </row>
    <row r="189" spans="1:16" ht="14.5" x14ac:dyDescent="0.3">
      <c r="A189" s="146">
        <v>2244</v>
      </c>
      <c r="B189" s="147" t="s">
        <v>450</v>
      </c>
      <c r="C189" s="163">
        <v>53474742.119999997</v>
      </c>
      <c r="D189" s="163">
        <v>0</v>
      </c>
      <c r="E189" s="163">
        <f t="shared" si="10"/>
        <v>53474742.119999997</v>
      </c>
      <c r="F189" s="171">
        <v>4841.34</v>
      </c>
      <c r="G189" s="163">
        <f t="shared" si="11"/>
        <v>11045.442402310104</v>
      </c>
      <c r="P189" s="158"/>
    </row>
    <row r="190" spans="1:16" ht="14.5" x14ac:dyDescent="0.3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71">
        <v>495.77</v>
      </c>
      <c r="G190" s="163">
        <f t="shared" si="11"/>
        <v>10617.642939266192</v>
      </c>
      <c r="P190" s="158"/>
    </row>
    <row r="191" spans="1:16" ht="14.5" x14ac:dyDescent="0.3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71">
        <v>54.14</v>
      </c>
      <c r="G191" s="163">
        <f t="shared" si="11"/>
        <v>20812.979497598815</v>
      </c>
      <c r="P191" s="158"/>
    </row>
    <row r="192" spans="1:16" ht="14.5" x14ac:dyDescent="0.3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71">
        <v>1342.95</v>
      </c>
      <c r="G192" s="163">
        <f t="shared" si="11"/>
        <v>8491.0217655162141</v>
      </c>
      <c r="P192" s="158"/>
    </row>
    <row r="193" spans="1:16" ht="14.5" x14ac:dyDescent="0.3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71">
        <v>1564.6</v>
      </c>
      <c r="G193" s="163">
        <f t="shared" si="11"/>
        <v>9103.7845775278038</v>
      </c>
      <c r="P193" s="158"/>
    </row>
    <row r="194" spans="1:16" ht="14.5" x14ac:dyDescent="0.3">
      <c r="A194" s="146">
        <v>2251</v>
      </c>
      <c r="B194" s="147" t="s">
        <v>455</v>
      </c>
      <c r="C194" s="163">
        <v>9762144.4199999999</v>
      </c>
      <c r="D194" s="163">
        <v>108000</v>
      </c>
      <c r="E194" s="163">
        <f t="shared" si="10"/>
        <v>9654144.4199999999</v>
      </c>
      <c r="F194" s="171">
        <v>1001.79</v>
      </c>
      <c r="G194" s="163">
        <f t="shared" si="11"/>
        <v>9636.8943790614794</v>
      </c>
      <c r="P194" s="158"/>
    </row>
    <row r="195" spans="1:16" ht="14.5" x14ac:dyDescent="0.3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71">
        <v>748.71</v>
      </c>
      <c r="G195" s="163">
        <f t="shared" si="11"/>
        <v>10582.378357441465</v>
      </c>
      <c r="P195" s="158"/>
    </row>
    <row r="196" spans="1:16" ht="14.5" x14ac:dyDescent="0.3">
      <c r="A196" s="146">
        <v>2253</v>
      </c>
      <c r="B196" s="147" t="s">
        <v>457</v>
      </c>
      <c r="C196" s="163">
        <v>9901887.4199999999</v>
      </c>
      <c r="D196" s="163">
        <v>83400</v>
      </c>
      <c r="E196" s="163">
        <f t="shared" si="10"/>
        <v>9818487.4199999999</v>
      </c>
      <c r="F196" s="171">
        <v>940.28</v>
      </c>
      <c r="G196" s="163">
        <f t="shared" si="11"/>
        <v>10442.088973497257</v>
      </c>
      <c r="P196" s="158"/>
    </row>
    <row r="197" spans="1:16" ht="14.5" x14ac:dyDescent="0.3">
      <c r="A197" s="146">
        <v>2254</v>
      </c>
      <c r="B197" s="147" t="s">
        <v>458</v>
      </c>
      <c r="C197" s="163">
        <v>51273067.620000005</v>
      </c>
      <c r="D197" s="163">
        <v>90777.05</v>
      </c>
      <c r="E197" s="163">
        <f t="shared" si="10"/>
        <v>51182290.570000008</v>
      </c>
      <c r="F197" s="171">
        <v>4429.72</v>
      </c>
      <c r="G197" s="163">
        <f t="shared" si="11"/>
        <v>11554.294756779211</v>
      </c>
      <c r="P197" s="158"/>
    </row>
    <row r="198" spans="1:16" ht="14.5" x14ac:dyDescent="0.3">
      <c r="A198" s="146">
        <v>2255</v>
      </c>
      <c r="B198" s="147" t="s">
        <v>459</v>
      </c>
      <c r="C198" s="163">
        <v>8323248.71</v>
      </c>
      <c r="D198" s="163">
        <v>83428</v>
      </c>
      <c r="E198" s="163">
        <f t="shared" si="10"/>
        <v>8239820.71</v>
      </c>
      <c r="F198" s="171">
        <v>841.9</v>
      </c>
      <c r="G198" s="163">
        <f t="shared" si="11"/>
        <v>9787.1727164746408</v>
      </c>
      <c r="P198" s="158"/>
    </row>
    <row r="199" spans="1:16" ht="14.5" x14ac:dyDescent="0.3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71">
        <v>6350.86</v>
      </c>
      <c r="G199" s="163">
        <f t="shared" ref="G199:G203" si="13">E199/F199</f>
        <v>10719.063380392579</v>
      </c>
      <c r="P199" s="158"/>
    </row>
    <row r="200" spans="1:16" ht="14.5" x14ac:dyDescent="0.3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71">
        <v>924.27</v>
      </c>
      <c r="G200" s="163">
        <f t="shared" si="13"/>
        <v>9693.3101258290335</v>
      </c>
      <c r="P200" s="158"/>
    </row>
    <row r="201" spans="1:16" ht="14.5" x14ac:dyDescent="0.3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71">
        <v>484.32</v>
      </c>
      <c r="G201" s="163">
        <f t="shared" si="13"/>
        <v>10993.702097786587</v>
      </c>
      <c r="P201" s="158"/>
    </row>
    <row r="202" spans="1:16" ht="14.5" x14ac:dyDescent="0.3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71">
        <v>150.09</v>
      </c>
      <c r="G202" s="163">
        <f t="shared" si="13"/>
        <v>19931.726497434873</v>
      </c>
      <c r="P202" s="158"/>
    </row>
    <row r="203" spans="1:16" ht="14.5" x14ac:dyDescent="0.3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71">
        <v>2749.16</v>
      </c>
      <c r="G203" s="163">
        <f t="shared" si="13"/>
        <v>10588.442346025695</v>
      </c>
      <c r="P203" s="158"/>
    </row>
    <row r="204" spans="1:16" ht="13.5" thickBot="1" x14ac:dyDescent="0.35">
      <c r="A204" s="152"/>
      <c r="B204" s="152"/>
      <c r="C204" s="164"/>
      <c r="D204" s="164"/>
      <c r="E204" s="164"/>
      <c r="F204" s="153"/>
      <c r="G204" s="164"/>
      <c r="P204" s="158"/>
    </row>
    <row r="205" spans="1:16" ht="15" thickTop="1" x14ac:dyDescent="0.35">
      <c r="A205" s="133">
        <v>197</v>
      </c>
      <c r="B205" s="133"/>
      <c r="C205" s="165">
        <f>SUM(C7:C204)</f>
        <v>6088508407.6699991</v>
      </c>
      <c r="D205" s="165">
        <f>SUM(D7:D204)</f>
        <v>8492257.7200000025</v>
      </c>
      <c r="E205" s="165">
        <f>SUM(E7:E204)</f>
        <v>6080016149.9500008</v>
      </c>
      <c r="F205" s="135">
        <f>SUM(F7:F204)</f>
        <v>553797.34</v>
      </c>
      <c r="G205" s="165">
        <f>E205/F205</f>
        <v>10978.774563904552</v>
      </c>
      <c r="P205" s="158"/>
    </row>
    <row r="206" spans="1:16" x14ac:dyDescent="0.3">
      <c r="P206" s="158"/>
    </row>
    <row r="207" spans="1:16" x14ac:dyDescent="0.3">
      <c r="P207" s="158"/>
    </row>
    <row r="208" spans="1:16" x14ac:dyDescent="0.3">
      <c r="P208" s="158"/>
    </row>
    <row r="209" spans="16:16" x14ac:dyDescent="0.3">
      <c r="P209" s="158"/>
    </row>
    <row r="210" spans="16:16" x14ac:dyDescent="0.3">
      <c r="P210" s="158"/>
    </row>
    <row r="211" spans="16:16" x14ac:dyDescent="0.3">
      <c r="P211" s="158"/>
    </row>
    <row r="212" spans="16:16" x14ac:dyDescent="0.3">
      <c r="P212" s="158"/>
    </row>
    <row r="213" spans="16:16" x14ac:dyDescent="0.3">
      <c r="P213" s="158"/>
    </row>
    <row r="214" spans="16:16" x14ac:dyDescent="0.3">
      <c r="P214" s="158"/>
    </row>
    <row r="215" spans="16:16" x14ac:dyDescent="0.3">
      <c r="P215" s="158"/>
    </row>
    <row r="216" spans="16:16" x14ac:dyDescent="0.3">
      <c r="P216" s="158"/>
    </row>
    <row r="217" spans="16:16" x14ac:dyDescent="0.3">
      <c r="P217" s="158"/>
    </row>
    <row r="218" spans="16:16" x14ac:dyDescent="0.3">
      <c r="P218" s="158"/>
    </row>
    <row r="219" spans="16:16" x14ac:dyDescent="0.3">
      <c r="P219" s="158"/>
    </row>
    <row r="220" spans="16:16" x14ac:dyDescent="0.3">
      <c r="P220" s="158"/>
    </row>
    <row r="221" spans="16:16" x14ac:dyDescent="0.3">
      <c r="P221" s="158"/>
    </row>
    <row r="222" spans="16:16" x14ac:dyDescent="0.3">
      <c r="P222" s="158"/>
    </row>
    <row r="223" spans="16:16" x14ac:dyDescent="0.3">
      <c r="P223" s="158"/>
    </row>
    <row r="224" spans="16:16" x14ac:dyDescent="0.3">
      <c r="P224" s="15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97" activePane="bottomLeft" state="frozen"/>
      <selection pane="bottomLeft" activeCell="G205" sqref="G205"/>
    </sheetView>
  </sheetViews>
  <sheetFormatPr defaultRowHeight="13" x14ac:dyDescent="0.3"/>
  <cols>
    <col min="2" max="2" width="24.81640625" customWidth="1"/>
    <col min="3" max="3" width="15.7265625" style="3" customWidth="1"/>
    <col min="4" max="4" width="14.26953125" style="3" bestFit="1" customWidth="1"/>
    <col min="5" max="5" width="15.26953125" style="3" bestFit="1" customWidth="1"/>
    <col min="6" max="6" width="11.453125" style="5" customWidth="1"/>
    <col min="7" max="7" width="13.453125" style="3" bestFit="1" customWidth="1"/>
  </cols>
  <sheetData>
    <row r="1" spans="1:7" ht="14.5" x14ac:dyDescent="0.35">
      <c r="A1" s="160" t="s">
        <v>515</v>
      </c>
      <c r="F1" s="166"/>
    </row>
    <row r="2" spans="1:7" ht="14.5" x14ac:dyDescent="0.35">
      <c r="A2" s="161" t="s">
        <v>516</v>
      </c>
      <c r="F2" s="166"/>
    </row>
    <row r="3" spans="1:7" ht="14.5" x14ac:dyDescent="0.35">
      <c r="A3" s="160" t="s">
        <v>521</v>
      </c>
      <c r="F3" s="166"/>
    </row>
    <row r="4" spans="1:7" ht="14.5" x14ac:dyDescent="0.35">
      <c r="A4" s="161" t="s">
        <v>517</v>
      </c>
      <c r="F4" s="166"/>
    </row>
    <row r="5" spans="1:7" x14ac:dyDescent="0.3">
      <c r="F5" s="166"/>
    </row>
    <row r="6" spans="1:7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67" t="s">
        <v>495</v>
      </c>
      <c r="G6" s="144" t="s">
        <v>496</v>
      </c>
    </row>
    <row r="7" spans="1:7" ht="14.5" x14ac:dyDescent="0.3">
      <c r="A7" s="146">
        <v>1894</v>
      </c>
      <c r="B7" s="147" t="s">
        <v>270</v>
      </c>
      <c r="C7" s="163">
        <v>42723965.210000001</v>
      </c>
      <c r="D7" s="163">
        <v>100747.25</v>
      </c>
      <c r="E7" s="163">
        <f t="shared" ref="E7:E38" si="0">C7-D7</f>
        <v>42623217.960000001</v>
      </c>
      <c r="F7" s="168">
        <v>4561.1899999999996</v>
      </c>
      <c r="G7" s="163">
        <f t="shared" ref="G7:G38" si="1">E7/F7</f>
        <v>9344.7582670311931</v>
      </c>
    </row>
    <row r="8" spans="1:7" ht="14.5" x14ac:dyDescent="0.3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68">
        <v>93.38</v>
      </c>
      <c r="G8" s="163">
        <f t="shared" si="1"/>
        <v>15102.674555579353</v>
      </c>
    </row>
    <row r="9" spans="1:7" ht="14.5" x14ac:dyDescent="0.3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68">
        <v>27.09</v>
      </c>
      <c r="G9" s="163">
        <f t="shared" si="1"/>
        <v>39566.039128829827</v>
      </c>
    </row>
    <row r="10" spans="1:7" ht="14.5" x14ac:dyDescent="0.3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68">
        <v>188.26</v>
      </c>
      <c r="G10" s="163">
        <f t="shared" si="1"/>
        <v>15650.386539891637</v>
      </c>
    </row>
    <row r="11" spans="1:7" ht="14.5" x14ac:dyDescent="0.3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68">
        <v>360.96</v>
      </c>
      <c r="G11" s="163">
        <f t="shared" si="1"/>
        <v>11213.495068705673</v>
      </c>
    </row>
    <row r="12" spans="1:7" ht="14.5" x14ac:dyDescent="0.3">
      <c r="A12" s="146">
        <v>1899</v>
      </c>
      <c r="B12" s="147" t="s">
        <v>275</v>
      </c>
      <c r="C12" s="163">
        <v>7476015.9700000007</v>
      </c>
      <c r="D12" s="163">
        <v>64167.34</v>
      </c>
      <c r="E12" s="163">
        <f t="shared" si="0"/>
        <v>7411848.6300000008</v>
      </c>
      <c r="F12" s="168">
        <v>934.77</v>
      </c>
      <c r="G12" s="163">
        <f t="shared" si="1"/>
        <v>7929.0612985012367</v>
      </c>
    </row>
    <row r="13" spans="1:7" ht="14.5" x14ac:dyDescent="0.3">
      <c r="A13" s="146">
        <v>1900</v>
      </c>
      <c r="B13" s="147" t="s">
        <v>276</v>
      </c>
      <c r="C13" s="163">
        <v>18001886.91</v>
      </c>
      <c r="D13" s="163">
        <v>141439.51</v>
      </c>
      <c r="E13" s="163">
        <f t="shared" si="0"/>
        <v>17860447.399999999</v>
      </c>
      <c r="F13" s="168">
        <v>1545.43</v>
      </c>
      <c r="G13" s="163">
        <f t="shared" si="1"/>
        <v>11556.943633810653</v>
      </c>
    </row>
    <row r="14" spans="1:7" ht="14.5" x14ac:dyDescent="0.3">
      <c r="A14" s="146">
        <v>1901</v>
      </c>
      <c r="B14" s="147" t="s">
        <v>277</v>
      </c>
      <c r="C14" s="163">
        <v>72647100.950000003</v>
      </c>
      <c r="D14" s="163">
        <v>6225</v>
      </c>
      <c r="E14" s="163">
        <f t="shared" si="0"/>
        <v>72640875.950000003</v>
      </c>
      <c r="F14" s="168">
        <v>6307.93</v>
      </c>
      <c r="G14" s="163">
        <f t="shared" si="1"/>
        <v>11515.802481955254</v>
      </c>
    </row>
    <row r="15" spans="1:7" ht="14.5" x14ac:dyDescent="0.3">
      <c r="A15" s="146">
        <v>1922</v>
      </c>
      <c r="B15" s="147" t="s">
        <v>278</v>
      </c>
      <c r="C15" s="163">
        <v>96895463.079999998</v>
      </c>
      <c r="D15" s="163">
        <v>266569</v>
      </c>
      <c r="E15" s="163">
        <f t="shared" si="0"/>
        <v>96628894.079999998</v>
      </c>
      <c r="F15" s="168">
        <v>9078.23</v>
      </c>
      <c r="G15" s="163">
        <f t="shared" si="1"/>
        <v>10644.023568470946</v>
      </c>
    </row>
    <row r="16" spans="1:7" ht="14.5" x14ac:dyDescent="0.3">
      <c r="A16" s="146">
        <v>1923</v>
      </c>
      <c r="B16" s="147" t="s">
        <v>279</v>
      </c>
      <c r="C16" s="163">
        <v>71863200.5</v>
      </c>
      <c r="D16" s="163">
        <v>427692.65</v>
      </c>
      <c r="E16" s="163">
        <f t="shared" si="0"/>
        <v>71435507.849999994</v>
      </c>
      <c r="F16" s="168">
        <v>6793.76</v>
      </c>
      <c r="G16" s="163">
        <f t="shared" si="1"/>
        <v>10514.870682803041</v>
      </c>
    </row>
    <row r="17" spans="1:7" ht="14.5" x14ac:dyDescent="0.3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68">
        <v>16364.6</v>
      </c>
      <c r="G17" s="163">
        <f t="shared" si="1"/>
        <v>10971.120702003103</v>
      </c>
    </row>
    <row r="18" spans="1:7" ht="14.5" x14ac:dyDescent="0.3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68">
        <v>2450.84</v>
      </c>
      <c r="G18" s="163">
        <f t="shared" si="1"/>
        <v>10679.868506308041</v>
      </c>
    </row>
    <row r="19" spans="1:7" ht="14.5" x14ac:dyDescent="0.3">
      <c r="A19" s="146">
        <v>1926</v>
      </c>
      <c r="B19" s="147" t="s">
        <v>282</v>
      </c>
      <c r="C19" s="163">
        <v>41364878.960000001</v>
      </c>
      <c r="D19" s="163">
        <v>143575.85</v>
      </c>
      <c r="E19" s="163">
        <f t="shared" si="0"/>
        <v>41221303.109999999</v>
      </c>
      <c r="F19" s="168">
        <v>4279.79</v>
      </c>
      <c r="G19" s="163">
        <f t="shared" si="1"/>
        <v>9631.6181658445857</v>
      </c>
    </row>
    <row r="20" spans="1:7" ht="14.5" x14ac:dyDescent="0.3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68">
        <v>463.4</v>
      </c>
      <c r="G20" s="163">
        <f t="shared" si="1"/>
        <v>12974.200345274061</v>
      </c>
    </row>
    <row r="21" spans="1:7" ht="14.5" x14ac:dyDescent="0.3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68">
        <v>7156.2</v>
      </c>
      <c r="G21" s="163">
        <f t="shared" si="1"/>
        <v>11339.017218635589</v>
      </c>
    </row>
    <row r="22" spans="1:7" ht="14.5" x14ac:dyDescent="0.3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68">
        <v>4138.17</v>
      </c>
      <c r="G22" s="163">
        <f t="shared" si="1"/>
        <v>11160.198993758111</v>
      </c>
    </row>
    <row r="23" spans="1:7" ht="14.5" x14ac:dyDescent="0.3">
      <c r="A23" s="146">
        <v>1930</v>
      </c>
      <c r="B23" s="147" t="s">
        <v>286</v>
      </c>
      <c r="C23" s="163">
        <v>29236190.219999999</v>
      </c>
      <c r="D23" s="163">
        <v>17992</v>
      </c>
      <c r="E23" s="163">
        <f t="shared" si="0"/>
        <v>29218198.219999999</v>
      </c>
      <c r="F23" s="168">
        <v>3030.22</v>
      </c>
      <c r="G23" s="163">
        <f t="shared" si="1"/>
        <v>9642.2696107873362</v>
      </c>
    </row>
    <row r="24" spans="1:7" ht="14.5" x14ac:dyDescent="0.3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68">
        <v>1728.83</v>
      </c>
      <c r="G24" s="163">
        <f t="shared" si="1"/>
        <v>10380.555450796204</v>
      </c>
    </row>
    <row r="25" spans="1:7" ht="14.5" x14ac:dyDescent="0.3">
      <c r="A25" s="146">
        <v>1933</v>
      </c>
      <c r="B25" s="147" t="s">
        <v>288</v>
      </c>
      <c r="C25" s="163">
        <v>18037932.68</v>
      </c>
      <c r="D25" s="163">
        <v>363635.1</v>
      </c>
      <c r="E25" s="163">
        <f t="shared" si="0"/>
        <v>17674297.579999998</v>
      </c>
      <c r="F25" s="168">
        <v>1737.51</v>
      </c>
      <c r="G25" s="163">
        <f t="shared" si="1"/>
        <v>10172.199054969467</v>
      </c>
    </row>
    <row r="26" spans="1:7" ht="14.5" x14ac:dyDescent="0.3">
      <c r="A26" s="146">
        <v>1934</v>
      </c>
      <c r="B26" s="147" t="s">
        <v>289</v>
      </c>
      <c r="C26" s="163">
        <v>4090096.16</v>
      </c>
      <c r="D26" s="163">
        <v>111270.5</v>
      </c>
      <c r="E26" s="163">
        <f t="shared" si="0"/>
        <v>3978825.66</v>
      </c>
      <c r="F26" s="168">
        <v>122.71</v>
      </c>
      <c r="G26" s="163">
        <f t="shared" si="1"/>
        <v>32424.62439898949</v>
      </c>
    </row>
    <row r="27" spans="1:7" ht="14.5" x14ac:dyDescent="0.3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68">
        <v>1467.37</v>
      </c>
      <c r="G27" s="163">
        <f t="shared" si="1"/>
        <v>11711.05130948568</v>
      </c>
    </row>
    <row r="28" spans="1:7" ht="14.5" x14ac:dyDescent="0.3">
      <c r="A28" s="146">
        <v>1936</v>
      </c>
      <c r="B28" s="147" t="s">
        <v>291</v>
      </c>
      <c r="C28" s="163">
        <v>9338350.2699999996</v>
      </c>
      <c r="D28" s="163">
        <v>351800.79</v>
      </c>
      <c r="E28" s="163">
        <f t="shared" si="0"/>
        <v>8986549.4800000004</v>
      </c>
      <c r="F28" s="168">
        <v>975.82</v>
      </c>
      <c r="G28" s="163">
        <f t="shared" si="1"/>
        <v>9209.2286282306159</v>
      </c>
    </row>
    <row r="29" spans="1:7" ht="14.5" x14ac:dyDescent="0.3">
      <c r="A29" s="146">
        <v>1944</v>
      </c>
      <c r="B29" s="147" t="s">
        <v>292</v>
      </c>
      <c r="C29" s="163">
        <v>21313184.259999998</v>
      </c>
      <c r="D29" s="163">
        <v>59747.86</v>
      </c>
      <c r="E29" s="163">
        <f t="shared" si="0"/>
        <v>21253436.399999999</v>
      </c>
      <c r="F29" s="168">
        <v>2170.69</v>
      </c>
      <c r="G29" s="163">
        <f t="shared" si="1"/>
        <v>9791.097024448447</v>
      </c>
    </row>
    <row r="30" spans="1:7" ht="14.5" x14ac:dyDescent="0.3">
      <c r="A30" s="146">
        <v>1945</v>
      </c>
      <c r="B30" s="147" t="s">
        <v>293</v>
      </c>
      <c r="C30" s="163">
        <v>7811851.8499999996</v>
      </c>
      <c r="D30" s="163">
        <v>0</v>
      </c>
      <c r="E30" s="163">
        <f t="shared" si="0"/>
        <v>7811851.8499999996</v>
      </c>
      <c r="F30" s="168">
        <v>659.36</v>
      </c>
      <c r="G30" s="163">
        <f t="shared" si="1"/>
        <v>11847.627775418587</v>
      </c>
    </row>
    <row r="31" spans="1:7" ht="14.5" x14ac:dyDescent="0.3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68">
        <v>835.61</v>
      </c>
      <c r="G31" s="163">
        <f t="shared" si="1"/>
        <v>9045.775816469406</v>
      </c>
    </row>
    <row r="32" spans="1:7" ht="14.5" x14ac:dyDescent="0.3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68">
        <v>574.63</v>
      </c>
      <c r="G32" s="163">
        <f t="shared" si="1"/>
        <v>11595.722116840403</v>
      </c>
    </row>
    <row r="33" spans="1:7" ht="14.5" x14ac:dyDescent="0.3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68">
        <v>2751.7</v>
      </c>
      <c r="G33" s="163">
        <f t="shared" si="1"/>
        <v>9627.9501689864464</v>
      </c>
    </row>
    <row r="34" spans="1:7" ht="14.5" x14ac:dyDescent="0.3">
      <c r="A34" s="146">
        <v>1964</v>
      </c>
      <c r="B34" s="147" t="s">
        <v>297</v>
      </c>
      <c r="C34" s="163">
        <v>12294428.550000001</v>
      </c>
      <c r="D34" s="163">
        <v>1218.71</v>
      </c>
      <c r="E34" s="163">
        <f t="shared" si="0"/>
        <v>12293209.84</v>
      </c>
      <c r="F34" s="168">
        <v>1259.98</v>
      </c>
      <c r="G34" s="163">
        <f t="shared" si="1"/>
        <v>9756.6706138192676</v>
      </c>
    </row>
    <row r="35" spans="1:7" ht="14.5" x14ac:dyDescent="0.3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68">
        <v>3011.82</v>
      </c>
      <c r="G35" s="163">
        <f t="shared" si="1"/>
        <v>10779.235688055727</v>
      </c>
    </row>
    <row r="36" spans="1:7" ht="14.5" x14ac:dyDescent="0.3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68">
        <v>3932.43</v>
      </c>
      <c r="G36" s="163">
        <f t="shared" si="1"/>
        <v>13151.917709914735</v>
      </c>
    </row>
    <row r="37" spans="1:7" ht="14.5" x14ac:dyDescent="0.3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68">
        <v>117.35</v>
      </c>
      <c r="G37" s="163">
        <f t="shared" si="1"/>
        <v>15629.12543672774</v>
      </c>
    </row>
    <row r="38" spans="1:7" ht="14.5" x14ac:dyDescent="0.3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68">
        <v>443.6</v>
      </c>
      <c r="G38" s="163">
        <f t="shared" si="1"/>
        <v>12077.458972046888</v>
      </c>
    </row>
    <row r="39" spans="1:7" ht="14.5" x14ac:dyDescent="0.3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68">
        <v>614.30999999999995</v>
      </c>
      <c r="G39" s="163">
        <f t="shared" ref="G39:G70" si="3">E39/F39</f>
        <v>11360.41138838697</v>
      </c>
    </row>
    <row r="40" spans="1:7" ht="14.5" x14ac:dyDescent="0.3">
      <c r="A40" s="146">
        <v>1970</v>
      </c>
      <c r="B40" s="147" t="s">
        <v>303</v>
      </c>
      <c r="C40" s="163">
        <v>30781917.329999998</v>
      </c>
      <c r="D40" s="163">
        <v>0</v>
      </c>
      <c r="E40" s="163">
        <f t="shared" si="2"/>
        <v>30781917.329999998</v>
      </c>
      <c r="F40" s="168">
        <v>3121.15</v>
      </c>
      <c r="G40" s="163">
        <f t="shared" si="3"/>
        <v>9862.3639780209214</v>
      </c>
    </row>
    <row r="41" spans="1:7" ht="14.5" x14ac:dyDescent="0.3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68">
        <v>423.08</v>
      </c>
      <c r="G41" s="163">
        <f t="shared" si="3"/>
        <v>11669.379620875483</v>
      </c>
    </row>
    <row r="42" spans="1:7" ht="14.5" x14ac:dyDescent="0.3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68">
        <v>213.82</v>
      </c>
      <c r="G42" s="163">
        <f t="shared" si="3"/>
        <v>13098.730614535591</v>
      </c>
    </row>
    <row r="43" spans="1:7" ht="14.5" x14ac:dyDescent="0.3">
      <c r="A43" s="146">
        <v>1974</v>
      </c>
      <c r="B43" s="147" t="s">
        <v>306</v>
      </c>
      <c r="C43" s="163">
        <v>14066874.08</v>
      </c>
      <c r="D43" s="163">
        <v>15673.6</v>
      </c>
      <c r="E43" s="163">
        <f t="shared" si="2"/>
        <v>14051200.48</v>
      </c>
      <c r="F43" s="168">
        <v>1374.28</v>
      </c>
      <c r="G43" s="163">
        <f t="shared" si="3"/>
        <v>10224.40876677242</v>
      </c>
    </row>
    <row r="44" spans="1:7" ht="14.5" x14ac:dyDescent="0.3">
      <c r="A44" s="146">
        <v>1976</v>
      </c>
      <c r="B44" s="147" t="s">
        <v>307</v>
      </c>
      <c r="C44" s="163">
        <v>170608554.62</v>
      </c>
      <c r="D44" s="163">
        <v>13989.24</v>
      </c>
      <c r="E44" s="163">
        <f t="shared" si="2"/>
        <v>170594565.38</v>
      </c>
      <c r="F44" s="168">
        <v>17184.66</v>
      </c>
      <c r="G44" s="163">
        <f t="shared" si="3"/>
        <v>9927.1423106421662</v>
      </c>
    </row>
    <row r="45" spans="1:7" ht="14.5" x14ac:dyDescent="0.3">
      <c r="A45" s="146">
        <v>1977</v>
      </c>
      <c r="B45" s="147" t="s">
        <v>308</v>
      </c>
      <c r="C45" s="163">
        <v>70257200.149999991</v>
      </c>
      <c r="D45" s="163">
        <v>7598.55</v>
      </c>
      <c r="E45" s="163">
        <f t="shared" si="2"/>
        <v>70249601.599999994</v>
      </c>
      <c r="F45" s="168">
        <v>6923.26</v>
      </c>
      <c r="G45" s="163">
        <f t="shared" si="3"/>
        <v>10146.896346518835</v>
      </c>
    </row>
    <row r="46" spans="1:7" ht="14.5" x14ac:dyDescent="0.3">
      <c r="A46" s="146">
        <v>1978</v>
      </c>
      <c r="B46" s="147" t="s">
        <v>309</v>
      </c>
      <c r="C46" s="163">
        <v>12383012.040000001</v>
      </c>
      <c r="D46" s="163">
        <v>76239.399999999994</v>
      </c>
      <c r="E46" s="163">
        <f t="shared" si="2"/>
        <v>12306772.640000001</v>
      </c>
      <c r="F46" s="168">
        <v>1081.93</v>
      </c>
      <c r="G46" s="163">
        <f t="shared" si="3"/>
        <v>11374.832604697162</v>
      </c>
    </row>
    <row r="47" spans="1:7" ht="14.5" x14ac:dyDescent="0.3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68">
        <v>581.87</v>
      </c>
      <c r="G47" s="163">
        <f t="shared" si="3"/>
        <v>10182.271452386272</v>
      </c>
    </row>
    <row r="48" spans="1:7" ht="14.5" x14ac:dyDescent="0.3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68">
        <v>5565.54</v>
      </c>
      <c r="G48" s="163">
        <f t="shared" si="3"/>
        <v>9689.8545028874105</v>
      </c>
    </row>
    <row r="49" spans="1:7" ht="14.5" x14ac:dyDescent="0.3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68">
        <v>673.93</v>
      </c>
      <c r="G49" s="163">
        <f t="shared" si="3"/>
        <v>10723.833113231345</v>
      </c>
    </row>
    <row r="50" spans="1:7" ht="14.5" x14ac:dyDescent="0.3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68">
        <v>213.35</v>
      </c>
      <c r="G50" s="163">
        <f t="shared" si="3"/>
        <v>11848.674619170377</v>
      </c>
    </row>
    <row r="51" spans="1:7" ht="14.5" x14ac:dyDescent="0.3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68">
        <v>1420.35</v>
      </c>
      <c r="G51" s="163">
        <f t="shared" si="3"/>
        <v>9055.5542647938892</v>
      </c>
    </row>
    <row r="52" spans="1:7" ht="14.5" x14ac:dyDescent="0.3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68">
        <v>221.32</v>
      </c>
      <c r="G52" s="163">
        <f t="shared" si="3"/>
        <v>12674.231203686968</v>
      </c>
    </row>
    <row r="53" spans="1:7" ht="14.5" x14ac:dyDescent="0.3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68">
        <v>328.74</v>
      </c>
      <c r="G53" s="163">
        <f t="shared" si="3"/>
        <v>11372.827219078907</v>
      </c>
    </row>
    <row r="54" spans="1:7" ht="14.5" x14ac:dyDescent="0.3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68">
        <v>241.15</v>
      </c>
      <c r="G54" s="163">
        <f t="shared" si="3"/>
        <v>13910.868007464234</v>
      </c>
    </row>
    <row r="55" spans="1:7" ht="14.5" x14ac:dyDescent="0.3">
      <c r="A55" s="146">
        <v>1998</v>
      </c>
      <c r="B55" s="147" t="s">
        <v>318</v>
      </c>
      <c r="C55" s="163">
        <v>3125009.88</v>
      </c>
      <c r="D55" s="163">
        <v>37264</v>
      </c>
      <c r="E55" s="163">
        <f t="shared" si="2"/>
        <v>3087745.88</v>
      </c>
      <c r="F55" s="168">
        <v>218.41</v>
      </c>
      <c r="G55" s="163">
        <f t="shared" si="3"/>
        <v>14137.383269996795</v>
      </c>
    </row>
    <row r="56" spans="1:7" ht="14.5" x14ac:dyDescent="0.3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68">
        <v>346.08</v>
      </c>
      <c r="G56" s="163">
        <f t="shared" si="3"/>
        <v>12966.588592233011</v>
      </c>
    </row>
    <row r="57" spans="1:7" ht="14.5" x14ac:dyDescent="0.3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68">
        <v>262.31</v>
      </c>
      <c r="G57" s="163">
        <f t="shared" si="3"/>
        <v>13624.039685867867</v>
      </c>
    </row>
    <row r="58" spans="1:7" ht="14.5" x14ac:dyDescent="0.3">
      <c r="A58" s="146">
        <v>2001</v>
      </c>
      <c r="B58" s="147" t="s">
        <v>321</v>
      </c>
      <c r="C58" s="163">
        <v>7788355.4399999995</v>
      </c>
      <c r="D58" s="163">
        <v>0</v>
      </c>
      <c r="E58" s="163">
        <f t="shared" si="2"/>
        <v>7788355.4399999995</v>
      </c>
      <c r="F58" s="168">
        <v>593.29999999999995</v>
      </c>
      <c r="G58" s="163">
        <f t="shared" si="3"/>
        <v>13127.179234788471</v>
      </c>
    </row>
    <row r="59" spans="1:7" ht="14.5" x14ac:dyDescent="0.3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68">
        <v>1329.08</v>
      </c>
      <c r="G59" s="163">
        <f t="shared" si="3"/>
        <v>9461.370150780991</v>
      </c>
    </row>
    <row r="60" spans="1:7" ht="14.5" x14ac:dyDescent="0.3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68">
        <v>1324.4</v>
      </c>
      <c r="G60" s="163">
        <f t="shared" si="3"/>
        <v>9376.0442464512234</v>
      </c>
    </row>
    <row r="61" spans="1:7" ht="14.5" x14ac:dyDescent="0.3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68">
        <v>157.03</v>
      </c>
      <c r="G61" s="163">
        <f t="shared" si="3"/>
        <v>16556.051900910654</v>
      </c>
    </row>
    <row r="62" spans="1:7" ht="14.5" x14ac:dyDescent="0.3">
      <c r="A62" s="146">
        <v>2006</v>
      </c>
      <c r="B62" s="147" t="s">
        <v>325</v>
      </c>
      <c r="C62" s="163">
        <v>2569820.02</v>
      </c>
      <c r="D62" s="163">
        <v>10115.700000000001</v>
      </c>
      <c r="E62" s="163">
        <f t="shared" si="2"/>
        <v>2559704.3199999998</v>
      </c>
      <c r="F62" s="168">
        <v>128.54</v>
      </c>
      <c r="G62" s="163">
        <f t="shared" si="3"/>
        <v>19913.679166018359</v>
      </c>
    </row>
    <row r="63" spans="1:7" ht="14.5" x14ac:dyDescent="0.3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68">
        <v>494.83</v>
      </c>
      <c r="G63" s="163">
        <f t="shared" si="3"/>
        <v>12122.442576238303</v>
      </c>
    </row>
    <row r="64" spans="1:7" ht="14.5" x14ac:dyDescent="0.3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68">
        <v>1075.45</v>
      </c>
      <c r="G64" s="163">
        <f t="shared" si="3"/>
        <v>2282.2829792180019</v>
      </c>
    </row>
    <row r="65" spans="1:7" ht="14.5" x14ac:dyDescent="0.3">
      <c r="A65" s="146">
        <v>2010</v>
      </c>
      <c r="B65" s="147" t="s">
        <v>328</v>
      </c>
      <c r="C65" s="163">
        <v>908277.10000000009</v>
      </c>
      <c r="D65" s="163">
        <v>0</v>
      </c>
      <c r="E65" s="163">
        <f t="shared" si="2"/>
        <v>908277.10000000009</v>
      </c>
      <c r="F65" s="168">
        <v>43.93</v>
      </c>
      <c r="G65" s="163">
        <f t="shared" si="3"/>
        <v>20675.554290917371</v>
      </c>
    </row>
    <row r="66" spans="1:7" ht="14.5" x14ac:dyDescent="0.3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68">
        <v>55.74</v>
      </c>
      <c r="G66" s="163">
        <f t="shared" si="3"/>
        <v>17818.729817007534</v>
      </c>
    </row>
    <row r="67" spans="1:7" ht="14.5" x14ac:dyDescent="0.3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68">
        <v>23.1</v>
      </c>
      <c r="G67" s="163">
        <f t="shared" si="3"/>
        <v>36275.198268398271</v>
      </c>
    </row>
    <row r="68" spans="1:7" ht="14.5" x14ac:dyDescent="0.3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68">
        <v>747.26</v>
      </c>
      <c r="G68" s="163">
        <f t="shared" si="3"/>
        <v>10849.392232957738</v>
      </c>
    </row>
    <row r="69" spans="1:7" ht="14.5" x14ac:dyDescent="0.3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68">
        <v>932.96</v>
      </c>
      <c r="G69" s="163">
        <f t="shared" si="3"/>
        <v>7088.1569413479683</v>
      </c>
    </row>
    <row r="70" spans="1:7" ht="14.5" x14ac:dyDescent="0.3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68">
        <v>3</v>
      </c>
      <c r="G70" s="163">
        <f t="shared" si="3"/>
        <v>64154.936666666668</v>
      </c>
    </row>
    <row r="71" spans="1:7" ht="14.5" x14ac:dyDescent="0.3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68">
        <v>9.25</v>
      </c>
      <c r="G71" s="163">
        <f t="shared" ref="G71:G102" si="5">E71/F71</f>
        <v>20239.045405405406</v>
      </c>
    </row>
    <row r="72" spans="1:7" ht="14.5" x14ac:dyDescent="0.3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68">
        <v>4</v>
      </c>
      <c r="G72" s="163">
        <f t="shared" si="5"/>
        <v>51167.565000000002</v>
      </c>
    </row>
    <row r="73" spans="1:7" ht="14.5" x14ac:dyDescent="0.3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68">
        <v>14.55</v>
      </c>
      <c r="G73" s="163">
        <f t="shared" si="5"/>
        <v>15899.782130584194</v>
      </c>
    </row>
    <row r="74" spans="1:7" ht="14.5" x14ac:dyDescent="0.3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68">
        <v>7.38</v>
      </c>
      <c r="G74" s="163">
        <f t="shared" si="5"/>
        <v>29596.884823848239</v>
      </c>
    </row>
    <row r="75" spans="1:7" ht="14.5" x14ac:dyDescent="0.3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68">
        <v>0.62</v>
      </c>
      <c r="G75" s="163">
        <f t="shared" si="5"/>
        <v>351562.03225806449</v>
      </c>
    </row>
    <row r="76" spans="1:7" ht="14.5" x14ac:dyDescent="0.3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68">
        <v>9.59</v>
      </c>
      <c r="G76" s="163">
        <f t="shared" si="5"/>
        <v>31460.688216892599</v>
      </c>
    </row>
    <row r="77" spans="1:7" ht="14.5" x14ac:dyDescent="0.3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68">
        <v>1014.07</v>
      </c>
      <c r="G77" s="163">
        <f t="shared" si="5"/>
        <v>9289.5248651473757</v>
      </c>
    </row>
    <row r="78" spans="1:7" ht="14.5" x14ac:dyDescent="0.3">
      <c r="A78" s="146">
        <v>2024</v>
      </c>
      <c r="B78" s="147" t="s">
        <v>341</v>
      </c>
      <c r="C78" s="163">
        <v>49654775.969999999</v>
      </c>
      <c r="D78" s="163">
        <v>88729.06</v>
      </c>
      <c r="E78" s="163">
        <f t="shared" si="4"/>
        <v>49566046.909999996</v>
      </c>
      <c r="F78" s="168">
        <v>3853.51</v>
      </c>
      <c r="G78" s="163">
        <f t="shared" si="5"/>
        <v>12862.571242840941</v>
      </c>
    </row>
    <row r="79" spans="1:7" ht="14.5" x14ac:dyDescent="0.3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68">
        <v>2264.2199999999998</v>
      </c>
      <c r="G79" s="163">
        <f t="shared" si="5"/>
        <v>10938.783404439499</v>
      </c>
    </row>
    <row r="80" spans="1:7" ht="14.5" x14ac:dyDescent="0.3">
      <c r="A80" s="146">
        <v>2041</v>
      </c>
      <c r="B80" s="147" t="s">
        <v>343</v>
      </c>
      <c r="C80" s="163">
        <v>31783382.200000003</v>
      </c>
      <c r="D80" s="163">
        <v>79123.92</v>
      </c>
      <c r="E80" s="163">
        <f t="shared" si="4"/>
        <v>31704258.280000001</v>
      </c>
      <c r="F80" s="168">
        <v>2438.2399999999998</v>
      </c>
      <c r="G80" s="163">
        <f t="shared" si="5"/>
        <v>13002.927636327844</v>
      </c>
    </row>
    <row r="81" spans="1:7" ht="14.5" x14ac:dyDescent="0.3">
      <c r="A81" s="146">
        <v>2042</v>
      </c>
      <c r="B81" s="147" t="s">
        <v>344</v>
      </c>
      <c r="C81" s="163">
        <v>46851261.490000002</v>
      </c>
      <c r="D81" s="163">
        <v>39632</v>
      </c>
      <c r="E81" s="163">
        <f t="shared" si="4"/>
        <v>46811629.490000002</v>
      </c>
      <c r="F81" s="168">
        <v>4658.8</v>
      </c>
      <c r="G81" s="163">
        <f t="shared" si="5"/>
        <v>10048.00152185112</v>
      </c>
    </row>
    <row r="82" spans="1:7" ht="14.5" x14ac:dyDescent="0.3">
      <c r="A82" s="146">
        <v>2043</v>
      </c>
      <c r="B82" s="147" t="s">
        <v>345</v>
      </c>
      <c r="C82" s="163">
        <v>41900804.880000003</v>
      </c>
      <c r="D82" s="163">
        <v>30132.92</v>
      </c>
      <c r="E82" s="163">
        <f t="shared" si="4"/>
        <v>41870671.960000001</v>
      </c>
      <c r="F82" s="168">
        <v>4165.87</v>
      </c>
      <c r="G82" s="163">
        <f t="shared" si="5"/>
        <v>10050.882999229452</v>
      </c>
    </row>
    <row r="83" spans="1:7" ht="14.5" x14ac:dyDescent="0.3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68">
        <v>1013.46</v>
      </c>
      <c r="G83" s="163">
        <f t="shared" si="5"/>
        <v>10535.728464862945</v>
      </c>
    </row>
    <row r="84" spans="1:7" ht="14.5" x14ac:dyDescent="0.3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68">
        <v>214.21</v>
      </c>
      <c r="G84" s="163">
        <f t="shared" si="5"/>
        <v>12383.173521310862</v>
      </c>
    </row>
    <row r="85" spans="1:7" ht="14.5" x14ac:dyDescent="0.3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68">
        <v>185.59</v>
      </c>
      <c r="G85" s="163">
        <f t="shared" si="5"/>
        <v>16783.019936418987</v>
      </c>
    </row>
    <row r="86" spans="1:7" ht="14.5" x14ac:dyDescent="0.3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68">
        <v>19</v>
      </c>
      <c r="G86" s="163">
        <f t="shared" si="5"/>
        <v>19082.21052631579</v>
      </c>
    </row>
    <row r="87" spans="1:7" ht="14.5" x14ac:dyDescent="0.3">
      <c r="A87" s="146">
        <v>2048</v>
      </c>
      <c r="B87" s="147" t="s">
        <v>350</v>
      </c>
      <c r="C87" s="163">
        <v>140439224.84</v>
      </c>
      <c r="D87" s="163">
        <v>70518.12</v>
      </c>
      <c r="E87" s="163">
        <f t="shared" si="4"/>
        <v>140368706.72</v>
      </c>
      <c r="F87" s="168">
        <v>13896.56</v>
      </c>
      <c r="G87" s="163">
        <f t="shared" si="5"/>
        <v>10100.96791723995</v>
      </c>
    </row>
    <row r="88" spans="1:7" ht="14.5" x14ac:dyDescent="0.3">
      <c r="A88" s="146">
        <v>2050</v>
      </c>
      <c r="B88" s="147" t="s">
        <v>351</v>
      </c>
      <c r="C88" s="163">
        <v>7429105.9900000002</v>
      </c>
      <c r="D88" s="163">
        <v>23215.29</v>
      </c>
      <c r="E88" s="163">
        <f t="shared" si="4"/>
        <v>7405890.7000000002</v>
      </c>
      <c r="F88" s="168">
        <v>656.06</v>
      </c>
      <c r="G88" s="163">
        <f t="shared" si="5"/>
        <v>11288.435051672104</v>
      </c>
    </row>
    <row r="89" spans="1:7" ht="14.5" x14ac:dyDescent="0.3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68">
        <v>10.99</v>
      </c>
      <c r="G89" s="163">
        <f t="shared" si="5"/>
        <v>19322.700636942674</v>
      </c>
    </row>
    <row r="90" spans="1:7" ht="14.5" x14ac:dyDescent="0.3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68">
        <v>20.5</v>
      </c>
      <c r="G90" s="163">
        <f t="shared" si="5"/>
        <v>29072.102926829266</v>
      </c>
    </row>
    <row r="91" spans="1:7" ht="14.5" x14ac:dyDescent="0.3">
      <c r="A91" s="146">
        <v>2053</v>
      </c>
      <c r="B91" s="147" t="s">
        <v>354</v>
      </c>
      <c r="C91" s="163">
        <v>30662894.359999999</v>
      </c>
      <c r="D91" s="163">
        <v>0</v>
      </c>
      <c r="E91" s="163">
        <f t="shared" si="4"/>
        <v>30662894.359999999</v>
      </c>
      <c r="F91" s="168">
        <v>2744.93</v>
      </c>
      <c r="G91" s="163">
        <f t="shared" si="5"/>
        <v>11170.73818275876</v>
      </c>
    </row>
    <row r="92" spans="1:7" ht="14.5" x14ac:dyDescent="0.3">
      <c r="A92" s="146">
        <v>2054</v>
      </c>
      <c r="B92" s="147" t="s">
        <v>355</v>
      </c>
      <c r="C92" s="163">
        <v>62273106.740000002</v>
      </c>
      <c r="D92" s="163">
        <v>4746.3</v>
      </c>
      <c r="E92" s="163">
        <f t="shared" si="4"/>
        <v>62268360.440000005</v>
      </c>
      <c r="F92" s="168">
        <v>5467.89</v>
      </c>
      <c r="G92" s="163">
        <f t="shared" si="5"/>
        <v>11388.005325637494</v>
      </c>
    </row>
    <row r="93" spans="1:7" ht="14.5" x14ac:dyDescent="0.3">
      <c r="A93" s="146">
        <v>2055</v>
      </c>
      <c r="B93" s="147" t="s">
        <v>356</v>
      </c>
      <c r="C93" s="163">
        <v>47086857.68</v>
      </c>
      <c r="D93" s="163">
        <v>18130.88</v>
      </c>
      <c r="E93" s="163">
        <f t="shared" si="4"/>
        <v>47068726.799999997</v>
      </c>
      <c r="F93" s="168">
        <v>4405.6099999999997</v>
      </c>
      <c r="G93" s="163">
        <f t="shared" si="5"/>
        <v>10683.816043635274</v>
      </c>
    </row>
    <row r="94" spans="1:7" ht="14.5" x14ac:dyDescent="0.3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68">
        <v>2629.52</v>
      </c>
      <c r="G94" s="163">
        <f t="shared" si="5"/>
        <v>10321.65775883051</v>
      </c>
    </row>
    <row r="95" spans="1:7" ht="14.5" x14ac:dyDescent="0.3">
      <c r="A95" s="146">
        <v>2057</v>
      </c>
      <c r="B95" s="147" t="s">
        <v>357</v>
      </c>
      <c r="C95" s="163">
        <v>66968120.009999998</v>
      </c>
      <c r="D95" s="163">
        <v>16500</v>
      </c>
      <c r="E95" s="163">
        <f t="shared" si="4"/>
        <v>66951620.009999998</v>
      </c>
      <c r="F95" s="168">
        <v>6928.75</v>
      </c>
      <c r="G95" s="163">
        <f t="shared" si="5"/>
        <v>9662.8713707378665</v>
      </c>
    </row>
    <row r="96" spans="1:7" ht="14.5" x14ac:dyDescent="0.3">
      <c r="A96" s="146">
        <v>2059</v>
      </c>
      <c r="B96" s="147" t="s">
        <v>358</v>
      </c>
      <c r="C96" s="163">
        <v>9568223.7599999998</v>
      </c>
      <c r="D96" s="163">
        <v>222548.33</v>
      </c>
      <c r="E96" s="163">
        <f t="shared" si="4"/>
        <v>9345675.4299999997</v>
      </c>
      <c r="F96" s="168">
        <v>728.88</v>
      </c>
      <c r="G96" s="163">
        <f t="shared" si="5"/>
        <v>12821.967168806936</v>
      </c>
    </row>
    <row r="97" spans="1:7" ht="14.5" x14ac:dyDescent="0.3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68">
        <v>207.39</v>
      </c>
      <c r="G97" s="163">
        <f t="shared" si="5"/>
        <v>11615.611360239162</v>
      </c>
    </row>
    <row r="98" spans="1:7" ht="14.5" x14ac:dyDescent="0.3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68">
        <v>243.47</v>
      </c>
      <c r="G98" s="163">
        <f t="shared" si="5"/>
        <v>12662.832710395531</v>
      </c>
    </row>
    <row r="99" spans="1:7" ht="14.5" x14ac:dyDescent="0.3">
      <c r="A99" s="146">
        <v>2062</v>
      </c>
      <c r="B99" s="147" t="s">
        <v>361</v>
      </c>
      <c r="C99" s="163">
        <v>315183</v>
      </c>
      <c r="D99" s="163">
        <v>34435</v>
      </c>
      <c r="E99" s="163">
        <f t="shared" si="4"/>
        <v>280748</v>
      </c>
      <c r="F99" s="168">
        <v>9.5</v>
      </c>
      <c r="G99" s="163">
        <f t="shared" si="5"/>
        <v>29552.42105263158</v>
      </c>
    </row>
    <row r="100" spans="1:7" ht="14.5" x14ac:dyDescent="0.3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68">
        <v>13.53</v>
      </c>
      <c r="G100" s="163">
        <f t="shared" si="5"/>
        <v>23534.76644493718</v>
      </c>
    </row>
    <row r="101" spans="1:7" ht="14.5" x14ac:dyDescent="0.3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68">
        <v>935.31</v>
      </c>
      <c r="G101" s="163">
        <f t="shared" si="5"/>
        <v>9471.718360757397</v>
      </c>
    </row>
    <row r="102" spans="1:7" ht="14.5" x14ac:dyDescent="0.3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68">
        <v>16225.1</v>
      </c>
      <c r="G102" s="163">
        <f t="shared" si="5"/>
        <v>10730.500952228338</v>
      </c>
    </row>
    <row r="103" spans="1:7" ht="14.5" x14ac:dyDescent="0.3">
      <c r="A103" s="146">
        <v>2083</v>
      </c>
      <c r="B103" s="147" t="s">
        <v>365</v>
      </c>
      <c r="C103" s="163">
        <v>102990429.38</v>
      </c>
      <c r="D103" s="163">
        <v>349.84</v>
      </c>
      <c r="E103" s="163">
        <f t="shared" ref="E103:E134" si="6">C103-D103</f>
        <v>102990079.53999999</v>
      </c>
      <c r="F103" s="168">
        <v>9586.74</v>
      </c>
      <c r="G103" s="163">
        <f t="shared" ref="G103:G134" si="7">E103/F103</f>
        <v>10742.972015513093</v>
      </c>
    </row>
    <row r="104" spans="1:7" ht="14.5" x14ac:dyDescent="0.3">
      <c r="A104" s="146">
        <v>2084</v>
      </c>
      <c r="B104" s="147" t="s">
        <v>366</v>
      </c>
      <c r="C104" s="163">
        <v>12992988.130000001</v>
      </c>
      <c r="D104" s="163">
        <v>4146.5200000000004</v>
      </c>
      <c r="E104" s="163">
        <f t="shared" si="6"/>
        <v>12988841.610000001</v>
      </c>
      <c r="F104" s="168">
        <v>1354.14</v>
      </c>
      <c r="G104" s="163">
        <f t="shared" si="7"/>
        <v>9591.9488457618863</v>
      </c>
    </row>
    <row r="105" spans="1:7" ht="14.5" x14ac:dyDescent="0.3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68">
        <v>132.93</v>
      </c>
      <c r="G105" s="163">
        <f t="shared" si="7"/>
        <v>18818.449936056568</v>
      </c>
    </row>
    <row r="106" spans="1:7" ht="14.5" x14ac:dyDescent="0.3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68">
        <v>1110.3699999999999</v>
      </c>
      <c r="G106" s="163">
        <f t="shared" si="7"/>
        <v>11356.27619622288</v>
      </c>
    </row>
    <row r="107" spans="1:7" ht="14.5" x14ac:dyDescent="0.3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68">
        <v>2728.91</v>
      </c>
      <c r="G107" s="163">
        <f t="shared" si="7"/>
        <v>10416.984415022849</v>
      </c>
    </row>
    <row r="108" spans="1:7" ht="14.5" x14ac:dyDescent="0.3">
      <c r="A108" s="146">
        <v>2088</v>
      </c>
      <c r="B108" s="147" t="s">
        <v>370</v>
      </c>
      <c r="C108" s="163">
        <v>55245092.890000001</v>
      </c>
      <c r="D108" s="163">
        <v>217500</v>
      </c>
      <c r="E108" s="163">
        <f t="shared" si="6"/>
        <v>55027592.890000001</v>
      </c>
      <c r="F108" s="168">
        <v>5178.78</v>
      </c>
      <c r="G108" s="163">
        <f t="shared" si="7"/>
        <v>10625.589982582771</v>
      </c>
    </row>
    <row r="109" spans="1:7" ht="14.5" x14ac:dyDescent="0.3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68">
        <v>249.74</v>
      </c>
      <c r="G109" s="163">
        <f t="shared" si="7"/>
        <v>13154.272803715863</v>
      </c>
    </row>
    <row r="110" spans="1:7" ht="14.5" x14ac:dyDescent="0.3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68">
        <v>169.6</v>
      </c>
      <c r="G110" s="163">
        <f t="shared" si="7"/>
        <v>17992.819693396224</v>
      </c>
    </row>
    <row r="111" spans="1:7" ht="14.5" x14ac:dyDescent="0.3">
      <c r="A111" s="146">
        <v>2091</v>
      </c>
      <c r="B111" s="147" t="s">
        <v>373</v>
      </c>
      <c r="C111" s="163">
        <v>15948054.699999999</v>
      </c>
      <c r="D111" s="163">
        <v>0</v>
      </c>
      <c r="E111" s="163">
        <f t="shared" si="6"/>
        <v>15948054.699999999</v>
      </c>
      <c r="F111" s="168">
        <v>1589.31</v>
      </c>
      <c r="G111" s="163">
        <f t="shared" si="7"/>
        <v>10034.57770982376</v>
      </c>
    </row>
    <row r="112" spans="1:7" ht="14.5" x14ac:dyDescent="0.3">
      <c r="A112" s="146">
        <v>2092</v>
      </c>
      <c r="B112" s="147" t="s">
        <v>374</v>
      </c>
      <c r="C112" s="163">
        <v>10942889.970000001</v>
      </c>
      <c r="D112" s="163">
        <v>53568.959999999999</v>
      </c>
      <c r="E112" s="163">
        <f t="shared" si="6"/>
        <v>10889321.01</v>
      </c>
      <c r="F112" s="168">
        <v>1122.24</v>
      </c>
      <c r="G112" s="163">
        <f t="shared" si="7"/>
        <v>9703.2016413601359</v>
      </c>
    </row>
    <row r="113" spans="1:7" ht="14.5" x14ac:dyDescent="0.3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68">
        <v>494.49</v>
      </c>
      <c r="G113" s="163">
        <f t="shared" si="7"/>
        <v>11936.067564561468</v>
      </c>
    </row>
    <row r="114" spans="1:7" ht="14.5" x14ac:dyDescent="0.3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68">
        <v>775.33</v>
      </c>
      <c r="G114" s="163">
        <f t="shared" si="7"/>
        <v>9174.0487405362874</v>
      </c>
    </row>
    <row r="115" spans="1:7" ht="14.5" x14ac:dyDescent="0.3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68">
        <v>352.99</v>
      </c>
      <c r="G115" s="163">
        <f t="shared" si="7"/>
        <v>8247.1192101759261</v>
      </c>
    </row>
    <row r="116" spans="1:7" ht="14.5" x14ac:dyDescent="0.3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68">
        <v>1181.5899999999999</v>
      </c>
      <c r="G116" s="163">
        <f t="shared" si="7"/>
        <v>12782.706167113805</v>
      </c>
    </row>
    <row r="117" spans="1:7" ht="14.5" x14ac:dyDescent="0.3">
      <c r="A117" s="146">
        <v>2097</v>
      </c>
      <c r="B117" s="147" t="s">
        <v>379</v>
      </c>
      <c r="C117" s="163">
        <v>55251937.210000001</v>
      </c>
      <c r="D117" s="163">
        <v>213843.93</v>
      </c>
      <c r="E117" s="163">
        <f t="shared" si="6"/>
        <v>55038093.280000001</v>
      </c>
      <c r="F117" s="168">
        <v>5121.75</v>
      </c>
      <c r="G117" s="163">
        <f t="shared" si="7"/>
        <v>10745.95466002831</v>
      </c>
    </row>
    <row r="118" spans="1:7" ht="14.5" x14ac:dyDescent="0.3">
      <c r="A118" s="146">
        <v>2099</v>
      </c>
      <c r="B118" s="147" t="s">
        <v>380</v>
      </c>
      <c r="C118" s="163">
        <v>7466584.8700000001</v>
      </c>
      <c r="D118" s="163">
        <v>250</v>
      </c>
      <c r="E118" s="163">
        <f t="shared" si="6"/>
        <v>7466334.8700000001</v>
      </c>
      <c r="F118" s="168">
        <v>742.5</v>
      </c>
      <c r="G118" s="163">
        <f t="shared" si="7"/>
        <v>10055.669858585859</v>
      </c>
    </row>
    <row r="119" spans="1:7" ht="14.5" x14ac:dyDescent="0.3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68">
        <v>8942.6299999999992</v>
      </c>
      <c r="G119" s="163">
        <f t="shared" si="7"/>
        <v>10374.416905317563</v>
      </c>
    </row>
    <row r="120" spans="1:7" ht="14.5" x14ac:dyDescent="0.3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68">
        <v>3990.99</v>
      </c>
      <c r="G120" s="163">
        <f t="shared" si="7"/>
        <v>9740.8248028684629</v>
      </c>
    </row>
    <row r="121" spans="1:7" ht="14.5" x14ac:dyDescent="0.3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68">
        <v>2203.0300000000002</v>
      </c>
      <c r="G121" s="163">
        <f t="shared" si="7"/>
        <v>9500.342696195692</v>
      </c>
    </row>
    <row r="122" spans="1:7" ht="14.5" x14ac:dyDescent="0.3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68">
        <v>1977.84</v>
      </c>
      <c r="G122" s="163">
        <f t="shared" si="7"/>
        <v>12587.096949197105</v>
      </c>
    </row>
    <row r="123" spans="1:7" ht="14.5" x14ac:dyDescent="0.3">
      <c r="A123" s="146">
        <v>2104</v>
      </c>
      <c r="B123" s="147" t="s">
        <v>385</v>
      </c>
      <c r="C123" s="163">
        <v>52215617.25</v>
      </c>
      <c r="D123" s="163">
        <v>1399423.92</v>
      </c>
      <c r="E123" s="163">
        <f t="shared" si="6"/>
        <v>50816193.329999998</v>
      </c>
      <c r="F123" s="168">
        <v>3256.64</v>
      </c>
      <c r="G123" s="163">
        <f t="shared" si="7"/>
        <v>15603.871883290754</v>
      </c>
    </row>
    <row r="124" spans="1:7" ht="14.5" x14ac:dyDescent="0.3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68">
        <v>541.91999999999996</v>
      </c>
      <c r="G124" s="163">
        <f t="shared" si="7"/>
        <v>10742.908307499263</v>
      </c>
    </row>
    <row r="125" spans="1:7" ht="14.5" x14ac:dyDescent="0.3">
      <c r="A125" s="146">
        <v>2107</v>
      </c>
      <c r="B125" s="147" t="s">
        <v>387</v>
      </c>
      <c r="C125" s="163">
        <v>1526306.9300000002</v>
      </c>
      <c r="D125" s="163">
        <v>51156</v>
      </c>
      <c r="E125" s="163">
        <f t="shared" si="6"/>
        <v>1475150.9300000002</v>
      </c>
      <c r="F125" s="168">
        <v>58.33</v>
      </c>
      <c r="G125" s="163">
        <f t="shared" si="7"/>
        <v>25289.746785530606</v>
      </c>
    </row>
    <row r="126" spans="1:7" ht="14.5" x14ac:dyDescent="0.3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68">
        <v>2603.67</v>
      </c>
      <c r="G126" s="163">
        <f t="shared" si="7"/>
        <v>11380.819201358083</v>
      </c>
    </row>
    <row r="127" spans="1:7" ht="14.5" x14ac:dyDescent="0.3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68">
        <v>3.98</v>
      </c>
      <c r="G127" s="163">
        <f t="shared" si="7"/>
        <v>41110.610552763814</v>
      </c>
    </row>
    <row r="128" spans="1:7" ht="14.5" x14ac:dyDescent="0.3">
      <c r="A128" s="146">
        <v>2110</v>
      </c>
      <c r="B128" s="147" t="s">
        <v>390</v>
      </c>
      <c r="C128" s="163">
        <v>12641475.529999999</v>
      </c>
      <c r="D128" s="163">
        <v>6400</v>
      </c>
      <c r="E128" s="163">
        <f t="shared" si="6"/>
        <v>12635075.529999999</v>
      </c>
      <c r="F128" s="168">
        <v>1176.67</v>
      </c>
      <c r="G128" s="163">
        <f t="shared" si="7"/>
        <v>10737.99411049827</v>
      </c>
    </row>
    <row r="129" spans="1:7" ht="14.5" x14ac:dyDescent="0.3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68">
        <v>105.51</v>
      </c>
      <c r="G129" s="163">
        <f t="shared" si="7"/>
        <v>17177.783243294474</v>
      </c>
    </row>
    <row r="130" spans="1:7" ht="14.5" x14ac:dyDescent="0.3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68">
        <v>1.88</v>
      </c>
      <c r="G130" s="163">
        <f t="shared" si="7"/>
        <v>3899.0744680851067</v>
      </c>
    </row>
    <row r="131" spans="1:7" ht="14.5" x14ac:dyDescent="0.3">
      <c r="A131" s="146">
        <v>2113</v>
      </c>
      <c r="B131" s="147" t="s">
        <v>393</v>
      </c>
      <c r="C131" s="163">
        <v>3734266.9400000004</v>
      </c>
      <c r="D131" s="163">
        <v>5072.2299999999996</v>
      </c>
      <c r="E131" s="163">
        <f t="shared" si="6"/>
        <v>3729194.7100000004</v>
      </c>
      <c r="F131" s="168">
        <v>259.51</v>
      </c>
      <c r="G131" s="163">
        <f t="shared" si="7"/>
        <v>14370.138761512082</v>
      </c>
    </row>
    <row r="132" spans="1:7" ht="14.5" x14ac:dyDescent="0.3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68">
        <v>230.75</v>
      </c>
      <c r="G132" s="163">
        <f t="shared" si="7"/>
        <v>8074.0989382448543</v>
      </c>
    </row>
    <row r="133" spans="1:7" ht="14.5" x14ac:dyDescent="0.3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68">
        <v>13.33</v>
      </c>
      <c r="G133" s="163">
        <f t="shared" si="7"/>
        <v>21107.185296324078</v>
      </c>
    </row>
    <row r="134" spans="1:7" ht="14.5" x14ac:dyDescent="0.3">
      <c r="A134" s="146">
        <v>2116</v>
      </c>
      <c r="B134" s="147" t="s">
        <v>396</v>
      </c>
      <c r="C134" s="163">
        <v>9627117.6099999994</v>
      </c>
      <c r="D134" s="163">
        <v>0</v>
      </c>
      <c r="E134" s="163">
        <f t="shared" si="6"/>
        <v>9627117.6099999994</v>
      </c>
      <c r="F134" s="168">
        <v>859.52</v>
      </c>
      <c r="G134" s="163">
        <f t="shared" si="7"/>
        <v>11200.574285647803</v>
      </c>
    </row>
    <row r="135" spans="1:7" ht="14.5" x14ac:dyDescent="0.3">
      <c r="A135" s="146">
        <v>2137</v>
      </c>
      <c r="B135" s="147" t="s">
        <v>397</v>
      </c>
      <c r="C135" s="163">
        <v>15183958.17</v>
      </c>
      <c r="D135" s="163">
        <v>7500</v>
      </c>
      <c r="E135" s="163">
        <f t="shared" ref="E135:E166" si="8">C135-D135</f>
        <v>15176458.17</v>
      </c>
      <c r="F135" s="168">
        <v>1300.79</v>
      </c>
      <c r="G135" s="163">
        <f t="shared" ref="G135:G166" si="9">E135/F135</f>
        <v>11667.108580170512</v>
      </c>
    </row>
    <row r="136" spans="1:7" ht="14.5" x14ac:dyDescent="0.3">
      <c r="A136" s="146">
        <v>2138</v>
      </c>
      <c r="B136" s="147" t="s">
        <v>398</v>
      </c>
      <c r="C136" s="163">
        <v>42243611.609999999</v>
      </c>
      <c r="D136" s="163">
        <v>260150.52</v>
      </c>
      <c r="E136" s="163">
        <f t="shared" si="8"/>
        <v>41983461.089999996</v>
      </c>
      <c r="F136" s="168">
        <v>3511.1</v>
      </c>
      <c r="G136" s="163">
        <f t="shared" si="9"/>
        <v>11957.352707128819</v>
      </c>
    </row>
    <row r="137" spans="1:7" ht="14.5" x14ac:dyDescent="0.3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68">
        <v>2537.0100000000002</v>
      </c>
      <c r="G137" s="163">
        <f t="shared" si="9"/>
        <v>9819.498243995884</v>
      </c>
    </row>
    <row r="138" spans="1:7" ht="14.5" x14ac:dyDescent="0.3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68">
        <v>772.54</v>
      </c>
      <c r="G138" s="163">
        <f t="shared" si="9"/>
        <v>11210.702539674323</v>
      </c>
    </row>
    <row r="139" spans="1:7" ht="14.5" x14ac:dyDescent="0.3">
      <c r="A139" s="146">
        <v>2141</v>
      </c>
      <c r="B139" s="147" t="s">
        <v>401</v>
      </c>
      <c r="C139" s="163">
        <v>18508698.640000001</v>
      </c>
      <c r="D139" s="163">
        <v>135965.85</v>
      </c>
      <c r="E139" s="163">
        <f t="shared" si="8"/>
        <v>18372732.789999999</v>
      </c>
      <c r="F139" s="168">
        <v>1663.92</v>
      </c>
      <c r="G139" s="163">
        <f t="shared" si="9"/>
        <v>11041.836620750997</v>
      </c>
    </row>
    <row r="140" spans="1:7" ht="14.5" x14ac:dyDescent="0.3">
      <c r="A140" s="146">
        <v>2142</v>
      </c>
      <c r="B140" s="147" t="s">
        <v>402</v>
      </c>
      <c r="C140" s="163">
        <v>435991652.07999998</v>
      </c>
      <c r="D140" s="163">
        <v>97400</v>
      </c>
      <c r="E140" s="163">
        <f t="shared" si="8"/>
        <v>435894252.07999998</v>
      </c>
      <c r="F140" s="168">
        <v>38701.11</v>
      </c>
      <c r="G140" s="163">
        <f t="shared" si="9"/>
        <v>11263.094316416247</v>
      </c>
    </row>
    <row r="141" spans="1:7" ht="14.5" x14ac:dyDescent="0.3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68">
        <v>2024.92</v>
      </c>
      <c r="G141" s="163">
        <f t="shared" si="9"/>
        <v>10677.838062738281</v>
      </c>
    </row>
    <row r="142" spans="1:7" ht="14.5" x14ac:dyDescent="0.3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68">
        <v>246.48</v>
      </c>
      <c r="G142" s="163">
        <f t="shared" si="9"/>
        <v>12968.115546900359</v>
      </c>
    </row>
    <row r="143" spans="1:7" ht="14.5" x14ac:dyDescent="0.3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68">
        <v>625.77</v>
      </c>
      <c r="G143" s="163">
        <f t="shared" si="9"/>
        <v>13390.457420457997</v>
      </c>
    </row>
    <row r="144" spans="1:7" ht="14.5" x14ac:dyDescent="0.3">
      <c r="A144" s="146">
        <v>2146</v>
      </c>
      <c r="B144" s="147" t="s">
        <v>406</v>
      </c>
      <c r="C144" s="163">
        <v>64537321.129999995</v>
      </c>
      <c r="D144" s="163">
        <v>50347.6</v>
      </c>
      <c r="E144" s="163">
        <f t="shared" si="8"/>
        <v>64486973.529999994</v>
      </c>
      <c r="F144" s="168">
        <v>5185.74</v>
      </c>
      <c r="G144" s="163">
        <f t="shared" si="9"/>
        <v>12435.442874112468</v>
      </c>
    </row>
    <row r="145" spans="1:7" ht="14.5" x14ac:dyDescent="0.3">
      <c r="A145" s="146">
        <v>2147</v>
      </c>
      <c r="B145" s="147" t="s">
        <v>407</v>
      </c>
      <c r="C145" s="163">
        <v>26502464.460000001</v>
      </c>
      <c r="D145" s="163">
        <v>60815.3</v>
      </c>
      <c r="E145" s="163">
        <f t="shared" si="8"/>
        <v>26441649.16</v>
      </c>
      <c r="F145" s="168">
        <v>2263.46</v>
      </c>
      <c r="G145" s="163">
        <f t="shared" si="9"/>
        <v>11681.959990457088</v>
      </c>
    </row>
    <row r="146" spans="1:7" ht="14.5" x14ac:dyDescent="0.3">
      <c r="A146" s="146">
        <v>2180</v>
      </c>
      <c r="B146" s="147" t="s">
        <v>408</v>
      </c>
      <c r="C146" s="163">
        <v>620280089.05999994</v>
      </c>
      <c r="D146" s="163">
        <v>11004.33</v>
      </c>
      <c r="E146" s="163">
        <f t="shared" si="8"/>
        <v>620269084.7299999</v>
      </c>
      <c r="F146" s="168">
        <v>44747.48</v>
      </c>
      <c r="G146" s="163">
        <f t="shared" si="9"/>
        <v>13861.542252882171</v>
      </c>
    </row>
    <row r="147" spans="1:7" ht="14.5" x14ac:dyDescent="0.3">
      <c r="A147" s="146">
        <v>2181</v>
      </c>
      <c r="B147" s="147" t="s">
        <v>409</v>
      </c>
      <c r="C147" s="163">
        <v>31803797.329999998</v>
      </c>
      <c r="D147" s="163">
        <v>12693.46</v>
      </c>
      <c r="E147" s="163">
        <f t="shared" si="8"/>
        <v>31791103.869999997</v>
      </c>
      <c r="F147" s="168">
        <v>2728.26</v>
      </c>
      <c r="G147" s="163">
        <f t="shared" si="9"/>
        <v>11652.519873472467</v>
      </c>
    </row>
    <row r="148" spans="1:7" ht="14.5" x14ac:dyDescent="0.3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68">
        <v>9673.4</v>
      </c>
      <c r="G148" s="163">
        <f t="shared" si="9"/>
        <v>12118.335004238428</v>
      </c>
    </row>
    <row r="149" spans="1:7" ht="14.5" x14ac:dyDescent="0.3">
      <c r="A149" s="146">
        <v>2183</v>
      </c>
      <c r="B149" s="147" t="s">
        <v>411</v>
      </c>
      <c r="C149" s="163">
        <v>119809308.37</v>
      </c>
      <c r="D149" s="163">
        <v>184314.06</v>
      </c>
      <c r="E149" s="163">
        <f t="shared" si="8"/>
        <v>119624994.31</v>
      </c>
      <c r="F149" s="168">
        <v>11285.71</v>
      </c>
      <c r="G149" s="163">
        <f t="shared" si="9"/>
        <v>10599.687065324202</v>
      </c>
    </row>
    <row r="150" spans="1:7" ht="14.5" x14ac:dyDescent="0.3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68">
        <v>5480.42</v>
      </c>
      <c r="G150" s="163">
        <f t="shared" si="9"/>
        <v>11598.875234014911</v>
      </c>
    </row>
    <row r="151" spans="1:7" ht="14.5" x14ac:dyDescent="0.3">
      <c r="A151" s="146">
        <v>2186</v>
      </c>
      <c r="B151" s="147" t="s">
        <v>413</v>
      </c>
      <c r="C151" s="163">
        <v>11924667.130000001</v>
      </c>
      <c r="D151" s="163">
        <v>129130</v>
      </c>
      <c r="E151" s="163">
        <f t="shared" si="8"/>
        <v>11795537.130000001</v>
      </c>
      <c r="F151" s="168">
        <v>1033.02</v>
      </c>
      <c r="G151" s="163">
        <f t="shared" si="9"/>
        <v>11418.498315618286</v>
      </c>
    </row>
    <row r="152" spans="1:7" ht="14.5" x14ac:dyDescent="0.3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68">
        <v>8696.98</v>
      </c>
      <c r="G152" s="163">
        <f t="shared" si="9"/>
        <v>12030.806524793663</v>
      </c>
    </row>
    <row r="153" spans="1:7" ht="14.5" x14ac:dyDescent="0.3">
      <c r="A153" s="146">
        <v>2188</v>
      </c>
      <c r="B153" s="147" t="s">
        <v>415</v>
      </c>
      <c r="C153" s="163">
        <v>9689658.5500000007</v>
      </c>
      <c r="D153" s="163">
        <v>848701.6</v>
      </c>
      <c r="E153" s="163">
        <f t="shared" si="8"/>
        <v>8840956.9500000011</v>
      </c>
      <c r="F153" s="168">
        <v>537.59</v>
      </c>
      <c r="G153" s="163">
        <f t="shared" si="9"/>
        <v>16445.538328465933</v>
      </c>
    </row>
    <row r="154" spans="1:7" ht="14.5" x14ac:dyDescent="0.3">
      <c r="A154" s="146">
        <v>2190</v>
      </c>
      <c r="B154" s="147" t="s">
        <v>416</v>
      </c>
      <c r="C154" s="163">
        <v>33190351.030000001</v>
      </c>
      <c r="D154" s="163">
        <v>213450.4</v>
      </c>
      <c r="E154" s="163">
        <f t="shared" si="8"/>
        <v>32976900.630000003</v>
      </c>
      <c r="F154" s="168">
        <v>3018.79</v>
      </c>
      <c r="G154" s="163">
        <f t="shared" si="9"/>
        <v>10923.880306347908</v>
      </c>
    </row>
    <row r="155" spans="1:7" ht="14.5" x14ac:dyDescent="0.3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68">
        <v>3146.46</v>
      </c>
      <c r="G155" s="163">
        <f t="shared" si="9"/>
        <v>10583.843875339271</v>
      </c>
    </row>
    <row r="156" spans="1:7" ht="14.5" x14ac:dyDescent="0.3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68">
        <v>294.29000000000002</v>
      </c>
      <c r="G156" s="163">
        <f t="shared" si="9"/>
        <v>11690.883380339121</v>
      </c>
    </row>
    <row r="157" spans="1:7" ht="14.5" x14ac:dyDescent="0.3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68">
        <v>174.03</v>
      </c>
      <c r="G157" s="163">
        <f t="shared" si="9"/>
        <v>16631.030339596622</v>
      </c>
    </row>
    <row r="158" spans="1:7" ht="14.5" x14ac:dyDescent="0.3">
      <c r="A158" s="146">
        <v>2195</v>
      </c>
      <c r="B158" s="147" t="s">
        <v>420</v>
      </c>
      <c r="C158" s="163">
        <v>2896591.88</v>
      </c>
      <c r="D158" s="163">
        <v>6162.38</v>
      </c>
      <c r="E158" s="163">
        <f t="shared" si="8"/>
        <v>2890429.5</v>
      </c>
      <c r="F158" s="168">
        <v>250.58</v>
      </c>
      <c r="G158" s="163">
        <f t="shared" si="9"/>
        <v>11534.956899992017</v>
      </c>
    </row>
    <row r="159" spans="1:7" ht="14.5" x14ac:dyDescent="0.3">
      <c r="A159" s="146">
        <v>2197</v>
      </c>
      <c r="B159" s="147" t="s">
        <v>421</v>
      </c>
      <c r="C159" s="163">
        <v>19757797.760000002</v>
      </c>
      <c r="D159" s="163">
        <v>57500</v>
      </c>
      <c r="E159" s="163">
        <f t="shared" si="8"/>
        <v>19700297.760000002</v>
      </c>
      <c r="F159" s="168">
        <v>2094.06</v>
      </c>
      <c r="G159" s="163">
        <f t="shared" si="9"/>
        <v>9407.7045356866583</v>
      </c>
    </row>
    <row r="160" spans="1:7" ht="14.5" x14ac:dyDescent="0.3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68">
        <v>694.84</v>
      </c>
      <c r="G160" s="163">
        <f t="shared" si="9"/>
        <v>16407.843345230554</v>
      </c>
    </row>
    <row r="161" spans="1:7" ht="14.5" x14ac:dyDescent="0.3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68">
        <v>472.89</v>
      </c>
      <c r="G161" s="163">
        <f t="shared" si="9"/>
        <v>12806.20897037366</v>
      </c>
    </row>
    <row r="162" spans="1:7" ht="14.5" x14ac:dyDescent="0.3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68">
        <v>159.57</v>
      </c>
      <c r="G162" s="163">
        <f t="shared" si="9"/>
        <v>14656.137619853356</v>
      </c>
    </row>
    <row r="163" spans="1:7" ht="14.5" x14ac:dyDescent="0.3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68">
        <v>284.24</v>
      </c>
      <c r="G163" s="163">
        <f t="shared" si="9"/>
        <v>12977.844673515339</v>
      </c>
    </row>
    <row r="164" spans="1:7" ht="14.5" x14ac:dyDescent="0.3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68">
        <v>302.14</v>
      </c>
      <c r="G164" s="163">
        <f t="shared" si="9"/>
        <v>10396.924703779705</v>
      </c>
    </row>
    <row r="165" spans="1:7" ht="14.5" x14ac:dyDescent="0.3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68">
        <v>1361.89</v>
      </c>
      <c r="G165" s="163">
        <f t="shared" si="9"/>
        <v>10437.104237493482</v>
      </c>
    </row>
    <row r="166" spans="1:7" ht="14.5" x14ac:dyDescent="0.3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68">
        <v>1642.1</v>
      </c>
      <c r="G166" s="163">
        <f t="shared" si="9"/>
        <v>10660.343493088119</v>
      </c>
    </row>
    <row r="167" spans="1:7" ht="14.5" x14ac:dyDescent="0.3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68">
        <v>5342.42</v>
      </c>
      <c r="G167" s="163">
        <f t="shared" ref="G167:G198" si="11">E167/F167</f>
        <v>10626.435922297385</v>
      </c>
    </row>
    <row r="168" spans="1:7" ht="14.5" x14ac:dyDescent="0.3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68">
        <v>2978.92</v>
      </c>
      <c r="G168" s="163">
        <f t="shared" si="11"/>
        <v>10160.658698454474</v>
      </c>
    </row>
    <row r="169" spans="1:7" ht="14.5" x14ac:dyDescent="0.3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68">
        <v>587.53</v>
      </c>
      <c r="G169" s="163">
        <f t="shared" si="11"/>
        <v>10291.368508842103</v>
      </c>
    </row>
    <row r="170" spans="1:7" ht="14.5" x14ac:dyDescent="0.3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68">
        <v>521.14</v>
      </c>
      <c r="G170" s="163">
        <f t="shared" si="11"/>
        <v>9633.3831599953937</v>
      </c>
    </row>
    <row r="171" spans="1:7" ht="14.5" x14ac:dyDescent="0.3">
      <c r="A171" s="146">
        <v>2210</v>
      </c>
      <c r="B171" s="147" t="s">
        <v>433</v>
      </c>
      <c r="C171" s="163">
        <v>849480.97</v>
      </c>
      <c r="D171" s="163">
        <v>2058.25</v>
      </c>
      <c r="E171" s="163">
        <f t="shared" si="10"/>
        <v>847422.72</v>
      </c>
      <c r="F171" s="168">
        <v>22.99</v>
      </c>
      <c r="G171" s="163">
        <f t="shared" si="11"/>
        <v>36860.492387994782</v>
      </c>
    </row>
    <row r="172" spans="1:7" ht="14.5" x14ac:dyDescent="0.3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68">
        <v>2096.98</v>
      </c>
      <c r="G172" s="163">
        <f t="shared" si="11"/>
        <v>10066.004763993935</v>
      </c>
    </row>
    <row r="173" spans="1:7" ht="14.5" x14ac:dyDescent="0.3">
      <c r="A173" s="146">
        <v>2213</v>
      </c>
      <c r="B173" s="147" t="s">
        <v>435</v>
      </c>
      <c r="C173" s="163">
        <v>3909179.32</v>
      </c>
      <c r="D173" s="163">
        <v>69722.75</v>
      </c>
      <c r="E173" s="163">
        <f t="shared" si="10"/>
        <v>3839456.57</v>
      </c>
      <c r="F173" s="168">
        <v>364.54</v>
      </c>
      <c r="G173" s="163">
        <f t="shared" si="11"/>
        <v>10532.332720689086</v>
      </c>
    </row>
    <row r="174" spans="1:7" ht="14.5" x14ac:dyDescent="0.3">
      <c r="A174" s="146">
        <v>2214</v>
      </c>
      <c r="B174" s="147" t="s">
        <v>436</v>
      </c>
      <c r="C174" s="163">
        <v>3609456.42</v>
      </c>
      <c r="D174" s="163">
        <v>0</v>
      </c>
      <c r="E174" s="163">
        <f t="shared" si="10"/>
        <v>3609456.42</v>
      </c>
      <c r="F174" s="168">
        <v>266.88</v>
      </c>
      <c r="G174" s="163">
        <f t="shared" si="11"/>
        <v>13524.64186151079</v>
      </c>
    </row>
    <row r="175" spans="1:7" ht="14.5" x14ac:dyDescent="0.3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68">
        <v>288.39999999999998</v>
      </c>
      <c r="G175" s="163">
        <f t="shared" si="11"/>
        <v>12086.594590846047</v>
      </c>
    </row>
    <row r="176" spans="1:7" ht="14.5" x14ac:dyDescent="0.3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68">
        <v>312.72000000000003</v>
      </c>
      <c r="G176" s="163">
        <f t="shared" si="11"/>
        <v>11366.841167817855</v>
      </c>
    </row>
    <row r="177" spans="1:7" ht="14.5" x14ac:dyDescent="0.3">
      <c r="A177" s="146">
        <v>2217</v>
      </c>
      <c r="B177" s="147" t="s">
        <v>439</v>
      </c>
      <c r="C177" s="163">
        <v>4333340.38</v>
      </c>
      <c r="D177" s="163">
        <v>0</v>
      </c>
      <c r="E177" s="163">
        <f t="shared" si="10"/>
        <v>4333340.38</v>
      </c>
      <c r="F177" s="168">
        <v>392.47</v>
      </c>
      <c r="G177" s="163">
        <f t="shared" si="11"/>
        <v>11041.201569546716</v>
      </c>
    </row>
    <row r="178" spans="1:7" ht="14.5" x14ac:dyDescent="0.3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68">
        <v>275.39</v>
      </c>
      <c r="G178" s="163">
        <f t="shared" si="11"/>
        <v>10611.001815606958</v>
      </c>
    </row>
    <row r="179" spans="1:7" ht="14.5" x14ac:dyDescent="0.3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68">
        <v>196.89</v>
      </c>
      <c r="G179" s="163">
        <f t="shared" si="11"/>
        <v>13678.203006755042</v>
      </c>
    </row>
    <row r="180" spans="1:7" ht="14.5" x14ac:dyDescent="0.3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68">
        <v>398.05</v>
      </c>
      <c r="G180" s="163">
        <f t="shared" si="11"/>
        <v>11022.34892601432</v>
      </c>
    </row>
    <row r="181" spans="1:7" ht="14.5" x14ac:dyDescent="0.3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68">
        <v>2</v>
      </c>
      <c r="G181" s="163">
        <f t="shared" si="11"/>
        <v>97328.994999999995</v>
      </c>
    </row>
    <row r="182" spans="1:7" ht="14.5" x14ac:dyDescent="0.3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68">
        <v>219.61</v>
      </c>
      <c r="G182" s="163">
        <f t="shared" si="11"/>
        <v>14039.502162925186</v>
      </c>
    </row>
    <row r="183" spans="1:7" ht="14.5" x14ac:dyDescent="0.3">
      <c r="A183" s="146">
        <v>2229</v>
      </c>
      <c r="B183" s="147" t="s">
        <v>445</v>
      </c>
      <c r="C183" s="163">
        <v>3901715.4000000004</v>
      </c>
      <c r="D183" s="163">
        <v>40300.29</v>
      </c>
      <c r="E183" s="163">
        <f t="shared" si="10"/>
        <v>3861415.1100000003</v>
      </c>
      <c r="F183" s="168">
        <v>350.94</v>
      </c>
      <c r="G183" s="163">
        <f t="shared" si="11"/>
        <v>11003.063515130792</v>
      </c>
    </row>
    <row r="184" spans="1:7" ht="14.5" x14ac:dyDescent="0.3">
      <c r="A184" s="146">
        <v>2239</v>
      </c>
      <c r="B184" s="147" t="s">
        <v>446</v>
      </c>
      <c r="C184" s="163">
        <v>204066613.09</v>
      </c>
      <c r="D184" s="163">
        <v>0</v>
      </c>
      <c r="E184" s="163">
        <f t="shared" si="10"/>
        <v>204066613.09</v>
      </c>
      <c r="F184" s="168">
        <v>18724.68</v>
      </c>
      <c r="G184" s="163">
        <f t="shared" si="11"/>
        <v>10898.269721565335</v>
      </c>
    </row>
    <row r="185" spans="1:7" ht="14.5" x14ac:dyDescent="0.3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68">
        <v>931.33</v>
      </c>
      <c r="G185" s="163">
        <f t="shared" si="11"/>
        <v>10857.54702414826</v>
      </c>
    </row>
    <row r="186" spans="1:7" ht="14.5" x14ac:dyDescent="0.3">
      <c r="A186" s="146">
        <v>2241</v>
      </c>
      <c r="B186" s="147" t="s">
        <v>448</v>
      </c>
      <c r="C186" s="163">
        <v>64131989.57</v>
      </c>
      <c r="D186" s="163">
        <v>28487.42</v>
      </c>
      <c r="E186" s="163">
        <f t="shared" si="10"/>
        <v>64103502.149999999</v>
      </c>
      <c r="F186" s="168">
        <v>5704.32</v>
      </c>
      <c r="G186" s="163">
        <f t="shared" si="11"/>
        <v>11237.711445010098</v>
      </c>
    </row>
    <row r="187" spans="1:7" ht="14.5" x14ac:dyDescent="0.3">
      <c r="A187" s="146">
        <v>2242</v>
      </c>
      <c r="B187" s="147" t="s">
        <v>255</v>
      </c>
      <c r="C187" s="163">
        <v>135117114.82999998</v>
      </c>
      <c r="D187" s="163">
        <v>160484</v>
      </c>
      <c r="E187" s="163">
        <f t="shared" si="10"/>
        <v>134956630.82999998</v>
      </c>
      <c r="F187" s="168">
        <v>11638.87</v>
      </c>
      <c r="G187" s="163">
        <f t="shared" si="11"/>
        <v>11595.337934868245</v>
      </c>
    </row>
    <row r="188" spans="1:7" ht="14.5" x14ac:dyDescent="0.3">
      <c r="A188" s="146">
        <v>2243</v>
      </c>
      <c r="B188" s="147" t="s">
        <v>449</v>
      </c>
      <c r="C188" s="163">
        <v>437101504.78999996</v>
      </c>
      <c r="D188" s="163">
        <v>227128</v>
      </c>
      <c r="E188" s="163">
        <f t="shared" si="10"/>
        <v>436874376.78999996</v>
      </c>
      <c r="F188" s="168">
        <v>38965.72</v>
      </c>
      <c r="G188" s="163">
        <f t="shared" si="11"/>
        <v>11211.7619484511</v>
      </c>
    </row>
    <row r="189" spans="1:7" ht="14.5" x14ac:dyDescent="0.3">
      <c r="A189" s="146">
        <v>2244</v>
      </c>
      <c r="B189" s="147" t="s">
        <v>450</v>
      </c>
      <c r="C189" s="163">
        <v>53474742.119999997</v>
      </c>
      <c r="D189" s="163">
        <v>112416</v>
      </c>
      <c r="E189" s="163">
        <f t="shared" si="10"/>
        <v>53362326.119999997</v>
      </c>
      <c r="F189" s="168">
        <v>4899.41</v>
      </c>
      <c r="G189" s="163">
        <f t="shared" si="11"/>
        <v>10891.582072127052</v>
      </c>
    </row>
    <row r="190" spans="1:7" ht="14.5" x14ac:dyDescent="0.3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68">
        <v>475.05</v>
      </c>
      <c r="G190" s="163">
        <f t="shared" si="11"/>
        <v>11080.74695295232</v>
      </c>
    </row>
    <row r="191" spans="1:7" ht="14.5" x14ac:dyDescent="0.3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68">
        <v>64.33</v>
      </c>
      <c r="G191" s="163">
        <f t="shared" si="11"/>
        <v>17516.162132752994</v>
      </c>
    </row>
    <row r="192" spans="1:7" ht="14.5" x14ac:dyDescent="0.3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68">
        <v>1429.41</v>
      </c>
      <c r="G192" s="163">
        <f t="shared" si="11"/>
        <v>7977.4296248102355</v>
      </c>
    </row>
    <row r="193" spans="1:7" ht="14.5" x14ac:dyDescent="0.3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68">
        <v>1226.78</v>
      </c>
      <c r="G193" s="163">
        <f t="shared" si="11"/>
        <v>11610.705546226707</v>
      </c>
    </row>
    <row r="194" spans="1:7" ht="14.5" x14ac:dyDescent="0.3">
      <c r="A194" s="146">
        <v>2251</v>
      </c>
      <c r="B194" s="147" t="s">
        <v>455</v>
      </c>
      <c r="C194" s="163">
        <v>9762144.4199999999</v>
      </c>
      <c r="D194" s="163">
        <v>159354.74</v>
      </c>
      <c r="E194" s="163">
        <f t="shared" si="10"/>
        <v>9602789.6799999997</v>
      </c>
      <c r="F194" s="168">
        <v>1011</v>
      </c>
      <c r="G194" s="163">
        <f t="shared" si="11"/>
        <v>9498.3082888229474</v>
      </c>
    </row>
    <row r="195" spans="1:7" ht="14.5" x14ac:dyDescent="0.3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68">
        <v>785.76</v>
      </c>
      <c r="G195" s="163">
        <f t="shared" si="11"/>
        <v>10083.400147627775</v>
      </c>
    </row>
    <row r="196" spans="1:7" ht="14.5" x14ac:dyDescent="0.3">
      <c r="A196" s="146">
        <v>2253</v>
      </c>
      <c r="B196" s="147" t="s">
        <v>457</v>
      </c>
      <c r="C196" s="163">
        <v>9901887.4199999999</v>
      </c>
      <c r="D196" s="163">
        <v>94772.6</v>
      </c>
      <c r="E196" s="163">
        <f t="shared" si="10"/>
        <v>9807114.8200000003</v>
      </c>
      <c r="F196" s="168">
        <v>883.72</v>
      </c>
      <c r="G196" s="163">
        <f t="shared" si="11"/>
        <v>11097.536346354049</v>
      </c>
    </row>
    <row r="197" spans="1:7" ht="14.5" x14ac:dyDescent="0.3">
      <c r="A197" s="146">
        <v>2254</v>
      </c>
      <c r="B197" s="147" t="s">
        <v>458</v>
      </c>
      <c r="C197" s="163">
        <v>51273067.620000005</v>
      </c>
      <c r="D197" s="163">
        <v>35310.6</v>
      </c>
      <c r="E197" s="163">
        <f t="shared" si="10"/>
        <v>51237757.020000003</v>
      </c>
      <c r="F197" s="168">
        <v>4250.32</v>
      </c>
      <c r="G197" s="163">
        <f t="shared" si="11"/>
        <v>12055.035155000096</v>
      </c>
    </row>
    <row r="198" spans="1:7" ht="14.5" x14ac:dyDescent="0.3">
      <c r="A198" s="146">
        <v>2255</v>
      </c>
      <c r="B198" s="147" t="s">
        <v>459</v>
      </c>
      <c r="C198" s="163">
        <v>8323248.71</v>
      </c>
      <c r="D198" s="163">
        <v>135219.5</v>
      </c>
      <c r="E198" s="163">
        <f t="shared" si="10"/>
        <v>8188029.21</v>
      </c>
      <c r="F198" s="168">
        <v>847.18</v>
      </c>
      <c r="G198" s="163">
        <f t="shared" si="11"/>
        <v>9665.0407351448339</v>
      </c>
    </row>
    <row r="199" spans="1:7" ht="14.5" x14ac:dyDescent="0.3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68">
        <v>6338.1</v>
      </c>
      <c r="G199" s="163">
        <f t="shared" ref="G199:G203" si="13">E199/F199</f>
        <v>10740.643230621166</v>
      </c>
    </row>
    <row r="200" spans="1:7" ht="14.5" x14ac:dyDescent="0.3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68">
        <v>907.67</v>
      </c>
      <c r="G200" s="163">
        <f t="shared" si="13"/>
        <v>9870.5870525631562</v>
      </c>
    </row>
    <row r="201" spans="1:7" ht="14.5" x14ac:dyDescent="0.3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68">
        <v>471.11</v>
      </c>
      <c r="G201" s="163">
        <f t="shared" si="13"/>
        <v>11301.967268790728</v>
      </c>
    </row>
    <row r="202" spans="1:7" ht="14.5" x14ac:dyDescent="0.3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68">
        <v>128.19999999999999</v>
      </c>
      <c r="G202" s="163">
        <f t="shared" si="13"/>
        <v>23335.045475819035</v>
      </c>
    </row>
    <row r="203" spans="1:7" ht="14.5" x14ac:dyDescent="0.3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68">
        <v>2720.23</v>
      </c>
      <c r="G203" s="163">
        <f t="shared" si="13"/>
        <v>10701.051808119166</v>
      </c>
    </row>
    <row r="204" spans="1:7" ht="13.5" thickBot="1" x14ac:dyDescent="0.35">
      <c r="A204" s="152"/>
      <c r="B204" s="152"/>
      <c r="C204" s="164"/>
      <c r="D204" s="164"/>
      <c r="E204" s="164"/>
      <c r="F204" s="169"/>
      <c r="G204" s="164"/>
    </row>
    <row r="205" spans="1:7" ht="15" thickTop="1" x14ac:dyDescent="0.35">
      <c r="A205" s="133">
        <v>197</v>
      </c>
      <c r="B205" s="133"/>
      <c r="C205" s="165">
        <f>SUM(C7:C204)</f>
        <v>6088171975.9699993</v>
      </c>
      <c r="D205" s="165">
        <f>SUM(D7:D204)</f>
        <v>7964007.3699999992</v>
      </c>
      <c r="E205" s="165">
        <f>SUM(E7:E204)</f>
        <v>6080207968.6000004</v>
      </c>
      <c r="F205" s="170">
        <f>SUM(F7:F204)</f>
        <v>544528.38999999978</v>
      </c>
      <c r="G205" s="165">
        <f>E205/F205</f>
        <v>11166.007283109706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3DC-28B3-48D8-A091-63404660A686}">
  <dimension ref="A1:G205"/>
  <sheetViews>
    <sheetView workbookViewId="0">
      <pane xSplit="2" ySplit="6" topLeftCell="C185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3" x14ac:dyDescent="0.3"/>
  <cols>
    <col min="2" max="2" width="13" customWidth="1"/>
    <col min="3" max="3" width="16.1796875" customWidth="1"/>
    <col min="4" max="4" width="17.81640625" bestFit="1" customWidth="1"/>
    <col min="5" max="5" width="18.1796875" customWidth="1"/>
    <col min="6" max="6" width="13.54296875" customWidth="1"/>
    <col min="7" max="7" width="13.26953125" customWidth="1"/>
  </cols>
  <sheetData>
    <row r="1" spans="1:7" ht="14.5" x14ac:dyDescent="0.35">
      <c r="A1" s="160" t="s">
        <v>515</v>
      </c>
    </row>
    <row r="2" spans="1:7" ht="14.5" x14ac:dyDescent="0.35">
      <c r="A2" s="161" t="s">
        <v>516</v>
      </c>
    </row>
    <row r="3" spans="1:7" ht="14.5" x14ac:dyDescent="0.35">
      <c r="A3" s="160" t="s">
        <v>526</v>
      </c>
    </row>
    <row r="4" spans="1:7" ht="14.5" x14ac:dyDescent="0.35">
      <c r="A4" s="161" t="s">
        <v>517</v>
      </c>
    </row>
    <row r="6" spans="1:7" ht="14.5" x14ac:dyDescent="0.35">
      <c r="A6" s="172" t="s">
        <v>491</v>
      </c>
      <c r="B6" s="172" t="s">
        <v>492</v>
      </c>
      <c r="C6" s="173" t="s">
        <v>522</v>
      </c>
      <c r="D6" s="173" t="s">
        <v>523</v>
      </c>
      <c r="E6" s="173" t="s">
        <v>524</v>
      </c>
      <c r="F6" s="174" t="s">
        <v>495</v>
      </c>
      <c r="G6" s="173" t="s">
        <v>496</v>
      </c>
    </row>
    <row r="7" spans="1:7" ht="14.5" x14ac:dyDescent="0.3">
      <c r="A7" s="175">
        <v>1894</v>
      </c>
      <c r="B7" s="176" t="s">
        <v>270</v>
      </c>
      <c r="C7" s="177">
        <v>49172630.559999995</v>
      </c>
      <c r="D7" s="177">
        <v>479283.4</v>
      </c>
      <c r="E7" s="177">
        <v>48693347.159999996</v>
      </c>
      <c r="F7" s="178">
        <v>4565.3</v>
      </c>
      <c r="G7" s="177">
        <v>10665.968755612992</v>
      </c>
    </row>
    <row r="8" spans="1:7" ht="14.5" x14ac:dyDescent="0.3">
      <c r="A8" s="175">
        <v>1895</v>
      </c>
      <c r="B8" s="176" t="s">
        <v>271</v>
      </c>
      <c r="C8" s="177">
        <v>1708652.77</v>
      </c>
      <c r="D8" s="177">
        <v>0</v>
      </c>
      <c r="E8" s="177">
        <v>1708652.77</v>
      </c>
      <c r="F8" s="178">
        <v>84.23</v>
      </c>
      <c r="G8" s="177">
        <v>20285.560607859432</v>
      </c>
    </row>
    <row r="9" spans="1:7" ht="14.5" x14ac:dyDescent="0.3">
      <c r="A9" s="175">
        <v>1896</v>
      </c>
      <c r="B9" s="176" t="s">
        <v>272</v>
      </c>
      <c r="C9" s="177">
        <v>1043008</v>
      </c>
      <c r="D9" s="177">
        <v>0</v>
      </c>
      <c r="E9" s="177">
        <v>1043008</v>
      </c>
      <c r="F9" s="178">
        <v>26.51</v>
      </c>
      <c r="G9" s="177">
        <v>39343.945680875142</v>
      </c>
    </row>
    <row r="10" spans="1:7" ht="14.5" x14ac:dyDescent="0.3">
      <c r="A10" s="175">
        <v>1897</v>
      </c>
      <c r="B10" s="176" t="s">
        <v>273</v>
      </c>
      <c r="C10" s="177">
        <v>3266177.9000000004</v>
      </c>
      <c r="D10" s="177">
        <v>0</v>
      </c>
      <c r="E10" s="177">
        <v>3266177.9000000004</v>
      </c>
      <c r="F10" s="178">
        <v>189.67</v>
      </c>
      <c r="G10" s="177">
        <v>17220.318975061953</v>
      </c>
    </row>
    <row r="11" spans="1:7" ht="14.5" x14ac:dyDescent="0.3">
      <c r="A11" s="175">
        <v>1898</v>
      </c>
      <c r="B11" s="176" t="s">
        <v>274</v>
      </c>
      <c r="C11" s="177">
        <v>4073422.13</v>
      </c>
      <c r="D11" s="177">
        <v>0</v>
      </c>
      <c r="E11" s="177">
        <v>4073422.13</v>
      </c>
      <c r="F11" s="178">
        <v>379.38</v>
      </c>
      <c r="G11" s="177">
        <v>10737.05026622384</v>
      </c>
    </row>
    <row r="12" spans="1:7" ht="14.5" x14ac:dyDescent="0.3">
      <c r="A12" s="175">
        <v>1899</v>
      </c>
      <c r="B12" s="176" t="s">
        <v>275</v>
      </c>
      <c r="C12" s="177">
        <v>7661035</v>
      </c>
      <c r="D12" s="177">
        <v>285557</v>
      </c>
      <c r="E12" s="177">
        <v>7375478</v>
      </c>
      <c r="F12" s="178">
        <v>468.8</v>
      </c>
      <c r="G12" s="177">
        <v>15732.674914675768</v>
      </c>
    </row>
    <row r="13" spans="1:7" ht="14.5" x14ac:dyDescent="0.3">
      <c r="A13" s="175">
        <v>1900</v>
      </c>
      <c r="B13" s="176" t="s">
        <v>276</v>
      </c>
      <c r="C13" s="177">
        <v>20251467.760000002</v>
      </c>
      <c r="D13" s="177">
        <v>122805.06</v>
      </c>
      <c r="E13" s="177">
        <v>20128662.700000003</v>
      </c>
      <c r="F13" s="178">
        <v>1586.59</v>
      </c>
      <c r="G13" s="177">
        <v>12686.744968769503</v>
      </c>
    </row>
    <row r="14" spans="1:7" ht="14.5" x14ac:dyDescent="0.3">
      <c r="A14" s="175">
        <v>1901</v>
      </c>
      <c r="B14" s="176" t="s">
        <v>277</v>
      </c>
      <c r="C14" s="177">
        <v>81885852.699999988</v>
      </c>
      <c r="D14" s="177">
        <v>0</v>
      </c>
      <c r="E14" s="177">
        <v>81885852.699999988</v>
      </c>
      <c r="F14" s="178">
        <v>6265.93</v>
      </c>
      <c r="G14" s="177">
        <v>13068.42762367278</v>
      </c>
    </row>
    <row r="15" spans="1:7" ht="14.5" x14ac:dyDescent="0.3">
      <c r="A15" s="175">
        <v>1922</v>
      </c>
      <c r="B15" s="176" t="s">
        <v>278</v>
      </c>
      <c r="C15" s="177">
        <v>114333472.06999999</v>
      </c>
      <c r="D15" s="177">
        <v>338361.16</v>
      </c>
      <c r="E15" s="177">
        <v>113995110.91</v>
      </c>
      <c r="F15" s="178">
        <v>9064.2199999999993</v>
      </c>
      <c r="G15" s="177">
        <v>12576.383948094817</v>
      </c>
    </row>
    <row r="16" spans="1:7" ht="14.5" x14ac:dyDescent="0.3">
      <c r="A16" s="175">
        <v>1923</v>
      </c>
      <c r="B16" s="176" t="s">
        <v>279</v>
      </c>
      <c r="C16" s="177">
        <v>92530275.989999995</v>
      </c>
      <c r="D16" s="177">
        <v>623727.34</v>
      </c>
      <c r="E16" s="177">
        <v>91906548.649999991</v>
      </c>
      <c r="F16" s="178">
        <v>6794.64</v>
      </c>
      <c r="G16" s="177">
        <v>13526.330850493916</v>
      </c>
    </row>
    <row r="17" spans="1:7" ht="14.5" x14ac:dyDescent="0.3">
      <c r="A17" s="175">
        <v>1924</v>
      </c>
      <c r="B17" s="176" t="s">
        <v>280</v>
      </c>
      <c r="C17" s="177">
        <v>198272242.05000001</v>
      </c>
      <c r="D17" s="177">
        <v>7044.44</v>
      </c>
      <c r="E17" s="177">
        <v>198265197.61000001</v>
      </c>
      <c r="F17" s="178">
        <v>16659.84</v>
      </c>
      <c r="G17" s="177">
        <v>11900.786418717107</v>
      </c>
    </row>
    <row r="18" spans="1:7" ht="14.5" x14ac:dyDescent="0.3">
      <c r="A18" s="175">
        <v>1925</v>
      </c>
      <c r="B18" s="176" t="s">
        <v>281</v>
      </c>
      <c r="C18" s="177">
        <v>28455823.07</v>
      </c>
      <c r="D18" s="177">
        <v>0</v>
      </c>
      <c r="E18" s="177">
        <v>28455823.07</v>
      </c>
      <c r="F18" s="178">
        <v>2534.6799999999998</v>
      </c>
      <c r="G18" s="177">
        <v>11226.593917180868</v>
      </c>
    </row>
    <row r="19" spans="1:7" ht="14.5" x14ac:dyDescent="0.3">
      <c r="A19" s="175">
        <v>1926</v>
      </c>
      <c r="B19" s="176" t="s">
        <v>282</v>
      </c>
      <c r="C19" s="177">
        <v>45777555.459999993</v>
      </c>
      <c r="D19" s="177">
        <v>150098.14000000001</v>
      </c>
      <c r="E19" s="177">
        <v>45627457.319999993</v>
      </c>
      <c r="F19" s="178">
        <v>4289.78</v>
      </c>
      <c r="G19" s="177">
        <v>10636.316389185458</v>
      </c>
    </row>
    <row r="20" spans="1:7" ht="14.5" x14ac:dyDescent="0.3">
      <c r="A20" s="175">
        <v>1927</v>
      </c>
      <c r="B20" s="176" t="s">
        <v>283</v>
      </c>
      <c r="C20" s="177">
        <v>8243174.8300000001</v>
      </c>
      <c r="D20" s="177">
        <v>0</v>
      </c>
      <c r="E20" s="177">
        <v>8243174.8300000001</v>
      </c>
      <c r="F20" s="178">
        <v>592.65</v>
      </c>
      <c r="G20" s="177">
        <v>13909.010090272506</v>
      </c>
    </row>
    <row r="21" spans="1:7" ht="14.5" x14ac:dyDescent="0.3">
      <c r="A21" s="175">
        <v>1928</v>
      </c>
      <c r="B21" s="176" t="s">
        <v>284</v>
      </c>
      <c r="C21" s="177">
        <v>77502505.129999995</v>
      </c>
      <c r="D21" s="177">
        <v>35722.879999999997</v>
      </c>
      <c r="E21" s="177">
        <v>77466782.25</v>
      </c>
      <c r="F21" s="178">
        <v>7203.27</v>
      </c>
      <c r="G21" s="177">
        <v>10754.391026575429</v>
      </c>
    </row>
    <row r="22" spans="1:7" ht="14.5" x14ac:dyDescent="0.3">
      <c r="A22" s="175">
        <v>1929</v>
      </c>
      <c r="B22" s="176" t="s">
        <v>285</v>
      </c>
      <c r="C22" s="177">
        <v>50163498.960000008</v>
      </c>
      <c r="D22" s="177">
        <v>0</v>
      </c>
      <c r="E22" s="177">
        <v>50163498.960000008</v>
      </c>
      <c r="F22" s="178">
        <v>4189.79</v>
      </c>
      <c r="G22" s="177">
        <v>11972.795524358025</v>
      </c>
    </row>
    <row r="23" spans="1:7" ht="14.5" x14ac:dyDescent="0.3">
      <c r="A23" s="175">
        <v>1930</v>
      </c>
      <c r="B23" s="176" t="s">
        <v>286</v>
      </c>
      <c r="C23" s="177">
        <v>32917280.530000001</v>
      </c>
      <c r="D23" s="177">
        <v>3037.5</v>
      </c>
      <c r="E23" s="177">
        <v>32914243.030000001</v>
      </c>
      <c r="F23" s="178">
        <v>3097.04</v>
      </c>
      <c r="G23" s="177">
        <v>10627.645438870664</v>
      </c>
    </row>
    <row r="24" spans="1:7" ht="14.5" x14ac:dyDescent="0.3">
      <c r="A24" s="175">
        <v>1931</v>
      </c>
      <c r="B24" s="176" t="s">
        <v>287</v>
      </c>
      <c r="C24" s="177">
        <v>20856385.419999998</v>
      </c>
      <c r="D24" s="177">
        <v>0</v>
      </c>
      <c r="E24" s="177">
        <v>20856385.419999998</v>
      </c>
      <c r="F24" s="178">
        <v>1663.07</v>
      </c>
      <c r="G24" s="177">
        <v>12540.894502336041</v>
      </c>
    </row>
    <row r="25" spans="1:7" ht="14.5" x14ac:dyDescent="0.3">
      <c r="A25" s="175">
        <v>1933</v>
      </c>
      <c r="B25" s="176" t="s">
        <v>288</v>
      </c>
      <c r="C25" s="177">
        <v>19968698.82</v>
      </c>
      <c r="D25" s="177">
        <v>230789.61</v>
      </c>
      <c r="E25" s="177">
        <v>19737909.210000001</v>
      </c>
      <c r="F25" s="178">
        <v>1759.8</v>
      </c>
      <c r="G25" s="177">
        <v>11215.995687009889</v>
      </c>
    </row>
    <row r="26" spans="1:7" ht="14.5" x14ac:dyDescent="0.3">
      <c r="A26" s="175">
        <v>1934</v>
      </c>
      <c r="B26" s="176" t="s">
        <v>289</v>
      </c>
      <c r="C26" s="177">
        <v>4577704.3499999996</v>
      </c>
      <c r="D26" s="177">
        <v>75928</v>
      </c>
      <c r="E26" s="177">
        <v>4501776.3499999996</v>
      </c>
      <c r="F26" s="178">
        <v>112.48</v>
      </c>
      <c r="G26" s="177">
        <v>40022.904960881933</v>
      </c>
    </row>
    <row r="27" spans="1:7" ht="14.5" x14ac:dyDescent="0.3">
      <c r="A27" s="175">
        <v>1935</v>
      </c>
      <c r="B27" s="176" t="s">
        <v>290</v>
      </c>
      <c r="C27" s="177">
        <v>17934934.329999998</v>
      </c>
      <c r="D27" s="177">
        <v>0</v>
      </c>
      <c r="E27" s="177">
        <v>17934934.329999998</v>
      </c>
      <c r="F27" s="178">
        <v>1461.42</v>
      </c>
      <c r="G27" s="177">
        <v>12272.265556787232</v>
      </c>
    </row>
    <row r="28" spans="1:7" ht="14.5" x14ac:dyDescent="0.3">
      <c r="A28" s="175">
        <v>1936</v>
      </c>
      <c r="B28" s="176" t="s">
        <v>291</v>
      </c>
      <c r="C28" s="177">
        <v>10542441.800000001</v>
      </c>
      <c r="D28" s="177">
        <v>324439.90999999997</v>
      </c>
      <c r="E28" s="177">
        <v>10218001.890000001</v>
      </c>
      <c r="F28" s="178">
        <v>982.97</v>
      </c>
      <c r="G28" s="177">
        <v>10395.029237921808</v>
      </c>
    </row>
    <row r="29" spans="1:7" ht="14.5" x14ac:dyDescent="0.3">
      <c r="A29" s="175">
        <v>1944</v>
      </c>
      <c r="B29" s="176" t="s">
        <v>292</v>
      </c>
      <c r="C29" s="177">
        <v>24222683.829999998</v>
      </c>
      <c r="D29" s="177">
        <v>79181.990000000005</v>
      </c>
      <c r="E29" s="177">
        <v>24143501.84</v>
      </c>
      <c r="F29" s="178">
        <v>2197.9899999999998</v>
      </c>
      <c r="G29" s="177">
        <v>10984.354724088827</v>
      </c>
    </row>
    <row r="30" spans="1:7" ht="14.5" x14ac:dyDescent="0.3">
      <c r="A30" s="175">
        <v>1945</v>
      </c>
      <c r="B30" s="176" t="s">
        <v>293</v>
      </c>
      <c r="C30" s="177">
        <v>9094076.3900000006</v>
      </c>
      <c r="D30" s="177">
        <v>0</v>
      </c>
      <c r="E30" s="177">
        <v>9094076.3900000006</v>
      </c>
      <c r="F30" s="178">
        <v>691.01</v>
      </c>
      <c r="G30" s="177">
        <v>13160.556851565101</v>
      </c>
    </row>
    <row r="31" spans="1:7" ht="14.5" x14ac:dyDescent="0.3">
      <c r="A31" s="175">
        <v>1946</v>
      </c>
      <c r="B31" s="176" t="s">
        <v>294</v>
      </c>
      <c r="C31" s="177">
        <v>9107145.3599999994</v>
      </c>
      <c r="D31" s="177">
        <v>0</v>
      </c>
      <c r="E31" s="177">
        <v>9107145.3599999994</v>
      </c>
      <c r="F31" s="178">
        <v>821.77</v>
      </c>
      <c r="G31" s="177">
        <v>11082.353164510751</v>
      </c>
    </row>
    <row r="32" spans="1:7" ht="14.5" x14ac:dyDescent="0.3">
      <c r="A32" s="175">
        <v>1947</v>
      </c>
      <c r="B32" s="176" t="s">
        <v>295</v>
      </c>
      <c r="C32" s="177">
        <v>6954466.209999999</v>
      </c>
      <c r="D32" s="177">
        <v>0</v>
      </c>
      <c r="E32" s="177">
        <v>6954466.209999999</v>
      </c>
      <c r="F32" s="178">
        <v>571.54999999999995</v>
      </c>
      <c r="G32" s="177">
        <v>12167.730224827223</v>
      </c>
    </row>
    <row r="33" spans="1:7" ht="14.5" x14ac:dyDescent="0.3">
      <c r="A33" s="175">
        <v>1948</v>
      </c>
      <c r="B33" s="176" t="s">
        <v>296</v>
      </c>
      <c r="C33" s="177">
        <v>31868771.520000003</v>
      </c>
      <c r="D33" s="177">
        <v>0</v>
      </c>
      <c r="E33" s="177">
        <v>31868771.520000003</v>
      </c>
      <c r="F33" s="178">
        <v>2773.93</v>
      </c>
      <c r="G33" s="177">
        <v>11488.671855454177</v>
      </c>
    </row>
    <row r="34" spans="1:7" ht="14.5" x14ac:dyDescent="0.3">
      <c r="A34" s="175">
        <v>1964</v>
      </c>
      <c r="B34" s="176" t="s">
        <v>297</v>
      </c>
      <c r="C34" s="177">
        <v>12735974.609999999</v>
      </c>
      <c r="D34" s="177">
        <v>0</v>
      </c>
      <c r="E34" s="177">
        <v>12735974.609999999</v>
      </c>
      <c r="F34" s="178">
        <v>1229.9000000000001</v>
      </c>
      <c r="G34" s="177">
        <v>10355.292796162288</v>
      </c>
    </row>
    <row r="35" spans="1:7" ht="14.5" x14ac:dyDescent="0.3">
      <c r="A35" s="175">
        <v>1965</v>
      </c>
      <c r="B35" s="176" t="s">
        <v>298</v>
      </c>
      <c r="C35" s="177">
        <v>33724597.090000004</v>
      </c>
      <c r="D35" s="177">
        <v>0</v>
      </c>
      <c r="E35" s="177">
        <v>33724597.090000004</v>
      </c>
      <c r="F35" s="178">
        <v>3021.7</v>
      </c>
      <c r="G35" s="177">
        <v>11160.802558162626</v>
      </c>
    </row>
    <row r="36" spans="1:7" ht="14.5" x14ac:dyDescent="0.3">
      <c r="A36" s="175">
        <v>1966</v>
      </c>
      <c r="B36" s="176" t="s">
        <v>299</v>
      </c>
      <c r="C36" s="177">
        <v>36191091.689999998</v>
      </c>
      <c r="D36" s="177">
        <v>0</v>
      </c>
      <c r="E36" s="177">
        <v>36191091.689999998</v>
      </c>
      <c r="F36" s="178">
        <v>3353.37</v>
      </c>
      <c r="G36" s="177">
        <v>10792.454065611608</v>
      </c>
    </row>
    <row r="37" spans="1:7" ht="14.5" x14ac:dyDescent="0.3">
      <c r="A37" s="175">
        <v>1967</v>
      </c>
      <c r="B37" s="176" t="s">
        <v>300</v>
      </c>
      <c r="C37" s="177">
        <v>2097431.4299999997</v>
      </c>
      <c r="D37" s="177">
        <v>0</v>
      </c>
      <c r="E37" s="177">
        <v>2097431.4299999997</v>
      </c>
      <c r="F37" s="178">
        <v>122.29</v>
      </c>
      <c r="G37" s="177">
        <v>17151.291438384167</v>
      </c>
    </row>
    <row r="38" spans="1:7" ht="14.5" x14ac:dyDescent="0.3">
      <c r="A38" s="175">
        <v>1968</v>
      </c>
      <c r="B38" s="176" t="s">
        <v>301</v>
      </c>
      <c r="C38" s="177">
        <v>6720595.5700000003</v>
      </c>
      <c r="D38" s="177">
        <v>0</v>
      </c>
      <c r="E38" s="177">
        <v>6720595.5700000003</v>
      </c>
      <c r="F38" s="178">
        <v>525.23</v>
      </c>
      <c r="G38" s="177">
        <v>12795.528758829465</v>
      </c>
    </row>
    <row r="39" spans="1:7" ht="14.5" x14ac:dyDescent="0.3">
      <c r="A39" s="175">
        <v>1969</v>
      </c>
      <c r="B39" s="176" t="s">
        <v>302</v>
      </c>
      <c r="C39" s="177">
        <v>8087389.6899999995</v>
      </c>
      <c r="D39" s="177">
        <v>0</v>
      </c>
      <c r="E39" s="177">
        <v>8087389.6899999995</v>
      </c>
      <c r="F39" s="178">
        <v>651.24</v>
      </c>
      <c r="G39" s="177">
        <v>12418.447408021619</v>
      </c>
    </row>
    <row r="40" spans="1:7" ht="14.5" x14ac:dyDescent="0.3">
      <c r="A40" s="175">
        <v>1970</v>
      </c>
      <c r="B40" s="176" t="s">
        <v>303</v>
      </c>
      <c r="C40" s="177">
        <v>33291776.619999997</v>
      </c>
      <c r="D40" s="177">
        <v>0</v>
      </c>
      <c r="E40" s="177">
        <v>33291776.619999997</v>
      </c>
      <c r="F40" s="178">
        <v>3238.04</v>
      </c>
      <c r="G40" s="177">
        <v>10281.459345777075</v>
      </c>
    </row>
    <row r="41" spans="1:7" ht="14.5" x14ac:dyDescent="0.3">
      <c r="A41" s="175">
        <v>1972</v>
      </c>
      <c r="B41" s="176" t="s">
        <v>304</v>
      </c>
      <c r="C41" s="177">
        <v>5228213.82</v>
      </c>
      <c r="D41" s="177">
        <v>0</v>
      </c>
      <c r="E41" s="177">
        <v>5228213.82</v>
      </c>
      <c r="F41" s="178">
        <v>426.67</v>
      </c>
      <c r="G41" s="177">
        <v>12253.530409918672</v>
      </c>
    </row>
    <row r="42" spans="1:7" ht="14.5" x14ac:dyDescent="0.3">
      <c r="A42" s="175">
        <v>1973</v>
      </c>
      <c r="B42" s="176" t="s">
        <v>305</v>
      </c>
      <c r="C42" s="177">
        <v>3226683</v>
      </c>
      <c r="D42" s="177">
        <v>0</v>
      </c>
      <c r="E42" s="177">
        <v>3226683</v>
      </c>
      <c r="F42" s="178">
        <v>221.53</v>
      </c>
      <c r="G42" s="177">
        <v>14565.444860741209</v>
      </c>
    </row>
    <row r="43" spans="1:7" ht="14.5" x14ac:dyDescent="0.3">
      <c r="A43" s="175">
        <v>1974</v>
      </c>
      <c r="B43" s="176" t="s">
        <v>306</v>
      </c>
      <c r="C43" s="177">
        <v>13387979.76</v>
      </c>
      <c r="D43" s="177">
        <v>14699.12</v>
      </c>
      <c r="E43" s="177">
        <v>13373280.640000001</v>
      </c>
      <c r="F43" s="178">
        <v>1357.46</v>
      </c>
      <c r="G43" s="177">
        <v>9851.6940757002048</v>
      </c>
    </row>
    <row r="44" spans="1:7" ht="14.5" x14ac:dyDescent="0.3">
      <c r="A44" s="175">
        <v>1976</v>
      </c>
      <c r="B44" s="176" t="s">
        <v>307</v>
      </c>
      <c r="C44" s="177">
        <v>183494654.19</v>
      </c>
      <c r="D44" s="177">
        <v>18386.919999999998</v>
      </c>
      <c r="E44" s="177">
        <v>183476267.27000001</v>
      </c>
      <c r="F44" s="178">
        <v>17151.47</v>
      </c>
      <c r="G44" s="177">
        <v>10697.407701497306</v>
      </c>
    </row>
    <row r="45" spans="1:7" ht="14.5" x14ac:dyDescent="0.3">
      <c r="A45" s="175">
        <v>1977</v>
      </c>
      <c r="B45" s="176" t="s">
        <v>308</v>
      </c>
      <c r="C45" s="177">
        <v>75907572.980000004</v>
      </c>
      <c r="D45" s="177">
        <v>1432.36</v>
      </c>
      <c r="E45" s="177">
        <v>75906140.620000005</v>
      </c>
      <c r="F45" s="178">
        <v>6963.25</v>
      </c>
      <c r="G45" s="177">
        <v>10900.964437583027</v>
      </c>
    </row>
    <row r="46" spans="1:7" ht="14.5" x14ac:dyDescent="0.3">
      <c r="A46" s="175">
        <v>1978</v>
      </c>
      <c r="B46" s="176" t="s">
        <v>309</v>
      </c>
      <c r="C46" s="177">
        <v>13789818.789999999</v>
      </c>
      <c r="D46" s="177">
        <v>70475.81</v>
      </c>
      <c r="E46" s="177">
        <v>13719342.979999999</v>
      </c>
      <c r="F46" s="178">
        <v>1146.76</v>
      </c>
      <c r="G46" s="177">
        <v>11963.569517597403</v>
      </c>
    </row>
    <row r="47" spans="1:7" ht="14.5" x14ac:dyDescent="0.3">
      <c r="A47" s="175">
        <v>1990</v>
      </c>
      <c r="B47" s="176" t="s">
        <v>310</v>
      </c>
      <c r="C47" s="177">
        <v>6308821.0300000003</v>
      </c>
      <c r="D47" s="177">
        <v>0</v>
      </c>
      <c r="E47" s="177">
        <v>6308821.0300000003</v>
      </c>
      <c r="F47" s="178">
        <v>626.09</v>
      </c>
      <c r="G47" s="177">
        <v>10076.540161957546</v>
      </c>
    </row>
    <row r="48" spans="1:7" ht="14.5" x14ac:dyDescent="0.3">
      <c r="A48" s="175">
        <v>1991</v>
      </c>
      <c r="B48" s="176" t="s">
        <v>311</v>
      </c>
      <c r="C48" s="177">
        <v>54850099.609999999</v>
      </c>
      <c r="D48" s="177">
        <v>0</v>
      </c>
      <c r="E48" s="177">
        <v>54850099.609999999</v>
      </c>
      <c r="F48" s="178">
        <v>5612.6</v>
      </c>
      <c r="G48" s="177">
        <v>9772.6721323450802</v>
      </c>
    </row>
    <row r="49" spans="1:7" ht="14.5" x14ac:dyDescent="0.3">
      <c r="A49" s="175">
        <v>1992</v>
      </c>
      <c r="B49" s="176" t="s">
        <v>312</v>
      </c>
      <c r="C49" s="177">
        <v>7793808.1900000004</v>
      </c>
      <c r="D49" s="177">
        <v>0</v>
      </c>
      <c r="E49" s="177">
        <v>7793808.1900000004</v>
      </c>
      <c r="F49" s="178">
        <v>702.33</v>
      </c>
      <c r="G49" s="177">
        <v>11097.074295559067</v>
      </c>
    </row>
    <row r="50" spans="1:7" ht="14.5" x14ac:dyDescent="0.3">
      <c r="A50" s="175">
        <v>1993</v>
      </c>
      <c r="B50" s="176" t="s">
        <v>313</v>
      </c>
      <c r="C50" s="177">
        <v>3040639.0999999996</v>
      </c>
      <c r="D50" s="177">
        <v>0</v>
      </c>
      <c r="E50" s="177">
        <v>3040639.0999999996</v>
      </c>
      <c r="F50" s="178">
        <v>229.4</v>
      </c>
      <c r="G50" s="177">
        <v>13254.747602441148</v>
      </c>
    </row>
    <row r="51" spans="1:7" ht="14.5" x14ac:dyDescent="0.3">
      <c r="A51" s="175">
        <v>1994</v>
      </c>
      <c r="B51" s="176" t="s">
        <v>314</v>
      </c>
      <c r="C51" s="177">
        <v>14571788.880000001</v>
      </c>
      <c r="D51" s="177">
        <v>0</v>
      </c>
      <c r="E51" s="177">
        <v>14571788.880000001</v>
      </c>
      <c r="F51" s="178">
        <v>1453.95</v>
      </c>
      <c r="G51" s="177">
        <v>10022.207696275664</v>
      </c>
    </row>
    <row r="52" spans="1:7" ht="14.5" x14ac:dyDescent="0.3">
      <c r="A52" s="175">
        <v>1995</v>
      </c>
      <c r="B52" s="176" t="s">
        <v>315</v>
      </c>
      <c r="C52" s="177">
        <v>2931891.75</v>
      </c>
      <c r="D52" s="177">
        <v>0</v>
      </c>
      <c r="E52" s="177">
        <v>2931891.75</v>
      </c>
      <c r="F52" s="178">
        <v>208.68</v>
      </c>
      <c r="G52" s="177">
        <v>14049.701696377228</v>
      </c>
    </row>
    <row r="53" spans="1:7" ht="14.5" x14ac:dyDescent="0.3">
      <c r="A53" s="175">
        <v>1996</v>
      </c>
      <c r="B53" s="176" t="s">
        <v>316</v>
      </c>
      <c r="C53" s="177">
        <v>4349583.55</v>
      </c>
      <c r="D53" s="177">
        <v>0</v>
      </c>
      <c r="E53" s="177">
        <v>4349583.55</v>
      </c>
      <c r="F53" s="178">
        <v>343.2</v>
      </c>
      <c r="G53" s="177">
        <v>12673.611742424242</v>
      </c>
    </row>
    <row r="54" spans="1:7" ht="14.5" x14ac:dyDescent="0.3">
      <c r="A54" s="175">
        <v>1997</v>
      </c>
      <c r="B54" s="176" t="s">
        <v>317</v>
      </c>
      <c r="C54" s="177">
        <v>3875989.3099999996</v>
      </c>
      <c r="D54" s="177">
        <v>0</v>
      </c>
      <c r="E54" s="177">
        <v>3875989.3099999996</v>
      </c>
      <c r="F54" s="178">
        <v>259.11</v>
      </c>
      <c r="G54" s="177">
        <v>14958.856508818646</v>
      </c>
    </row>
    <row r="55" spans="1:7" ht="14.5" x14ac:dyDescent="0.3">
      <c r="A55" s="175">
        <v>1998</v>
      </c>
      <c r="B55" s="176" t="s">
        <v>318</v>
      </c>
      <c r="C55" s="177">
        <v>3507808.68</v>
      </c>
      <c r="D55" s="177">
        <v>37441</v>
      </c>
      <c r="E55" s="177">
        <v>3470367.68</v>
      </c>
      <c r="F55" s="178">
        <v>222.56</v>
      </c>
      <c r="G55" s="177">
        <v>15592.953271028038</v>
      </c>
    </row>
    <row r="56" spans="1:7" ht="14.5" x14ac:dyDescent="0.3">
      <c r="A56" s="175">
        <v>1999</v>
      </c>
      <c r="B56" s="176" t="s">
        <v>319</v>
      </c>
      <c r="C56" s="177">
        <v>4645378.38</v>
      </c>
      <c r="D56" s="177">
        <v>0</v>
      </c>
      <c r="E56" s="177">
        <v>4645378.38</v>
      </c>
      <c r="F56" s="178">
        <v>342.89</v>
      </c>
      <c r="G56" s="177">
        <v>13547.721951646301</v>
      </c>
    </row>
    <row r="57" spans="1:7" ht="14.5" x14ac:dyDescent="0.3">
      <c r="A57" s="175">
        <v>2000</v>
      </c>
      <c r="B57" s="176" t="s">
        <v>320</v>
      </c>
      <c r="C57" s="177">
        <v>3753325.92</v>
      </c>
      <c r="D57" s="177">
        <v>0</v>
      </c>
      <c r="E57" s="177">
        <v>3753325.92</v>
      </c>
      <c r="F57" s="178">
        <v>283.73</v>
      </c>
      <c r="G57" s="177">
        <v>13228.512740986147</v>
      </c>
    </row>
    <row r="58" spans="1:7" ht="14.5" x14ac:dyDescent="0.3">
      <c r="A58" s="175">
        <v>2001</v>
      </c>
      <c r="B58" s="176" t="s">
        <v>321</v>
      </c>
      <c r="C58" s="177">
        <v>8110282.6500000004</v>
      </c>
      <c r="D58" s="177">
        <v>0</v>
      </c>
      <c r="E58" s="177">
        <v>8110282.6500000004</v>
      </c>
      <c r="F58" s="178">
        <v>585.23</v>
      </c>
      <c r="G58" s="177">
        <v>13858.282470139946</v>
      </c>
    </row>
    <row r="59" spans="1:7" ht="14.5" x14ac:dyDescent="0.3">
      <c r="A59" s="175">
        <v>2002</v>
      </c>
      <c r="B59" s="176" t="s">
        <v>322</v>
      </c>
      <c r="C59" s="177">
        <v>14750925.280000001</v>
      </c>
      <c r="D59" s="177">
        <v>0</v>
      </c>
      <c r="E59" s="177">
        <v>14750925.280000001</v>
      </c>
      <c r="F59" s="178">
        <v>1313.28</v>
      </c>
      <c r="G59" s="177">
        <v>11232.12512183236</v>
      </c>
    </row>
    <row r="60" spans="1:7" ht="14.5" x14ac:dyDescent="0.3">
      <c r="A60" s="175">
        <v>2003</v>
      </c>
      <c r="B60" s="176" t="s">
        <v>323</v>
      </c>
      <c r="C60" s="177">
        <v>13675808</v>
      </c>
      <c r="D60" s="177">
        <v>0</v>
      </c>
      <c r="E60" s="177">
        <v>13675808</v>
      </c>
      <c r="F60" s="178">
        <v>1352.38</v>
      </c>
      <c r="G60" s="177">
        <v>10112.400360845324</v>
      </c>
    </row>
    <row r="61" spans="1:7" ht="14.5" x14ac:dyDescent="0.3">
      <c r="A61" s="175">
        <v>2005</v>
      </c>
      <c r="B61" s="176" t="s">
        <v>324</v>
      </c>
      <c r="C61" s="177">
        <v>2498989.62</v>
      </c>
      <c r="D61" s="177">
        <v>0</v>
      </c>
      <c r="E61" s="177">
        <v>2498989.62</v>
      </c>
      <c r="F61" s="178">
        <v>138.46</v>
      </c>
      <c r="G61" s="177">
        <v>18048.458905098945</v>
      </c>
    </row>
    <row r="62" spans="1:7" ht="14.5" x14ac:dyDescent="0.3">
      <c r="A62" s="175">
        <v>2006</v>
      </c>
      <c r="B62" s="176" t="s">
        <v>325</v>
      </c>
      <c r="C62" s="177">
        <v>2208208.2999999998</v>
      </c>
      <c r="D62" s="177">
        <v>17390.7</v>
      </c>
      <c r="E62" s="177">
        <v>2190817.5999999996</v>
      </c>
      <c r="F62" s="178">
        <v>122.28</v>
      </c>
      <c r="G62" s="177">
        <v>17916.401701014063</v>
      </c>
    </row>
    <row r="63" spans="1:7" ht="14.5" x14ac:dyDescent="0.3">
      <c r="A63" s="175">
        <v>2008</v>
      </c>
      <c r="B63" s="176" t="s">
        <v>326</v>
      </c>
      <c r="C63" s="177">
        <v>7008585.2400000002</v>
      </c>
      <c r="D63" s="177">
        <v>1665</v>
      </c>
      <c r="E63" s="177">
        <v>7006920.2400000002</v>
      </c>
      <c r="F63" s="178">
        <v>464.07</v>
      </c>
      <c r="G63" s="177">
        <v>15098.843364147651</v>
      </c>
    </row>
    <row r="64" spans="1:7" ht="14.5" x14ac:dyDescent="0.3">
      <c r="A64" s="175">
        <v>2009</v>
      </c>
      <c r="B64" s="176" t="s">
        <v>327</v>
      </c>
      <c r="C64" s="177">
        <v>12703156.800000001</v>
      </c>
      <c r="D64" s="177">
        <v>0</v>
      </c>
      <c r="E64" s="177">
        <v>12703156.800000001</v>
      </c>
      <c r="F64" s="178">
        <v>1210.78</v>
      </c>
      <c r="G64" s="177">
        <v>10491.713440922382</v>
      </c>
    </row>
    <row r="65" spans="1:7" ht="14.5" x14ac:dyDescent="0.3">
      <c r="A65" s="175">
        <v>2010</v>
      </c>
      <c r="B65" s="176" t="s">
        <v>328</v>
      </c>
      <c r="C65" s="177">
        <v>1202386.45</v>
      </c>
      <c r="D65" s="177">
        <v>0</v>
      </c>
      <c r="E65" s="177">
        <v>1202386.45</v>
      </c>
      <c r="F65" s="178">
        <v>61.71</v>
      </c>
      <c r="G65" s="177">
        <v>19484.466861124612</v>
      </c>
    </row>
    <row r="66" spans="1:7" ht="14.5" x14ac:dyDescent="0.3">
      <c r="A66" s="175">
        <v>2011</v>
      </c>
      <c r="B66" s="176" t="s">
        <v>329</v>
      </c>
      <c r="C66" s="177">
        <v>1318327.6300000001</v>
      </c>
      <c r="D66" s="177">
        <v>0</v>
      </c>
      <c r="E66" s="177">
        <v>1318327.6300000001</v>
      </c>
      <c r="F66" s="178">
        <v>54.45</v>
      </c>
      <c r="G66" s="177">
        <v>24211.710376492196</v>
      </c>
    </row>
    <row r="67" spans="1:7" ht="14.5" x14ac:dyDescent="0.3">
      <c r="A67" s="175">
        <v>2012</v>
      </c>
      <c r="B67" s="176" t="s">
        <v>330</v>
      </c>
      <c r="C67" s="177">
        <v>763376.60000000009</v>
      </c>
      <c r="D67" s="177">
        <v>0</v>
      </c>
      <c r="E67" s="177">
        <v>763376.60000000009</v>
      </c>
      <c r="F67" s="178">
        <v>25.31</v>
      </c>
      <c r="G67" s="177">
        <v>30161.066772026872</v>
      </c>
    </row>
    <row r="68" spans="1:7" ht="14.5" x14ac:dyDescent="0.3">
      <c r="A68" s="175">
        <v>2014</v>
      </c>
      <c r="B68" s="176" t="s">
        <v>331</v>
      </c>
      <c r="C68" s="177">
        <v>9147839.2100000009</v>
      </c>
      <c r="D68" s="177">
        <v>0</v>
      </c>
      <c r="E68" s="177">
        <v>9147839.2100000009</v>
      </c>
      <c r="F68" s="178">
        <v>721.8</v>
      </c>
      <c r="G68" s="177">
        <v>12673.648115821559</v>
      </c>
    </row>
    <row r="69" spans="1:7" ht="14.5" x14ac:dyDescent="0.3">
      <c r="A69" s="175">
        <v>2015</v>
      </c>
      <c r="B69" s="176" t="s">
        <v>332</v>
      </c>
      <c r="C69" s="177">
        <v>9741107.1699999999</v>
      </c>
      <c r="D69" s="177">
        <v>0</v>
      </c>
      <c r="E69" s="177">
        <v>9741107.1699999999</v>
      </c>
      <c r="F69" s="178">
        <v>919.42</v>
      </c>
      <c r="G69" s="177">
        <v>10594.839322616432</v>
      </c>
    </row>
    <row r="70" spans="1:7" ht="14.5" x14ac:dyDescent="0.3">
      <c r="A70" s="175">
        <v>2016</v>
      </c>
      <c r="B70" s="176" t="s">
        <v>333</v>
      </c>
      <c r="C70" s="177">
        <v>175453.58000000002</v>
      </c>
      <c r="D70" s="177">
        <v>0</v>
      </c>
      <c r="E70" s="177">
        <v>175453.58000000002</v>
      </c>
      <c r="F70" s="178">
        <v>3</v>
      </c>
      <c r="G70" s="177">
        <v>58484.526666666672</v>
      </c>
    </row>
    <row r="71" spans="1:7" ht="14.5" x14ac:dyDescent="0.3">
      <c r="A71" s="175">
        <v>2017</v>
      </c>
      <c r="B71" s="176" t="s">
        <v>334</v>
      </c>
      <c r="C71" s="177">
        <v>297275.62</v>
      </c>
      <c r="D71" s="177">
        <v>0</v>
      </c>
      <c r="E71" s="177">
        <v>297275.62</v>
      </c>
      <c r="F71" s="178">
        <v>10.33</v>
      </c>
      <c r="G71" s="177">
        <v>28777.891577928363</v>
      </c>
    </row>
    <row r="72" spans="1:7" ht="14.5" x14ac:dyDescent="0.3">
      <c r="A72" s="175">
        <v>2018</v>
      </c>
      <c r="B72" s="176" t="s">
        <v>335</v>
      </c>
      <c r="C72" s="177">
        <v>142297.97999999998</v>
      </c>
      <c r="D72" s="177">
        <v>0</v>
      </c>
      <c r="E72" s="177">
        <v>142297.97999999998</v>
      </c>
      <c r="F72" s="178">
        <v>2</v>
      </c>
      <c r="G72" s="177">
        <v>71148.989999999991</v>
      </c>
    </row>
    <row r="73" spans="1:7" ht="14.5" x14ac:dyDescent="0.3">
      <c r="A73" s="175">
        <v>2019</v>
      </c>
      <c r="B73" s="176" t="s">
        <v>336</v>
      </c>
      <c r="C73" s="177">
        <v>334138.98</v>
      </c>
      <c r="D73" s="177">
        <v>0</v>
      </c>
      <c r="E73" s="177">
        <v>334138.98</v>
      </c>
      <c r="F73" s="178">
        <v>8.4499999999999993</v>
      </c>
      <c r="G73" s="177">
        <v>39543.074556213018</v>
      </c>
    </row>
    <row r="74" spans="1:7" ht="14.5" x14ac:dyDescent="0.3">
      <c r="A74" s="175">
        <v>2020</v>
      </c>
      <c r="B74" s="176" t="s">
        <v>337</v>
      </c>
      <c r="C74" s="177">
        <v>297297.12</v>
      </c>
      <c r="D74" s="177">
        <v>0</v>
      </c>
      <c r="E74" s="177">
        <v>297297.12</v>
      </c>
      <c r="F74" s="178">
        <v>5</v>
      </c>
      <c r="G74" s="177">
        <v>59459.423999999999</v>
      </c>
    </row>
    <row r="75" spans="1:7" ht="14.5" x14ac:dyDescent="0.3">
      <c r="A75" s="175">
        <v>2021</v>
      </c>
      <c r="B75" s="176" t="s">
        <v>338</v>
      </c>
      <c r="C75" s="177">
        <v>211894.9</v>
      </c>
      <c r="D75" s="177">
        <v>0</v>
      </c>
      <c r="E75" s="177">
        <v>211894.9</v>
      </c>
      <c r="F75" s="178">
        <v>2.98</v>
      </c>
      <c r="G75" s="177">
        <v>71105.671140939594</v>
      </c>
    </row>
    <row r="76" spans="1:7" ht="14.5" x14ac:dyDescent="0.3">
      <c r="A76" s="175">
        <v>2022</v>
      </c>
      <c r="B76" s="176" t="s">
        <v>339</v>
      </c>
      <c r="C76" s="177">
        <v>328773</v>
      </c>
      <c r="D76" s="177">
        <v>0</v>
      </c>
      <c r="E76" s="177">
        <v>328773</v>
      </c>
      <c r="F76" s="178">
        <v>7.16</v>
      </c>
      <c r="G76" s="177">
        <v>45918.016759776532</v>
      </c>
    </row>
    <row r="77" spans="1:7" ht="14.5" x14ac:dyDescent="0.3">
      <c r="A77" s="175">
        <v>2023</v>
      </c>
      <c r="B77" s="176" t="s">
        <v>340</v>
      </c>
      <c r="C77" s="177">
        <v>9940496.3300000001</v>
      </c>
      <c r="D77" s="177">
        <v>0</v>
      </c>
      <c r="E77" s="177">
        <v>9940496.3300000001</v>
      </c>
      <c r="F77" s="178">
        <v>972.86</v>
      </c>
      <c r="G77" s="177">
        <v>10217.807629052484</v>
      </c>
    </row>
    <row r="78" spans="1:7" ht="14.5" x14ac:dyDescent="0.3">
      <c r="A78" s="175">
        <v>2024</v>
      </c>
      <c r="B78" s="176" t="s">
        <v>341</v>
      </c>
      <c r="C78" s="177">
        <v>52929613.109999999</v>
      </c>
      <c r="D78" s="177">
        <v>51600</v>
      </c>
      <c r="E78" s="177">
        <v>52878013.109999999</v>
      </c>
      <c r="F78" s="178">
        <v>3795.81</v>
      </c>
      <c r="G78" s="177">
        <v>13930.626957092161</v>
      </c>
    </row>
    <row r="79" spans="1:7" ht="14.5" x14ac:dyDescent="0.3">
      <c r="A79" s="175">
        <v>2039</v>
      </c>
      <c r="B79" s="176" t="s">
        <v>342</v>
      </c>
      <c r="C79" s="177">
        <v>28526127.780000001</v>
      </c>
      <c r="D79" s="177">
        <v>0</v>
      </c>
      <c r="E79" s="177">
        <v>28526127.780000001</v>
      </c>
      <c r="F79" s="178">
        <v>2263.4299999999998</v>
      </c>
      <c r="G79" s="177">
        <v>12603.052791559714</v>
      </c>
    </row>
    <row r="80" spans="1:7" ht="14.5" x14ac:dyDescent="0.3">
      <c r="A80" s="175">
        <v>2041</v>
      </c>
      <c r="B80" s="176" t="s">
        <v>343</v>
      </c>
      <c r="C80" s="177">
        <v>34504247.119999997</v>
      </c>
      <c r="D80" s="177">
        <v>93479.05</v>
      </c>
      <c r="E80" s="177">
        <v>34410768.07</v>
      </c>
      <c r="F80" s="178">
        <v>2526.48</v>
      </c>
      <c r="G80" s="177">
        <v>13620.043724866217</v>
      </c>
    </row>
    <row r="81" spans="1:7" ht="14.5" x14ac:dyDescent="0.3">
      <c r="A81" s="175">
        <v>2042</v>
      </c>
      <c r="B81" s="176" t="s">
        <v>344</v>
      </c>
      <c r="C81" s="177">
        <v>50249103.539999999</v>
      </c>
      <c r="D81" s="177">
        <v>9504</v>
      </c>
      <c r="E81" s="177">
        <v>50239599.539999999</v>
      </c>
      <c r="F81" s="178">
        <v>4734.42</v>
      </c>
      <c r="G81" s="177">
        <v>10611.56372691903</v>
      </c>
    </row>
    <row r="82" spans="1:7" ht="14.5" x14ac:dyDescent="0.3">
      <c r="A82" s="175">
        <v>2043</v>
      </c>
      <c r="B82" s="176" t="s">
        <v>345</v>
      </c>
      <c r="C82" s="177">
        <v>48859304.349999994</v>
      </c>
      <c r="D82" s="177">
        <v>1585.28</v>
      </c>
      <c r="E82" s="177">
        <v>48857719.069999993</v>
      </c>
      <c r="F82" s="178">
        <v>4177.3599999999997</v>
      </c>
      <c r="G82" s="177">
        <v>11695.836382308444</v>
      </c>
    </row>
    <row r="83" spans="1:7" ht="14.5" x14ac:dyDescent="0.3">
      <c r="A83" s="175">
        <v>2044</v>
      </c>
      <c r="B83" s="176" t="s">
        <v>346</v>
      </c>
      <c r="C83" s="177">
        <v>11692782.59</v>
      </c>
      <c r="D83" s="177">
        <v>0</v>
      </c>
      <c r="E83" s="177">
        <v>11692782.59</v>
      </c>
      <c r="F83" s="178">
        <v>1070.28</v>
      </c>
      <c r="G83" s="177">
        <v>10924.975324214225</v>
      </c>
    </row>
    <row r="84" spans="1:7" ht="14.5" x14ac:dyDescent="0.3">
      <c r="A84" s="175">
        <v>2045</v>
      </c>
      <c r="B84" s="176" t="s">
        <v>347</v>
      </c>
      <c r="C84" s="177">
        <v>2946596.62</v>
      </c>
      <c r="D84" s="177">
        <v>0</v>
      </c>
      <c r="E84" s="177">
        <v>2946596.62</v>
      </c>
      <c r="F84" s="178">
        <v>226.52</v>
      </c>
      <c r="G84" s="177">
        <v>13008.107981635176</v>
      </c>
    </row>
    <row r="85" spans="1:7" ht="14.5" x14ac:dyDescent="0.3">
      <c r="A85" s="175">
        <v>2046</v>
      </c>
      <c r="B85" s="176" t="s">
        <v>348</v>
      </c>
      <c r="C85" s="177">
        <v>2989517.8600000003</v>
      </c>
      <c r="D85" s="177">
        <v>0</v>
      </c>
      <c r="E85" s="177">
        <v>2989517.8600000003</v>
      </c>
      <c r="F85" s="178">
        <v>184.87</v>
      </c>
      <c r="G85" s="177">
        <v>16170.919348731542</v>
      </c>
    </row>
    <row r="86" spans="1:7" ht="14.5" x14ac:dyDescent="0.3">
      <c r="A86" s="175">
        <v>2047</v>
      </c>
      <c r="B86" s="176" t="s">
        <v>349</v>
      </c>
      <c r="C86" s="177">
        <v>441134</v>
      </c>
      <c r="D86" s="177">
        <v>0</v>
      </c>
      <c r="E86" s="177">
        <v>441134</v>
      </c>
      <c r="F86" s="178">
        <v>22.1</v>
      </c>
      <c r="G86" s="177">
        <v>19960.814479638007</v>
      </c>
    </row>
    <row r="87" spans="1:7" ht="14.5" x14ac:dyDescent="0.3">
      <c r="A87" s="175">
        <v>2048</v>
      </c>
      <c r="B87" s="176" t="s">
        <v>350</v>
      </c>
      <c r="C87" s="177">
        <v>152500744.88</v>
      </c>
      <c r="D87" s="177">
        <v>42365</v>
      </c>
      <c r="E87" s="177">
        <v>152458379.88</v>
      </c>
      <c r="F87" s="178">
        <v>13642.29</v>
      </c>
      <c r="G87" s="177">
        <v>11175.424351776717</v>
      </c>
    </row>
    <row r="88" spans="1:7" ht="14.5" x14ac:dyDescent="0.3">
      <c r="A88" s="175">
        <v>2050</v>
      </c>
      <c r="B88" s="176" t="s">
        <v>351</v>
      </c>
      <c r="C88" s="177">
        <v>8438988.7800000012</v>
      </c>
      <c r="D88" s="177">
        <v>33446.370000000003</v>
      </c>
      <c r="E88" s="177">
        <v>8405542.410000002</v>
      </c>
      <c r="F88" s="178">
        <v>658.9</v>
      </c>
      <c r="G88" s="177">
        <v>12756.931871300656</v>
      </c>
    </row>
    <row r="89" spans="1:7" ht="14.5" x14ac:dyDescent="0.3">
      <c r="A89" s="175">
        <v>2051</v>
      </c>
      <c r="B89" s="176" t="s">
        <v>352</v>
      </c>
      <c r="C89" s="177">
        <v>309533.72000000003</v>
      </c>
      <c r="D89" s="177">
        <v>0</v>
      </c>
      <c r="E89" s="177">
        <v>309533.72000000003</v>
      </c>
      <c r="F89" s="178">
        <v>5</v>
      </c>
      <c r="G89" s="177">
        <v>61906.744000000006</v>
      </c>
    </row>
    <row r="90" spans="1:7" ht="14.5" x14ac:dyDescent="0.3">
      <c r="A90" s="175">
        <v>2052</v>
      </c>
      <c r="B90" s="176" t="s">
        <v>353</v>
      </c>
      <c r="C90" s="177">
        <v>562890.37</v>
      </c>
      <c r="D90" s="177">
        <v>0</v>
      </c>
      <c r="E90" s="177">
        <v>562890.37</v>
      </c>
      <c r="F90" s="178">
        <v>20.68</v>
      </c>
      <c r="G90" s="177">
        <v>27219.070116054158</v>
      </c>
    </row>
    <row r="91" spans="1:7" ht="14.5" x14ac:dyDescent="0.3">
      <c r="A91" s="175">
        <v>2053</v>
      </c>
      <c r="B91" s="176" t="s">
        <v>354</v>
      </c>
      <c r="C91" s="177">
        <v>33597932.920000002</v>
      </c>
      <c r="D91" s="177">
        <v>0</v>
      </c>
      <c r="E91" s="177">
        <v>33597932.920000002</v>
      </c>
      <c r="F91" s="178">
        <v>2767.82</v>
      </c>
      <c r="G91" s="177">
        <v>12138.770917183921</v>
      </c>
    </row>
    <row r="92" spans="1:7" ht="14.5" x14ac:dyDescent="0.3">
      <c r="A92" s="175">
        <v>2054</v>
      </c>
      <c r="B92" s="176" t="s">
        <v>355</v>
      </c>
      <c r="C92" s="177">
        <v>65207226.310000002</v>
      </c>
      <c r="D92" s="177">
        <v>1057</v>
      </c>
      <c r="E92" s="177">
        <v>65206169.310000002</v>
      </c>
      <c r="F92" s="178">
        <v>5570.95</v>
      </c>
      <c r="G92" s="177">
        <v>11704.676816341916</v>
      </c>
    </row>
    <row r="93" spans="1:7" ht="14.5" x14ac:dyDescent="0.3">
      <c r="A93" s="175">
        <v>2055</v>
      </c>
      <c r="B93" s="176" t="s">
        <v>356</v>
      </c>
      <c r="C93" s="177">
        <v>50567569.659999996</v>
      </c>
      <c r="D93" s="177">
        <v>128760.77</v>
      </c>
      <c r="E93" s="177">
        <v>50438808.889999993</v>
      </c>
      <c r="F93" s="178">
        <v>4401.3900000000003</v>
      </c>
      <c r="G93" s="177">
        <v>11459.745419060795</v>
      </c>
    </row>
    <row r="94" spans="1:7" ht="14.5" x14ac:dyDescent="0.3">
      <c r="A94" s="175">
        <v>2056</v>
      </c>
      <c r="B94" s="176" t="s">
        <v>473</v>
      </c>
      <c r="C94" s="177">
        <v>22321309.490000002</v>
      </c>
      <c r="D94" s="177">
        <v>0</v>
      </c>
      <c r="E94" s="177">
        <v>22321309.490000002</v>
      </c>
      <c r="F94" s="178">
        <v>2475.71</v>
      </c>
      <c r="G94" s="177">
        <v>9016.1244612656574</v>
      </c>
    </row>
    <row r="95" spans="1:7" ht="14.5" x14ac:dyDescent="0.3">
      <c r="A95" s="175">
        <v>2057</v>
      </c>
      <c r="B95" s="176" t="s">
        <v>357</v>
      </c>
      <c r="C95" s="177">
        <v>74437911.120000005</v>
      </c>
      <c r="D95" s="177">
        <v>20000</v>
      </c>
      <c r="E95" s="177">
        <v>74417911.120000005</v>
      </c>
      <c r="F95" s="178">
        <v>7036.7</v>
      </c>
      <c r="G95" s="177">
        <v>10575.683362940015</v>
      </c>
    </row>
    <row r="96" spans="1:7" ht="14.5" x14ac:dyDescent="0.3">
      <c r="A96" s="175">
        <v>2059</v>
      </c>
      <c r="B96" s="176" t="s">
        <v>358</v>
      </c>
      <c r="C96" s="177">
        <v>10110468.440000001</v>
      </c>
      <c r="D96" s="177">
        <v>160012.51</v>
      </c>
      <c r="E96" s="177">
        <v>9950455.9300000016</v>
      </c>
      <c r="F96" s="178">
        <v>736.04</v>
      </c>
      <c r="G96" s="177">
        <v>13518.906486060543</v>
      </c>
    </row>
    <row r="97" spans="1:7" ht="14.5" x14ac:dyDescent="0.3">
      <c r="A97" s="175">
        <v>2060</v>
      </c>
      <c r="B97" s="176" t="s">
        <v>359</v>
      </c>
      <c r="C97" s="177">
        <v>2772152.5300000003</v>
      </c>
      <c r="D97" s="177">
        <v>0</v>
      </c>
      <c r="E97" s="177">
        <v>2772152.5300000003</v>
      </c>
      <c r="F97" s="178">
        <v>205.67</v>
      </c>
      <c r="G97" s="177">
        <v>13478.6431176156</v>
      </c>
    </row>
    <row r="98" spans="1:7" ht="14.5" x14ac:dyDescent="0.3">
      <c r="A98" s="175">
        <v>2061</v>
      </c>
      <c r="B98" s="176" t="s">
        <v>360</v>
      </c>
      <c r="C98" s="177">
        <v>3664240.5599999996</v>
      </c>
      <c r="D98" s="177">
        <v>0</v>
      </c>
      <c r="E98" s="177">
        <v>3664240.5599999996</v>
      </c>
      <c r="F98" s="178">
        <v>222.16</v>
      </c>
      <c r="G98" s="177">
        <v>16493.700756211736</v>
      </c>
    </row>
    <row r="99" spans="1:7" ht="14.5" x14ac:dyDescent="0.3">
      <c r="A99" s="175">
        <v>2062</v>
      </c>
      <c r="B99" s="176" t="s">
        <v>361</v>
      </c>
      <c r="C99" s="177">
        <v>333052.90000000002</v>
      </c>
      <c r="D99" s="177">
        <v>12575</v>
      </c>
      <c r="E99" s="177">
        <v>320477.90000000002</v>
      </c>
      <c r="F99" s="178">
        <v>8.51</v>
      </c>
      <c r="G99" s="177">
        <v>37658.977673325506</v>
      </c>
    </row>
    <row r="100" spans="1:7" ht="14.5" x14ac:dyDescent="0.3">
      <c r="A100" s="175">
        <v>2063</v>
      </c>
      <c r="B100" s="176" t="s">
        <v>362</v>
      </c>
      <c r="C100" s="177">
        <v>371440.48</v>
      </c>
      <c r="D100" s="177">
        <v>0</v>
      </c>
      <c r="E100" s="177">
        <v>371440.48</v>
      </c>
      <c r="F100" s="178">
        <v>11.49</v>
      </c>
      <c r="G100" s="177">
        <v>32327.28285465622</v>
      </c>
    </row>
    <row r="101" spans="1:7" ht="14.5" x14ac:dyDescent="0.3">
      <c r="A101" s="175">
        <v>2081</v>
      </c>
      <c r="B101" s="176" t="s">
        <v>363</v>
      </c>
      <c r="C101" s="177">
        <v>8882520.5700000003</v>
      </c>
      <c r="D101" s="177">
        <v>0</v>
      </c>
      <c r="E101" s="177">
        <v>8882520.5700000003</v>
      </c>
      <c r="F101" s="178">
        <v>988.41</v>
      </c>
      <c r="G101" s="177">
        <v>8986.6761465383806</v>
      </c>
    </row>
    <row r="102" spans="1:7" ht="14.5" x14ac:dyDescent="0.3">
      <c r="A102" s="175">
        <v>2082</v>
      </c>
      <c r="B102" s="176" t="s">
        <v>364</v>
      </c>
      <c r="C102" s="177">
        <v>200733460.37</v>
      </c>
      <c r="D102" s="177">
        <v>43200</v>
      </c>
      <c r="E102" s="177">
        <v>200690260.37</v>
      </c>
      <c r="F102" s="178">
        <v>16287.8</v>
      </c>
      <c r="G102" s="177">
        <v>12321.508145360332</v>
      </c>
    </row>
    <row r="103" spans="1:7" ht="14.5" x14ac:dyDescent="0.3">
      <c r="A103" s="175">
        <v>2083</v>
      </c>
      <c r="B103" s="176" t="s">
        <v>365</v>
      </c>
      <c r="C103" s="177">
        <v>106929420.44</v>
      </c>
      <c r="D103" s="177">
        <v>16925</v>
      </c>
      <c r="E103" s="177">
        <v>106912495.44</v>
      </c>
      <c r="F103" s="178">
        <v>9450.2199999999993</v>
      </c>
      <c r="G103" s="177">
        <v>11313.22820421112</v>
      </c>
    </row>
    <row r="104" spans="1:7" ht="14.5" x14ac:dyDescent="0.3">
      <c r="A104" s="175">
        <v>2084</v>
      </c>
      <c r="B104" s="176" t="s">
        <v>366</v>
      </c>
      <c r="C104" s="177">
        <v>14269752.369999999</v>
      </c>
      <c r="D104" s="177">
        <v>6164.44</v>
      </c>
      <c r="E104" s="177">
        <v>14263587.93</v>
      </c>
      <c r="F104" s="178">
        <v>1406.84</v>
      </c>
      <c r="G104" s="177">
        <v>10138.742095760712</v>
      </c>
    </row>
    <row r="105" spans="1:7" ht="14.5" x14ac:dyDescent="0.3">
      <c r="A105" s="175">
        <v>2085</v>
      </c>
      <c r="B105" s="176" t="s">
        <v>367</v>
      </c>
      <c r="C105" s="177">
        <v>2405184.4699999997</v>
      </c>
      <c r="D105" s="177">
        <v>0</v>
      </c>
      <c r="E105" s="177">
        <v>2405184.4699999997</v>
      </c>
      <c r="F105" s="178">
        <v>144.82</v>
      </c>
      <c r="G105" s="177">
        <v>16608.096050269298</v>
      </c>
    </row>
    <row r="106" spans="1:7" ht="14.5" x14ac:dyDescent="0.3">
      <c r="A106" s="175">
        <v>2086</v>
      </c>
      <c r="B106" s="176" t="s">
        <v>368</v>
      </c>
      <c r="C106" s="177">
        <v>13087017.859999999</v>
      </c>
      <c r="D106" s="177">
        <v>0</v>
      </c>
      <c r="E106" s="177">
        <v>13087017.859999999</v>
      </c>
      <c r="F106" s="178">
        <v>1114.76</v>
      </c>
      <c r="G106" s="177">
        <v>11739.762693315153</v>
      </c>
    </row>
    <row r="107" spans="1:7" ht="14.5" x14ac:dyDescent="0.3">
      <c r="A107" s="175">
        <v>2087</v>
      </c>
      <c r="B107" s="176" t="s">
        <v>369</v>
      </c>
      <c r="C107" s="177">
        <v>30622064.579999998</v>
      </c>
      <c r="D107" s="177">
        <v>0</v>
      </c>
      <c r="E107" s="177">
        <v>30622064.579999998</v>
      </c>
      <c r="F107" s="178">
        <v>2757.13</v>
      </c>
      <c r="G107" s="177">
        <v>11106.500085233556</v>
      </c>
    </row>
    <row r="108" spans="1:7" ht="14.5" x14ac:dyDescent="0.3">
      <c r="A108" s="175">
        <v>2088</v>
      </c>
      <c r="B108" s="176" t="s">
        <v>370</v>
      </c>
      <c r="C108" s="177">
        <v>58408304.960000001</v>
      </c>
      <c r="D108" s="177">
        <v>231000</v>
      </c>
      <c r="E108" s="177">
        <v>58177304.960000001</v>
      </c>
      <c r="F108" s="178">
        <v>5018.59</v>
      </c>
      <c r="G108" s="177">
        <v>11592.360595306649</v>
      </c>
    </row>
    <row r="109" spans="1:7" ht="14.5" x14ac:dyDescent="0.3">
      <c r="A109" s="175">
        <v>2089</v>
      </c>
      <c r="B109" s="176" t="s">
        <v>371</v>
      </c>
      <c r="C109" s="177">
        <v>4163953.8899999997</v>
      </c>
      <c r="D109" s="177">
        <v>0</v>
      </c>
      <c r="E109" s="177">
        <v>4163953.8899999997</v>
      </c>
      <c r="F109" s="178">
        <v>277.66000000000003</v>
      </c>
      <c r="G109" s="177">
        <v>14996.592559245117</v>
      </c>
    </row>
    <row r="110" spans="1:7" ht="14.5" x14ac:dyDescent="0.3">
      <c r="A110" s="175">
        <v>2090</v>
      </c>
      <c r="B110" s="176" t="s">
        <v>372</v>
      </c>
      <c r="C110" s="177">
        <v>3605488.87</v>
      </c>
      <c r="D110" s="177">
        <v>0</v>
      </c>
      <c r="E110" s="177">
        <v>3605488.87</v>
      </c>
      <c r="F110" s="178">
        <v>171.26</v>
      </c>
      <c r="G110" s="177">
        <v>21052.720249912414</v>
      </c>
    </row>
    <row r="111" spans="1:7" ht="14.5" x14ac:dyDescent="0.3">
      <c r="A111" s="175">
        <v>2091</v>
      </c>
      <c r="B111" s="176" t="s">
        <v>373</v>
      </c>
      <c r="C111" s="177">
        <v>18281806.859999999</v>
      </c>
      <c r="D111" s="177">
        <v>0</v>
      </c>
      <c r="E111" s="177">
        <v>18281806.859999999</v>
      </c>
      <c r="F111" s="178">
        <v>1647.52</v>
      </c>
      <c r="G111" s="177">
        <v>11096.561413518501</v>
      </c>
    </row>
    <row r="112" spans="1:7" ht="14.5" x14ac:dyDescent="0.3">
      <c r="A112" s="175">
        <v>2092</v>
      </c>
      <c r="B112" s="176" t="s">
        <v>374</v>
      </c>
      <c r="C112" s="177">
        <v>11413998.07</v>
      </c>
      <c r="D112" s="177">
        <v>56782.21</v>
      </c>
      <c r="E112" s="177">
        <v>11357215.859999999</v>
      </c>
      <c r="F112" s="178">
        <v>1019</v>
      </c>
      <c r="G112" s="177">
        <v>11145.45226692836</v>
      </c>
    </row>
    <row r="113" spans="1:7" ht="14.5" x14ac:dyDescent="0.3">
      <c r="A113" s="175">
        <v>2093</v>
      </c>
      <c r="B113" s="176" t="s">
        <v>375</v>
      </c>
      <c r="C113" s="177">
        <v>5973473.1200000001</v>
      </c>
      <c r="D113" s="177">
        <v>0</v>
      </c>
      <c r="E113" s="177">
        <v>5973473.1200000001</v>
      </c>
      <c r="F113" s="178">
        <v>498.96</v>
      </c>
      <c r="G113" s="177">
        <v>11971.847683181017</v>
      </c>
    </row>
    <row r="114" spans="1:7" ht="14.5" x14ac:dyDescent="0.3">
      <c r="A114" s="175">
        <v>2094</v>
      </c>
      <c r="B114" s="176" t="s">
        <v>376</v>
      </c>
      <c r="C114" s="177">
        <v>9512412.4800000004</v>
      </c>
      <c r="D114" s="177">
        <v>0</v>
      </c>
      <c r="E114" s="177">
        <v>9512412.4800000004</v>
      </c>
      <c r="F114" s="178">
        <v>848.14</v>
      </c>
      <c r="G114" s="177">
        <v>11215.615912467281</v>
      </c>
    </row>
    <row r="115" spans="1:7" ht="14.5" x14ac:dyDescent="0.3">
      <c r="A115" s="175">
        <v>2095</v>
      </c>
      <c r="B115" s="176" t="s">
        <v>377</v>
      </c>
      <c r="C115" s="177">
        <v>4784473.17</v>
      </c>
      <c r="D115" s="177">
        <v>0</v>
      </c>
      <c r="E115" s="177">
        <v>4784473.17</v>
      </c>
      <c r="F115" s="178">
        <v>389.73</v>
      </c>
      <c r="G115" s="177">
        <v>12276.378954660919</v>
      </c>
    </row>
    <row r="116" spans="1:7" ht="14.5" x14ac:dyDescent="0.3">
      <c r="A116" s="175">
        <v>2096</v>
      </c>
      <c r="B116" s="176" t="s">
        <v>378</v>
      </c>
      <c r="C116" s="177">
        <v>17509653.73</v>
      </c>
      <c r="D116" s="177">
        <v>0</v>
      </c>
      <c r="E116" s="177">
        <v>17509653.73</v>
      </c>
      <c r="F116" s="178">
        <v>1220.49</v>
      </c>
      <c r="G116" s="177">
        <v>14346.413104572754</v>
      </c>
    </row>
    <row r="117" spans="1:7" ht="14.5" x14ac:dyDescent="0.3">
      <c r="A117" s="175">
        <v>2097</v>
      </c>
      <c r="B117" s="176" t="s">
        <v>379</v>
      </c>
      <c r="C117" s="177">
        <v>59153501.18</v>
      </c>
      <c r="D117" s="177">
        <v>233317.81</v>
      </c>
      <c r="E117" s="177">
        <v>58920183.369999997</v>
      </c>
      <c r="F117" s="178">
        <v>5068.62</v>
      </c>
      <c r="G117" s="177">
        <v>11624.50200843622</v>
      </c>
    </row>
    <row r="118" spans="1:7" ht="14.5" x14ac:dyDescent="0.3">
      <c r="A118" s="175">
        <v>2099</v>
      </c>
      <c r="B118" s="176" t="s">
        <v>380</v>
      </c>
      <c r="C118" s="177">
        <v>8363765.959999999</v>
      </c>
      <c r="D118" s="177">
        <v>2590</v>
      </c>
      <c r="E118" s="177">
        <v>8361175.959999999</v>
      </c>
      <c r="F118" s="178">
        <v>775.46</v>
      </c>
      <c r="G118" s="177">
        <v>10782.214375983285</v>
      </c>
    </row>
    <row r="119" spans="1:7" ht="14.5" x14ac:dyDescent="0.3">
      <c r="A119" s="175">
        <v>2100</v>
      </c>
      <c r="B119" s="176" t="s">
        <v>381</v>
      </c>
      <c r="C119" s="177">
        <v>101301491.75</v>
      </c>
      <c r="D119" s="177">
        <v>0</v>
      </c>
      <c r="E119" s="177">
        <v>101301491.75</v>
      </c>
      <c r="F119" s="178">
        <v>8887.9599999999991</v>
      </c>
      <c r="G119" s="177">
        <v>11397.608872002125</v>
      </c>
    </row>
    <row r="120" spans="1:7" ht="14.5" x14ac:dyDescent="0.3">
      <c r="A120" s="175">
        <v>2101</v>
      </c>
      <c r="B120" s="176" t="s">
        <v>382</v>
      </c>
      <c r="C120" s="177">
        <v>43645887.350000001</v>
      </c>
      <c r="D120" s="177">
        <v>0</v>
      </c>
      <c r="E120" s="177">
        <v>43645887.350000001</v>
      </c>
      <c r="F120" s="178">
        <v>3997.11</v>
      </c>
      <c r="G120" s="177">
        <v>10919.361075877321</v>
      </c>
    </row>
    <row r="121" spans="1:7" ht="14.5" x14ac:dyDescent="0.3">
      <c r="A121" s="175">
        <v>2102</v>
      </c>
      <c r="B121" s="176" t="s">
        <v>383</v>
      </c>
      <c r="C121" s="177">
        <v>22597927.02</v>
      </c>
      <c r="D121" s="177">
        <v>0</v>
      </c>
      <c r="E121" s="177">
        <v>22597927.02</v>
      </c>
      <c r="F121" s="178">
        <v>2304.3000000000002</v>
      </c>
      <c r="G121" s="177">
        <v>9806.8511131363102</v>
      </c>
    </row>
    <row r="122" spans="1:7" ht="14.5" x14ac:dyDescent="0.3">
      <c r="A122" s="175">
        <v>2103</v>
      </c>
      <c r="B122" s="176" t="s">
        <v>384</v>
      </c>
      <c r="C122" s="177">
        <v>18545923.789999999</v>
      </c>
      <c r="D122" s="177">
        <v>0</v>
      </c>
      <c r="E122" s="177">
        <v>18545923.789999999</v>
      </c>
      <c r="F122" s="178">
        <v>1703.23</v>
      </c>
      <c r="G122" s="177">
        <v>10888.678446246249</v>
      </c>
    </row>
    <row r="123" spans="1:7" ht="14.5" x14ac:dyDescent="0.3">
      <c r="A123" s="175">
        <v>2104</v>
      </c>
      <c r="B123" s="176" t="s">
        <v>385</v>
      </c>
      <c r="C123" s="177">
        <v>30570684.200000003</v>
      </c>
      <c r="D123" s="177">
        <v>1053869.25</v>
      </c>
      <c r="E123" s="177">
        <v>29516814.950000003</v>
      </c>
      <c r="F123" s="178">
        <v>2789.91</v>
      </c>
      <c r="G123" s="177">
        <v>10579.84485162604</v>
      </c>
    </row>
    <row r="124" spans="1:7" ht="14.5" x14ac:dyDescent="0.3">
      <c r="A124" s="175">
        <v>2105</v>
      </c>
      <c r="B124" s="176" t="s">
        <v>386</v>
      </c>
      <c r="C124" s="177">
        <v>6363479.1099999994</v>
      </c>
      <c r="D124" s="177">
        <v>0</v>
      </c>
      <c r="E124" s="177">
        <v>6363479.1099999994</v>
      </c>
      <c r="F124" s="178">
        <v>538.14</v>
      </c>
      <c r="G124" s="177">
        <v>11824.950960716542</v>
      </c>
    </row>
    <row r="125" spans="1:7" ht="14.5" x14ac:dyDescent="0.3">
      <c r="A125" s="175">
        <v>2107</v>
      </c>
      <c r="B125" s="176" t="s">
        <v>387</v>
      </c>
      <c r="C125" s="177">
        <v>1406908.74</v>
      </c>
      <c r="D125" s="177">
        <v>19183.5</v>
      </c>
      <c r="E125" s="177">
        <v>1387725.24</v>
      </c>
      <c r="F125" s="178">
        <v>58.84</v>
      </c>
      <c r="G125" s="177">
        <v>23584.725356900068</v>
      </c>
    </row>
    <row r="126" spans="1:7" ht="14.5" x14ac:dyDescent="0.3">
      <c r="A126" s="175">
        <v>2108</v>
      </c>
      <c r="B126" s="176" t="s">
        <v>388</v>
      </c>
      <c r="C126" s="177">
        <v>29457217.660000004</v>
      </c>
      <c r="D126" s="177">
        <v>0</v>
      </c>
      <c r="E126" s="177">
        <v>29457217.660000004</v>
      </c>
      <c r="F126" s="178">
        <v>2592.34</v>
      </c>
      <c r="G126" s="177">
        <v>11363.176766936436</v>
      </c>
    </row>
    <row r="127" spans="1:7" ht="14.5" x14ac:dyDescent="0.3">
      <c r="A127" s="175">
        <v>2109</v>
      </c>
      <c r="B127" s="176" t="s">
        <v>389</v>
      </c>
      <c r="C127" s="177">
        <v>221664.97</v>
      </c>
      <c r="D127" s="177">
        <v>0</v>
      </c>
      <c r="E127" s="177">
        <v>221664.97</v>
      </c>
      <c r="F127" s="178">
        <v>3.3</v>
      </c>
      <c r="G127" s="177">
        <v>67171.203030303033</v>
      </c>
    </row>
    <row r="128" spans="1:7" ht="14.5" x14ac:dyDescent="0.3">
      <c r="A128" s="175">
        <v>2110</v>
      </c>
      <c r="B128" s="176" t="s">
        <v>390</v>
      </c>
      <c r="C128" s="177">
        <v>15062274.469999999</v>
      </c>
      <c r="D128" s="177">
        <v>0</v>
      </c>
      <c r="E128" s="177">
        <v>15062274.469999999</v>
      </c>
      <c r="F128" s="178">
        <v>1328.71</v>
      </c>
      <c r="G128" s="177">
        <v>11336.01347923926</v>
      </c>
    </row>
    <row r="129" spans="1:7" ht="14.5" x14ac:dyDescent="0.3">
      <c r="A129" s="175">
        <v>2111</v>
      </c>
      <c r="B129" s="176" t="s">
        <v>391</v>
      </c>
      <c r="C129" s="177">
        <v>1837199.1099999999</v>
      </c>
      <c r="D129" s="177">
        <v>0</v>
      </c>
      <c r="E129" s="177">
        <v>1837199.1099999999</v>
      </c>
      <c r="F129" s="178">
        <v>122.08</v>
      </c>
      <c r="G129" s="177">
        <v>15049.140809305372</v>
      </c>
    </row>
    <row r="130" spans="1:7" ht="14.5" x14ac:dyDescent="0.3">
      <c r="A130" s="175">
        <v>2112</v>
      </c>
      <c r="B130" s="176" t="s">
        <v>392</v>
      </c>
      <c r="C130" s="177">
        <v>50535.39</v>
      </c>
      <c r="D130" s="177">
        <v>0</v>
      </c>
      <c r="E130" s="177">
        <v>50535.39</v>
      </c>
      <c r="F130" s="178">
        <v>3</v>
      </c>
      <c r="G130" s="177">
        <v>16845.13</v>
      </c>
    </row>
    <row r="131" spans="1:7" ht="14.5" x14ac:dyDescent="0.3">
      <c r="A131" s="175">
        <v>2113</v>
      </c>
      <c r="B131" s="176" t="s">
        <v>393</v>
      </c>
      <c r="C131" s="177">
        <v>4142312.1100000003</v>
      </c>
      <c r="D131" s="177">
        <v>0</v>
      </c>
      <c r="E131" s="177">
        <v>4142312.1100000003</v>
      </c>
      <c r="F131" s="178">
        <v>267.54000000000002</v>
      </c>
      <c r="G131" s="177">
        <v>15482.963706361666</v>
      </c>
    </row>
    <row r="132" spans="1:7" ht="14.5" x14ac:dyDescent="0.3">
      <c r="A132" s="175">
        <v>2114</v>
      </c>
      <c r="B132" s="176" t="s">
        <v>394</v>
      </c>
      <c r="C132" s="177">
        <v>2228869.4500000002</v>
      </c>
      <c r="D132" s="177">
        <v>0</v>
      </c>
      <c r="E132" s="177">
        <v>2228869.4500000002</v>
      </c>
      <c r="F132" s="178">
        <v>239.04</v>
      </c>
      <c r="G132" s="177">
        <v>9324.2530538821957</v>
      </c>
    </row>
    <row r="133" spans="1:7" ht="14.5" x14ac:dyDescent="0.3">
      <c r="A133" s="175">
        <v>2115</v>
      </c>
      <c r="B133" s="176" t="s">
        <v>395</v>
      </c>
      <c r="C133" s="177">
        <v>282447.07</v>
      </c>
      <c r="D133" s="177">
        <v>0</v>
      </c>
      <c r="E133" s="177">
        <v>282447.07</v>
      </c>
      <c r="F133" s="178">
        <v>16.63</v>
      </c>
      <c r="G133" s="177">
        <v>16984.189416716777</v>
      </c>
    </row>
    <row r="134" spans="1:7" ht="14.5" x14ac:dyDescent="0.3">
      <c r="A134" s="175">
        <v>2116</v>
      </c>
      <c r="B134" s="176" t="s">
        <v>396</v>
      </c>
      <c r="C134" s="177">
        <v>10337177.199999999</v>
      </c>
      <c r="D134" s="177">
        <v>479</v>
      </c>
      <c r="E134" s="177">
        <v>10336698.199999999</v>
      </c>
      <c r="F134" s="178">
        <v>915.97</v>
      </c>
      <c r="G134" s="177">
        <v>11284.97461707261</v>
      </c>
    </row>
    <row r="135" spans="1:7" ht="14.5" x14ac:dyDescent="0.3">
      <c r="A135" s="175">
        <v>2137</v>
      </c>
      <c r="B135" s="176" t="s">
        <v>397</v>
      </c>
      <c r="C135" s="177">
        <v>14508759.280000001</v>
      </c>
      <c r="D135" s="177">
        <v>19484</v>
      </c>
      <c r="E135" s="177">
        <v>14489275.280000001</v>
      </c>
      <c r="F135" s="178">
        <v>1240.48</v>
      </c>
      <c r="G135" s="177">
        <v>11680.377982716369</v>
      </c>
    </row>
    <row r="136" spans="1:7" ht="14.5" x14ac:dyDescent="0.3">
      <c r="A136" s="175">
        <v>2138</v>
      </c>
      <c r="B136" s="176" t="s">
        <v>398</v>
      </c>
      <c r="C136" s="177">
        <v>45599091.810000002</v>
      </c>
      <c r="D136" s="177">
        <v>213774.07</v>
      </c>
      <c r="E136" s="177">
        <v>45385317.740000002</v>
      </c>
      <c r="F136" s="178">
        <v>3650.89</v>
      </c>
      <c r="G136" s="177">
        <v>12431.302433105353</v>
      </c>
    </row>
    <row r="137" spans="1:7" ht="14.5" x14ac:dyDescent="0.3">
      <c r="A137" s="175">
        <v>2139</v>
      </c>
      <c r="B137" s="176" t="s">
        <v>399</v>
      </c>
      <c r="C137" s="177">
        <v>28900997.68</v>
      </c>
      <c r="D137" s="177">
        <v>0</v>
      </c>
      <c r="E137" s="177">
        <v>28900997.68</v>
      </c>
      <c r="F137" s="178">
        <v>2651.7</v>
      </c>
      <c r="G137" s="177">
        <v>10899.045020175738</v>
      </c>
    </row>
    <row r="138" spans="1:7" ht="14.5" x14ac:dyDescent="0.3">
      <c r="A138" s="175">
        <v>2140</v>
      </c>
      <c r="B138" s="176" t="s">
        <v>400</v>
      </c>
      <c r="C138" s="177">
        <v>9389837.6699999999</v>
      </c>
      <c r="D138" s="177">
        <v>0</v>
      </c>
      <c r="E138" s="177">
        <v>9389837.6699999999</v>
      </c>
      <c r="F138" s="178">
        <v>746.2</v>
      </c>
      <c r="G138" s="177">
        <v>12583.540163495041</v>
      </c>
    </row>
    <row r="139" spans="1:7" ht="14.5" x14ac:dyDescent="0.3">
      <c r="A139" s="175">
        <v>2141</v>
      </c>
      <c r="B139" s="176" t="s">
        <v>401</v>
      </c>
      <c r="C139" s="177">
        <v>20817863.93</v>
      </c>
      <c r="D139" s="177">
        <v>93045.5</v>
      </c>
      <c r="E139" s="177">
        <v>20724818.43</v>
      </c>
      <c r="F139" s="178">
        <v>1658.2</v>
      </c>
      <c r="G139" s="177">
        <v>12498.382842841635</v>
      </c>
    </row>
    <row r="140" spans="1:7" ht="14.5" x14ac:dyDescent="0.3">
      <c r="A140" s="175">
        <v>2142</v>
      </c>
      <c r="B140" s="176" t="s">
        <v>402</v>
      </c>
      <c r="C140" s="177">
        <v>487635235.44999999</v>
      </c>
      <c r="D140" s="177">
        <v>89450</v>
      </c>
      <c r="E140" s="177">
        <v>487545785.44999999</v>
      </c>
      <c r="F140" s="178">
        <v>38352.33</v>
      </c>
      <c r="G140" s="177">
        <v>12712.285940645586</v>
      </c>
    </row>
    <row r="141" spans="1:7" ht="14.5" x14ac:dyDescent="0.3">
      <c r="A141" s="175">
        <v>2143</v>
      </c>
      <c r="B141" s="176" t="s">
        <v>403</v>
      </c>
      <c r="C141" s="177">
        <v>22588815.98</v>
      </c>
      <c r="D141" s="177">
        <v>0</v>
      </c>
      <c r="E141" s="177">
        <v>22588815.98</v>
      </c>
      <c r="F141" s="178">
        <v>2090.9499999999998</v>
      </c>
      <c r="G141" s="177">
        <v>10803.135407350726</v>
      </c>
    </row>
    <row r="142" spans="1:7" ht="14.5" x14ac:dyDescent="0.3">
      <c r="A142" s="175">
        <v>2144</v>
      </c>
      <c r="B142" s="176" t="s">
        <v>404</v>
      </c>
      <c r="C142" s="177">
        <v>3911973</v>
      </c>
      <c r="D142" s="177">
        <v>0</v>
      </c>
      <c r="E142" s="177">
        <v>3911973</v>
      </c>
      <c r="F142" s="178">
        <v>244.47</v>
      </c>
      <c r="G142" s="177">
        <v>16001.8529880967</v>
      </c>
    </row>
    <row r="143" spans="1:7" ht="14.5" x14ac:dyDescent="0.3">
      <c r="A143" s="175">
        <v>2145</v>
      </c>
      <c r="B143" s="176" t="s">
        <v>405</v>
      </c>
      <c r="C143" s="177">
        <v>7892152.2400000002</v>
      </c>
      <c r="D143" s="177">
        <v>0</v>
      </c>
      <c r="E143" s="177">
        <v>7892152.2400000002</v>
      </c>
      <c r="F143" s="178">
        <v>671.12</v>
      </c>
      <c r="G143" s="177">
        <v>11759.67373942067</v>
      </c>
    </row>
    <row r="144" spans="1:7" ht="14.5" x14ac:dyDescent="0.3">
      <c r="A144" s="175">
        <v>2146</v>
      </c>
      <c r="B144" s="176" t="s">
        <v>406</v>
      </c>
      <c r="C144" s="177">
        <v>69037761.460000008</v>
      </c>
      <c r="D144" s="177">
        <v>16936.98</v>
      </c>
      <c r="E144" s="177">
        <v>69020824.480000004</v>
      </c>
      <c r="F144" s="178">
        <v>5189.12</v>
      </c>
      <c r="G144" s="177">
        <v>13301.065398371979</v>
      </c>
    </row>
    <row r="145" spans="1:7" ht="14.5" x14ac:dyDescent="0.3">
      <c r="A145" s="175">
        <v>2147</v>
      </c>
      <c r="B145" s="176" t="s">
        <v>407</v>
      </c>
      <c r="C145" s="177">
        <v>29030380.140000001</v>
      </c>
      <c r="D145" s="177">
        <v>7000</v>
      </c>
      <c r="E145" s="177">
        <v>29023380.140000001</v>
      </c>
      <c r="F145" s="178">
        <v>2292.4</v>
      </c>
      <c r="G145" s="177">
        <v>12660.696274646658</v>
      </c>
    </row>
    <row r="146" spans="1:7" ht="14.5" x14ac:dyDescent="0.3">
      <c r="A146" s="175">
        <v>2180</v>
      </c>
      <c r="B146" s="176" t="s">
        <v>408</v>
      </c>
      <c r="C146" s="177">
        <v>667957390.99000001</v>
      </c>
      <c r="D146" s="177">
        <v>765.37</v>
      </c>
      <c r="E146" s="177">
        <v>667956625.62</v>
      </c>
      <c r="F146" s="178">
        <v>44517.52</v>
      </c>
      <c r="G146" s="177">
        <v>15004.353917738455</v>
      </c>
    </row>
    <row r="147" spans="1:7" ht="14.5" x14ac:dyDescent="0.3">
      <c r="A147" s="175">
        <v>2181</v>
      </c>
      <c r="B147" s="176" t="s">
        <v>409</v>
      </c>
      <c r="C147" s="177">
        <v>30491001.559999999</v>
      </c>
      <c r="D147" s="177">
        <v>3965.98</v>
      </c>
      <c r="E147" s="177">
        <v>30487035.579999998</v>
      </c>
      <c r="F147" s="178">
        <v>2812.69</v>
      </c>
      <c r="G147" s="177">
        <v>10839.102631288908</v>
      </c>
    </row>
    <row r="148" spans="1:7" ht="14.5" x14ac:dyDescent="0.3">
      <c r="A148" s="175">
        <v>2182</v>
      </c>
      <c r="B148" s="176" t="s">
        <v>410</v>
      </c>
      <c r="C148" s="177">
        <v>132688859.52000001</v>
      </c>
      <c r="D148" s="177">
        <v>0</v>
      </c>
      <c r="E148" s="177">
        <v>132688859.52000001</v>
      </c>
      <c r="F148" s="178">
        <v>9655.9599999999991</v>
      </c>
      <c r="G148" s="177">
        <v>13741.653809667814</v>
      </c>
    </row>
    <row r="149" spans="1:7" ht="14.5" x14ac:dyDescent="0.3">
      <c r="A149" s="175">
        <v>2183</v>
      </c>
      <c r="B149" s="176" t="s">
        <v>411</v>
      </c>
      <c r="C149" s="177">
        <v>135795811.03</v>
      </c>
      <c r="D149" s="177">
        <v>196920</v>
      </c>
      <c r="E149" s="177">
        <v>135598891.03</v>
      </c>
      <c r="F149" s="178">
        <v>11337.43</v>
      </c>
      <c r="G149" s="177">
        <v>11960.284740898069</v>
      </c>
    </row>
    <row r="150" spans="1:7" ht="14.5" x14ac:dyDescent="0.3">
      <c r="A150" s="175">
        <v>2185</v>
      </c>
      <c r="B150" s="176" t="s">
        <v>412</v>
      </c>
      <c r="C150" s="177">
        <v>67130383.530000001</v>
      </c>
      <c r="D150" s="177">
        <v>0</v>
      </c>
      <c r="E150" s="177">
        <v>67130383.530000001</v>
      </c>
      <c r="F150" s="178">
        <v>5425.8</v>
      </c>
      <c r="G150" s="177">
        <v>12372.439737918832</v>
      </c>
    </row>
    <row r="151" spans="1:7" ht="14.5" x14ac:dyDescent="0.3">
      <c r="A151" s="175">
        <v>2186</v>
      </c>
      <c r="B151" s="176" t="s">
        <v>413</v>
      </c>
      <c r="C151" s="177">
        <v>12727524.300000001</v>
      </c>
      <c r="D151" s="177">
        <v>128479</v>
      </c>
      <c r="E151" s="177">
        <v>12599045.300000001</v>
      </c>
      <c r="F151" s="178">
        <v>1030.77</v>
      </c>
      <c r="G151" s="177">
        <v>12222.945273921438</v>
      </c>
    </row>
    <row r="152" spans="1:7" ht="14.5" x14ac:dyDescent="0.3">
      <c r="A152" s="175">
        <v>2187</v>
      </c>
      <c r="B152" s="176" t="s">
        <v>414</v>
      </c>
      <c r="C152" s="177">
        <v>109897312.78</v>
      </c>
      <c r="D152" s="177">
        <v>0</v>
      </c>
      <c r="E152" s="177">
        <v>109897312.78</v>
      </c>
      <c r="F152" s="178">
        <v>8582.67</v>
      </c>
      <c r="G152" s="177">
        <v>12804.559977256495</v>
      </c>
    </row>
    <row r="153" spans="1:7" ht="14.5" x14ac:dyDescent="0.3">
      <c r="A153" s="175">
        <v>2188</v>
      </c>
      <c r="B153" s="176" t="s">
        <v>415</v>
      </c>
      <c r="C153" s="177">
        <v>10044592.66</v>
      </c>
      <c r="D153" s="177">
        <v>1138705.95</v>
      </c>
      <c r="E153" s="177">
        <v>8905886.7100000009</v>
      </c>
      <c r="F153" s="178">
        <v>506.29</v>
      </c>
      <c r="G153" s="177">
        <v>17590.485117225307</v>
      </c>
    </row>
    <row r="154" spans="1:7" ht="14.5" x14ac:dyDescent="0.3">
      <c r="A154" s="175">
        <v>2190</v>
      </c>
      <c r="B154" s="176" t="s">
        <v>416</v>
      </c>
      <c r="C154" s="177">
        <v>36460715.579999998</v>
      </c>
      <c r="D154" s="177">
        <v>169642.04</v>
      </c>
      <c r="E154" s="177">
        <v>36291073.539999999</v>
      </c>
      <c r="F154" s="178">
        <v>3020.39</v>
      </c>
      <c r="G154" s="177">
        <v>12015.360115746642</v>
      </c>
    </row>
    <row r="155" spans="1:7" ht="14.5" x14ac:dyDescent="0.3">
      <c r="A155" s="175">
        <v>2191</v>
      </c>
      <c r="B155" s="176" t="s">
        <v>417</v>
      </c>
      <c r="C155" s="177">
        <v>38531579.230000004</v>
      </c>
      <c r="D155" s="177">
        <v>0</v>
      </c>
      <c r="E155" s="177">
        <v>38531579.230000004</v>
      </c>
      <c r="F155" s="178">
        <v>3109.31</v>
      </c>
      <c r="G155" s="177">
        <v>12392.324737642759</v>
      </c>
    </row>
    <row r="156" spans="1:7" ht="14.5" x14ac:dyDescent="0.3">
      <c r="A156" s="175">
        <v>2192</v>
      </c>
      <c r="B156" s="176" t="s">
        <v>418</v>
      </c>
      <c r="C156" s="177">
        <v>3617482.1599999997</v>
      </c>
      <c r="D156" s="177">
        <v>0</v>
      </c>
      <c r="E156" s="177">
        <v>3617482.1599999997</v>
      </c>
      <c r="F156" s="178">
        <v>316.22000000000003</v>
      </c>
      <c r="G156" s="177">
        <v>11439.763961798746</v>
      </c>
    </row>
    <row r="157" spans="1:7" ht="14.5" x14ac:dyDescent="0.3">
      <c r="A157" s="175">
        <v>2193</v>
      </c>
      <c r="B157" s="176" t="s">
        <v>419</v>
      </c>
      <c r="C157" s="177">
        <v>3338882.34</v>
      </c>
      <c r="D157" s="177">
        <v>0</v>
      </c>
      <c r="E157" s="177">
        <v>3338882.34</v>
      </c>
      <c r="F157" s="178">
        <v>178.79</v>
      </c>
      <c r="G157" s="177">
        <v>18674.883047150288</v>
      </c>
    </row>
    <row r="158" spans="1:7" ht="14.5" x14ac:dyDescent="0.3">
      <c r="A158" s="175">
        <v>2195</v>
      </c>
      <c r="B158" s="176" t="s">
        <v>420</v>
      </c>
      <c r="C158" s="177">
        <v>3137221.1100000003</v>
      </c>
      <c r="D158" s="177">
        <v>0</v>
      </c>
      <c r="E158" s="177">
        <v>3137221.1100000003</v>
      </c>
      <c r="F158" s="178">
        <v>276.89</v>
      </c>
      <c r="G158" s="177">
        <v>11330.207338654342</v>
      </c>
    </row>
    <row r="159" spans="1:7" ht="14.5" x14ac:dyDescent="0.3">
      <c r="A159" s="175">
        <v>2197</v>
      </c>
      <c r="B159" s="176" t="s">
        <v>421</v>
      </c>
      <c r="C159" s="177">
        <v>21664079.969999999</v>
      </c>
      <c r="D159" s="177">
        <v>30000</v>
      </c>
      <c r="E159" s="177">
        <v>21634079.969999999</v>
      </c>
      <c r="F159" s="178">
        <v>2049.19</v>
      </c>
      <c r="G159" s="177">
        <v>10557.381194520762</v>
      </c>
    </row>
    <row r="160" spans="1:7" ht="14.5" x14ac:dyDescent="0.3">
      <c r="A160" s="175">
        <v>2198</v>
      </c>
      <c r="B160" s="176" t="s">
        <v>422</v>
      </c>
      <c r="C160" s="177">
        <v>13019848.43</v>
      </c>
      <c r="D160" s="177">
        <v>800</v>
      </c>
      <c r="E160" s="177">
        <v>13019048.43</v>
      </c>
      <c r="F160" s="178">
        <v>717.91</v>
      </c>
      <c r="G160" s="177">
        <v>18134.652574835287</v>
      </c>
    </row>
    <row r="161" spans="1:7" ht="14.5" x14ac:dyDescent="0.3">
      <c r="A161" s="175">
        <v>2199</v>
      </c>
      <c r="B161" s="176" t="s">
        <v>423</v>
      </c>
      <c r="C161" s="177">
        <v>7298256.8600000003</v>
      </c>
      <c r="D161" s="177">
        <v>0</v>
      </c>
      <c r="E161" s="177">
        <v>7298256.8600000003</v>
      </c>
      <c r="F161" s="178">
        <v>511.13</v>
      </c>
      <c r="G161" s="177">
        <v>14278.670514350557</v>
      </c>
    </row>
    <row r="162" spans="1:7" ht="14.5" x14ac:dyDescent="0.3">
      <c r="A162" s="175">
        <v>2201</v>
      </c>
      <c r="B162" s="176" t="s">
        <v>424</v>
      </c>
      <c r="C162" s="177">
        <v>2737921.1500000004</v>
      </c>
      <c r="D162" s="177">
        <v>0</v>
      </c>
      <c r="E162" s="177">
        <v>2737921.1500000004</v>
      </c>
      <c r="F162" s="178">
        <v>148.27000000000001</v>
      </c>
      <c r="G162" s="177">
        <v>18465.779658730695</v>
      </c>
    </row>
    <row r="163" spans="1:7" ht="14.5" x14ac:dyDescent="0.3">
      <c r="A163" s="175">
        <v>2202</v>
      </c>
      <c r="B163" s="176" t="s">
        <v>425</v>
      </c>
      <c r="C163" s="177">
        <v>4087782.1799999997</v>
      </c>
      <c r="D163" s="177">
        <v>0</v>
      </c>
      <c r="E163" s="177">
        <v>4087782.1799999997</v>
      </c>
      <c r="F163" s="178">
        <v>296.38</v>
      </c>
      <c r="G163" s="177">
        <v>13792.368513394966</v>
      </c>
    </row>
    <row r="164" spans="1:7" ht="14.5" x14ac:dyDescent="0.3">
      <c r="A164" s="175">
        <v>2203</v>
      </c>
      <c r="B164" s="176" t="s">
        <v>426</v>
      </c>
      <c r="C164" s="177">
        <v>3349575</v>
      </c>
      <c r="D164" s="177">
        <v>0</v>
      </c>
      <c r="E164" s="177">
        <v>3349575</v>
      </c>
      <c r="F164" s="178">
        <v>309.06</v>
      </c>
      <c r="G164" s="177">
        <v>10837.944088526499</v>
      </c>
    </row>
    <row r="165" spans="1:7" ht="14.5" x14ac:dyDescent="0.3">
      <c r="A165" s="175">
        <v>2204</v>
      </c>
      <c r="B165" s="176" t="s">
        <v>427</v>
      </c>
      <c r="C165" s="177">
        <v>16692406.079999998</v>
      </c>
      <c r="D165" s="177">
        <v>0</v>
      </c>
      <c r="E165" s="177">
        <v>16692406.079999998</v>
      </c>
      <c r="F165" s="178">
        <v>1373.87</v>
      </c>
      <c r="G165" s="177">
        <v>12149.91671701107</v>
      </c>
    </row>
    <row r="166" spans="1:7" ht="14.5" x14ac:dyDescent="0.3">
      <c r="A166" s="175">
        <v>2205</v>
      </c>
      <c r="B166" s="176" t="s">
        <v>428</v>
      </c>
      <c r="C166" s="177">
        <v>19284126.669999998</v>
      </c>
      <c r="D166" s="177">
        <v>0</v>
      </c>
      <c r="E166" s="177">
        <v>19284126.669999998</v>
      </c>
      <c r="F166" s="178">
        <v>1578.95</v>
      </c>
      <c r="G166" s="177">
        <v>12213.259868900217</v>
      </c>
    </row>
    <row r="167" spans="1:7" ht="14.5" x14ac:dyDescent="0.3">
      <c r="A167" s="175">
        <v>2206</v>
      </c>
      <c r="B167" s="176" t="s">
        <v>429</v>
      </c>
      <c r="C167" s="177">
        <v>63733468.740000002</v>
      </c>
      <c r="D167" s="177">
        <v>1326.28</v>
      </c>
      <c r="E167" s="177">
        <v>63732142.460000001</v>
      </c>
      <c r="F167" s="178">
        <v>5344.47</v>
      </c>
      <c r="G167" s="177">
        <v>11924.87607938673</v>
      </c>
    </row>
    <row r="168" spans="1:7" ht="14.5" x14ac:dyDescent="0.3">
      <c r="A168" s="175">
        <v>2207</v>
      </c>
      <c r="B168" s="176" t="s">
        <v>430</v>
      </c>
      <c r="C168" s="177">
        <v>34313282.799999997</v>
      </c>
      <c r="D168" s="177">
        <v>0</v>
      </c>
      <c r="E168" s="177">
        <v>34313282.799999997</v>
      </c>
      <c r="F168" s="178">
        <v>2940.99</v>
      </c>
      <c r="G168" s="177">
        <v>11667.255856021271</v>
      </c>
    </row>
    <row r="169" spans="1:7" ht="14.5" x14ac:dyDescent="0.3">
      <c r="A169" s="175">
        <v>2208</v>
      </c>
      <c r="B169" s="176" t="s">
        <v>431</v>
      </c>
      <c r="C169" s="177">
        <v>7403844.2999999998</v>
      </c>
      <c r="D169" s="177">
        <v>0</v>
      </c>
      <c r="E169" s="177">
        <v>7403844.2999999998</v>
      </c>
      <c r="F169" s="178">
        <v>557.33000000000004</v>
      </c>
      <c r="G169" s="177">
        <v>13284.489081872498</v>
      </c>
    </row>
    <row r="170" spans="1:7" ht="14.5" x14ac:dyDescent="0.3">
      <c r="A170" s="175">
        <v>2209</v>
      </c>
      <c r="B170" s="176" t="s">
        <v>432</v>
      </c>
      <c r="C170" s="177">
        <v>5976997.0800000001</v>
      </c>
      <c r="D170" s="177">
        <v>0</v>
      </c>
      <c r="E170" s="177">
        <v>5976997.0800000001</v>
      </c>
      <c r="F170" s="178">
        <v>526.69000000000005</v>
      </c>
      <c r="G170" s="177">
        <v>11348.225863411113</v>
      </c>
    </row>
    <row r="171" spans="1:7" ht="14.5" x14ac:dyDescent="0.3">
      <c r="A171" s="175">
        <v>2210</v>
      </c>
      <c r="B171" s="176" t="s">
        <v>433</v>
      </c>
      <c r="C171" s="177">
        <v>972992.46</v>
      </c>
      <c r="D171" s="177">
        <v>0</v>
      </c>
      <c r="E171" s="177">
        <v>972992.46</v>
      </c>
      <c r="F171" s="178">
        <v>23.88</v>
      </c>
      <c r="G171" s="177">
        <v>40745.077889447239</v>
      </c>
    </row>
    <row r="172" spans="1:7" ht="14.5" x14ac:dyDescent="0.3">
      <c r="A172" s="175">
        <v>2212</v>
      </c>
      <c r="B172" s="176" t="s">
        <v>434</v>
      </c>
      <c r="C172" s="177">
        <v>20396358.52</v>
      </c>
      <c r="D172" s="177">
        <v>27232.45</v>
      </c>
      <c r="E172" s="177">
        <v>20369126.07</v>
      </c>
      <c r="F172" s="178">
        <v>2089.5500000000002</v>
      </c>
      <c r="G172" s="177">
        <v>9748.0922064559345</v>
      </c>
    </row>
    <row r="173" spans="1:7" ht="14.5" x14ac:dyDescent="0.3">
      <c r="A173" s="175">
        <v>2213</v>
      </c>
      <c r="B173" s="176" t="s">
        <v>435</v>
      </c>
      <c r="C173" s="177">
        <v>4446116.8599999994</v>
      </c>
      <c r="D173" s="177">
        <v>0</v>
      </c>
      <c r="E173" s="177">
        <v>4446116.8599999994</v>
      </c>
      <c r="F173" s="178">
        <v>376.78</v>
      </c>
      <c r="G173" s="177">
        <v>11800.299538192048</v>
      </c>
    </row>
    <row r="174" spans="1:7" ht="14.5" x14ac:dyDescent="0.3">
      <c r="A174" s="175">
        <v>2214</v>
      </c>
      <c r="B174" s="176" t="s">
        <v>436</v>
      </c>
      <c r="C174" s="177">
        <v>3395954.1500000004</v>
      </c>
      <c r="D174" s="177">
        <v>0</v>
      </c>
      <c r="E174" s="177">
        <v>3395954.1500000004</v>
      </c>
      <c r="F174" s="178">
        <v>270.45</v>
      </c>
      <c r="G174" s="177">
        <v>12556.680162691811</v>
      </c>
    </row>
    <row r="175" spans="1:7" ht="14.5" x14ac:dyDescent="0.3">
      <c r="A175" s="175">
        <v>2215</v>
      </c>
      <c r="B175" s="176" t="s">
        <v>437</v>
      </c>
      <c r="C175" s="177">
        <v>3912042.1899999995</v>
      </c>
      <c r="D175" s="177">
        <v>0</v>
      </c>
      <c r="E175" s="177">
        <v>3912042.1899999995</v>
      </c>
      <c r="F175" s="178">
        <v>297.73</v>
      </c>
      <c r="G175" s="177">
        <v>13139.563329190874</v>
      </c>
    </row>
    <row r="176" spans="1:7" ht="14.5" x14ac:dyDescent="0.3">
      <c r="A176" s="175">
        <v>2216</v>
      </c>
      <c r="B176" s="176" t="s">
        <v>438</v>
      </c>
      <c r="C176" s="177">
        <v>3630524.93</v>
      </c>
      <c r="D176" s="177">
        <v>0</v>
      </c>
      <c r="E176" s="177">
        <v>3630524.93</v>
      </c>
      <c r="F176" s="178">
        <v>291.14</v>
      </c>
      <c r="G176" s="177">
        <v>12470.031359483412</v>
      </c>
    </row>
    <row r="177" spans="1:7" ht="14.5" x14ac:dyDescent="0.3">
      <c r="A177" s="175">
        <v>2217</v>
      </c>
      <c r="B177" s="176" t="s">
        <v>439</v>
      </c>
      <c r="C177" s="177">
        <v>5173040.0199999996</v>
      </c>
      <c r="D177" s="177">
        <v>0</v>
      </c>
      <c r="E177" s="177">
        <v>5173040.0199999996</v>
      </c>
      <c r="F177" s="178">
        <v>393.76</v>
      </c>
      <c r="G177" s="177">
        <v>13137.545763917105</v>
      </c>
    </row>
    <row r="178" spans="1:7" ht="14.5" x14ac:dyDescent="0.3">
      <c r="A178" s="175">
        <v>2219</v>
      </c>
      <c r="B178" s="176" t="s">
        <v>440</v>
      </c>
      <c r="C178" s="177">
        <v>3244644.2</v>
      </c>
      <c r="D178" s="177">
        <v>0</v>
      </c>
      <c r="E178" s="177">
        <v>3244644.2</v>
      </c>
      <c r="F178" s="178">
        <v>263.06</v>
      </c>
      <c r="G178" s="177">
        <v>12334.236295902076</v>
      </c>
    </row>
    <row r="179" spans="1:7" ht="14.5" x14ac:dyDescent="0.3">
      <c r="A179" s="175">
        <v>2220</v>
      </c>
      <c r="B179" s="176" t="s">
        <v>441</v>
      </c>
      <c r="C179" s="177">
        <v>2998161.65</v>
      </c>
      <c r="D179" s="177">
        <v>0</v>
      </c>
      <c r="E179" s="177">
        <v>2998161.65</v>
      </c>
      <c r="F179" s="178">
        <v>191.27</v>
      </c>
      <c r="G179" s="177">
        <v>15675.023004130286</v>
      </c>
    </row>
    <row r="180" spans="1:7" ht="14.5" x14ac:dyDescent="0.3">
      <c r="A180" s="175">
        <v>2221</v>
      </c>
      <c r="B180" s="176" t="s">
        <v>442</v>
      </c>
      <c r="C180" s="177">
        <v>4470750.4399999995</v>
      </c>
      <c r="D180" s="177">
        <v>0</v>
      </c>
      <c r="E180" s="177">
        <v>4470750.4399999995</v>
      </c>
      <c r="F180" s="178">
        <v>420.02</v>
      </c>
      <c r="G180" s="177">
        <v>10644.137041093281</v>
      </c>
    </row>
    <row r="181" spans="1:7" ht="14.5" x14ac:dyDescent="0.3">
      <c r="A181" s="175">
        <v>2222</v>
      </c>
      <c r="B181" s="176" t="s">
        <v>443</v>
      </c>
      <c r="C181" s="177">
        <v>195441.87</v>
      </c>
      <c r="D181" s="177">
        <v>0</v>
      </c>
      <c r="E181" s="177">
        <v>195441.87</v>
      </c>
      <c r="F181" s="178">
        <v>2</v>
      </c>
      <c r="G181" s="177">
        <v>97720.934999999998</v>
      </c>
    </row>
    <row r="182" spans="1:7" ht="14.5" x14ac:dyDescent="0.3">
      <c r="A182" s="175">
        <v>2225</v>
      </c>
      <c r="B182" s="176" t="s">
        <v>444</v>
      </c>
      <c r="C182" s="177">
        <v>3992661.81</v>
      </c>
      <c r="D182" s="177">
        <v>0</v>
      </c>
      <c r="E182" s="177">
        <v>3992661.81</v>
      </c>
      <c r="F182" s="178">
        <v>220.24</v>
      </c>
      <c r="G182" s="177">
        <v>18128.686024337087</v>
      </c>
    </row>
    <row r="183" spans="1:7" ht="14.5" x14ac:dyDescent="0.3">
      <c r="A183" s="175">
        <v>2229</v>
      </c>
      <c r="B183" s="176" t="s">
        <v>445</v>
      </c>
      <c r="C183" s="177">
        <v>5024185.0999999996</v>
      </c>
      <c r="D183" s="177">
        <v>68618.009999999995</v>
      </c>
      <c r="E183" s="177">
        <v>4955567.09</v>
      </c>
      <c r="F183" s="178">
        <v>330.43</v>
      </c>
      <c r="G183" s="177">
        <v>14997.327996852586</v>
      </c>
    </row>
    <row r="184" spans="1:7" ht="14.5" x14ac:dyDescent="0.3">
      <c r="A184" s="175">
        <v>2239</v>
      </c>
      <c r="B184" s="176" t="s">
        <v>446</v>
      </c>
      <c r="C184" s="177">
        <v>229154325.81999999</v>
      </c>
      <c r="D184" s="177">
        <v>0</v>
      </c>
      <c r="E184" s="177">
        <v>229154325.81999999</v>
      </c>
      <c r="F184" s="178">
        <v>18727.09</v>
      </c>
      <c r="G184" s="177">
        <v>12236.515434058361</v>
      </c>
    </row>
    <row r="185" spans="1:7" ht="14.5" x14ac:dyDescent="0.3">
      <c r="A185" s="175">
        <v>2240</v>
      </c>
      <c r="B185" s="176" t="s">
        <v>447</v>
      </c>
      <c r="C185" s="177">
        <v>11854111.300000001</v>
      </c>
      <c r="D185" s="177">
        <v>0</v>
      </c>
      <c r="E185" s="177">
        <v>11854111.300000001</v>
      </c>
      <c r="F185" s="178">
        <v>1059.54</v>
      </c>
      <c r="G185" s="177">
        <v>11187.979028635069</v>
      </c>
    </row>
    <row r="186" spans="1:7" ht="14.5" x14ac:dyDescent="0.3">
      <c r="A186" s="175">
        <v>2241</v>
      </c>
      <c r="B186" s="176" t="s">
        <v>448</v>
      </c>
      <c r="C186" s="177">
        <v>71336609.960000008</v>
      </c>
      <c r="D186" s="177">
        <v>39421.58</v>
      </c>
      <c r="E186" s="177">
        <v>71297188.38000001</v>
      </c>
      <c r="F186" s="178">
        <v>5744.15</v>
      </c>
      <c r="G186" s="177">
        <v>12412.139024921009</v>
      </c>
    </row>
    <row r="187" spans="1:7" ht="14.5" x14ac:dyDescent="0.3">
      <c r="A187" s="175">
        <v>2242</v>
      </c>
      <c r="B187" s="176" t="s">
        <v>255</v>
      </c>
      <c r="C187" s="177">
        <v>152752781.35999998</v>
      </c>
      <c r="D187" s="177">
        <v>48200</v>
      </c>
      <c r="E187" s="177">
        <v>152704581.35999998</v>
      </c>
      <c r="F187" s="178">
        <v>11513.03</v>
      </c>
      <c r="G187" s="177">
        <v>13263.630978117835</v>
      </c>
    </row>
    <row r="188" spans="1:7" ht="14.5" x14ac:dyDescent="0.3">
      <c r="A188" s="175">
        <v>2243</v>
      </c>
      <c r="B188" s="176" t="s">
        <v>449</v>
      </c>
      <c r="C188" s="177">
        <v>473227818.64000005</v>
      </c>
      <c r="D188" s="177">
        <v>324055.99</v>
      </c>
      <c r="E188" s="177">
        <v>472903762.65000004</v>
      </c>
      <c r="F188" s="178">
        <v>38292.69</v>
      </c>
      <c r="G188" s="177">
        <v>12349.7138135242</v>
      </c>
    </row>
    <row r="189" spans="1:7" ht="14.5" x14ac:dyDescent="0.3">
      <c r="A189" s="175">
        <v>2244</v>
      </c>
      <c r="B189" s="176" t="s">
        <v>450</v>
      </c>
      <c r="C189" s="177">
        <v>55137295.5</v>
      </c>
      <c r="D189" s="177">
        <v>180807.18</v>
      </c>
      <c r="E189" s="177">
        <v>54956488.32</v>
      </c>
      <c r="F189" s="178">
        <v>4883.74</v>
      </c>
      <c r="G189" s="177">
        <v>11252.95128733307</v>
      </c>
    </row>
    <row r="190" spans="1:7" ht="14.5" x14ac:dyDescent="0.3">
      <c r="A190" s="175">
        <v>2245</v>
      </c>
      <c r="B190" s="176" t="s">
        <v>451</v>
      </c>
      <c r="C190" s="177">
        <v>6444834.6400000006</v>
      </c>
      <c r="D190" s="177">
        <v>0</v>
      </c>
      <c r="E190" s="177">
        <v>6444834.6400000006</v>
      </c>
      <c r="F190" s="178">
        <v>491.3</v>
      </c>
      <c r="G190" s="177">
        <v>13117.921107266437</v>
      </c>
    </row>
    <row r="191" spans="1:7" ht="14.5" x14ac:dyDescent="0.3">
      <c r="A191" s="175">
        <v>2247</v>
      </c>
      <c r="B191" s="176" t="s">
        <v>452</v>
      </c>
      <c r="C191" s="177">
        <v>1277609.67</v>
      </c>
      <c r="D191" s="177">
        <v>0</v>
      </c>
      <c r="E191" s="177">
        <v>1277609.67</v>
      </c>
      <c r="F191" s="178">
        <v>61.95</v>
      </c>
      <c r="G191" s="177">
        <v>20623.239225181595</v>
      </c>
    </row>
    <row r="192" spans="1:7" ht="14.5" x14ac:dyDescent="0.3">
      <c r="A192" s="175">
        <v>2248</v>
      </c>
      <c r="B192" s="176" t="s">
        <v>453</v>
      </c>
      <c r="C192" s="177">
        <v>15884096.159999998</v>
      </c>
      <c r="D192" s="177">
        <v>0</v>
      </c>
      <c r="E192" s="177">
        <v>15884096.159999998</v>
      </c>
      <c r="F192" s="178">
        <v>1771.49</v>
      </c>
      <c r="G192" s="177">
        <v>8966.5175417304072</v>
      </c>
    </row>
    <row r="193" spans="1:7" ht="14.5" x14ac:dyDescent="0.3">
      <c r="A193" s="175">
        <v>2249</v>
      </c>
      <c r="B193" s="176" t="s">
        <v>454</v>
      </c>
      <c r="C193" s="177">
        <v>11037762.560000001</v>
      </c>
      <c r="D193" s="177">
        <v>0</v>
      </c>
      <c r="E193" s="177">
        <v>11037762.560000001</v>
      </c>
      <c r="F193" s="178">
        <v>1168.9000000000001</v>
      </c>
      <c r="G193" s="177">
        <v>9442.8629994011462</v>
      </c>
    </row>
    <row r="194" spans="1:7" ht="14.5" x14ac:dyDescent="0.3">
      <c r="A194" s="175">
        <v>2251</v>
      </c>
      <c r="B194" s="176" t="s">
        <v>455</v>
      </c>
      <c r="C194" s="177">
        <v>10756827.48</v>
      </c>
      <c r="D194" s="177">
        <v>221540</v>
      </c>
      <c r="E194" s="177">
        <v>10535287.48</v>
      </c>
      <c r="F194" s="178">
        <v>1088.21</v>
      </c>
      <c r="G194" s="177">
        <v>9681.3000064325824</v>
      </c>
    </row>
    <row r="195" spans="1:7" ht="14.5" x14ac:dyDescent="0.3">
      <c r="A195" s="175">
        <v>2252</v>
      </c>
      <c r="B195" s="176" t="s">
        <v>456</v>
      </c>
      <c r="C195" s="177">
        <v>8788932.379999999</v>
      </c>
      <c r="D195" s="177">
        <v>0</v>
      </c>
      <c r="E195" s="177">
        <v>8788932.379999999</v>
      </c>
      <c r="F195" s="178">
        <v>743.4</v>
      </c>
      <c r="G195" s="177">
        <v>11822.615523271454</v>
      </c>
    </row>
    <row r="196" spans="1:7" ht="14.5" x14ac:dyDescent="0.3">
      <c r="A196" s="175">
        <v>2253</v>
      </c>
      <c r="B196" s="176" t="s">
        <v>457</v>
      </c>
      <c r="C196" s="177">
        <v>9976021.2699999996</v>
      </c>
      <c r="D196" s="177">
        <v>59152.97</v>
      </c>
      <c r="E196" s="177">
        <v>9916868.2999999989</v>
      </c>
      <c r="F196" s="178">
        <v>852.52</v>
      </c>
      <c r="G196" s="177">
        <v>11632.417186693567</v>
      </c>
    </row>
    <row r="197" spans="1:7" ht="14.5" x14ac:dyDescent="0.3">
      <c r="A197" s="175">
        <v>2254</v>
      </c>
      <c r="B197" s="176" t="s">
        <v>458</v>
      </c>
      <c r="C197" s="177">
        <v>49889489.609999999</v>
      </c>
      <c r="D197" s="177">
        <v>37425</v>
      </c>
      <c r="E197" s="177">
        <v>49852064.609999999</v>
      </c>
      <c r="F197" s="178">
        <v>4149.1000000000004</v>
      </c>
      <c r="G197" s="177">
        <v>12015.151384637631</v>
      </c>
    </row>
    <row r="198" spans="1:7" ht="14.5" x14ac:dyDescent="0.3">
      <c r="A198" s="175">
        <v>2255</v>
      </c>
      <c r="B198" s="176" t="s">
        <v>459</v>
      </c>
      <c r="C198" s="177">
        <v>9526328.0199999996</v>
      </c>
      <c r="D198" s="177">
        <v>241556.5</v>
      </c>
      <c r="E198" s="177">
        <v>9284771.5199999996</v>
      </c>
      <c r="F198" s="178">
        <v>874.33</v>
      </c>
      <c r="G198" s="177">
        <v>10619.298800224171</v>
      </c>
    </row>
    <row r="199" spans="1:7" ht="14.5" x14ac:dyDescent="0.3">
      <c r="A199" s="175">
        <v>2256</v>
      </c>
      <c r="B199" s="176" t="s">
        <v>460</v>
      </c>
      <c r="C199" s="177">
        <v>71192193.060000002</v>
      </c>
      <c r="D199" s="177">
        <v>0</v>
      </c>
      <c r="E199" s="177">
        <v>71192193.060000002</v>
      </c>
      <c r="F199" s="178">
        <v>6400.26</v>
      </c>
      <c r="G199" s="177">
        <v>11123.328280413609</v>
      </c>
    </row>
    <row r="200" spans="1:7" ht="14.5" x14ac:dyDescent="0.3">
      <c r="A200" s="175">
        <v>2257</v>
      </c>
      <c r="B200" s="176" t="s">
        <v>461</v>
      </c>
      <c r="C200" s="177">
        <v>11206644.890000001</v>
      </c>
      <c r="D200" s="177">
        <v>0</v>
      </c>
      <c r="E200" s="177">
        <v>11206644.890000001</v>
      </c>
      <c r="F200" s="178">
        <v>953.75</v>
      </c>
      <c r="G200" s="177">
        <v>11750.086385321101</v>
      </c>
    </row>
    <row r="201" spans="1:7" ht="14.5" x14ac:dyDescent="0.3">
      <c r="A201" s="175">
        <v>2262</v>
      </c>
      <c r="B201" s="176" t="s">
        <v>462</v>
      </c>
      <c r="C201" s="177">
        <v>6079581.2300000004</v>
      </c>
      <c r="D201" s="177">
        <v>0</v>
      </c>
      <c r="E201" s="177">
        <v>6079581.2300000004</v>
      </c>
      <c r="F201" s="178">
        <v>448.73</v>
      </c>
      <c r="G201" s="177">
        <v>13548.417155082121</v>
      </c>
    </row>
    <row r="202" spans="1:7" ht="14.5" x14ac:dyDescent="0.3">
      <c r="A202" s="175">
        <v>3997</v>
      </c>
      <c r="B202" s="176" t="s">
        <v>463</v>
      </c>
      <c r="C202" s="177">
        <v>4022645.64</v>
      </c>
      <c r="D202" s="177">
        <v>0</v>
      </c>
      <c r="E202" s="177">
        <v>4022645.64</v>
      </c>
      <c r="F202" s="178">
        <v>135.31</v>
      </c>
      <c r="G202" s="177">
        <v>29729.108269898752</v>
      </c>
    </row>
    <row r="203" spans="1:7" ht="14.5" x14ac:dyDescent="0.3">
      <c r="A203" s="175">
        <v>4131</v>
      </c>
      <c r="B203" s="176" t="s">
        <v>464</v>
      </c>
      <c r="C203" s="177">
        <v>50051802.359999999</v>
      </c>
      <c r="D203" s="177">
        <v>0</v>
      </c>
      <c r="E203" s="177">
        <v>50051802.359999999</v>
      </c>
      <c r="F203" s="178">
        <v>2762.84</v>
      </c>
      <c r="G203" s="177">
        <v>18116.069826700063</v>
      </c>
    </row>
    <row r="204" spans="1:7" ht="13.5" thickBot="1" x14ac:dyDescent="0.35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5">
      <c r="A205" s="133">
        <v>197</v>
      </c>
      <c r="B205" s="133"/>
      <c r="C205" s="134">
        <v>6641384858.949996</v>
      </c>
      <c r="D205" s="134">
        <v>8493668.379999999</v>
      </c>
      <c r="E205" s="134">
        <v>6632891190.569993</v>
      </c>
      <c r="F205" s="181">
        <v>543526.27000000048</v>
      </c>
      <c r="G205" s="134">
        <f>E205/F205</f>
        <v>12203.441777653152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B9D3-C6F8-4D32-8768-4E49F90F001E}">
  <dimension ref="A1:G205"/>
  <sheetViews>
    <sheetView workbookViewId="0">
      <pane xSplit="2" ySplit="6" topLeftCell="C183" activePane="bottomRight" state="frozen"/>
      <selection pane="topRight" activeCell="C1" sqref="C1"/>
      <selection pane="bottomLeft" activeCell="A8" sqref="A8"/>
      <selection pane="bottomRight" activeCell="G185" sqref="G185"/>
    </sheetView>
  </sheetViews>
  <sheetFormatPr defaultRowHeight="13" x14ac:dyDescent="0.3"/>
  <cols>
    <col min="2" max="2" width="13" customWidth="1"/>
    <col min="3" max="3" width="16.1796875" customWidth="1"/>
    <col min="4" max="4" width="17.81640625" bestFit="1" customWidth="1"/>
    <col min="5" max="5" width="18.1796875" customWidth="1"/>
    <col min="6" max="6" width="13.54296875" customWidth="1"/>
    <col min="7" max="7" width="13.26953125" customWidth="1"/>
  </cols>
  <sheetData>
    <row r="1" spans="1:7" ht="14.5" x14ac:dyDescent="0.35">
      <c r="A1" s="160" t="s">
        <v>515</v>
      </c>
    </row>
    <row r="2" spans="1:7" ht="14.5" x14ac:dyDescent="0.35">
      <c r="A2" s="161" t="s">
        <v>516</v>
      </c>
    </row>
    <row r="3" spans="1:7" ht="14.5" x14ac:dyDescent="0.35">
      <c r="A3" s="160" t="s">
        <v>533</v>
      </c>
    </row>
    <row r="4" spans="1:7" ht="14.5" x14ac:dyDescent="0.35">
      <c r="A4" s="161" t="s">
        <v>517</v>
      </c>
    </row>
    <row r="6" spans="1:7" ht="14.5" x14ac:dyDescent="0.35">
      <c r="A6" s="172" t="s">
        <v>491</v>
      </c>
      <c r="B6" s="172" t="s">
        <v>492</v>
      </c>
      <c r="C6" s="173" t="s">
        <v>522</v>
      </c>
      <c r="D6" s="173" t="s">
        <v>523</v>
      </c>
      <c r="E6" s="173" t="s">
        <v>524</v>
      </c>
      <c r="F6" s="174" t="s">
        <v>495</v>
      </c>
      <c r="G6" s="173" t="s">
        <v>496</v>
      </c>
    </row>
    <row r="7" spans="1:7" ht="14.5" x14ac:dyDescent="0.3">
      <c r="A7" s="175">
        <v>2180</v>
      </c>
      <c r="B7" s="176" t="s">
        <v>408</v>
      </c>
      <c r="C7" s="177">
        <v>724209647.93000007</v>
      </c>
      <c r="D7" s="177">
        <v>14251.5</v>
      </c>
      <c r="E7" s="177">
        <v>724195396.43000007</v>
      </c>
      <c r="F7" s="178">
        <v>43881.72</v>
      </c>
      <c r="G7" s="177">
        <v>16503.350288685131</v>
      </c>
    </row>
    <row r="8" spans="1:7" ht="14.5" x14ac:dyDescent="0.3">
      <c r="A8" s="175">
        <v>2243</v>
      </c>
      <c r="B8" s="176" t="s">
        <v>449</v>
      </c>
      <c r="C8" s="177">
        <v>498564971.07999998</v>
      </c>
      <c r="D8" s="177">
        <v>247241.46</v>
      </c>
      <c r="E8" s="177">
        <v>498317729.62</v>
      </c>
      <c r="F8" s="178">
        <v>37937.01</v>
      </c>
      <c r="G8" s="177">
        <v>13135.398114400687</v>
      </c>
    </row>
    <row r="9" spans="1:7" ht="14.5" x14ac:dyDescent="0.3">
      <c r="A9" s="175">
        <v>2142</v>
      </c>
      <c r="B9" s="176" t="s">
        <v>402</v>
      </c>
      <c r="C9" s="177">
        <v>490758610.44999999</v>
      </c>
      <c r="D9" s="177">
        <v>131957</v>
      </c>
      <c r="E9" s="177">
        <v>490626653.44999999</v>
      </c>
      <c r="F9" s="178">
        <v>37863.480000000003</v>
      </c>
      <c r="G9" s="177">
        <v>12957.780252898041</v>
      </c>
    </row>
    <row r="10" spans="1:7" ht="14.5" x14ac:dyDescent="0.3">
      <c r="A10" s="175">
        <v>2239</v>
      </c>
      <c r="B10" s="176" t="s">
        <v>446</v>
      </c>
      <c r="C10" s="177">
        <v>235634007.12</v>
      </c>
      <c r="D10" s="177">
        <v>0</v>
      </c>
      <c r="E10" s="177">
        <v>235634007.12</v>
      </c>
      <c r="F10" s="178">
        <v>18595.97</v>
      </c>
      <c r="G10" s="177">
        <v>12671.240441880687</v>
      </c>
    </row>
    <row r="11" spans="1:7" ht="14.5" x14ac:dyDescent="0.3">
      <c r="A11" s="175">
        <v>1976</v>
      </c>
      <c r="B11" s="176" t="s">
        <v>307</v>
      </c>
      <c r="C11" s="177">
        <v>189521542.56999999</v>
      </c>
      <c r="D11" s="177">
        <v>14252.22</v>
      </c>
      <c r="E11" s="177">
        <v>189507290.34999999</v>
      </c>
      <c r="F11" s="178">
        <v>16853.349999999999</v>
      </c>
      <c r="G11" s="177">
        <v>11244.487911898821</v>
      </c>
    </row>
    <row r="12" spans="1:7" ht="14.5" x14ac:dyDescent="0.3">
      <c r="A12" s="175">
        <v>1924</v>
      </c>
      <c r="B12" s="176" t="s">
        <v>280</v>
      </c>
      <c r="C12" s="177">
        <v>215901635.63</v>
      </c>
      <c r="D12" s="177">
        <v>1050</v>
      </c>
      <c r="E12" s="177">
        <v>215900585.63</v>
      </c>
      <c r="F12" s="178">
        <v>16809.52</v>
      </c>
      <c r="G12" s="177">
        <v>12843.947098429937</v>
      </c>
    </row>
    <row r="13" spans="1:7" ht="14.5" x14ac:dyDescent="0.3">
      <c r="A13" s="175">
        <v>2082</v>
      </c>
      <c r="B13" s="176" t="s">
        <v>364</v>
      </c>
      <c r="C13" s="177">
        <v>216899077.17000002</v>
      </c>
      <c r="D13" s="177">
        <v>854</v>
      </c>
      <c r="E13" s="177">
        <v>216898223.17000002</v>
      </c>
      <c r="F13" s="178">
        <v>15977.93</v>
      </c>
      <c r="G13" s="177">
        <v>13574.863775845808</v>
      </c>
    </row>
    <row r="14" spans="1:7" ht="14.5" x14ac:dyDescent="0.3">
      <c r="A14" s="175">
        <v>2048</v>
      </c>
      <c r="B14" s="176" t="s">
        <v>350</v>
      </c>
      <c r="C14" s="177">
        <v>163890887.72999999</v>
      </c>
      <c r="D14" s="177">
        <v>37602</v>
      </c>
      <c r="E14" s="177">
        <v>163853285.72999999</v>
      </c>
      <c r="F14" s="178">
        <v>13587.56</v>
      </c>
      <c r="G14" s="177">
        <v>12059.066214243028</v>
      </c>
    </row>
    <row r="15" spans="1:7" ht="14.5" x14ac:dyDescent="0.3">
      <c r="A15" s="175">
        <v>2242</v>
      </c>
      <c r="B15" s="176" t="s">
        <v>255</v>
      </c>
      <c r="C15" s="177">
        <v>156006841.84</v>
      </c>
      <c r="D15" s="177">
        <v>50400</v>
      </c>
      <c r="E15" s="177">
        <v>155956441.84</v>
      </c>
      <c r="F15" s="178">
        <v>11397.9</v>
      </c>
      <c r="G15" s="177">
        <v>13682.910171171883</v>
      </c>
    </row>
    <row r="16" spans="1:7" ht="14.5" x14ac:dyDescent="0.3">
      <c r="A16" s="175">
        <v>2183</v>
      </c>
      <c r="B16" s="176" t="s">
        <v>411</v>
      </c>
      <c r="C16" s="177">
        <v>136613472.47</v>
      </c>
      <c r="D16" s="177">
        <v>463882.32</v>
      </c>
      <c r="E16" s="177">
        <v>136149590.15000001</v>
      </c>
      <c r="F16" s="178">
        <v>11356.39</v>
      </c>
      <c r="G16" s="177">
        <v>11988.808956895635</v>
      </c>
    </row>
    <row r="17" spans="1:7" ht="14.5" x14ac:dyDescent="0.3">
      <c r="A17" s="175">
        <v>2182</v>
      </c>
      <c r="B17" s="176" t="s">
        <v>410</v>
      </c>
      <c r="C17" s="177">
        <v>135765441.53999999</v>
      </c>
      <c r="D17" s="177">
        <v>0</v>
      </c>
      <c r="E17" s="177">
        <v>135765441.53999999</v>
      </c>
      <c r="F17" s="178">
        <v>9548.6</v>
      </c>
      <c r="G17" s="177">
        <v>14218.360968100034</v>
      </c>
    </row>
    <row r="18" spans="1:7" ht="14.5" x14ac:dyDescent="0.3">
      <c r="A18" s="175">
        <v>2083</v>
      </c>
      <c r="B18" s="176" t="s">
        <v>365</v>
      </c>
      <c r="C18" s="177">
        <v>110961643.03</v>
      </c>
      <c r="D18" s="177">
        <v>11754.18</v>
      </c>
      <c r="E18" s="177">
        <v>110949888.84999999</v>
      </c>
      <c r="F18" s="178">
        <v>9245.68</v>
      </c>
      <c r="G18" s="177">
        <v>12000.1869900321</v>
      </c>
    </row>
    <row r="19" spans="1:7" ht="14.5" x14ac:dyDescent="0.3">
      <c r="A19" s="175">
        <v>1922</v>
      </c>
      <c r="B19" s="176" t="s">
        <v>278</v>
      </c>
      <c r="C19" s="177">
        <v>128273949.98999999</v>
      </c>
      <c r="D19" s="177">
        <v>254918</v>
      </c>
      <c r="E19" s="177">
        <v>128019031.98999999</v>
      </c>
      <c r="F19" s="178">
        <v>9028.14</v>
      </c>
      <c r="G19" s="177">
        <v>14180.000752092901</v>
      </c>
    </row>
    <row r="20" spans="1:7" ht="14.5" x14ac:dyDescent="0.3">
      <c r="A20" s="175">
        <v>2100</v>
      </c>
      <c r="B20" s="176" t="s">
        <v>381</v>
      </c>
      <c r="C20" s="177">
        <v>101988328.15000001</v>
      </c>
      <c r="D20" s="177">
        <v>0</v>
      </c>
      <c r="E20" s="177">
        <v>101988328.15000001</v>
      </c>
      <c r="F20" s="178">
        <v>8797.75</v>
      </c>
      <c r="G20" s="177">
        <v>11592.546747748005</v>
      </c>
    </row>
    <row r="21" spans="1:7" ht="14.5" x14ac:dyDescent="0.3">
      <c r="A21" s="175">
        <v>2187</v>
      </c>
      <c r="B21" s="176" t="s">
        <v>414</v>
      </c>
      <c r="C21" s="177">
        <v>112241764.06</v>
      </c>
      <c r="D21" s="177">
        <v>0</v>
      </c>
      <c r="E21" s="177">
        <v>112241764.06</v>
      </c>
      <c r="F21" s="178">
        <v>8684.64</v>
      </c>
      <c r="G21" s="177">
        <v>12924.17003583338</v>
      </c>
    </row>
    <row r="22" spans="1:7" ht="14.5" x14ac:dyDescent="0.3">
      <c r="A22" s="175">
        <v>1928</v>
      </c>
      <c r="B22" s="176" t="s">
        <v>284</v>
      </c>
      <c r="C22" s="177">
        <v>86563876.400000006</v>
      </c>
      <c r="D22" s="177">
        <v>39295</v>
      </c>
      <c r="E22" s="177">
        <v>86524581.400000006</v>
      </c>
      <c r="F22" s="178">
        <v>7168.8</v>
      </c>
      <c r="G22" s="177">
        <v>12069.604592121415</v>
      </c>
    </row>
    <row r="23" spans="1:7" ht="14.5" x14ac:dyDescent="0.3">
      <c r="A23" s="175">
        <v>2057</v>
      </c>
      <c r="B23" s="176" t="s">
        <v>357</v>
      </c>
      <c r="C23" s="177">
        <v>82080513.329999998</v>
      </c>
      <c r="D23" s="177">
        <v>20000</v>
      </c>
      <c r="E23" s="177">
        <v>82060513.329999998</v>
      </c>
      <c r="F23" s="178">
        <v>6989.31</v>
      </c>
      <c r="G23" s="177">
        <v>11740.860446882452</v>
      </c>
    </row>
    <row r="24" spans="1:7" ht="14.5" x14ac:dyDescent="0.3">
      <c r="A24" s="175">
        <v>1977</v>
      </c>
      <c r="B24" s="176" t="s">
        <v>308</v>
      </c>
      <c r="C24" s="177">
        <v>82958241.640000001</v>
      </c>
      <c r="D24" s="177">
        <v>2820</v>
      </c>
      <c r="E24" s="177">
        <v>82955421.640000001</v>
      </c>
      <c r="F24" s="178">
        <v>6985.21</v>
      </c>
      <c r="G24" s="177">
        <v>11875.866529424313</v>
      </c>
    </row>
    <row r="25" spans="1:7" ht="14.5" x14ac:dyDescent="0.3">
      <c r="A25" s="175">
        <v>1923</v>
      </c>
      <c r="B25" s="176" t="s">
        <v>279</v>
      </c>
      <c r="C25" s="177">
        <v>100016865.08</v>
      </c>
      <c r="D25" s="177">
        <v>750033.06</v>
      </c>
      <c r="E25" s="177">
        <v>99266832.019999996</v>
      </c>
      <c r="F25" s="178">
        <v>6766.99</v>
      </c>
      <c r="G25" s="177">
        <v>14669.274229753553</v>
      </c>
    </row>
    <row r="26" spans="1:7" ht="14.5" x14ac:dyDescent="0.3">
      <c r="A26" s="175">
        <v>2256</v>
      </c>
      <c r="B26" s="176" t="s">
        <v>460</v>
      </c>
      <c r="C26" s="177">
        <v>76210468.260000005</v>
      </c>
      <c r="D26" s="177">
        <v>0</v>
      </c>
      <c r="E26" s="177">
        <v>76210468.260000005</v>
      </c>
      <c r="F26" s="178">
        <v>6339.02</v>
      </c>
      <c r="G26" s="177">
        <v>12022.436947666989</v>
      </c>
    </row>
    <row r="27" spans="1:7" ht="14.5" x14ac:dyDescent="0.3">
      <c r="A27" s="175">
        <v>1901</v>
      </c>
      <c r="B27" s="176" t="s">
        <v>277</v>
      </c>
      <c r="C27" s="177">
        <v>84209023.930000007</v>
      </c>
      <c r="D27" s="177">
        <v>0</v>
      </c>
      <c r="E27" s="177">
        <v>84209023.930000007</v>
      </c>
      <c r="F27" s="178">
        <v>6062.84</v>
      </c>
      <c r="G27" s="177">
        <v>13889.369326916099</v>
      </c>
    </row>
    <row r="28" spans="1:7" ht="14.5" x14ac:dyDescent="0.3">
      <c r="A28" s="175">
        <v>2241</v>
      </c>
      <c r="B28" s="176" t="s">
        <v>448</v>
      </c>
      <c r="C28" s="177">
        <v>73904111.739999995</v>
      </c>
      <c r="D28" s="177">
        <v>36829.449999999997</v>
      </c>
      <c r="E28" s="177">
        <v>73867282.289999992</v>
      </c>
      <c r="F28" s="178">
        <v>5745.75</v>
      </c>
      <c r="G28" s="177">
        <v>12855.986127137448</v>
      </c>
    </row>
    <row r="29" spans="1:7" ht="14.5" x14ac:dyDescent="0.3">
      <c r="A29" s="175">
        <v>1991</v>
      </c>
      <c r="B29" s="176" t="s">
        <v>311</v>
      </c>
      <c r="C29" s="177">
        <v>58521958.829999998</v>
      </c>
      <c r="D29" s="177">
        <v>0</v>
      </c>
      <c r="E29" s="177">
        <v>58521958.829999998</v>
      </c>
      <c r="F29" s="178">
        <v>5555.11</v>
      </c>
      <c r="G29" s="177">
        <v>10534.797480157909</v>
      </c>
    </row>
    <row r="30" spans="1:7" ht="14.5" x14ac:dyDescent="0.3">
      <c r="A30" s="175">
        <v>2185</v>
      </c>
      <c r="B30" s="176" t="s">
        <v>412</v>
      </c>
      <c r="C30" s="177">
        <v>71645448.400000006</v>
      </c>
      <c r="D30" s="177">
        <v>0</v>
      </c>
      <c r="E30" s="177">
        <v>71645448.400000006</v>
      </c>
      <c r="F30" s="178">
        <v>5452.07</v>
      </c>
      <c r="G30" s="177">
        <v>13140.962680229713</v>
      </c>
    </row>
    <row r="31" spans="1:7" ht="14.5" x14ac:dyDescent="0.3">
      <c r="A31" s="175">
        <v>2054</v>
      </c>
      <c r="B31" s="176" t="s">
        <v>355</v>
      </c>
      <c r="C31" s="177">
        <v>68856328.859999999</v>
      </c>
      <c r="D31" s="177">
        <v>2636</v>
      </c>
      <c r="E31" s="177">
        <v>68853692.859999999</v>
      </c>
      <c r="F31" s="178">
        <v>5598.04</v>
      </c>
      <c r="G31" s="177">
        <v>12299.607158934199</v>
      </c>
    </row>
    <row r="32" spans="1:7" ht="14.5" x14ac:dyDescent="0.3">
      <c r="A32" s="175">
        <v>2206</v>
      </c>
      <c r="B32" s="176" t="s">
        <v>429</v>
      </c>
      <c r="C32" s="177">
        <v>68625616.450000003</v>
      </c>
      <c r="D32" s="177">
        <v>2476.25</v>
      </c>
      <c r="E32" s="177">
        <v>68623140.200000003</v>
      </c>
      <c r="F32" s="178">
        <v>5342.86</v>
      </c>
      <c r="G32" s="177">
        <v>12843.896377595522</v>
      </c>
    </row>
    <row r="33" spans="1:7" ht="14.5" x14ac:dyDescent="0.3">
      <c r="A33" s="175">
        <v>2146</v>
      </c>
      <c r="B33" s="176" t="s">
        <v>406</v>
      </c>
      <c r="C33" s="177">
        <v>76167868.890000001</v>
      </c>
      <c r="D33" s="177">
        <v>0</v>
      </c>
      <c r="E33" s="177">
        <v>76167868.890000001</v>
      </c>
      <c r="F33" s="178">
        <v>5219.5600000000004</v>
      </c>
      <c r="G33" s="177">
        <v>14592.775806772983</v>
      </c>
    </row>
    <row r="34" spans="1:7" ht="14.5" x14ac:dyDescent="0.3">
      <c r="A34" s="175">
        <v>2088</v>
      </c>
      <c r="B34" s="176" t="s">
        <v>370</v>
      </c>
      <c r="C34" s="177">
        <v>61708151.829999998</v>
      </c>
      <c r="D34" s="177">
        <v>0</v>
      </c>
      <c r="E34" s="177">
        <v>61708151.829999998</v>
      </c>
      <c r="F34" s="178">
        <v>4908.8</v>
      </c>
      <c r="G34" s="177">
        <v>12570.924020127119</v>
      </c>
    </row>
    <row r="35" spans="1:7" ht="14.5" x14ac:dyDescent="0.3">
      <c r="A35" s="175">
        <v>2097</v>
      </c>
      <c r="B35" s="176" t="s">
        <v>379</v>
      </c>
      <c r="C35" s="177">
        <v>62126905.810000002</v>
      </c>
      <c r="D35" s="177">
        <v>284395.5</v>
      </c>
      <c r="E35" s="177">
        <v>61842510.310000002</v>
      </c>
      <c r="F35" s="178">
        <v>4913.2700000000004</v>
      </c>
      <c r="G35" s="177">
        <v>12586.833271934984</v>
      </c>
    </row>
    <row r="36" spans="1:7" ht="14.5" x14ac:dyDescent="0.3">
      <c r="A36" s="175">
        <v>2244</v>
      </c>
      <c r="B36" s="176" t="s">
        <v>450</v>
      </c>
      <c r="C36" s="177">
        <v>59949059.289999999</v>
      </c>
      <c r="D36" s="177">
        <v>78377.929999999993</v>
      </c>
      <c r="E36" s="177">
        <v>59870681.359999999</v>
      </c>
      <c r="F36" s="178">
        <v>4832.57</v>
      </c>
      <c r="G36" s="177">
        <v>12388.994129417681</v>
      </c>
    </row>
    <row r="37" spans="1:7" ht="14.5" x14ac:dyDescent="0.3">
      <c r="A37" s="175">
        <v>2042</v>
      </c>
      <c r="B37" s="176" t="s">
        <v>344</v>
      </c>
      <c r="C37" s="177">
        <v>54139708.599999994</v>
      </c>
      <c r="D37" s="177">
        <v>0</v>
      </c>
      <c r="E37" s="177">
        <v>54139708.599999994</v>
      </c>
      <c r="F37" s="178">
        <v>4716.12</v>
      </c>
      <c r="G37" s="177">
        <v>11479.713959780496</v>
      </c>
    </row>
    <row r="38" spans="1:7" ht="14.5" x14ac:dyDescent="0.3">
      <c r="A38" s="175">
        <v>1894</v>
      </c>
      <c r="B38" s="176" t="s">
        <v>270</v>
      </c>
      <c r="C38" s="177">
        <v>57141306.609999999</v>
      </c>
      <c r="D38" s="177">
        <v>28946.12</v>
      </c>
      <c r="E38" s="177">
        <v>57112360.490000002</v>
      </c>
      <c r="F38" s="178">
        <v>4941.96</v>
      </c>
      <c r="G38" s="177">
        <v>11556.621358732164</v>
      </c>
    </row>
    <row r="39" spans="1:7" ht="14.5" x14ac:dyDescent="0.3">
      <c r="A39" s="175">
        <v>2055</v>
      </c>
      <c r="B39" s="176" t="s">
        <v>356</v>
      </c>
      <c r="C39" s="177">
        <v>53484943.219999999</v>
      </c>
      <c r="D39" s="177">
        <v>51421.15</v>
      </c>
      <c r="E39" s="177">
        <v>53433522.07</v>
      </c>
      <c r="F39" s="178">
        <v>4384.6000000000004</v>
      </c>
      <c r="G39" s="177">
        <v>12186.635512931623</v>
      </c>
    </row>
    <row r="40" spans="1:7" ht="14.5" x14ac:dyDescent="0.3">
      <c r="A40" s="175">
        <v>1926</v>
      </c>
      <c r="B40" s="176" t="s">
        <v>282</v>
      </c>
      <c r="C40" s="177">
        <v>50761719.120000005</v>
      </c>
      <c r="D40" s="177">
        <v>153696.20000000001</v>
      </c>
      <c r="E40" s="177">
        <v>50608022.920000002</v>
      </c>
      <c r="F40" s="178">
        <v>4243.9799999999996</v>
      </c>
      <c r="G40" s="177">
        <v>11924.661030447836</v>
      </c>
    </row>
    <row r="41" spans="1:7" ht="14.5" x14ac:dyDescent="0.3">
      <c r="A41" s="175">
        <v>2254</v>
      </c>
      <c r="B41" s="176" t="s">
        <v>458</v>
      </c>
      <c r="C41" s="177">
        <v>55882362.409999996</v>
      </c>
      <c r="D41" s="177">
        <v>22666.66</v>
      </c>
      <c r="E41" s="177">
        <v>55859695.75</v>
      </c>
      <c r="F41" s="178">
        <v>4029.62</v>
      </c>
      <c r="G41" s="177">
        <v>13862.27380001092</v>
      </c>
    </row>
    <row r="42" spans="1:7" ht="14.5" x14ac:dyDescent="0.3">
      <c r="A42" s="175">
        <v>2043</v>
      </c>
      <c r="B42" s="176" t="s">
        <v>345</v>
      </c>
      <c r="C42" s="177">
        <v>48866227.299999997</v>
      </c>
      <c r="D42" s="177">
        <v>0</v>
      </c>
      <c r="E42" s="177">
        <v>48866227.299999997</v>
      </c>
      <c r="F42" s="178">
        <v>4123.5</v>
      </c>
      <c r="G42" s="177">
        <v>11850.667466957681</v>
      </c>
    </row>
    <row r="43" spans="1:7" ht="14.5" x14ac:dyDescent="0.3">
      <c r="A43" s="175">
        <v>1929</v>
      </c>
      <c r="B43" s="176" t="s">
        <v>285</v>
      </c>
      <c r="C43" s="177">
        <v>51043923.240000002</v>
      </c>
      <c r="D43" s="177">
        <v>0</v>
      </c>
      <c r="E43" s="177">
        <v>51043923.240000002</v>
      </c>
      <c r="F43" s="178">
        <v>4144.2</v>
      </c>
      <c r="G43" s="177">
        <v>12316.95459678587</v>
      </c>
    </row>
    <row r="44" spans="1:7" ht="14.5" x14ac:dyDescent="0.3">
      <c r="A44" s="175">
        <v>2101</v>
      </c>
      <c r="B44" s="176" t="s">
        <v>382</v>
      </c>
      <c r="C44" s="177">
        <v>44096462</v>
      </c>
      <c r="D44" s="177">
        <v>0</v>
      </c>
      <c r="E44" s="177">
        <v>44096462</v>
      </c>
      <c r="F44" s="178">
        <v>3950.73</v>
      </c>
      <c r="G44" s="177">
        <v>11161.5984893931</v>
      </c>
    </row>
    <row r="45" spans="1:7" ht="14.5" x14ac:dyDescent="0.3">
      <c r="A45" s="175">
        <v>1966</v>
      </c>
      <c r="B45" s="176" t="s">
        <v>299</v>
      </c>
      <c r="C45" s="177">
        <v>36667739.700000003</v>
      </c>
      <c r="D45" s="177">
        <v>0</v>
      </c>
      <c r="E45" s="177">
        <v>36667739.700000003</v>
      </c>
      <c r="F45" s="178">
        <v>2951.26</v>
      </c>
      <c r="G45" s="177">
        <v>12424.435563115416</v>
      </c>
    </row>
    <row r="46" spans="1:7" ht="14.5" x14ac:dyDescent="0.3">
      <c r="A46" s="175">
        <v>2024</v>
      </c>
      <c r="B46" s="176" t="s">
        <v>341</v>
      </c>
      <c r="C46" s="177">
        <v>55731550.969999999</v>
      </c>
      <c r="D46" s="177">
        <v>71793.84</v>
      </c>
      <c r="E46" s="177">
        <v>55659757.129999995</v>
      </c>
      <c r="F46" s="178">
        <v>3742.83</v>
      </c>
      <c r="G46" s="177">
        <v>14871.035320866829</v>
      </c>
    </row>
    <row r="47" spans="1:7" ht="14.5" x14ac:dyDescent="0.3">
      <c r="A47" s="175">
        <v>2138</v>
      </c>
      <c r="B47" s="176" t="s">
        <v>398</v>
      </c>
      <c r="C47" s="177">
        <v>46507103.160000004</v>
      </c>
      <c r="D47" s="177">
        <v>282658.18</v>
      </c>
      <c r="E47" s="177">
        <v>46224444.980000004</v>
      </c>
      <c r="F47" s="178">
        <v>3714.15</v>
      </c>
      <c r="G47" s="177">
        <v>12445.497618566833</v>
      </c>
    </row>
    <row r="48" spans="1:7" ht="14.5" x14ac:dyDescent="0.3">
      <c r="A48" s="175">
        <v>2104</v>
      </c>
      <c r="B48" s="176" t="s">
        <v>385</v>
      </c>
      <c r="C48" s="177">
        <v>35747457.579999998</v>
      </c>
      <c r="D48" s="177">
        <v>1273800.53</v>
      </c>
      <c r="E48" s="177">
        <v>34473657.049999997</v>
      </c>
      <c r="F48" s="178">
        <v>2935.58</v>
      </c>
      <c r="G48" s="177">
        <v>11743.388717050804</v>
      </c>
    </row>
    <row r="49" spans="1:7" ht="14.5" x14ac:dyDescent="0.3">
      <c r="A49" s="175">
        <v>2191</v>
      </c>
      <c r="B49" s="176" t="s">
        <v>417</v>
      </c>
      <c r="C49" s="177">
        <v>41545315.93</v>
      </c>
      <c r="D49" s="177">
        <v>0</v>
      </c>
      <c r="E49" s="177">
        <v>41545315.93</v>
      </c>
      <c r="F49" s="178">
        <v>3024.79</v>
      </c>
      <c r="G49" s="177">
        <v>13734.942237312342</v>
      </c>
    </row>
    <row r="50" spans="1:7" ht="14.5" x14ac:dyDescent="0.3">
      <c r="A50" s="175">
        <v>1970</v>
      </c>
      <c r="B50" s="176" t="s">
        <v>303</v>
      </c>
      <c r="C50" s="177">
        <v>36535277.260000005</v>
      </c>
      <c r="D50" s="177">
        <v>0</v>
      </c>
      <c r="E50" s="177">
        <v>36535277.260000005</v>
      </c>
      <c r="F50" s="178">
        <v>3269.68</v>
      </c>
      <c r="G50" s="177">
        <v>11173.961139928069</v>
      </c>
    </row>
    <row r="51" spans="1:7" ht="14.5" x14ac:dyDescent="0.3">
      <c r="A51" s="175">
        <v>1930</v>
      </c>
      <c r="B51" s="176" t="s">
        <v>286</v>
      </c>
      <c r="C51" s="177">
        <v>36926286.869999997</v>
      </c>
      <c r="D51" s="177">
        <v>0</v>
      </c>
      <c r="E51" s="177">
        <v>36926286.869999997</v>
      </c>
      <c r="F51" s="178">
        <v>3197.64</v>
      </c>
      <c r="G51" s="177">
        <v>11547.981283071265</v>
      </c>
    </row>
    <row r="52" spans="1:7" ht="14.5" x14ac:dyDescent="0.3">
      <c r="A52" s="175">
        <v>2190</v>
      </c>
      <c r="B52" s="176" t="s">
        <v>416</v>
      </c>
      <c r="C52" s="177">
        <v>37849310.079999998</v>
      </c>
      <c r="D52" s="177">
        <v>58182.71</v>
      </c>
      <c r="E52" s="177">
        <v>37791127.369999997</v>
      </c>
      <c r="F52" s="178">
        <v>2964.29</v>
      </c>
      <c r="G52" s="177">
        <v>12748.795620536452</v>
      </c>
    </row>
    <row r="53" spans="1:7" ht="14.5" x14ac:dyDescent="0.3">
      <c r="A53" s="175">
        <v>1965</v>
      </c>
      <c r="B53" s="176" t="s">
        <v>298</v>
      </c>
      <c r="C53" s="177">
        <v>35691675.539999999</v>
      </c>
      <c r="D53" s="177">
        <v>0</v>
      </c>
      <c r="E53" s="177">
        <v>35691675.539999999</v>
      </c>
      <c r="F53" s="178">
        <v>2971.26</v>
      </c>
      <c r="G53" s="177">
        <v>12012.303043153408</v>
      </c>
    </row>
    <row r="54" spans="1:7" ht="14.5" x14ac:dyDescent="0.3">
      <c r="A54" s="175">
        <v>2207</v>
      </c>
      <c r="B54" s="176" t="s">
        <v>430</v>
      </c>
      <c r="C54" s="177">
        <v>35421525.490000002</v>
      </c>
      <c r="D54" s="177">
        <v>500</v>
      </c>
      <c r="E54" s="177">
        <v>35421025.490000002</v>
      </c>
      <c r="F54" s="178">
        <v>2926.31</v>
      </c>
      <c r="G54" s="177">
        <v>12104.331219180471</v>
      </c>
    </row>
    <row r="55" spans="1:7" ht="14.5" x14ac:dyDescent="0.3">
      <c r="A55" s="175">
        <v>1948</v>
      </c>
      <c r="B55" s="176" t="s">
        <v>296</v>
      </c>
      <c r="C55" s="177">
        <v>33937904.630000003</v>
      </c>
      <c r="D55" s="177">
        <v>0</v>
      </c>
      <c r="E55" s="177">
        <v>33937904.630000003</v>
      </c>
      <c r="F55" s="178">
        <v>2751.13</v>
      </c>
      <c r="G55" s="177">
        <v>12335.987259780528</v>
      </c>
    </row>
    <row r="56" spans="1:7" ht="14.5" x14ac:dyDescent="0.3">
      <c r="A56" s="175">
        <v>2053</v>
      </c>
      <c r="B56" s="176" t="s">
        <v>354</v>
      </c>
      <c r="C56" s="177">
        <v>37295236.769999996</v>
      </c>
      <c r="D56" s="177">
        <v>0</v>
      </c>
      <c r="E56" s="177">
        <v>37295236.769999996</v>
      </c>
      <c r="F56" s="178">
        <v>2697.1</v>
      </c>
      <c r="G56" s="177">
        <v>13827.902847502872</v>
      </c>
    </row>
    <row r="57" spans="1:7" ht="14.5" x14ac:dyDescent="0.3">
      <c r="A57" s="175">
        <v>2087</v>
      </c>
      <c r="B57" s="176" t="s">
        <v>369</v>
      </c>
      <c r="C57" s="177">
        <v>32769978.609999999</v>
      </c>
      <c r="D57" s="177">
        <v>0</v>
      </c>
      <c r="E57" s="177">
        <v>32769978.609999999</v>
      </c>
      <c r="F57" s="178">
        <v>2579.52</v>
      </c>
      <c r="G57" s="177">
        <v>12703.905614222802</v>
      </c>
    </row>
    <row r="58" spans="1:7" ht="14.5" x14ac:dyDescent="0.3">
      <c r="A58" s="175">
        <v>2181</v>
      </c>
      <c r="B58" s="176" t="s">
        <v>409</v>
      </c>
      <c r="C58" s="177">
        <v>32851552.829999998</v>
      </c>
      <c r="D58" s="177">
        <v>0</v>
      </c>
      <c r="E58" s="177">
        <v>32851552.829999998</v>
      </c>
      <c r="F58" s="178">
        <v>2815.94</v>
      </c>
      <c r="G58" s="177">
        <v>11666.282957023232</v>
      </c>
    </row>
    <row r="59" spans="1:7" ht="14.5" x14ac:dyDescent="0.3">
      <c r="A59" s="175">
        <v>4131</v>
      </c>
      <c r="B59" s="176" t="s">
        <v>464</v>
      </c>
      <c r="C59" s="177">
        <v>35281034.160000004</v>
      </c>
      <c r="D59" s="177">
        <v>199500</v>
      </c>
      <c r="E59" s="177">
        <v>35081534.160000004</v>
      </c>
      <c r="F59" s="178">
        <v>2786.3</v>
      </c>
      <c r="G59" s="177">
        <v>12590.723956501453</v>
      </c>
    </row>
    <row r="60" spans="1:7" ht="14.5" x14ac:dyDescent="0.3">
      <c r="A60" s="175">
        <v>2056</v>
      </c>
      <c r="B60" s="176" t="s">
        <v>473</v>
      </c>
      <c r="C60" s="177">
        <v>26253119.129999999</v>
      </c>
      <c r="D60" s="177">
        <v>0</v>
      </c>
      <c r="E60" s="177">
        <v>26253119.129999999</v>
      </c>
      <c r="F60" s="178">
        <v>2699.87</v>
      </c>
      <c r="G60" s="177">
        <v>9723.8456407160338</v>
      </c>
    </row>
    <row r="61" spans="1:7" ht="14.5" x14ac:dyDescent="0.3">
      <c r="A61" s="175">
        <v>2108</v>
      </c>
      <c r="B61" s="176" t="s">
        <v>388</v>
      </c>
      <c r="C61" s="177">
        <v>32177706.170000002</v>
      </c>
      <c r="D61" s="177">
        <v>0</v>
      </c>
      <c r="E61" s="177">
        <v>32177706.170000002</v>
      </c>
      <c r="F61" s="178">
        <v>2533.52</v>
      </c>
      <c r="G61" s="177">
        <v>12700.790272032587</v>
      </c>
    </row>
    <row r="62" spans="1:7" ht="14.5" x14ac:dyDescent="0.3">
      <c r="A62" s="175">
        <v>2139</v>
      </c>
      <c r="B62" s="176" t="s">
        <v>399</v>
      </c>
      <c r="C62" s="177">
        <v>31461987.289999999</v>
      </c>
      <c r="D62" s="177">
        <v>0</v>
      </c>
      <c r="E62" s="177">
        <v>31461987.289999999</v>
      </c>
      <c r="F62" s="178">
        <v>2722.98</v>
      </c>
      <c r="G62" s="177">
        <v>11554.248393304393</v>
      </c>
    </row>
    <row r="63" spans="1:7" ht="14.5" x14ac:dyDescent="0.3">
      <c r="A63" s="175">
        <v>1925</v>
      </c>
      <c r="B63" s="176" t="s">
        <v>281</v>
      </c>
      <c r="C63" s="177">
        <v>32163361.25</v>
      </c>
      <c r="D63" s="177">
        <v>0</v>
      </c>
      <c r="E63" s="177">
        <v>32163361.25</v>
      </c>
      <c r="F63" s="178">
        <v>2494.91</v>
      </c>
      <c r="G63" s="177">
        <v>12891.591780865843</v>
      </c>
    </row>
    <row r="64" spans="1:7" ht="14.5" x14ac:dyDescent="0.3">
      <c r="A64" s="175">
        <v>2041</v>
      </c>
      <c r="B64" s="176" t="s">
        <v>343</v>
      </c>
      <c r="C64" s="177">
        <v>38429528.359999999</v>
      </c>
      <c r="D64" s="177">
        <v>84383.49</v>
      </c>
      <c r="E64" s="177">
        <v>38345144.869999997</v>
      </c>
      <c r="F64" s="178">
        <v>2518.56</v>
      </c>
      <c r="G64" s="177">
        <v>15225.027344990787</v>
      </c>
    </row>
    <row r="65" spans="1:7" ht="14.5" x14ac:dyDescent="0.3">
      <c r="A65" s="175">
        <v>2039</v>
      </c>
      <c r="B65" s="176" t="s">
        <v>342</v>
      </c>
      <c r="C65" s="177">
        <v>28244030.669999998</v>
      </c>
      <c r="D65" s="177">
        <v>0</v>
      </c>
      <c r="E65" s="177">
        <v>28244030.669999998</v>
      </c>
      <c r="F65" s="178">
        <v>2228.11</v>
      </c>
      <c r="G65" s="177">
        <v>12676.228135056168</v>
      </c>
    </row>
    <row r="66" spans="1:7" ht="14.5" x14ac:dyDescent="0.3">
      <c r="A66" s="175">
        <v>2147</v>
      </c>
      <c r="B66" s="176" t="s">
        <v>407</v>
      </c>
      <c r="C66" s="177">
        <v>32516553.939999998</v>
      </c>
      <c r="D66" s="177">
        <v>7000</v>
      </c>
      <c r="E66" s="177">
        <v>32509553.939999998</v>
      </c>
      <c r="F66" s="178">
        <v>2214.84</v>
      </c>
      <c r="G66" s="177">
        <v>14678.059787614453</v>
      </c>
    </row>
    <row r="67" spans="1:7" ht="14.5" x14ac:dyDescent="0.3">
      <c r="A67" s="175">
        <v>2102</v>
      </c>
      <c r="B67" s="176" t="s">
        <v>383</v>
      </c>
      <c r="C67" s="177">
        <v>24161588.670000002</v>
      </c>
      <c r="D67" s="177">
        <v>0</v>
      </c>
      <c r="E67" s="177">
        <v>24161588.670000002</v>
      </c>
      <c r="F67" s="178">
        <v>2260.1999999999998</v>
      </c>
      <c r="G67" s="177">
        <v>10690.022418370057</v>
      </c>
    </row>
    <row r="68" spans="1:7" ht="14.5" x14ac:dyDescent="0.3">
      <c r="A68" s="175">
        <v>1944</v>
      </c>
      <c r="B68" s="176" t="s">
        <v>292</v>
      </c>
      <c r="C68" s="177">
        <v>25617751.84</v>
      </c>
      <c r="D68" s="177">
        <v>89008.26</v>
      </c>
      <c r="E68" s="177">
        <v>25528743.579999998</v>
      </c>
      <c r="F68" s="178">
        <v>2230.98</v>
      </c>
      <c r="G68" s="177">
        <v>11442.838384925009</v>
      </c>
    </row>
    <row r="69" spans="1:7" ht="14.5" x14ac:dyDescent="0.3">
      <c r="A69" s="175">
        <v>2212</v>
      </c>
      <c r="B69" s="176" t="s">
        <v>434</v>
      </c>
      <c r="C69" s="177">
        <v>21587868.91</v>
      </c>
      <c r="D69" s="177">
        <v>27232.45</v>
      </c>
      <c r="E69" s="177">
        <v>21560636.460000001</v>
      </c>
      <c r="F69" s="178">
        <v>2025.92</v>
      </c>
      <c r="G69" s="177">
        <v>10642.392819064919</v>
      </c>
    </row>
    <row r="70" spans="1:7" ht="14.5" x14ac:dyDescent="0.3">
      <c r="A70" s="175">
        <v>2197</v>
      </c>
      <c r="B70" s="176" t="s">
        <v>421</v>
      </c>
      <c r="C70" s="177">
        <v>23600044.619999997</v>
      </c>
      <c r="D70" s="177">
        <v>15006.19</v>
      </c>
      <c r="E70" s="177">
        <v>23585038.429999996</v>
      </c>
      <c r="F70" s="178">
        <v>2043.05</v>
      </c>
      <c r="G70" s="177">
        <v>11544.033885612196</v>
      </c>
    </row>
    <row r="71" spans="1:7" ht="14.5" x14ac:dyDescent="0.3">
      <c r="A71" s="175">
        <v>2143</v>
      </c>
      <c r="B71" s="176" t="s">
        <v>403</v>
      </c>
      <c r="C71" s="177">
        <v>23971937.710000001</v>
      </c>
      <c r="D71" s="177">
        <v>0</v>
      </c>
      <c r="E71" s="177">
        <v>23971937.710000001</v>
      </c>
      <c r="F71" s="178">
        <v>2005.99</v>
      </c>
      <c r="G71" s="177">
        <v>11950.178071675333</v>
      </c>
    </row>
    <row r="72" spans="1:7" ht="14.5" x14ac:dyDescent="0.3">
      <c r="A72" s="175">
        <v>2103</v>
      </c>
      <c r="B72" s="176" t="s">
        <v>384</v>
      </c>
      <c r="C72" s="177">
        <v>19252648.670000002</v>
      </c>
      <c r="D72" s="177">
        <v>0</v>
      </c>
      <c r="E72" s="177">
        <v>19252648.670000002</v>
      </c>
      <c r="F72" s="178">
        <v>1820.19</v>
      </c>
      <c r="G72" s="177">
        <v>10577.274169180142</v>
      </c>
    </row>
    <row r="73" spans="1:7" ht="14.5" x14ac:dyDescent="0.3">
      <c r="A73" s="175">
        <v>1933</v>
      </c>
      <c r="B73" s="176" t="s">
        <v>288</v>
      </c>
      <c r="C73" s="177">
        <v>20776975.199999999</v>
      </c>
      <c r="D73" s="177">
        <v>444474.46</v>
      </c>
      <c r="E73" s="177">
        <v>20332500.739999998</v>
      </c>
      <c r="F73" s="178">
        <v>1766.26</v>
      </c>
      <c r="G73" s="177">
        <v>11511.612525902188</v>
      </c>
    </row>
    <row r="74" spans="1:7" ht="14.5" x14ac:dyDescent="0.3">
      <c r="A74" s="175">
        <v>1931</v>
      </c>
      <c r="B74" s="176" t="s">
        <v>287</v>
      </c>
      <c r="C74" s="177">
        <v>21509092.479999997</v>
      </c>
      <c r="D74" s="177">
        <v>0</v>
      </c>
      <c r="E74" s="177">
        <v>21509092.479999997</v>
      </c>
      <c r="F74" s="178">
        <v>1572.76</v>
      </c>
      <c r="G74" s="177">
        <v>13676.01698924184</v>
      </c>
    </row>
    <row r="75" spans="1:7" ht="14.5" x14ac:dyDescent="0.3">
      <c r="A75" s="175">
        <v>2141</v>
      </c>
      <c r="B75" s="176" t="s">
        <v>401</v>
      </c>
      <c r="C75" s="177">
        <v>20192296.780000001</v>
      </c>
      <c r="D75" s="177">
        <v>112950</v>
      </c>
      <c r="E75" s="177">
        <v>20079346.780000001</v>
      </c>
      <c r="F75" s="178">
        <v>1610.62</v>
      </c>
      <c r="G75" s="177">
        <v>12466.843066645144</v>
      </c>
    </row>
    <row r="76" spans="1:7" ht="14.5" x14ac:dyDescent="0.3">
      <c r="A76" s="175">
        <v>2205</v>
      </c>
      <c r="B76" s="176" t="s">
        <v>428</v>
      </c>
      <c r="C76" s="177">
        <v>18321077.219999999</v>
      </c>
      <c r="D76" s="177">
        <v>0</v>
      </c>
      <c r="E76" s="177">
        <v>18321077.219999999</v>
      </c>
      <c r="F76" s="178">
        <v>1547.93</v>
      </c>
      <c r="G76" s="177">
        <v>11835.856414695754</v>
      </c>
    </row>
    <row r="77" spans="1:7" ht="14.5" x14ac:dyDescent="0.3">
      <c r="A77" s="175">
        <v>2091</v>
      </c>
      <c r="B77" s="176" t="s">
        <v>373</v>
      </c>
      <c r="C77" s="177">
        <v>19739163.759999998</v>
      </c>
      <c r="D77" s="177">
        <v>0</v>
      </c>
      <c r="E77" s="177">
        <v>19739163.759999998</v>
      </c>
      <c r="F77" s="178">
        <v>1608.36</v>
      </c>
      <c r="G77" s="177">
        <v>12272.851699868188</v>
      </c>
    </row>
    <row r="78" spans="1:7" ht="14.5" x14ac:dyDescent="0.3">
      <c r="A78" s="175">
        <v>1900</v>
      </c>
      <c r="B78" s="176" t="s">
        <v>276</v>
      </c>
      <c r="C78" s="177">
        <v>21084433.850000001</v>
      </c>
      <c r="D78" s="177">
        <v>167895.33</v>
      </c>
      <c r="E78" s="177">
        <v>20916538.520000003</v>
      </c>
      <c r="F78" s="178">
        <v>1659.87</v>
      </c>
      <c r="G78" s="177">
        <v>12601.311259315491</v>
      </c>
    </row>
    <row r="79" spans="1:7" ht="14.5" x14ac:dyDescent="0.3">
      <c r="A79" s="175">
        <v>1935</v>
      </c>
      <c r="B79" s="176" t="s">
        <v>290</v>
      </c>
      <c r="C79" s="177">
        <v>19838007.559999999</v>
      </c>
      <c r="D79" s="177">
        <v>0</v>
      </c>
      <c r="E79" s="177">
        <v>19838007.559999999</v>
      </c>
      <c r="F79" s="178">
        <v>1439.76</v>
      </c>
      <c r="G79" s="177">
        <v>13778.690587320109</v>
      </c>
    </row>
    <row r="80" spans="1:7" ht="14.5" x14ac:dyDescent="0.3">
      <c r="A80" s="175">
        <v>2248</v>
      </c>
      <c r="B80" s="176" t="s">
        <v>453</v>
      </c>
      <c r="C80" s="177">
        <v>18559995.23</v>
      </c>
      <c r="D80" s="177">
        <v>0</v>
      </c>
      <c r="E80" s="177">
        <v>18559995.23</v>
      </c>
      <c r="F80" s="178">
        <v>1933.02</v>
      </c>
      <c r="G80" s="177">
        <v>9601.5536466254871</v>
      </c>
    </row>
    <row r="81" spans="1:7" ht="14.5" x14ac:dyDescent="0.3">
      <c r="A81" s="175">
        <v>1994</v>
      </c>
      <c r="B81" s="176" t="s">
        <v>314</v>
      </c>
      <c r="C81" s="177">
        <v>14595818.960000001</v>
      </c>
      <c r="D81" s="177">
        <v>0</v>
      </c>
      <c r="E81" s="177">
        <v>14595818.960000001</v>
      </c>
      <c r="F81" s="178">
        <v>1424.24</v>
      </c>
      <c r="G81" s="177">
        <v>10248.145649609616</v>
      </c>
    </row>
    <row r="82" spans="1:7" ht="14.5" x14ac:dyDescent="0.3">
      <c r="A82" s="175">
        <v>1974</v>
      </c>
      <c r="B82" s="176" t="s">
        <v>306</v>
      </c>
      <c r="C82" s="177">
        <v>15968791.01</v>
      </c>
      <c r="D82" s="177">
        <v>41789.94</v>
      </c>
      <c r="E82" s="177">
        <v>15927001.07</v>
      </c>
      <c r="F82" s="178">
        <v>1284.68</v>
      </c>
      <c r="G82" s="177">
        <v>12397.640712083943</v>
      </c>
    </row>
    <row r="83" spans="1:7" ht="14.5" x14ac:dyDescent="0.3">
      <c r="A83" s="175">
        <v>2204</v>
      </c>
      <c r="B83" s="176" t="s">
        <v>427</v>
      </c>
      <c r="C83" s="177">
        <v>17208955.530000001</v>
      </c>
      <c r="D83" s="177">
        <v>0</v>
      </c>
      <c r="E83" s="177">
        <v>17208955.530000001</v>
      </c>
      <c r="F83" s="178">
        <v>1399.36</v>
      </c>
      <c r="G83" s="177">
        <v>12297.732913617656</v>
      </c>
    </row>
    <row r="84" spans="1:7" ht="14.5" x14ac:dyDescent="0.3">
      <c r="A84" s="175">
        <v>2084</v>
      </c>
      <c r="B84" s="176" t="s">
        <v>366</v>
      </c>
      <c r="C84" s="177">
        <v>15647168.84</v>
      </c>
      <c r="D84" s="177">
        <v>5428.81</v>
      </c>
      <c r="E84" s="177">
        <v>15641740.029999999</v>
      </c>
      <c r="F84" s="178">
        <v>1397.23</v>
      </c>
      <c r="G84" s="177">
        <v>11194.821203380974</v>
      </c>
    </row>
    <row r="85" spans="1:7" ht="14.5" x14ac:dyDescent="0.3">
      <c r="A85" s="175">
        <v>2002</v>
      </c>
      <c r="B85" s="176" t="s">
        <v>322</v>
      </c>
      <c r="C85" s="177">
        <v>15794164.210000001</v>
      </c>
      <c r="D85" s="177">
        <v>0</v>
      </c>
      <c r="E85" s="177">
        <v>15794164.210000001</v>
      </c>
      <c r="F85" s="178">
        <v>1260.9100000000001</v>
      </c>
      <c r="G85" s="177">
        <v>12526.004401582984</v>
      </c>
    </row>
    <row r="86" spans="1:7" ht="14.5" x14ac:dyDescent="0.3">
      <c r="A86" s="175">
        <v>2003</v>
      </c>
      <c r="B86" s="176" t="s">
        <v>323</v>
      </c>
      <c r="C86" s="177">
        <v>14558201</v>
      </c>
      <c r="D86" s="177">
        <v>0</v>
      </c>
      <c r="E86" s="177">
        <v>14558201</v>
      </c>
      <c r="F86" s="178">
        <v>1335.72</v>
      </c>
      <c r="G86" s="177">
        <v>10899.141287096098</v>
      </c>
    </row>
    <row r="87" spans="1:7" ht="14.5" x14ac:dyDescent="0.3">
      <c r="A87" s="175">
        <v>2137</v>
      </c>
      <c r="B87" s="176" t="s">
        <v>397</v>
      </c>
      <c r="C87" s="177">
        <v>15902030.619999999</v>
      </c>
      <c r="D87" s="177">
        <v>0</v>
      </c>
      <c r="E87" s="177">
        <v>15902030.619999999</v>
      </c>
      <c r="F87" s="178">
        <v>1249.43</v>
      </c>
      <c r="G87" s="177">
        <v>12727.428203260686</v>
      </c>
    </row>
    <row r="88" spans="1:7" ht="14.5" x14ac:dyDescent="0.3">
      <c r="A88" s="175">
        <v>1964</v>
      </c>
      <c r="B88" s="176" t="s">
        <v>297</v>
      </c>
      <c r="C88" s="177">
        <v>14589878.24</v>
      </c>
      <c r="D88" s="177">
        <v>0</v>
      </c>
      <c r="E88" s="177">
        <v>14589878.24</v>
      </c>
      <c r="F88" s="178">
        <v>1250.6300000000001</v>
      </c>
      <c r="G88" s="177">
        <v>11666.022916450109</v>
      </c>
    </row>
    <row r="89" spans="1:7" ht="14.5" x14ac:dyDescent="0.3">
      <c r="A89" s="175">
        <v>2249</v>
      </c>
      <c r="B89" s="176" t="s">
        <v>454</v>
      </c>
      <c r="C89" s="177">
        <v>15782488.27</v>
      </c>
      <c r="D89" s="177">
        <v>0</v>
      </c>
      <c r="E89" s="177">
        <v>15782488.27</v>
      </c>
      <c r="F89" s="178">
        <v>1365.87</v>
      </c>
      <c r="G89" s="177">
        <v>11554.897808722646</v>
      </c>
    </row>
    <row r="90" spans="1:7" ht="14.5" x14ac:dyDescent="0.3">
      <c r="A90" s="175">
        <v>2096</v>
      </c>
      <c r="B90" s="176" t="s">
        <v>378</v>
      </c>
      <c r="C90" s="177">
        <v>14914243.539999999</v>
      </c>
      <c r="D90" s="177">
        <v>0</v>
      </c>
      <c r="E90" s="177">
        <v>14914243.539999999</v>
      </c>
      <c r="F90" s="178">
        <v>1181.05</v>
      </c>
      <c r="G90" s="177">
        <v>12627.95270310317</v>
      </c>
    </row>
    <row r="91" spans="1:7" ht="14.5" x14ac:dyDescent="0.3">
      <c r="A91" s="175">
        <v>2110</v>
      </c>
      <c r="B91" s="176" t="s">
        <v>390</v>
      </c>
      <c r="C91" s="177">
        <v>16788971.129999999</v>
      </c>
      <c r="D91" s="177">
        <v>0</v>
      </c>
      <c r="E91" s="177">
        <v>16788971.129999999</v>
      </c>
      <c r="F91" s="178">
        <v>1514.03</v>
      </c>
      <c r="G91" s="177">
        <v>11088.928971024352</v>
      </c>
    </row>
    <row r="92" spans="1:7" ht="14.5" x14ac:dyDescent="0.3">
      <c r="A92" s="175">
        <v>2092</v>
      </c>
      <c r="B92" s="176" t="s">
        <v>374</v>
      </c>
      <c r="C92" s="177">
        <v>11075822.91</v>
      </c>
      <c r="D92" s="177">
        <v>49673.77</v>
      </c>
      <c r="E92" s="177">
        <v>11026149.140000001</v>
      </c>
      <c r="F92" s="178">
        <v>1032.67</v>
      </c>
      <c r="G92" s="177">
        <v>10677.321060939119</v>
      </c>
    </row>
    <row r="93" spans="1:7" ht="14.5" x14ac:dyDescent="0.3">
      <c r="A93" s="175">
        <v>2086</v>
      </c>
      <c r="B93" s="176" t="s">
        <v>368</v>
      </c>
      <c r="C93" s="177">
        <v>13016324.449999999</v>
      </c>
      <c r="D93" s="177">
        <v>0</v>
      </c>
      <c r="E93" s="177">
        <v>13016324.449999999</v>
      </c>
      <c r="F93" s="178">
        <v>1106.26</v>
      </c>
      <c r="G93" s="177">
        <v>11766.062634462061</v>
      </c>
    </row>
    <row r="94" spans="1:7" ht="14.5" x14ac:dyDescent="0.3">
      <c r="A94" s="175">
        <v>1978</v>
      </c>
      <c r="B94" s="176" t="s">
        <v>309</v>
      </c>
      <c r="C94" s="177">
        <v>15509150.369999999</v>
      </c>
      <c r="D94" s="177">
        <v>170408.04</v>
      </c>
      <c r="E94" s="177">
        <v>15338742.33</v>
      </c>
      <c r="F94" s="178">
        <v>1163.02</v>
      </c>
      <c r="G94" s="177">
        <v>13188.71758869151</v>
      </c>
    </row>
    <row r="95" spans="1:7" ht="14.5" x14ac:dyDescent="0.3">
      <c r="A95" s="175">
        <v>2009</v>
      </c>
      <c r="B95" s="176" t="s">
        <v>327</v>
      </c>
      <c r="C95" s="177">
        <v>20267785.5</v>
      </c>
      <c r="D95" s="177">
        <v>329676.65000000002</v>
      </c>
      <c r="E95" s="177">
        <v>19938108.850000001</v>
      </c>
      <c r="F95" s="178">
        <v>1292.1600000000001</v>
      </c>
      <c r="G95" s="177">
        <v>15430.061950532441</v>
      </c>
    </row>
    <row r="96" spans="1:7" ht="14.5" x14ac:dyDescent="0.3">
      <c r="A96" s="175">
        <v>2186</v>
      </c>
      <c r="B96" s="176" t="s">
        <v>413</v>
      </c>
      <c r="C96" s="177">
        <v>14670974.41</v>
      </c>
      <c r="D96" s="177">
        <v>0</v>
      </c>
      <c r="E96" s="177">
        <v>14670974.41</v>
      </c>
      <c r="F96" s="178">
        <v>1058.8800000000001</v>
      </c>
      <c r="G96" s="177">
        <v>13855.181333106677</v>
      </c>
    </row>
    <row r="97" spans="1:7" ht="14.5" x14ac:dyDescent="0.3">
      <c r="A97" s="175">
        <v>2023</v>
      </c>
      <c r="B97" s="176" t="s">
        <v>340</v>
      </c>
      <c r="C97" s="177">
        <v>11871228.66</v>
      </c>
      <c r="D97" s="177">
        <v>0</v>
      </c>
      <c r="E97" s="177">
        <v>11871228.66</v>
      </c>
      <c r="F97" s="178">
        <v>1166.52</v>
      </c>
      <c r="G97" s="177">
        <v>10176.618197716285</v>
      </c>
    </row>
    <row r="98" spans="1:7" ht="14.5" x14ac:dyDescent="0.3">
      <c r="A98" s="175">
        <v>2044</v>
      </c>
      <c r="B98" s="176" t="s">
        <v>346</v>
      </c>
      <c r="C98" s="177">
        <v>12575508.460000001</v>
      </c>
      <c r="D98" s="177">
        <v>0</v>
      </c>
      <c r="E98" s="177">
        <v>12575508.460000001</v>
      </c>
      <c r="F98" s="178">
        <v>1088.8800000000001</v>
      </c>
      <c r="G98" s="177">
        <v>11549.030618617295</v>
      </c>
    </row>
    <row r="99" spans="1:7" ht="14.5" x14ac:dyDescent="0.3">
      <c r="A99" s="175">
        <v>2251</v>
      </c>
      <c r="B99" s="176" t="s">
        <v>455</v>
      </c>
      <c r="C99" s="177">
        <v>11759530.699999999</v>
      </c>
      <c r="D99" s="177">
        <v>160882</v>
      </c>
      <c r="E99" s="177">
        <v>11598648.699999999</v>
      </c>
      <c r="F99" s="178">
        <v>1078.24</v>
      </c>
      <c r="G99" s="177">
        <v>10757.019494732156</v>
      </c>
    </row>
    <row r="100" spans="1:7" ht="14.5" x14ac:dyDescent="0.3">
      <c r="A100" s="175">
        <v>1936</v>
      </c>
      <c r="B100" s="176" t="s">
        <v>291</v>
      </c>
      <c r="C100" s="177">
        <v>10816517.18</v>
      </c>
      <c r="D100" s="177">
        <v>263510.89</v>
      </c>
      <c r="E100" s="177">
        <v>10553006.289999999</v>
      </c>
      <c r="F100" s="178">
        <v>960.57</v>
      </c>
      <c r="G100" s="177">
        <v>10986.191834015219</v>
      </c>
    </row>
    <row r="101" spans="1:7" ht="14.5" x14ac:dyDescent="0.3">
      <c r="A101" s="175">
        <v>2081</v>
      </c>
      <c r="B101" s="176" t="s">
        <v>363</v>
      </c>
      <c r="C101" s="177">
        <v>9715010.620000001</v>
      </c>
      <c r="D101" s="177">
        <v>0</v>
      </c>
      <c r="E101" s="177">
        <v>9715010.620000001</v>
      </c>
      <c r="F101" s="178">
        <v>972.43</v>
      </c>
      <c r="G101" s="177">
        <v>9990.4472507018509</v>
      </c>
    </row>
    <row r="102" spans="1:7" ht="14.5" x14ac:dyDescent="0.3">
      <c r="A102" s="175">
        <v>1899</v>
      </c>
      <c r="B102" s="176" t="s">
        <v>275</v>
      </c>
      <c r="C102" s="177">
        <v>4038440</v>
      </c>
      <c r="D102" s="177">
        <v>56469</v>
      </c>
      <c r="E102" s="177">
        <v>3981971</v>
      </c>
      <c r="F102" s="178">
        <v>265.48</v>
      </c>
      <c r="G102" s="177">
        <v>14999.13741148109</v>
      </c>
    </row>
    <row r="103" spans="1:7" ht="14.5" x14ac:dyDescent="0.3">
      <c r="A103" s="175">
        <v>2015</v>
      </c>
      <c r="B103" s="176" t="s">
        <v>332</v>
      </c>
      <c r="C103" s="177">
        <v>10539320.23</v>
      </c>
      <c r="D103" s="177">
        <v>0</v>
      </c>
      <c r="E103" s="177">
        <v>10539320.23</v>
      </c>
      <c r="F103" s="178">
        <v>1060.83</v>
      </c>
      <c r="G103" s="177">
        <v>9934.9756605676703</v>
      </c>
    </row>
    <row r="104" spans="1:7" ht="14.5" x14ac:dyDescent="0.3">
      <c r="A104" s="175">
        <v>2240</v>
      </c>
      <c r="B104" s="176" t="s">
        <v>447</v>
      </c>
      <c r="C104" s="177">
        <v>12220299</v>
      </c>
      <c r="D104" s="177">
        <v>0</v>
      </c>
      <c r="E104" s="177">
        <v>12220299</v>
      </c>
      <c r="F104" s="178">
        <v>1083.1199999999999</v>
      </c>
      <c r="G104" s="177">
        <v>11282.497784179039</v>
      </c>
    </row>
    <row r="105" spans="1:7" ht="14.5" x14ac:dyDescent="0.3">
      <c r="A105" s="175">
        <v>2257</v>
      </c>
      <c r="B105" s="176" t="s">
        <v>461</v>
      </c>
      <c r="C105" s="177">
        <v>12897449.059999999</v>
      </c>
      <c r="D105" s="177">
        <v>0</v>
      </c>
      <c r="E105" s="177">
        <v>12897449.059999999</v>
      </c>
      <c r="F105" s="178">
        <v>994.58</v>
      </c>
      <c r="G105" s="177">
        <v>12967.734179251542</v>
      </c>
    </row>
    <row r="106" spans="1:7" ht="14.5" x14ac:dyDescent="0.3">
      <c r="A106" s="175">
        <v>2253</v>
      </c>
      <c r="B106" s="176" t="s">
        <v>457</v>
      </c>
      <c r="C106" s="177">
        <v>10909984.059999999</v>
      </c>
      <c r="D106" s="177">
        <v>0</v>
      </c>
      <c r="E106" s="177">
        <v>10909984.059999999</v>
      </c>
      <c r="F106" s="178">
        <v>851.71</v>
      </c>
      <c r="G106" s="177">
        <v>12809.505653332704</v>
      </c>
    </row>
    <row r="107" spans="1:7" ht="14.5" x14ac:dyDescent="0.3">
      <c r="A107" s="175">
        <v>2116</v>
      </c>
      <c r="B107" s="176" t="s">
        <v>396</v>
      </c>
      <c r="C107" s="177">
        <v>11446535.210000001</v>
      </c>
      <c r="D107" s="177">
        <v>2563</v>
      </c>
      <c r="E107" s="177">
        <v>11443972.210000001</v>
      </c>
      <c r="F107" s="178">
        <v>922.72</v>
      </c>
      <c r="G107" s="177">
        <v>12402.43216793827</v>
      </c>
    </row>
    <row r="108" spans="1:7" ht="14.5" x14ac:dyDescent="0.3">
      <c r="A108" s="175">
        <v>2255</v>
      </c>
      <c r="B108" s="176" t="s">
        <v>459</v>
      </c>
      <c r="C108" s="177">
        <v>11740637.719999999</v>
      </c>
      <c r="D108" s="177">
        <v>90237</v>
      </c>
      <c r="E108" s="177">
        <v>11650400.719999999</v>
      </c>
      <c r="F108" s="178">
        <v>844.09</v>
      </c>
      <c r="G108" s="177">
        <v>13802.320510845999</v>
      </c>
    </row>
    <row r="109" spans="1:7" ht="14.5" x14ac:dyDescent="0.3">
      <c r="A109" s="175">
        <v>1946</v>
      </c>
      <c r="B109" s="176" t="s">
        <v>294</v>
      </c>
      <c r="C109" s="177">
        <v>9399961.0899999999</v>
      </c>
      <c r="D109" s="177">
        <v>0</v>
      </c>
      <c r="E109" s="177">
        <v>9399961.0899999999</v>
      </c>
      <c r="F109" s="178">
        <v>799.31</v>
      </c>
      <c r="G109" s="177">
        <v>11760.094443957914</v>
      </c>
    </row>
    <row r="110" spans="1:7" ht="14.5" x14ac:dyDescent="0.3">
      <c r="A110" s="175">
        <v>2252</v>
      </c>
      <c r="B110" s="176" t="s">
        <v>456</v>
      </c>
      <c r="C110" s="177">
        <v>8659805.7100000009</v>
      </c>
      <c r="D110" s="177">
        <v>0</v>
      </c>
      <c r="E110" s="177">
        <v>8659805.7100000009</v>
      </c>
      <c r="F110" s="178">
        <v>737.61</v>
      </c>
      <c r="G110" s="177">
        <v>11740.358332994401</v>
      </c>
    </row>
    <row r="111" spans="1:7" ht="14.5" x14ac:dyDescent="0.3">
      <c r="A111" s="175">
        <v>2094</v>
      </c>
      <c r="B111" s="176" t="s">
        <v>376</v>
      </c>
      <c r="C111" s="177">
        <v>10993354.76</v>
      </c>
      <c r="D111" s="177">
        <v>0</v>
      </c>
      <c r="E111" s="177">
        <v>10993354.76</v>
      </c>
      <c r="F111" s="178">
        <v>910.12</v>
      </c>
      <c r="G111" s="177">
        <v>12079.016788994857</v>
      </c>
    </row>
    <row r="112" spans="1:7" ht="14.5" x14ac:dyDescent="0.3">
      <c r="A112" s="175">
        <v>2140</v>
      </c>
      <c r="B112" s="176" t="s">
        <v>400</v>
      </c>
      <c r="C112" s="177">
        <v>9237186.4399999995</v>
      </c>
      <c r="D112" s="177">
        <v>0</v>
      </c>
      <c r="E112" s="177">
        <v>9237186.4399999995</v>
      </c>
      <c r="F112" s="178">
        <v>707.88</v>
      </c>
      <c r="G112" s="177">
        <v>13049.085212182856</v>
      </c>
    </row>
    <row r="113" spans="1:7" ht="14.5" x14ac:dyDescent="0.3">
      <c r="A113" s="175">
        <v>2014</v>
      </c>
      <c r="B113" s="176" t="s">
        <v>331</v>
      </c>
      <c r="C113" s="177">
        <v>9214413.3399999999</v>
      </c>
      <c r="D113" s="177">
        <v>0</v>
      </c>
      <c r="E113" s="177">
        <v>9214413.3399999999</v>
      </c>
      <c r="F113" s="178">
        <v>711.15</v>
      </c>
      <c r="G113" s="177">
        <v>12957.060170146946</v>
      </c>
    </row>
    <row r="114" spans="1:7" ht="14.5" x14ac:dyDescent="0.3">
      <c r="A114" s="175">
        <v>2099</v>
      </c>
      <c r="B114" s="176" t="s">
        <v>380</v>
      </c>
      <c r="C114" s="177">
        <v>9141291.2300000004</v>
      </c>
      <c r="D114" s="177">
        <v>0</v>
      </c>
      <c r="E114" s="177">
        <v>9141291.2300000004</v>
      </c>
      <c r="F114" s="178">
        <v>818.33</v>
      </c>
      <c r="G114" s="177">
        <v>11170.66614935295</v>
      </c>
    </row>
    <row r="115" spans="1:7" ht="14.5" x14ac:dyDescent="0.3">
      <c r="A115" s="175">
        <v>2059</v>
      </c>
      <c r="B115" s="176" t="s">
        <v>358</v>
      </c>
      <c r="C115" s="177">
        <v>9671414</v>
      </c>
      <c r="D115" s="177">
        <v>113622</v>
      </c>
      <c r="E115" s="177">
        <v>9557792</v>
      </c>
      <c r="F115" s="178">
        <v>687.67</v>
      </c>
      <c r="G115" s="177">
        <v>13898.806113397415</v>
      </c>
    </row>
    <row r="116" spans="1:7" ht="14.5" x14ac:dyDescent="0.3">
      <c r="A116" s="175">
        <v>2198</v>
      </c>
      <c r="B116" s="176" t="s">
        <v>422</v>
      </c>
      <c r="C116" s="177">
        <v>13265159.34</v>
      </c>
      <c r="D116" s="177">
        <v>0</v>
      </c>
      <c r="E116" s="177">
        <v>13265159.34</v>
      </c>
      <c r="F116" s="178">
        <v>677.52</v>
      </c>
      <c r="G116" s="177">
        <v>19578.993003896565</v>
      </c>
    </row>
    <row r="117" spans="1:7" ht="14.5" x14ac:dyDescent="0.3">
      <c r="A117" s="175">
        <v>1992</v>
      </c>
      <c r="B117" s="176" t="s">
        <v>312</v>
      </c>
      <c r="C117" s="177">
        <v>9248371.5999999996</v>
      </c>
      <c r="D117" s="177">
        <v>0</v>
      </c>
      <c r="E117" s="177">
        <v>9248371.5999999996</v>
      </c>
      <c r="F117" s="178">
        <v>725.8</v>
      </c>
      <c r="G117" s="177">
        <v>12742.314136125655</v>
      </c>
    </row>
    <row r="118" spans="1:7" ht="14.5" x14ac:dyDescent="0.3">
      <c r="A118" s="175">
        <v>1945</v>
      </c>
      <c r="B118" s="176" t="s">
        <v>293</v>
      </c>
      <c r="C118" s="177">
        <v>8654286.1600000001</v>
      </c>
      <c r="D118" s="177">
        <v>0</v>
      </c>
      <c r="E118" s="177">
        <v>8654286.1600000001</v>
      </c>
      <c r="F118" s="178">
        <v>654.49</v>
      </c>
      <c r="G118" s="177">
        <v>13222.946355177313</v>
      </c>
    </row>
    <row r="119" spans="1:7" ht="14.5" x14ac:dyDescent="0.3">
      <c r="A119" s="175">
        <v>2050</v>
      </c>
      <c r="B119" s="176" t="s">
        <v>351</v>
      </c>
      <c r="C119" s="177">
        <v>8693734.4499999993</v>
      </c>
      <c r="D119" s="177">
        <v>30507.94</v>
      </c>
      <c r="E119" s="177">
        <v>8663226.5099999998</v>
      </c>
      <c r="F119" s="178">
        <v>659.31</v>
      </c>
      <c r="G119" s="177">
        <v>13139.837875961233</v>
      </c>
    </row>
    <row r="120" spans="1:7" ht="14.5" x14ac:dyDescent="0.3">
      <c r="A120" s="175">
        <v>2145</v>
      </c>
      <c r="B120" s="176" t="s">
        <v>405</v>
      </c>
      <c r="C120" s="177">
        <v>8520254.8200000003</v>
      </c>
      <c r="D120" s="177">
        <v>642.64</v>
      </c>
      <c r="E120" s="177">
        <v>8519612.1799999997</v>
      </c>
      <c r="F120" s="178">
        <v>643.74</v>
      </c>
      <c r="G120" s="177">
        <v>13234.554602789945</v>
      </c>
    </row>
    <row r="121" spans="1:7" ht="14.5" x14ac:dyDescent="0.3">
      <c r="A121" s="175">
        <v>1969</v>
      </c>
      <c r="B121" s="176" t="s">
        <v>302</v>
      </c>
      <c r="C121" s="177">
        <v>8476076.0599999987</v>
      </c>
      <c r="D121" s="177">
        <v>0</v>
      </c>
      <c r="E121" s="177">
        <v>8476076.0599999987</v>
      </c>
      <c r="F121" s="178">
        <v>633.34</v>
      </c>
      <c r="G121" s="177">
        <v>13383.137114346162</v>
      </c>
    </row>
    <row r="122" spans="1:7" ht="14.5" x14ac:dyDescent="0.3">
      <c r="A122" s="175">
        <v>2001</v>
      </c>
      <c r="B122" s="176" t="s">
        <v>321</v>
      </c>
      <c r="C122" s="177">
        <v>8604156.2600000016</v>
      </c>
      <c r="D122" s="177">
        <v>0</v>
      </c>
      <c r="E122" s="177">
        <v>8604156.2600000016</v>
      </c>
      <c r="F122" s="178">
        <v>570.29999999999995</v>
      </c>
      <c r="G122" s="177">
        <v>15087.070419077683</v>
      </c>
    </row>
    <row r="123" spans="1:7" ht="14.5" x14ac:dyDescent="0.3">
      <c r="A123" s="175">
        <v>2208</v>
      </c>
      <c r="B123" s="176" t="s">
        <v>431</v>
      </c>
      <c r="C123" s="177">
        <v>7841940.4199999999</v>
      </c>
      <c r="D123" s="177">
        <v>0</v>
      </c>
      <c r="E123" s="177">
        <v>7841940.4199999999</v>
      </c>
      <c r="F123" s="178">
        <v>530.41999999999996</v>
      </c>
      <c r="G123" s="177">
        <v>14784.398061913202</v>
      </c>
    </row>
    <row r="124" spans="1:7" ht="14.5" x14ac:dyDescent="0.3">
      <c r="A124" s="175">
        <v>1990</v>
      </c>
      <c r="B124" s="176" t="s">
        <v>310</v>
      </c>
      <c r="C124" s="177">
        <v>6925981.8300000001</v>
      </c>
      <c r="D124" s="177">
        <v>0</v>
      </c>
      <c r="E124" s="177">
        <v>6925981.8300000001</v>
      </c>
      <c r="F124" s="178">
        <v>637.87</v>
      </c>
      <c r="G124" s="177">
        <v>10857.983335162337</v>
      </c>
    </row>
    <row r="125" spans="1:7" ht="14.5" x14ac:dyDescent="0.3">
      <c r="A125" s="175">
        <v>1947</v>
      </c>
      <c r="B125" s="176" t="s">
        <v>295</v>
      </c>
      <c r="C125" s="177">
        <v>8195425.0099999998</v>
      </c>
      <c r="D125" s="177">
        <v>0</v>
      </c>
      <c r="E125" s="177">
        <v>8195425.0099999998</v>
      </c>
      <c r="F125" s="178">
        <v>566.07000000000005</v>
      </c>
      <c r="G125" s="177">
        <v>14477.758952073063</v>
      </c>
    </row>
    <row r="126" spans="1:7" ht="14.5" x14ac:dyDescent="0.3">
      <c r="A126" s="175">
        <v>2105</v>
      </c>
      <c r="B126" s="176" t="s">
        <v>386</v>
      </c>
      <c r="C126" s="177">
        <v>7743058.1899999995</v>
      </c>
      <c r="D126" s="177">
        <v>0</v>
      </c>
      <c r="E126" s="177">
        <v>7743058.1899999995</v>
      </c>
      <c r="F126" s="178">
        <v>528.27</v>
      </c>
      <c r="G126" s="177">
        <v>14657.387680542146</v>
      </c>
    </row>
    <row r="127" spans="1:7" ht="14.5" x14ac:dyDescent="0.3">
      <c r="A127" s="175">
        <v>2188</v>
      </c>
      <c r="B127" s="176" t="s">
        <v>415</v>
      </c>
      <c r="C127" s="177">
        <v>10056557.050000001</v>
      </c>
      <c r="D127" s="177">
        <v>1091995.01</v>
      </c>
      <c r="E127" s="177">
        <v>8964562.040000001</v>
      </c>
      <c r="F127" s="178">
        <v>476.51</v>
      </c>
      <c r="G127" s="177">
        <v>18812.956789993917</v>
      </c>
    </row>
    <row r="128" spans="1:7" ht="14.5" x14ac:dyDescent="0.3">
      <c r="A128" s="175">
        <v>2209</v>
      </c>
      <c r="B128" s="176" t="s">
        <v>432</v>
      </c>
      <c r="C128" s="177">
        <v>6141673.7400000002</v>
      </c>
      <c r="D128" s="177">
        <v>0</v>
      </c>
      <c r="E128" s="177">
        <v>6141673.7400000002</v>
      </c>
      <c r="F128" s="178">
        <v>511.08</v>
      </c>
      <c r="G128" s="177">
        <v>12017.049659544495</v>
      </c>
    </row>
    <row r="129" spans="1:7" ht="14.5" x14ac:dyDescent="0.3">
      <c r="A129" s="175">
        <v>2008</v>
      </c>
      <c r="B129" s="176" t="s">
        <v>326</v>
      </c>
      <c r="C129" s="177">
        <v>7239137.71</v>
      </c>
      <c r="D129" s="177">
        <v>36739.160000000003</v>
      </c>
      <c r="E129" s="177">
        <v>7202398.5499999998</v>
      </c>
      <c r="F129" s="178">
        <v>481.28</v>
      </c>
      <c r="G129" s="177">
        <v>14965.090072307181</v>
      </c>
    </row>
    <row r="130" spans="1:7" ht="14.5" x14ac:dyDescent="0.3">
      <c r="A130" s="175">
        <v>2093</v>
      </c>
      <c r="B130" s="176" t="s">
        <v>375</v>
      </c>
      <c r="C130" s="177">
        <v>5689572.9900000002</v>
      </c>
      <c r="D130" s="177">
        <v>0</v>
      </c>
      <c r="E130" s="177">
        <v>5689572.9900000002</v>
      </c>
      <c r="F130" s="178">
        <v>486.65</v>
      </c>
      <c r="G130" s="177">
        <v>11691.303791225728</v>
      </c>
    </row>
    <row r="131" spans="1:7" ht="14.5" x14ac:dyDescent="0.3">
      <c r="A131" s="175">
        <v>2245</v>
      </c>
      <c r="B131" s="176" t="s">
        <v>451</v>
      </c>
      <c r="C131" s="177">
        <v>6821417.8599999994</v>
      </c>
      <c r="D131" s="177">
        <v>0</v>
      </c>
      <c r="E131" s="177">
        <v>6821417.8599999994</v>
      </c>
      <c r="F131" s="178">
        <v>473.17</v>
      </c>
      <c r="G131" s="177">
        <v>14416.420863537416</v>
      </c>
    </row>
    <row r="132" spans="1:7" ht="14.5" x14ac:dyDescent="0.3">
      <c r="A132" s="175">
        <v>2199</v>
      </c>
      <c r="B132" s="176" t="s">
        <v>423</v>
      </c>
      <c r="C132" s="177">
        <v>7960088.3900000006</v>
      </c>
      <c r="D132" s="177">
        <v>0</v>
      </c>
      <c r="E132" s="177">
        <v>7960088.3900000006</v>
      </c>
      <c r="F132" s="178">
        <v>513.5</v>
      </c>
      <c r="G132" s="177">
        <v>15501.632697176243</v>
      </c>
    </row>
    <row r="133" spans="1:7" ht="14.5" x14ac:dyDescent="0.3">
      <c r="A133" s="175">
        <v>2262</v>
      </c>
      <c r="B133" s="176" t="s">
        <v>462</v>
      </c>
      <c r="C133" s="177">
        <v>6391471.3200000003</v>
      </c>
      <c r="D133" s="177">
        <v>375</v>
      </c>
      <c r="E133" s="177">
        <v>6391096.3200000003</v>
      </c>
      <c r="F133" s="178">
        <v>416.67</v>
      </c>
      <c r="G133" s="177">
        <v>15338.50845993232</v>
      </c>
    </row>
    <row r="134" spans="1:7" ht="14.5" x14ac:dyDescent="0.3">
      <c r="A134" s="175">
        <v>1927</v>
      </c>
      <c r="B134" s="176" t="s">
        <v>283</v>
      </c>
      <c r="C134" s="177">
        <v>7875977.5500000007</v>
      </c>
      <c r="D134" s="177">
        <v>0</v>
      </c>
      <c r="E134" s="177">
        <v>7875977.5500000007</v>
      </c>
      <c r="F134" s="178">
        <v>573.21</v>
      </c>
      <c r="G134" s="177">
        <v>13740.125870099964</v>
      </c>
    </row>
    <row r="135" spans="1:7" ht="14.5" x14ac:dyDescent="0.3">
      <c r="A135" s="175">
        <v>1968</v>
      </c>
      <c r="B135" s="176" t="s">
        <v>301</v>
      </c>
      <c r="C135" s="177">
        <v>6731556.5500000007</v>
      </c>
      <c r="D135" s="177">
        <v>0</v>
      </c>
      <c r="E135" s="177">
        <v>6731556.5500000007</v>
      </c>
      <c r="F135" s="178">
        <v>538.76</v>
      </c>
      <c r="G135" s="177">
        <v>12494.536621130004</v>
      </c>
    </row>
    <row r="136" spans="1:7" ht="14.5" x14ac:dyDescent="0.3">
      <c r="A136" s="175">
        <v>1972</v>
      </c>
      <c r="B136" s="176" t="s">
        <v>304</v>
      </c>
      <c r="C136" s="177">
        <v>5831248.7200000007</v>
      </c>
      <c r="D136" s="177">
        <v>0</v>
      </c>
      <c r="E136" s="177">
        <v>5831248.7200000007</v>
      </c>
      <c r="F136" s="178">
        <v>403.27</v>
      </c>
      <c r="G136" s="177">
        <v>14459.912019242693</v>
      </c>
    </row>
    <row r="137" spans="1:7" ht="14.5" x14ac:dyDescent="0.3">
      <c r="A137" s="175">
        <v>2221</v>
      </c>
      <c r="B137" s="176" t="s">
        <v>442</v>
      </c>
      <c r="C137" s="177">
        <v>4868566.8</v>
      </c>
      <c r="D137" s="177">
        <v>0</v>
      </c>
      <c r="E137" s="177">
        <v>4868566.8</v>
      </c>
      <c r="F137" s="178">
        <v>421.58</v>
      </c>
      <c r="G137" s="177">
        <v>11548.381801793254</v>
      </c>
    </row>
    <row r="138" spans="1:7" ht="14.5" x14ac:dyDescent="0.3">
      <c r="A138" s="175">
        <v>2217</v>
      </c>
      <c r="B138" s="176" t="s">
        <v>439</v>
      </c>
      <c r="C138" s="177">
        <v>5542233.96</v>
      </c>
      <c r="D138" s="177">
        <v>0</v>
      </c>
      <c r="E138" s="177">
        <v>5542233.96</v>
      </c>
      <c r="F138" s="178">
        <v>403.31</v>
      </c>
      <c r="G138" s="177">
        <v>13741.87091815229</v>
      </c>
    </row>
    <row r="139" spans="1:7" ht="14.5" x14ac:dyDescent="0.3">
      <c r="A139" s="175">
        <v>2213</v>
      </c>
      <c r="B139" s="176" t="s">
        <v>435</v>
      </c>
      <c r="C139" s="177">
        <v>4542932.09</v>
      </c>
      <c r="D139" s="177">
        <v>76883.460000000006</v>
      </c>
      <c r="E139" s="177">
        <v>4466048.63</v>
      </c>
      <c r="F139" s="178">
        <v>373.24</v>
      </c>
      <c r="G139" s="177">
        <v>11965.621664344657</v>
      </c>
    </row>
    <row r="140" spans="1:7" ht="14.5" x14ac:dyDescent="0.3">
      <c r="A140" s="175">
        <v>1898</v>
      </c>
      <c r="B140" s="176" t="s">
        <v>274</v>
      </c>
      <c r="C140" s="177">
        <v>4722997.5199999996</v>
      </c>
      <c r="D140" s="177">
        <v>0</v>
      </c>
      <c r="E140" s="177">
        <v>4722997.5199999996</v>
      </c>
      <c r="F140" s="178">
        <v>376.28</v>
      </c>
      <c r="G140" s="177">
        <v>12551.816519613054</v>
      </c>
    </row>
    <row r="141" spans="1:7" ht="14.5" x14ac:dyDescent="0.3">
      <c r="A141" s="175">
        <v>2095</v>
      </c>
      <c r="B141" s="176" t="s">
        <v>377</v>
      </c>
      <c r="C141" s="177">
        <v>4820615.209999999</v>
      </c>
      <c r="D141" s="177">
        <v>0</v>
      </c>
      <c r="E141" s="177">
        <v>4820615.209999999</v>
      </c>
      <c r="F141" s="178">
        <v>404.39</v>
      </c>
      <c r="G141" s="177">
        <v>11920.708251935012</v>
      </c>
    </row>
    <row r="142" spans="1:7" ht="14.5" x14ac:dyDescent="0.3">
      <c r="A142" s="175">
        <v>2229</v>
      </c>
      <c r="B142" s="176" t="s">
        <v>445</v>
      </c>
      <c r="C142" s="177">
        <v>5104329.21</v>
      </c>
      <c r="D142" s="177">
        <v>51489.73</v>
      </c>
      <c r="E142" s="177">
        <v>5052839.4799999995</v>
      </c>
      <c r="F142" s="178">
        <v>344.54</v>
      </c>
      <c r="G142" s="177">
        <v>14665.465490218839</v>
      </c>
    </row>
    <row r="143" spans="1:7" ht="14.5" x14ac:dyDescent="0.3">
      <c r="A143" s="175">
        <v>1999</v>
      </c>
      <c r="B143" s="176" t="s">
        <v>319</v>
      </c>
      <c r="C143" s="177">
        <v>5141857.92</v>
      </c>
      <c r="D143" s="177">
        <v>0</v>
      </c>
      <c r="E143" s="177">
        <v>5141857.92</v>
      </c>
      <c r="F143" s="178">
        <v>365.79</v>
      </c>
      <c r="G143" s="177">
        <v>14056.85754121217</v>
      </c>
    </row>
    <row r="144" spans="1:7" ht="14.5" x14ac:dyDescent="0.3">
      <c r="A144" s="175">
        <v>1996</v>
      </c>
      <c r="B144" s="176" t="s">
        <v>316</v>
      </c>
      <c r="C144" s="177">
        <v>4311457.95</v>
      </c>
      <c r="D144" s="177">
        <v>0</v>
      </c>
      <c r="E144" s="177">
        <v>4311457.95</v>
      </c>
      <c r="F144" s="178">
        <v>342.78</v>
      </c>
      <c r="G144" s="177">
        <v>12577.915718536673</v>
      </c>
    </row>
    <row r="145" spans="1:7" ht="14.5" x14ac:dyDescent="0.3">
      <c r="A145" s="175">
        <v>2216</v>
      </c>
      <c r="B145" s="176" t="s">
        <v>438</v>
      </c>
      <c r="C145" s="177">
        <v>3808015.25</v>
      </c>
      <c r="D145" s="177">
        <v>0</v>
      </c>
      <c r="E145" s="177">
        <v>3808015.25</v>
      </c>
      <c r="F145" s="178">
        <v>303.06</v>
      </c>
      <c r="G145" s="177">
        <v>12565.218933544513</v>
      </c>
    </row>
    <row r="146" spans="1:7" ht="14.5" x14ac:dyDescent="0.3">
      <c r="A146" s="175">
        <v>2203</v>
      </c>
      <c r="B146" s="176" t="s">
        <v>426</v>
      </c>
      <c r="C146" s="177">
        <v>3845073.38</v>
      </c>
      <c r="D146" s="177">
        <v>0</v>
      </c>
      <c r="E146" s="177">
        <v>3845073.38</v>
      </c>
      <c r="F146" s="178">
        <v>318.48</v>
      </c>
      <c r="G146" s="177">
        <v>12073.202022104997</v>
      </c>
    </row>
    <row r="147" spans="1:7" ht="14.5" x14ac:dyDescent="0.3">
      <c r="A147" s="175">
        <v>2192</v>
      </c>
      <c r="B147" s="176" t="s">
        <v>418</v>
      </c>
      <c r="C147" s="177">
        <v>3709453.4299999997</v>
      </c>
      <c r="D147" s="177">
        <v>0</v>
      </c>
      <c r="E147" s="177">
        <v>3709453.4299999997</v>
      </c>
      <c r="F147" s="178">
        <v>318.10000000000002</v>
      </c>
      <c r="G147" s="177">
        <v>11661.280823640363</v>
      </c>
    </row>
    <row r="148" spans="1:7" ht="14.5" x14ac:dyDescent="0.3">
      <c r="A148" s="175">
        <v>2215</v>
      </c>
      <c r="B148" s="176" t="s">
        <v>437</v>
      </c>
      <c r="C148" s="177">
        <v>3853349.37</v>
      </c>
      <c r="D148" s="177">
        <v>0</v>
      </c>
      <c r="E148" s="177">
        <v>3853349.37</v>
      </c>
      <c r="F148" s="178">
        <v>313.33</v>
      </c>
      <c r="G148" s="177">
        <v>12298.05435164204</v>
      </c>
    </row>
    <row r="149" spans="1:7" ht="14.5" x14ac:dyDescent="0.3">
      <c r="A149" s="175">
        <v>2202</v>
      </c>
      <c r="B149" s="176" t="s">
        <v>425</v>
      </c>
      <c r="C149" s="177">
        <v>4526291.16</v>
      </c>
      <c r="D149" s="177">
        <v>0</v>
      </c>
      <c r="E149" s="177">
        <v>4526291.16</v>
      </c>
      <c r="F149" s="178">
        <v>295.08</v>
      </c>
      <c r="G149" s="177">
        <v>15339.200081333876</v>
      </c>
    </row>
    <row r="150" spans="1:7" ht="14.5" x14ac:dyDescent="0.3">
      <c r="A150" s="175">
        <v>2219</v>
      </c>
      <c r="B150" s="176" t="s">
        <v>440</v>
      </c>
      <c r="C150" s="177">
        <v>3549773.88</v>
      </c>
      <c r="D150" s="177">
        <v>0</v>
      </c>
      <c r="E150" s="177">
        <v>3549773.88</v>
      </c>
      <c r="F150" s="178">
        <v>280.75</v>
      </c>
      <c r="G150" s="177">
        <v>12643.896277827249</v>
      </c>
    </row>
    <row r="151" spans="1:7" ht="14.5" x14ac:dyDescent="0.3">
      <c r="A151" s="175">
        <v>2214</v>
      </c>
      <c r="B151" s="176" t="s">
        <v>436</v>
      </c>
      <c r="C151" s="177">
        <v>3988306.05</v>
      </c>
      <c r="D151" s="177">
        <v>3177.19</v>
      </c>
      <c r="E151" s="177">
        <v>3985128.86</v>
      </c>
      <c r="F151" s="178">
        <v>255.01</v>
      </c>
      <c r="G151" s="177">
        <v>15627.343476726403</v>
      </c>
    </row>
    <row r="152" spans="1:7" ht="14.5" x14ac:dyDescent="0.3">
      <c r="A152" s="175">
        <v>2000</v>
      </c>
      <c r="B152" s="176" t="s">
        <v>320</v>
      </c>
      <c r="C152" s="177">
        <v>4148966.56</v>
      </c>
      <c r="D152" s="177">
        <v>0</v>
      </c>
      <c r="E152" s="177">
        <v>4148966.56</v>
      </c>
      <c r="F152" s="178">
        <v>280.04000000000002</v>
      </c>
      <c r="G152" s="177">
        <v>14815.621196971861</v>
      </c>
    </row>
    <row r="153" spans="1:7" ht="14.5" x14ac:dyDescent="0.3">
      <c r="A153" s="175">
        <v>2113</v>
      </c>
      <c r="B153" s="176" t="s">
        <v>393</v>
      </c>
      <c r="C153" s="177">
        <v>4108476.0100000002</v>
      </c>
      <c r="D153" s="177">
        <v>0</v>
      </c>
      <c r="E153" s="177">
        <v>4108476.0100000002</v>
      </c>
      <c r="F153" s="178">
        <v>272.02</v>
      </c>
      <c r="G153" s="177">
        <v>15103.580655834132</v>
      </c>
    </row>
    <row r="154" spans="1:7" ht="14.5" x14ac:dyDescent="0.3">
      <c r="A154" s="175">
        <v>2195</v>
      </c>
      <c r="B154" s="176" t="s">
        <v>420</v>
      </c>
      <c r="C154" s="177">
        <v>3918714.59</v>
      </c>
      <c r="D154" s="177">
        <v>0</v>
      </c>
      <c r="E154" s="177">
        <v>3918714.59</v>
      </c>
      <c r="F154" s="178">
        <v>278.01</v>
      </c>
      <c r="G154" s="177">
        <v>14095.588611920435</v>
      </c>
    </row>
    <row r="155" spans="1:7" ht="14.5" x14ac:dyDescent="0.3">
      <c r="A155" s="175">
        <v>2089</v>
      </c>
      <c r="B155" s="176" t="s">
        <v>371</v>
      </c>
      <c r="C155" s="177">
        <v>4556215.09</v>
      </c>
      <c r="D155" s="177">
        <v>25980</v>
      </c>
      <c r="E155" s="177">
        <v>4530235.09</v>
      </c>
      <c r="F155" s="178">
        <v>300.33999999999997</v>
      </c>
      <c r="G155" s="177">
        <v>15083.688786042487</v>
      </c>
    </row>
    <row r="156" spans="1:7" ht="14.5" x14ac:dyDescent="0.3">
      <c r="A156" s="175">
        <v>2144</v>
      </c>
      <c r="B156" s="176" t="s">
        <v>404</v>
      </c>
      <c r="C156" s="177">
        <v>4031710.81</v>
      </c>
      <c r="D156" s="177">
        <v>0</v>
      </c>
      <c r="E156" s="177">
        <v>4031710.81</v>
      </c>
      <c r="F156" s="178">
        <v>247.93</v>
      </c>
      <c r="G156" s="177">
        <v>16261.488363651029</v>
      </c>
    </row>
    <row r="157" spans="1:7" ht="14.5" x14ac:dyDescent="0.3">
      <c r="A157" s="175">
        <v>2061</v>
      </c>
      <c r="B157" s="176" t="s">
        <v>360</v>
      </c>
      <c r="C157" s="177">
        <v>3890941.79</v>
      </c>
      <c r="D157" s="177">
        <v>0</v>
      </c>
      <c r="E157" s="177">
        <v>3890941.79</v>
      </c>
      <c r="F157" s="178">
        <v>218.35</v>
      </c>
      <c r="G157" s="177">
        <v>17819.747149072591</v>
      </c>
    </row>
    <row r="158" spans="1:7" ht="14.5" x14ac:dyDescent="0.3">
      <c r="A158" s="175">
        <v>1997</v>
      </c>
      <c r="B158" s="176" t="s">
        <v>317</v>
      </c>
      <c r="C158" s="177">
        <v>4172929.15</v>
      </c>
      <c r="D158" s="177">
        <v>0</v>
      </c>
      <c r="E158" s="177">
        <v>4172929.15</v>
      </c>
      <c r="F158" s="178">
        <v>266.52999999999997</v>
      </c>
      <c r="G158" s="177">
        <v>15656.508272989908</v>
      </c>
    </row>
    <row r="159" spans="1:7" ht="14.5" x14ac:dyDescent="0.3">
      <c r="A159" s="175">
        <v>2114</v>
      </c>
      <c r="B159" s="176" t="s">
        <v>394</v>
      </c>
      <c r="C159" s="177">
        <v>2695016.13</v>
      </c>
      <c r="D159" s="177">
        <v>0</v>
      </c>
      <c r="E159" s="177">
        <v>2695016.13</v>
      </c>
      <c r="F159" s="178">
        <v>259.95</v>
      </c>
      <c r="G159" s="177">
        <v>10367.440392383151</v>
      </c>
    </row>
    <row r="160" spans="1:7" ht="14.5" x14ac:dyDescent="0.3">
      <c r="A160" s="175">
        <v>1995</v>
      </c>
      <c r="B160" s="176" t="s">
        <v>315</v>
      </c>
      <c r="C160" s="177">
        <v>3203611.85</v>
      </c>
      <c r="D160" s="177">
        <v>0</v>
      </c>
      <c r="E160" s="177">
        <v>3203611.85</v>
      </c>
      <c r="F160" s="178">
        <v>214.58</v>
      </c>
      <c r="G160" s="177">
        <v>14929.685198993382</v>
      </c>
    </row>
    <row r="161" spans="1:7" ht="14.5" x14ac:dyDescent="0.3">
      <c r="A161" s="175">
        <v>2225</v>
      </c>
      <c r="B161" s="176" t="s">
        <v>444</v>
      </c>
      <c r="C161" s="177">
        <v>3399194.46</v>
      </c>
      <c r="D161" s="177">
        <v>0</v>
      </c>
      <c r="E161" s="177">
        <v>3399194.46</v>
      </c>
      <c r="F161" s="178">
        <v>212.04</v>
      </c>
      <c r="G161" s="177">
        <v>16030.91143180532</v>
      </c>
    </row>
    <row r="162" spans="1:7" ht="14.5" x14ac:dyDescent="0.3">
      <c r="A162" s="175">
        <v>1998</v>
      </c>
      <c r="B162" s="176" t="s">
        <v>318</v>
      </c>
      <c r="C162" s="177">
        <v>4034137.34</v>
      </c>
      <c r="D162" s="177">
        <v>38035</v>
      </c>
      <c r="E162" s="177">
        <v>3996102.34</v>
      </c>
      <c r="F162" s="178">
        <v>215.83</v>
      </c>
      <c r="G162" s="177">
        <v>18515.045823101515</v>
      </c>
    </row>
    <row r="163" spans="1:7" ht="14.5" x14ac:dyDescent="0.3">
      <c r="A163" s="175">
        <v>2045</v>
      </c>
      <c r="B163" s="176" t="s">
        <v>347</v>
      </c>
      <c r="C163" s="177">
        <v>3326661.3</v>
      </c>
      <c r="D163" s="177">
        <v>0</v>
      </c>
      <c r="E163" s="177">
        <v>3326661.3</v>
      </c>
      <c r="F163" s="178">
        <v>215.91</v>
      </c>
      <c r="G163" s="177">
        <v>15407.629567875503</v>
      </c>
    </row>
    <row r="164" spans="1:7" ht="14.5" x14ac:dyDescent="0.3">
      <c r="A164" s="175">
        <v>1973</v>
      </c>
      <c r="B164" s="176" t="s">
        <v>305</v>
      </c>
      <c r="C164" s="177">
        <v>3323315.95</v>
      </c>
      <c r="D164" s="177">
        <v>0</v>
      </c>
      <c r="E164" s="177">
        <v>3323315.95</v>
      </c>
      <c r="F164" s="178">
        <v>241.13</v>
      </c>
      <c r="G164" s="177">
        <v>13782.258325384648</v>
      </c>
    </row>
    <row r="165" spans="1:7" ht="14.5" x14ac:dyDescent="0.3">
      <c r="A165" s="175">
        <v>1993</v>
      </c>
      <c r="B165" s="176" t="s">
        <v>313</v>
      </c>
      <c r="C165" s="177">
        <v>3163963.0700000003</v>
      </c>
      <c r="D165" s="177">
        <v>0</v>
      </c>
      <c r="E165" s="177">
        <v>3163963.0700000003</v>
      </c>
      <c r="F165" s="178">
        <v>222.59</v>
      </c>
      <c r="G165" s="177">
        <v>14214.309133384249</v>
      </c>
    </row>
    <row r="166" spans="1:7" ht="14.5" x14ac:dyDescent="0.3">
      <c r="A166" s="175">
        <v>2060</v>
      </c>
      <c r="B166" s="176" t="s">
        <v>359</v>
      </c>
      <c r="C166" s="177">
        <v>2944141.23</v>
      </c>
      <c r="D166" s="177">
        <v>0</v>
      </c>
      <c r="E166" s="177">
        <v>2944141.23</v>
      </c>
      <c r="F166" s="178">
        <v>162.94</v>
      </c>
      <c r="G166" s="177">
        <v>18068.86725174911</v>
      </c>
    </row>
    <row r="167" spans="1:7" ht="14.5" x14ac:dyDescent="0.3">
      <c r="A167" s="175">
        <v>2220</v>
      </c>
      <c r="B167" s="176" t="s">
        <v>441</v>
      </c>
      <c r="C167" s="177">
        <v>2864051.02</v>
      </c>
      <c r="D167" s="177">
        <v>0</v>
      </c>
      <c r="E167" s="177">
        <v>2864051.02</v>
      </c>
      <c r="F167" s="178">
        <v>202.98</v>
      </c>
      <c r="G167" s="177">
        <v>14110.015863631887</v>
      </c>
    </row>
    <row r="168" spans="1:7" ht="14.5" x14ac:dyDescent="0.3">
      <c r="A168" s="175">
        <v>1897</v>
      </c>
      <c r="B168" s="176" t="s">
        <v>273</v>
      </c>
      <c r="C168" s="177">
        <v>3594713</v>
      </c>
      <c r="D168" s="177">
        <v>0</v>
      </c>
      <c r="E168" s="177">
        <v>3594713</v>
      </c>
      <c r="F168" s="178">
        <v>209.59</v>
      </c>
      <c r="G168" s="177">
        <v>17151.166563290233</v>
      </c>
    </row>
    <row r="169" spans="1:7" ht="14.5" x14ac:dyDescent="0.3">
      <c r="A169" s="175">
        <v>2046</v>
      </c>
      <c r="B169" s="176" t="s">
        <v>348</v>
      </c>
      <c r="C169" s="177">
        <v>3148074.71</v>
      </c>
      <c r="D169" s="177">
        <v>0</v>
      </c>
      <c r="E169" s="177">
        <v>3148074.71</v>
      </c>
      <c r="F169" s="178">
        <v>151.47</v>
      </c>
      <c r="G169" s="177">
        <v>20783.486564996369</v>
      </c>
    </row>
    <row r="170" spans="1:7" ht="14.5" x14ac:dyDescent="0.3">
      <c r="A170" s="175">
        <v>2193</v>
      </c>
      <c r="B170" s="176" t="s">
        <v>419</v>
      </c>
      <c r="C170" s="177">
        <v>3814922.2400000002</v>
      </c>
      <c r="D170" s="177">
        <v>0</v>
      </c>
      <c r="E170" s="177">
        <v>3814922.2400000002</v>
      </c>
      <c r="F170" s="178">
        <v>177.43</v>
      </c>
      <c r="G170" s="177">
        <v>21500.998929155161</v>
      </c>
    </row>
    <row r="171" spans="1:7" ht="14.5" x14ac:dyDescent="0.3">
      <c r="A171" s="175">
        <v>2090</v>
      </c>
      <c r="B171" s="176" t="s">
        <v>372</v>
      </c>
      <c r="C171" s="177">
        <v>3819532.9</v>
      </c>
      <c r="D171" s="177">
        <v>0</v>
      </c>
      <c r="E171" s="177">
        <v>3819532.9</v>
      </c>
      <c r="F171" s="178">
        <v>182.06</v>
      </c>
      <c r="G171" s="177">
        <v>20979.528177523891</v>
      </c>
    </row>
    <row r="172" spans="1:7" ht="14.5" x14ac:dyDescent="0.3">
      <c r="A172" s="175">
        <v>2201</v>
      </c>
      <c r="B172" s="176" t="s">
        <v>424</v>
      </c>
      <c r="C172" s="177">
        <v>3216868.08</v>
      </c>
      <c r="D172" s="177">
        <v>0</v>
      </c>
      <c r="E172" s="177">
        <v>3216868.08</v>
      </c>
      <c r="F172" s="178">
        <v>185.18</v>
      </c>
      <c r="G172" s="177">
        <v>17371.574036073009</v>
      </c>
    </row>
    <row r="173" spans="1:7" ht="14.5" x14ac:dyDescent="0.3">
      <c r="A173" s="175">
        <v>2005</v>
      </c>
      <c r="B173" s="176" t="s">
        <v>324</v>
      </c>
      <c r="C173" s="177">
        <v>2389660.46</v>
      </c>
      <c r="D173" s="177">
        <v>0</v>
      </c>
      <c r="E173" s="177">
        <v>2389660.46</v>
      </c>
      <c r="F173" s="178">
        <v>132.91999999999999</v>
      </c>
      <c r="G173" s="177">
        <v>17978.185826060791</v>
      </c>
    </row>
    <row r="174" spans="1:7" ht="14.5" x14ac:dyDescent="0.3">
      <c r="A174" s="175">
        <v>2085</v>
      </c>
      <c r="B174" s="176" t="s">
        <v>367</v>
      </c>
      <c r="C174" s="177">
        <v>3033908.76</v>
      </c>
      <c r="D174" s="177">
        <v>0</v>
      </c>
      <c r="E174" s="177">
        <v>3033908.76</v>
      </c>
      <c r="F174" s="178">
        <v>144.43</v>
      </c>
      <c r="G174" s="177">
        <v>21006.084331510072</v>
      </c>
    </row>
    <row r="175" spans="1:7" ht="14.5" x14ac:dyDescent="0.3">
      <c r="A175" s="175">
        <v>2006</v>
      </c>
      <c r="B175" s="176" t="s">
        <v>325</v>
      </c>
      <c r="C175" s="177">
        <v>2263948.4700000002</v>
      </c>
      <c r="D175" s="177">
        <v>0</v>
      </c>
      <c r="E175" s="177">
        <v>2263948.4700000002</v>
      </c>
      <c r="F175" s="178">
        <v>136.44</v>
      </c>
      <c r="G175" s="177">
        <v>16592.996701846969</v>
      </c>
    </row>
    <row r="176" spans="1:7" ht="14.5" x14ac:dyDescent="0.3">
      <c r="A176" s="175">
        <v>3997</v>
      </c>
      <c r="B176" s="176" t="s">
        <v>463</v>
      </c>
      <c r="C176" s="177">
        <v>2538814.6</v>
      </c>
      <c r="D176" s="177">
        <v>0</v>
      </c>
      <c r="E176" s="177">
        <v>2538814.6</v>
      </c>
      <c r="F176" s="178">
        <v>122.1</v>
      </c>
      <c r="G176" s="177">
        <v>20792.912366912369</v>
      </c>
    </row>
    <row r="177" spans="1:7" ht="14.5" x14ac:dyDescent="0.3">
      <c r="A177" s="175">
        <v>1934</v>
      </c>
      <c r="B177" s="176" t="s">
        <v>289</v>
      </c>
      <c r="C177" s="177">
        <v>5197900.0999999996</v>
      </c>
      <c r="D177" s="177">
        <v>84575</v>
      </c>
      <c r="E177" s="177">
        <v>5113325.0999999996</v>
      </c>
      <c r="F177" s="178">
        <v>104.9</v>
      </c>
      <c r="G177" s="177">
        <v>48744.757864632978</v>
      </c>
    </row>
    <row r="178" spans="1:7" ht="14.5" x14ac:dyDescent="0.3">
      <c r="A178" s="175">
        <v>1967</v>
      </c>
      <c r="B178" s="176" t="s">
        <v>300</v>
      </c>
      <c r="C178" s="177">
        <v>2282891.29</v>
      </c>
      <c r="D178" s="177">
        <v>0</v>
      </c>
      <c r="E178" s="177">
        <v>2282891.29</v>
      </c>
      <c r="F178" s="178">
        <v>116.72</v>
      </c>
      <c r="G178" s="177">
        <v>19558.698509252914</v>
      </c>
    </row>
    <row r="179" spans="1:7" ht="14.5" x14ac:dyDescent="0.3">
      <c r="A179" s="175">
        <v>2111</v>
      </c>
      <c r="B179" s="176" t="s">
        <v>391</v>
      </c>
      <c r="C179" s="177">
        <v>2258129.83</v>
      </c>
      <c r="D179" s="177">
        <v>0</v>
      </c>
      <c r="E179" s="177">
        <v>2258129.83</v>
      </c>
      <c r="F179" s="178">
        <v>109.66</v>
      </c>
      <c r="G179" s="177">
        <v>20592.101313149738</v>
      </c>
    </row>
    <row r="180" spans="1:7" ht="14.5" x14ac:dyDescent="0.3">
      <c r="A180" s="175">
        <v>1895</v>
      </c>
      <c r="B180" s="176" t="s">
        <v>271</v>
      </c>
      <c r="C180" s="177">
        <v>2326583.5499999998</v>
      </c>
      <c r="D180" s="177">
        <v>0</v>
      </c>
      <c r="E180" s="177">
        <v>2326583.5499999998</v>
      </c>
      <c r="F180" s="178">
        <v>81.83</v>
      </c>
      <c r="G180" s="177">
        <v>28431.914334596113</v>
      </c>
    </row>
    <row r="181" spans="1:7" ht="14.5" x14ac:dyDescent="0.3">
      <c r="A181" s="175">
        <v>2247</v>
      </c>
      <c r="B181" s="176" t="s">
        <v>452</v>
      </c>
      <c r="C181" s="177">
        <v>1265543.29</v>
      </c>
      <c r="D181" s="177">
        <v>0</v>
      </c>
      <c r="E181" s="177">
        <v>1265543.29</v>
      </c>
      <c r="F181" s="178">
        <v>58.61</v>
      </c>
      <c r="G181" s="177">
        <v>21592.617130182563</v>
      </c>
    </row>
    <row r="182" spans="1:7" ht="14.5" x14ac:dyDescent="0.3">
      <c r="A182" s="175">
        <v>2107</v>
      </c>
      <c r="B182" s="176" t="s">
        <v>387</v>
      </c>
      <c r="C182" s="177">
        <v>1590509.81</v>
      </c>
      <c r="D182" s="177">
        <v>78155</v>
      </c>
      <c r="E182" s="177">
        <v>1512354.81</v>
      </c>
      <c r="F182" s="178">
        <v>63.43</v>
      </c>
      <c r="G182" s="177">
        <v>23842.8946870566</v>
      </c>
    </row>
    <row r="183" spans="1:7" ht="14.5" x14ac:dyDescent="0.3">
      <c r="A183" s="175">
        <v>2011</v>
      </c>
      <c r="B183" s="176" t="s">
        <v>329</v>
      </c>
      <c r="C183" s="177">
        <v>1901745.07</v>
      </c>
      <c r="D183" s="177">
        <v>0</v>
      </c>
      <c r="E183" s="177">
        <v>1901745.07</v>
      </c>
      <c r="F183" s="178">
        <v>44.87</v>
      </c>
      <c r="G183" s="177">
        <v>42383.442611990198</v>
      </c>
    </row>
    <row r="184" spans="1:7" ht="14.5" x14ac:dyDescent="0.3">
      <c r="A184" s="175">
        <v>2010</v>
      </c>
      <c r="B184" s="176" t="s">
        <v>328</v>
      </c>
      <c r="C184" s="177">
        <v>1183531.23</v>
      </c>
      <c r="D184" s="177">
        <v>0</v>
      </c>
      <c r="E184" s="177">
        <v>1183531.23</v>
      </c>
      <c r="F184" s="178">
        <v>55.58</v>
      </c>
      <c r="G184" s="177">
        <v>21294.192695214108</v>
      </c>
    </row>
    <row r="185" spans="1:7" ht="14.5" x14ac:dyDescent="0.3">
      <c r="A185" s="175">
        <v>1896</v>
      </c>
      <c r="B185" s="176" t="s">
        <v>272</v>
      </c>
      <c r="C185" s="177">
        <v>1275161.02</v>
      </c>
      <c r="D185" s="177">
        <v>0</v>
      </c>
      <c r="E185" s="177">
        <v>1275161.02</v>
      </c>
      <c r="F185" s="178">
        <v>44.72</v>
      </c>
      <c r="G185" s="177">
        <v>28514.334078711985</v>
      </c>
    </row>
    <row r="186" spans="1:7" ht="14.5" x14ac:dyDescent="0.3">
      <c r="A186" s="175">
        <v>2012</v>
      </c>
      <c r="B186" s="176" t="s">
        <v>330</v>
      </c>
      <c r="C186" s="177">
        <v>1002538.48</v>
      </c>
      <c r="D186" s="177">
        <v>107487.94</v>
      </c>
      <c r="E186" s="177">
        <v>895050.54</v>
      </c>
      <c r="F186" s="178">
        <v>19.600000000000001</v>
      </c>
      <c r="G186" s="177">
        <v>45665.843877551022</v>
      </c>
    </row>
    <row r="187" spans="1:7" ht="14.5" x14ac:dyDescent="0.3">
      <c r="A187" s="175">
        <v>2210</v>
      </c>
      <c r="B187" s="176" t="s">
        <v>433</v>
      </c>
      <c r="C187" s="177">
        <v>980284.42</v>
      </c>
      <c r="D187" s="177">
        <v>0</v>
      </c>
      <c r="E187" s="177">
        <v>980284.42</v>
      </c>
      <c r="F187" s="178">
        <v>28.52</v>
      </c>
      <c r="G187" s="177">
        <v>34371.823983169706</v>
      </c>
    </row>
    <row r="188" spans="1:7" ht="14.5" x14ac:dyDescent="0.3">
      <c r="A188" s="175">
        <v>2052</v>
      </c>
      <c r="B188" s="176" t="s">
        <v>353</v>
      </c>
      <c r="C188" s="177">
        <v>538325.52</v>
      </c>
      <c r="D188" s="177">
        <v>0</v>
      </c>
      <c r="E188" s="177">
        <v>538325.52</v>
      </c>
      <c r="F188" s="178">
        <v>23.81</v>
      </c>
      <c r="G188" s="177">
        <v>22609.219655606888</v>
      </c>
    </row>
    <row r="189" spans="1:7" ht="14.5" x14ac:dyDescent="0.3">
      <c r="A189" s="175">
        <v>2047</v>
      </c>
      <c r="B189" s="176" t="s">
        <v>349</v>
      </c>
      <c r="C189" s="177">
        <v>382531</v>
      </c>
      <c r="D189" s="177">
        <v>0</v>
      </c>
      <c r="E189" s="177">
        <v>382531</v>
      </c>
      <c r="F189" s="178">
        <v>12.71</v>
      </c>
      <c r="G189" s="177">
        <v>30096.852871754523</v>
      </c>
    </row>
    <row r="190" spans="1:7" ht="14.5" x14ac:dyDescent="0.3">
      <c r="A190" s="175">
        <v>2019</v>
      </c>
      <c r="B190" s="176" t="s">
        <v>336</v>
      </c>
      <c r="C190" s="177">
        <v>462412.85</v>
      </c>
      <c r="D190" s="177">
        <v>0</v>
      </c>
      <c r="E190" s="177">
        <v>462412.85</v>
      </c>
      <c r="F190" s="178">
        <v>8</v>
      </c>
      <c r="G190" s="177">
        <v>57801.606249999997</v>
      </c>
    </row>
    <row r="191" spans="1:7" ht="14.5" x14ac:dyDescent="0.3">
      <c r="A191" s="175">
        <v>2063</v>
      </c>
      <c r="B191" s="176" t="s">
        <v>362</v>
      </c>
      <c r="C191" s="177">
        <v>343090.29000000004</v>
      </c>
      <c r="D191" s="177">
        <v>0</v>
      </c>
      <c r="E191" s="177">
        <v>343090.29000000004</v>
      </c>
      <c r="F191" s="178">
        <v>12.58</v>
      </c>
      <c r="G191" s="177">
        <v>27272.678060413356</v>
      </c>
    </row>
    <row r="192" spans="1:7" ht="14.5" x14ac:dyDescent="0.3">
      <c r="A192" s="175">
        <v>2115</v>
      </c>
      <c r="B192" s="176" t="s">
        <v>395</v>
      </c>
      <c r="C192" s="177">
        <v>289527.58999999997</v>
      </c>
      <c r="D192" s="177">
        <v>0</v>
      </c>
      <c r="E192" s="177">
        <v>289527.58999999997</v>
      </c>
      <c r="F192" s="178">
        <v>11</v>
      </c>
      <c r="G192" s="177">
        <v>26320.69</v>
      </c>
    </row>
    <row r="193" spans="1:7" ht="14.5" x14ac:dyDescent="0.3">
      <c r="A193" s="175">
        <v>2051</v>
      </c>
      <c r="B193" s="176" t="s">
        <v>352</v>
      </c>
      <c r="C193" s="177">
        <v>191512.85</v>
      </c>
      <c r="D193" s="177">
        <v>0</v>
      </c>
      <c r="E193" s="177">
        <v>191512.85</v>
      </c>
      <c r="F193" s="178">
        <v>2.52</v>
      </c>
      <c r="G193" s="177">
        <v>75997.162698412707</v>
      </c>
    </row>
    <row r="194" spans="1:7" ht="14.5" x14ac:dyDescent="0.3">
      <c r="A194" s="175">
        <v>2022</v>
      </c>
      <c r="B194" s="176" t="s">
        <v>339</v>
      </c>
      <c r="C194" s="177">
        <v>384188.99</v>
      </c>
      <c r="D194" s="177">
        <v>0</v>
      </c>
      <c r="E194" s="177">
        <v>384188.99</v>
      </c>
      <c r="F194" s="178">
        <v>7.62</v>
      </c>
      <c r="G194" s="177">
        <v>50418.502624671914</v>
      </c>
    </row>
    <row r="195" spans="1:7" ht="14.5" x14ac:dyDescent="0.3">
      <c r="A195" s="175">
        <v>2062</v>
      </c>
      <c r="B195" s="176" t="s">
        <v>361</v>
      </c>
      <c r="C195" s="177">
        <v>308052.41000000003</v>
      </c>
      <c r="D195" s="177">
        <v>0</v>
      </c>
      <c r="E195" s="177">
        <v>308052.41000000003</v>
      </c>
      <c r="F195" s="178">
        <v>8.51</v>
      </c>
      <c r="G195" s="177">
        <v>36198.873090481793</v>
      </c>
    </row>
    <row r="196" spans="1:7" ht="14.5" x14ac:dyDescent="0.3">
      <c r="A196" s="175">
        <v>2017</v>
      </c>
      <c r="B196" s="176" t="s">
        <v>334</v>
      </c>
      <c r="C196" s="177">
        <v>403198</v>
      </c>
      <c r="D196" s="177">
        <v>0</v>
      </c>
      <c r="E196" s="177">
        <v>403198</v>
      </c>
      <c r="F196" s="178">
        <v>13.28</v>
      </c>
      <c r="G196" s="177">
        <v>30361.295180722893</v>
      </c>
    </row>
    <row r="197" spans="1:7" ht="14.5" x14ac:dyDescent="0.3">
      <c r="A197" s="175">
        <v>2020</v>
      </c>
      <c r="B197" s="176" t="s">
        <v>337</v>
      </c>
      <c r="C197" s="177">
        <v>281293.84999999998</v>
      </c>
      <c r="D197" s="177">
        <v>0</v>
      </c>
      <c r="E197" s="177">
        <v>281293.84999999998</v>
      </c>
      <c r="F197" s="178">
        <v>4.37</v>
      </c>
      <c r="G197" s="177">
        <v>64369.302059496564</v>
      </c>
    </row>
    <row r="198" spans="1:7" ht="14.5" x14ac:dyDescent="0.3">
      <c r="A198" s="175">
        <v>2018</v>
      </c>
      <c r="B198" s="176" t="s">
        <v>335</v>
      </c>
      <c r="C198" s="177">
        <v>247893.66999999998</v>
      </c>
      <c r="D198" s="177">
        <v>0</v>
      </c>
      <c r="E198" s="177">
        <v>247893.66999999998</v>
      </c>
      <c r="F198" s="178">
        <v>3</v>
      </c>
      <c r="G198" s="177">
        <v>82631.223333333328</v>
      </c>
    </row>
    <row r="199" spans="1:7" ht="14.5" x14ac:dyDescent="0.3">
      <c r="A199" s="175">
        <v>2109</v>
      </c>
      <c r="B199" s="176" t="s">
        <v>389</v>
      </c>
      <c r="C199" s="177">
        <v>196334.94</v>
      </c>
      <c r="D199" s="177">
        <v>0</v>
      </c>
      <c r="E199" s="177">
        <v>196334.94</v>
      </c>
      <c r="F199" s="178">
        <v>7</v>
      </c>
      <c r="G199" s="177">
        <v>28047.848571428571</v>
      </c>
    </row>
    <row r="200" spans="1:7" ht="14.5" x14ac:dyDescent="0.3">
      <c r="A200" s="175">
        <v>2016</v>
      </c>
      <c r="B200" s="176" t="s">
        <v>333</v>
      </c>
      <c r="C200" s="177">
        <v>196628.02</v>
      </c>
      <c r="D200" s="177">
        <v>0</v>
      </c>
      <c r="E200" s="177">
        <v>196628.02</v>
      </c>
      <c r="F200" s="178">
        <v>2</v>
      </c>
      <c r="G200" s="177">
        <v>98314.01</v>
      </c>
    </row>
    <row r="201" spans="1:7" ht="14.5" x14ac:dyDescent="0.3">
      <c r="A201" s="175">
        <v>2222</v>
      </c>
      <c r="B201" s="176" t="s">
        <v>443</v>
      </c>
      <c r="C201" s="177">
        <v>226473.94</v>
      </c>
      <c r="D201" s="177">
        <v>0</v>
      </c>
      <c r="E201" s="177">
        <v>226473.94</v>
      </c>
      <c r="F201" s="178">
        <v>2</v>
      </c>
      <c r="G201" s="177">
        <v>113236.97</v>
      </c>
    </row>
    <row r="202" spans="1:7" ht="14.5" x14ac:dyDescent="0.3">
      <c r="A202" s="175">
        <v>2112</v>
      </c>
      <c r="B202" s="176" t="s">
        <v>392</v>
      </c>
      <c r="C202" s="177">
        <v>18475.84</v>
      </c>
      <c r="D202" s="177">
        <v>0</v>
      </c>
      <c r="E202" s="177">
        <v>18475.84</v>
      </c>
      <c r="F202" s="178">
        <v>1</v>
      </c>
      <c r="G202" s="177">
        <v>18475.84</v>
      </c>
    </row>
    <row r="203" spans="1:7" ht="14.5" x14ac:dyDescent="0.3">
      <c r="A203" s="175">
        <v>2021</v>
      </c>
      <c r="B203" s="176" t="s">
        <v>338</v>
      </c>
      <c r="C203" s="177">
        <v>173011.75</v>
      </c>
      <c r="D203" s="177">
        <v>0</v>
      </c>
      <c r="E203" s="177">
        <v>173011.75</v>
      </c>
      <c r="F203" s="178">
        <v>3.53</v>
      </c>
      <c r="G203" s="177">
        <v>49011.827195467427</v>
      </c>
    </row>
    <row r="204" spans="1:7" ht="13.5" thickBot="1" x14ac:dyDescent="0.35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5">
      <c r="A205" s="133">
        <v>197</v>
      </c>
      <c r="B205" s="133"/>
      <c r="C205" s="134">
        <v>7024302345.7200031</v>
      </c>
      <c r="D205" s="134">
        <v>8446445.6100000013</v>
      </c>
      <c r="E205" s="134">
        <v>7015855900.1100044</v>
      </c>
      <c r="F205" s="181">
        <v>540144.52000000014</v>
      </c>
      <c r="G205" s="134">
        <f>E205/F205</f>
        <v>12988.849539952756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20" sqref="B20"/>
    </sheetView>
  </sheetViews>
  <sheetFormatPr defaultRowHeight="13" x14ac:dyDescent="0.3"/>
  <cols>
    <col min="2" max="2" width="12.54296875" customWidth="1"/>
  </cols>
  <sheetData>
    <row r="1" spans="1:2" x14ac:dyDescent="0.3">
      <c r="A1" s="58" t="s">
        <v>468</v>
      </c>
    </row>
    <row r="4" spans="1:2" x14ac:dyDescent="0.3">
      <c r="A4" s="59" t="s">
        <v>471</v>
      </c>
      <c r="B4" s="60">
        <f>'Parameters Calc'!G19</f>
        <v>-3.1581211855565949E-2</v>
      </c>
    </row>
    <row r="5" spans="1:2" x14ac:dyDescent="0.3">
      <c r="A5" s="59" t="s">
        <v>469</v>
      </c>
      <c r="B5" s="60">
        <f>'Parameters Calc'!I19</f>
        <v>1.6831617640009622E-2</v>
      </c>
    </row>
    <row r="6" spans="1:2" x14ac:dyDescent="0.3">
      <c r="A6" s="59" t="s">
        <v>470</v>
      </c>
      <c r="B6" s="60">
        <f>'Parameters Calc'!K19</f>
        <v>8.0600744947818548E-3</v>
      </c>
    </row>
    <row r="7" spans="1:2" x14ac:dyDescent="0.3">
      <c r="A7" s="59" t="s">
        <v>479</v>
      </c>
      <c r="B7" s="60">
        <f>'Parameters Calc'!M19</f>
        <v>9.9954354515470412E-2</v>
      </c>
    </row>
    <row r="8" spans="1:2" x14ac:dyDescent="0.3">
      <c r="A8" s="59" t="s">
        <v>480</v>
      </c>
      <c r="B8" s="60">
        <f>'Parameters Calc'!O19</f>
        <v>5.5655871556022252E-2</v>
      </c>
    </row>
    <row r="9" spans="1:2" x14ac:dyDescent="0.3">
      <c r="A9" s="59" t="s">
        <v>498</v>
      </c>
      <c r="B9" s="60">
        <f>'Parameters Calc'!Q19</f>
        <v>4.9684942684034006E-2</v>
      </c>
    </row>
    <row r="10" spans="1:2" x14ac:dyDescent="0.3">
      <c r="A10" s="59" t="s">
        <v>499</v>
      </c>
      <c r="B10" s="60">
        <f>'Parameters Calc'!S19</f>
        <v>3.5575483400905661E-2</v>
      </c>
    </row>
    <row r="11" spans="1:2" x14ac:dyDescent="0.3">
      <c r="A11" s="59" t="s">
        <v>501</v>
      </c>
      <c r="B11" s="60">
        <f>'Parameters Calc'!U19</f>
        <v>8.7405703371833177E-2</v>
      </c>
    </row>
    <row r="12" spans="1:2" x14ac:dyDescent="0.3">
      <c r="A12" s="59" t="s">
        <v>502</v>
      </c>
      <c r="B12" s="60">
        <f>'Parameters Calc'!W19</f>
        <v>1.3567444652896388E-2</v>
      </c>
    </row>
    <row r="13" spans="1:2" x14ac:dyDescent="0.3">
      <c r="A13" s="59" t="s">
        <v>505</v>
      </c>
      <c r="B13" s="60">
        <f>'Parameters Calc'!Y19</f>
        <v>6.0626603767301113E-2</v>
      </c>
    </row>
    <row r="14" spans="1:2" x14ac:dyDescent="0.3">
      <c r="A14" s="59" t="s">
        <v>506</v>
      </c>
      <c r="B14" s="60">
        <f>'Parameters Calc'!AA19</f>
        <v>4.845814147803762E-2</v>
      </c>
    </row>
    <row r="15" spans="1:2" x14ac:dyDescent="0.3">
      <c r="A15" s="59" t="s">
        <v>511</v>
      </c>
      <c r="B15" s="60">
        <f>'Parameters Calc'!AC19</f>
        <v>6.7200324523570831E-3</v>
      </c>
    </row>
    <row r="16" spans="1:2" x14ac:dyDescent="0.3">
      <c r="A16" s="59" t="s">
        <v>512</v>
      </c>
      <c r="B16" s="60">
        <f>'Parameters Calc'!AE19</f>
        <v>3.7688689720966728E-2</v>
      </c>
    </row>
    <row r="17" spans="1:2" x14ac:dyDescent="0.3">
      <c r="A17" s="59" t="s">
        <v>518</v>
      </c>
      <c r="B17" s="60">
        <f>'Parameters Calc'!AG19</f>
        <v>5.8715555904853778E-2</v>
      </c>
    </row>
    <row r="18" spans="1:2" x14ac:dyDescent="0.3">
      <c r="A18" s="59" t="s">
        <v>520</v>
      </c>
      <c r="B18" s="60">
        <f>'Parameters Calc'!AI19</f>
        <v>3.5266028983011344E-2</v>
      </c>
    </row>
    <row r="19" spans="1:2" x14ac:dyDescent="0.3">
      <c r="A19" s="183" t="s">
        <v>530</v>
      </c>
      <c r="B19" s="60">
        <f>'Parameters Calc'!AK19</f>
        <v>5.7590872045168551E-2</v>
      </c>
    </row>
    <row r="20" spans="1:2" x14ac:dyDescent="0.3">
      <c r="A20" s="183" t="s">
        <v>532</v>
      </c>
      <c r="B20" s="60">
        <f>'Parameters Calc'!AM19</f>
        <v>3.7722483387955474E-2</v>
      </c>
    </row>
    <row r="38" spans="7:7" x14ac:dyDescent="0.3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796875" defaultRowHeight="13" x14ac:dyDescent="0.3"/>
  <cols>
    <col min="1" max="1" width="8.7265625" customWidth="1"/>
    <col min="2" max="2" width="38.54296875" customWidth="1"/>
    <col min="3" max="4" width="14.54296875" customWidth="1"/>
    <col min="5" max="5" width="14.7265625" style="3" customWidth="1"/>
    <col min="6" max="6" width="10.7265625" style="5" customWidth="1"/>
    <col min="7" max="7" width="12.7265625" style="3" customWidth="1"/>
  </cols>
  <sheetData>
    <row r="1" spans="1:7" ht="23" x14ac:dyDescent="0.5">
      <c r="A1" s="6" t="s">
        <v>198</v>
      </c>
    </row>
    <row r="2" spans="1:7" ht="15.5" x14ac:dyDescent="0.35">
      <c r="A2" s="7" t="s">
        <v>199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1"/>
      <c r="B7" s="1"/>
      <c r="C7" s="1"/>
      <c r="D7" s="1"/>
      <c r="E7" s="2"/>
      <c r="F7" s="4"/>
      <c r="G7" s="2"/>
    </row>
    <row r="8" spans="1:7" ht="12.75" customHeight="1" x14ac:dyDescent="0.3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3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3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3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3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3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3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3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3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3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3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3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3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3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3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3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3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3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3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3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3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3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3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3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3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3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3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3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3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3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3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3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3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3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3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3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3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3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3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3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3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3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3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3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3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3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3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3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3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3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3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3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3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3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3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3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3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3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3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3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3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3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3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3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3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3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3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3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3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3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3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3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3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3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3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3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3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3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3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3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3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3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3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3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3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3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3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3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3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3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3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3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3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3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3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3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3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3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3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3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3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3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3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3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3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3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3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3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3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3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3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3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3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3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3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3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3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3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3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3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3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3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3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3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3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3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3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3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3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3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3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3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3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3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3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3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3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3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3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3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3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3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3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3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3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3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3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3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3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3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3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3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3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3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3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3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3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3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3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3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3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3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3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3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3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3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3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3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3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3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3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3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3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3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3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3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3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3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3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3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3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3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3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3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3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3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3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3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3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3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3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3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3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3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3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3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3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3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3"/>
    <row r="207" spans="1:7" ht="12.75" customHeight="1" x14ac:dyDescent="0.3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796875" defaultRowHeight="13" x14ac:dyDescent="0.3"/>
  <cols>
    <col min="2" max="2" width="32.26953125" customWidth="1"/>
    <col min="3" max="3" width="14.26953125" customWidth="1"/>
    <col min="4" max="4" width="11.453125" customWidth="1"/>
    <col min="5" max="5" width="13.54296875" customWidth="1"/>
    <col min="7" max="7" width="12.453125" customWidth="1"/>
  </cols>
  <sheetData>
    <row r="1" spans="1:7" ht="23" x14ac:dyDescent="0.5">
      <c r="A1" s="6" t="s">
        <v>198</v>
      </c>
      <c r="C1" s="3"/>
      <c r="D1" s="3"/>
      <c r="E1" s="3"/>
      <c r="F1" s="5"/>
      <c r="G1" s="3"/>
    </row>
    <row r="2" spans="1:7" ht="15.5" x14ac:dyDescent="0.35">
      <c r="A2" s="7" t="s">
        <v>213</v>
      </c>
      <c r="C2" s="3"/>
      <c r="D2" s="3"/>
      <c r="E2" s="3"/>
      <c r="F2" s="5"/>
      <c r="G2" s="3"/>
    </row>
    <row r="3" spans="1:7" x14ac:dyDescent="0.3">
      <c r="E3" s="3"/>
      <c r="F3" s="5"/>
      <c r="G3" s="9" t="s">
        <v>201</v>
      </c>
    </row>
    <row r="4" spans="1:7" x14ac:dyDescent="0.3">
      <c r="E4" s="9" t="s">
        <v>201</v>
      </c>
      <c r="F4" s="5"/>
      <c r="G4" s="9" t="s">
        <v>200</v>
      </c>
    </row>
    <row r="5" spans="1:7" x14ac:dyDescent="0.3">
      <c r="E5" s="9" t="s">
        <v>200</v>
      </c>
      <c r="F5" s="5"/>
      <c r="G5" s="8" t="s">
        <v>0</v>
      </c>
    </row>
    <row r="6" spans="1:7" ht="12.75" customHeight="1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3">
      <c r="A7" s="1"/>
      <c r="B7" s="1"/>
      <c r="C7" s="2"/>
      <c r="D7" s="2"/>
      <c r="E7" s="2"/>
      <c r="F7" s="4"/>
      <c r="G7" s="2"/>
    </row>
    <row r="8" spans="1:7" ht="12.75" customHeight="1" x14ac:dyDescent="0.3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3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3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3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3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3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3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3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3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3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3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3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3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3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3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3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3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3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3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3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3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3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3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3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3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3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3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3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3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3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3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3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3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3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3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3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3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3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3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3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3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3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3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3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3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3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3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3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3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3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3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3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3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3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3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3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3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3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3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3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3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3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3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3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3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3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3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3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3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3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3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3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3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3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3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3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3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3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3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3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3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3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3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3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3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3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3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3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3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3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3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3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3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3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3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3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3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3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3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3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3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3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3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3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3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3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3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3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3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3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3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3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3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3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3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3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3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3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3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3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3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3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3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3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3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3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3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3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3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3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3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3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3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3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3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3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3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3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3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3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3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3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3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3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3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3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3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3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3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3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3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3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3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3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3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3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3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3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3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3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3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3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3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3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3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3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3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3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3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3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3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3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3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3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3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3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3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3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3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3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3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3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3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3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3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3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3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3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3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3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3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3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3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3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3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3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3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3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3">
      <c r="C206" s="3"/>
      <c r="D206" s="3"/>
      <c r="E206" s="3"/>
      <c r="F206" s="5"/>
      <c r="G206" s="2"/>
    </row>
    <row r="207" spans="1:7" x14ac:dyDescent="0.3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3" x14ac:dyDescent="0.3"/>
  <cols>
    <col min="2" max="2" width="36.54296875" customWidth="1"/>
    <col min="3" max="3" width="14" style="3" customWidth="1"/>
    <col min="4" max="4" width="12.453125" style="3" customWidth="1"/>
    <col min="5" max="5" width="14" style="3" customWidth="1"/>
    <col min="6" max="6" width="9.1796875" style="5"/>
    <col min="7" max="7" width="11.7265625" style="3" customWidth="1"/>
  </cols>
  <sheetData>
    <row r="1" spans="1:7" ht="23" x14ac:dyDescent="0.5">
      <c r="A1" s="6" t="s">
        <v>198</v>
      </c>
      <c r="C1"/>
      <c r="D1"/>
    </row>
    <row r="2" spans="1:7" ht="15.5" x14ac:dyDescent="0.35">
      <c r="A2" s="7" t="s">
        <v>220</v>
      </c>
      <c r="C2"/>
      <c r="D2"/>
    </row>
    <row r="3" spans="1:7" x14ac:dyDescent="0.3">
      <c r="C3"/>
      <c r="D3"/>
      <c r="G3" s="9" t="s">
        <v>201</v>
      </c>
    </row>
    <row r="4" spans="1:7" x14ac:dyDescent="0.3">
      <c r="C4"/>
      <c r="D4"/>
      <c r="E4" s="9" t="s">
        <v>201</v>
      </c>
      <c r="G4" s="9" t="s">
        <v>200</v>
      </c>
    </row>
    <row r="5" spans="1:7" x14ac:dyDescent="0.3">
      <c r="C5"/>
      <c r="D5"/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C7" s="2"/>
      <c r="D7" s="2"/>
      <c r="E7" s="2"/>
      <c r="F7" s="4"/>
      <c r="G7" s="2"/>
    </row>
    <row r="8" spans="1:7" x14ac:dyDescent="0.3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3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3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3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3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3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3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3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3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3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3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3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3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3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3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3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3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3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3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3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3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3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3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3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3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3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3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3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3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3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3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3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3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3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3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3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3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3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3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3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3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3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3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3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3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3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3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3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3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3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3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3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3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3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3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3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3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3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3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3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3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3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3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3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3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3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3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3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3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3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3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3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3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3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3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3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3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3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3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3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3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3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3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3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3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3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3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3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3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3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3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3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3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3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3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3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3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3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3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3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3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3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3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3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3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3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3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3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3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3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3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3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3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3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3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3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3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3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3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3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3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3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3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3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3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3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3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3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3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3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3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3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3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3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3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3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3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3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3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3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3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3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3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3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3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3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3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3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3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3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3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3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3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3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3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3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3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3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3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3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3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3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3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3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3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3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3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3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3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3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3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3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3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3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3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3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3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3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3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3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3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3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3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3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3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3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3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3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3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3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3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3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3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3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3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3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3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3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3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796875" defaultRowHeight="13" x14ac:dyDescent="0.3"/>
  <cols>
    <col min="2" max="2" width="34.1796875" customWidth="1"/>
    <col min="3" max="4" width="16" style="3" customWidth="1"/>
    <col min="5" max="5" width="17.1796875" style="3" customWidth="1"/>
    <col min="6" max="6" width="15.26953125" style="5" customWidth="1"/>
    <col min="7" max="7" width="14.7265625" style="3" customWidth="1"/>
  </cols>
  <sheetData>
    <row r="1" spans="1:7" ht="23" x14ac:dyDescent="0.5">
      <c r="A1" s="6" t="s">
        <v>198</v>
      </c>
    </row>
    <row r="2" spans="1:7" ht="15.5" x14ac:dyDescent="0.35">
      <c r="A2" s="7" t="s">
        <v>227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3"/>
    <row r="8" spans="1:7" ht="12.75" customHeight="1" x14ac:dyDescent="0.3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3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3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3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3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3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3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3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3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3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3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3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3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3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3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3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3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3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3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3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3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3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3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3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3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3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3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3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3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3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3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3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3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3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3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3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3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3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3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3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3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3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3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3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3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3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3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3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3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3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3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3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3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3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3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3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3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3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3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3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3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3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3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3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3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3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3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3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3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3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3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3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3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3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3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3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3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3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3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3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3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3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3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3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3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3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3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3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3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3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3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3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3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3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3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3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3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3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3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3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3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3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3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3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3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3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3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3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3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3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3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3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3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3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3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3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3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3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3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3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3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3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3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3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3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3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3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3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3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3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3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3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3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3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3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3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3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3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3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3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3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3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3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3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3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3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3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3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3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3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3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3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3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3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3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3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3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3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3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3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3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3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3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3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3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3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3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3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3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3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3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3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3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3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3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3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3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3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3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3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3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3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3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3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3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3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3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3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3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3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3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3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3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3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3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3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3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3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3"/>
    <row r="207" spans="1:7" ht="12.75" customHeight="1" x14ac:dyDescent="0.3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  <row r="1017" ht="12.75" customHeight="1" x14ac:dyDescent="0.3"/>
    <row r="1018" ht="12.75" customHeight="1" x14ac:dyDescent="0.3"/>
    <row r="1019" ht="12.75" customHeight="1" x14ac:dyDescent="0.3"/>
    <row r="1020" ht="12.75" customHeight="1" x14ac:dyDescent="0.3"/>
    <row r="1021" ht="12.75" customHeight="1" x14ac:dyDescent="0.3"/>
    <row r="1022" ht="12.75" customHeight="1" x14ac:dyDescent="0.3"/>
    <row r="1023" ht="12.75" customHeight="1" x14ac:dyDescent="0.3"/>
    <row r="1024" ht="12.75" customHeight="1" x14ac:dyDescent="0.3"/>
    <row r="1025" ht="12.75" customHeight="1" x14ac:dyDescent="0.3"/>
    <row r="1026" ht="12.75" customHeight="1" x14ac:dyDescent="0.3"/>
    <row r="1027" ht="12.75" customHeight="1" x14ac:dyDescent="0.3"/>
    <row r="1028" ht="12.75" customHeight="1" x14ac:dyDescent="0.3"/>
    <row r="1029" ht="12.75" customHeight="1" x14ac:dyDescent="0.3"/>
    <row r="1030" ht="12.75" customHeight="1" x14ac:dyDescent="0.3"/>
    <row r="1031" ht="12.75" customHeight="1" x14ac:dyDescent="0.3"/>
    <row r="1032" ht="12.75" customHeight="1" x14ac:dyDescent="0.3"/>
    <row r="1033" ht="12.75" customHeight="1" x14ac:dyDescent="0.3"/>
    <row r="1034" ht="12.75" customHeight="1" x14ac:dyDescent="0.3"/>
    <row r="1035" ht="12.75" customHeight="1" x14ac:dyDescent="0.3"/>
    <row r="1036" ht="12.75" customHeight="1" x14ac:dyDescent="0.3"/>
    <row r="1037" ht="12.75" customHeight="1" x14ac:dyDescent="0.3"/>
    <row r="1038" ht="12.75" customHeight="1" x14ac:dyDescent="0.3"/>
    <row r="1039" ht="12.75" customHeight="1" x14ac:dyDescent="0.3"/>
    <row r="1040" ht="12.75" customHeight="1" x14ac:dyDescent="0.3"/>
    <row r="1041" ht="12.75" customHeight="1" x14ac:dyDescent="0.3"/>
    <row r="1042" ht="12.75" customHeight="1" x14ac:dyDescent="0.3"/>
    <row r="1043" ht="12.75" customHeight="1" x14ac:dyDescent="0.3"/>
    <row r="1044" ht="12.75" customHeight="1" x14ac:dyDescent="0.3"/>
    <row r="1045" ht="12.75" customHeight="1" x14ac:dyDescent="0.3"/>
    <row r="1046" ht="12.75" customHeight="1" x14ac:dyDescent="0.3"/>
    <row r="1047" ht="12.75" customHeight="1" x14ac:dyDescent="0.3"/>
    <row r="1048" ht="12.75" customHeight="1" x14ac:dyDescent="0.3"/>
    <row r="1049" ht="12.75" customHeight="1" x14ac:dyDescent="0.3"/>
    <row r="1050" ht="12.75" customHeight="1" x14ac:dyDescent="0.3"/>
    <row r="1051" ht="12.75" customHeight="1" x14ac:dyDescent="0.3"/>
    <row r="1052" ht="12.75" customHeight="1" x14ac:dyDescent="0.3"/>
    <row r="1053" ht="12.75" customHeight="1" x14ac:dyDescent="0.3"/>
    <row r="1054" ht="12.75" customHeight="1" x14ac:dyDescent="0.3"/>
    <row r="1055" ht="12.75" customHeight="1" x14ac:dyDescent="0.3"/>
    <row r="1056" ht="12.75" customHeight="1" x14ac:dyDescent="0.3"/>
    <row r="1057" ht="12.75" customHeight="1" x14ac:dyDescent="0.3"/>
    <row r="1058" ht="12.75" customHeight="1" x14ac:dyDescent="0.3"/>
    <row r="1059" ht="12.75" customHeight="1" x14ac:dyDescent="0.3"/>
    <row r="1060" ht="12.75" customHeight="1" x14ac:dyDescent="0.3"/>
    <row r="1061" ht="12.75" customHeight="1" x14ac:dyDescent="0.3"/>
    <row r="1062" ht="12.75" customHeight="1" x14ac:dyDescent="0.3"/>
    <row r="1063" ht="12.75" customHeight="1" x14ac:dyDescent="0.3"/>
    <row r="1064" ht="12.75" customHeight="1" x14ac:dyDescent="0.3"/>
    <row r="1065" ht="12.75" customHeight="1" x14ac:dyDescent="0.3"/>
    <row r="1066" ht="12.75" customHeight="1" x14ac:dyDescent="0.3"/>
    <row r="1067" ht="12.75" customHeight="1" x14ac:dyDescent="0.3"/>
    <row r="1068" ht="12.75" customHeight="1" x14ac:dyDescent="0.3"/>
    <row r="1069" ht="12.75" customHeight="1" x14ac:dyDescent="0.3"/>
    <row r="1070" ht="12.75" customHeight="1" x14ac:dyDescent="0.3"/>
    <row r="1071" ht="12.75" customHeight="1" x14ac:dyDescent="0.3"/>
    <row r="1072" ht="12.75" customHeight="1" x14ac:dyDescent="0.3"/>
    <row r="1073" ht="12.75" customHeight="1" x14ac:dyDescent="0.3"/>
    <row r="1074" ht="12.75" customHeight="1" x14ac:dyDescent="0.3"/>
    <row r="1075" ht="12.75" customHeight="1" x14ac:dyDescent="0.3"/>
    <row r="1076" ht="12.75" customHeight="1" x14ac:dyDescent="0.3"/>
    <row r="1077" ht="12.75" customHeight="1" x14ac:dyDescent="0.3"/>
    <row r="1078" ht="12.75" customHeight="1" x14ac:dyDescent="0.3"/>
    <row r="1079" ht="12.75" customHeight="1" x14ac:dyDescent="0.3"/>
    <row r="1080" ht="12.75" customHeight="1" x14ac:dyDescent="0.3"/>
    <row r="1081" ht="12.75" customHeight="1" x14ac:dyDescent="0.3"/>
    <row r="1082" ht="12.75" customHeight="1" x14ac:dyDescent="0.3"/>
    <row r="1083" ht="12.75" customHeight="1" x14ac:dyDescent="0.3"/>
    <row r="1084" ht="12.75" customHeight="1" x14ac:dyDescent="0.3"/>
    <row r="1085" ht="12.75" customHeight="1" x14ac:dyDescent="0.3"/>
    <row r="1086" ht="12.75" customHeight="1" x14ac:dyDescent="0.3"/>
    <row r="1087" ht="12.75" customHeight="1" x14ac:dyDescent="0.3"/>
    <row r="1088" ht="12.75" customHeight="1" x14ac:dyDescent="0.3"/>
    <row r="1089" ht="12.75" customHeight="1" x14ac:dyDescent="0.3"/>
    <row r="1090" ht="12.75" customHeight="1" x14ac:dyDescent="0.3"/>
    <row r="1091" ht="12.75" customHeight="1" x14ac:dyDescent="0.3"/>
    <row r="1092" ht="12.75" customHeight="1" x14ac:dyDescent="0.3"/>
    <row r="1093" ht="12.75" customHeight="1" x14ac:dyDescent="0.3"/>
    <row r="1094" ht="12.75" customHeight="1" x14ac:dyDescent="0.3"/>
    <row r="1095" ht="12.75" customHeight="1" x14ac:dyDescent="0.3"/>
    <row r="1096" ht="12.75" customHeight="1" x14ac:dyDescent="0.3"/>
    <row r="1097" ht="12.75" customHeight="1" x14ac:dyDescent="0.3"/>
    <row r="1098" ht="12.75" customHeight="1" x14ac:dyDescent="0.3"/>
    <row r="1099" ht="12.75" customHeight="1" x14ac:dyDescent="0.3"/>
    <row r="1100" ht="12.75" customHeight="1" x14ac:dyDescent="0.3"/>
    <row r="1101" ht="12.75" customHeight="1" x14ac:dyDescent="0.3"/>
    <row r="1102" ht="12.75" customHeight="1" x14ac:dyDescent="0.3"/>
    <row r="1103" ht="12.75" customHeight="1" x14ac:dyDescent="0.3"/>
    <row r="1104" ht="12.75" customHeight="1" x14ac:dyDescent="0.3"/>
    <row r="1105" ht="12.75" customHeight="1" x14ac:dyDescent="0.3"/>
    <row r="1106" ht="12.75" customHeight="1" x14ac:dyDescent="0.3"/>
    <row r="1107" ht="12.75" customHeight="1" x14ac:dyDescent="0.3"/>
    <row r="1108" ht="12.75" customHeight="1" x14ac:dyDescent="0.3"/>
    <row r="1109" ht="12.75" customHeight="1" x14ac:dyDescent="0.3"/>
    <row r="1110" ht="12.75" customHeight="1" x14ac:dyDescent="0.3"/>
    <row r="1111" ht="12.75" customHeight="1" x14ac:dyDescent="0.3"/>
    <row r="1112" ht="12.75" customHeight="1" x14ac:dyDescent="0.3"/>
    <row r="1113" ht="12.75" customHeight="1" x14ac:dyDescent="0.3"/>
    <row r="1114" ht="12.75" customHeight="1" x14ac:dyDescent="0.3"/>
    <row r="1115" ht="12.75" customHeight="1" x14ac:dyDescent="0.3"/>
    <row r="1116" ht="12.75" customHeight="1" x14ac:dyDescent="0.3"/>
    <row r="1117" ht="12.75" customHeight="1" x14ac:dyDescent="0.3"/>
    <row r="1118" ht="12.75" customHeight="1" x14ac:dyDescent="0.3"/>
    <row r="1119" ht="12.75" customHeight="1" x14ac:dyDescent="0.3"/>
    <row r="1120" ht="12.75" customHeight="1" x14ac:dyDescent="0.3"/>
    <row r="1121" ht="12.75" customHeight="1" x14ac:dyDescent="0.3"/>
    <row r="1122" ht="12.75" customHeight="1" x14ac:dyDescent="0.3"/>
    <row r="1123" ht="12.75" customHeight="1" x14ac:dyDescent="0.3"/>
    <row r="1124" ht="12.75" customHeight="1" x14ac:dyDescent="0.3"/>
    <row r="1125" ht="12.75" customHeight="1" x14ac:dyDescent="0.3"/>
    <row r="1126" ht="12.75" customHeight="1" x14ac:dyDescent="0.3"/>
    <row r="1127" ht="12.75" customHeight="1" x14ac:dyDescent="0.3"/>
    <row r="1128" ht="12.75" customHeight="1" x14ac:dyDescent="0.3"/>
    <row r="1129" ht="12.75" customHeight="1" x14ac:dyDescent="0.3"/>
    <row r="1130" ht="12.75" customHeight="1" x14ac:dyDescent="0.3"/>
    <row r="1131" ht="12.75" customHeight="1" x14ac:dyDescent="0.3"/>
    <row r="1132" ht="12.75" customHeight="1" x14ac:dyDescent="0.3"/>
    <row r="1133" ht="12.75" customHeight="1" x14ac:dyDescent="0.3"/>
    <row r="1134" ht="12.75" customHeight="1" x14ac:dyDescent="0.3"/>
    <row r="1135" ht="12.75" customHeight="1" x14ac:dyDescent="0.3"/>
    <row r="1136" ht="12.75" customHeight="1" x14ac:dyDescent="0.3"/>
    <row r="1137" ht="12.75" customHeight="1" x14ac:dyDescent="0.3"/>
    <row r="1138" ht="12.75" customHeight="1" x14ac:dyDescent="0.3"/>
    <row r="1139" ht="12.75" customHeight="1" x14ac:dyDescent="0.3"/>
    <row r="1140" ht="12.75" customHeight="1" x14ac:dyDescent="0.3"/>
    <row r="1141" ht="12.75" customHeight="1" x14ac:dyDescent="0.3"/>
    <row r="1142" ht="12.75" customHeight="1" x14ac:dyDescent="0.3"/>
    <row r="1143" ht="12.75" customHeight="1" x14ac:dyDescent="0.3"/>
    <row r="1144" ht="12.75" customHeight="1" x14ac:dyDescent="0.3"/>
    <row r="1145" ht="12.75" customHeight="1" x14ac:dyDescent="0.3"/>
    <row r="1146" ht="12.75" customHeight="1" x14ac:dyDescent="0.3"/>
    <row r="1147" ht="12.75" customHeight="1" x14ac:dyDescent="0.3"/>
    <row r="1148" ht="12.75" customHeight="1" x14ac:dyDescent="0.3"/>
    <row r="1149" ht="12.75" customHeight="1" x14ac:dyDescent="0.3"/>
    <row r="1150" ht="12.75" customHeight="1" x14ac:dyDescent="0.3"/>
    <row r="1151" ht="12.75" customHeight="1" x14ac:dyDescent="0.3"/>
    <row r="1152" ht="12.75" customHeight="1" x14ac:dyDescent="0.3"/>
    <row r="1153" ht="12.75" customHeight="1" x14ac:dyDescent="0.3"/>
    <row r="1154" ht="12.75" customHeight="1" x14ac:dyDescent="0.3"/>
    <row r="1155" ht="12.75" customHeight="1" x14ac:dyDescent="0.3"/>
    <row r="1156" ht="12.75" customHeight="1" x14ac:dyDescent="0.3"/>
    <row r="1157" ht="12.75" customHeight="1" x14ac:dyDescent="0.3"/>
    <row r="1158" ht="12.75" customHeight="1" x14ac:dyDescent="0.3"/>
    <row r="1159" ht="12.75" customHeight="1" x14ac:dyDescent="0.3"/>
    <row r="1160" ht="12.75" customHeight="1" x14ac:dyDescent="0.3"/>
    <row r="1161" ht="12.75" customHeight="1" x14ac:dyDescent="0.3"/>
    <row r="1162" ht="12.75" customHeight="1" x14ac:dyDescent="0.3"/>
    <row r="1163" ht="12.75" customHeight="1" x14ac:dyDescent="0.3"/>
    <row r="1164" ht="12.75" customHeight="1" x14ac:dyDescent="0.3"/>
    <row r="1165" ht="12.75" customHeight="1" x14ac:dyDescent="0.3"/>
    <row r="1166" ht="12.75" customHeight="1" x14ac:dyDescent="0.3"/>
    <row r="1167" ht="12.75" customHeight="1" x14ac:dyDescent="0.3"/>
    <row r="1168" ht="12.75" customHeight="1" x14ac:dyDescent="0.3"/>
    <row r="1169" ht="12.75" customHeight="1" x14ac:dyDescent="0.3"/>
    <row r="1170" ht="12.75" customHeight="1" x14ac:dyDescent="0.3"/>
    <row r="1171" ht="12.75" customHeight="1" x14ac:dyDescent="0.3"/>
    <row r="1172" ht="12.75" customHeight="1" x14ac:dyDescent="0.3"/>
    <row r="1173" ht="12.75" customHeight="1" x14ac:dyDescent="0.3"/>
    <row r="1174" ht="12.75" customHeight="1" x14ac:dyDescent="0.3"/>
    <row r="1175" ht="12.75" customHeight="1" x14ac:dyDescent="0.3"/>
    <row r="1176" ht="12.75" customHeight="1" x14ac:dyDescent="0.3"/>
    <row r="1177" ht="12.75" customHeight="1" x14ac:dyDescent="0.3"/>
    <row r="1178" ht="12.75" customHeight="1" x14ac:dyDescent="0.3"/>
    <row r="1179" ht="12.75" customHeight="1" x14ac:dyDescent="0.3"/>
    <row r="1180" ht="12.75" customHeight="1" x14ac:dyDescent="0.3"/>
    <row r="1181" ht="12.75" customHeight="1" x14ac:dyDescent="0.3"/>
    <row r="1182" ht="12.75" customHeight="1" x14ac:dyDescent="0.3"/>
    <row r="1183" ht="12.75" customHeight="1" x14ac:dyDescent="0.3"/>
    <row r="1184" ht="12.75" customHeight="1" x14ac:dyDescent="0.3"/>
    <row r="1185" ht="12.75" customHeight="1" x14ac:dyDescent="0.3"/>
    <row r="1186" ht="12.75" customHeight="1" x14ac:dyDescent="0.3"/>
    <row r="1187" ht="12.75" customHeight="1" x14ac:dyDescent="0.3"/>
    <row r="1188" ht="12.75" customHeight="1" x14ac:dyDescent="0.3"/>
    <row r="1189" ht="12.75" customHeight="1" x14ac:dyDescent="0.3"/>
    <row r="1190" ht="12.75" customHeight="1" x14ac:dyDescent="0.3"/>
    <row r="1191" ht="12.75" customHeight="1" x14ac:dyDescent="0.3"/>
    <row r="1192" ht="12.75" customHeight="1" x14ac:dyDescent="0.3"/>
    <row r="1193" ht="12.75" customHeight="1" x14ac:dyDescent="0.3"/>
    <row r="1194" ht="12.75" customHeight="1" x14ac:dyDescent="0.3"/>
    <row r="1195" ht="12.75" customHeight="1" x14ac:dyDescent="0.3"/>
    <row r="1196" ht="12.75" customHeight="1" x14ac:dyDescent="0.3"/>
    <row r="1197" ht="12.75" customHeight="1" x14ac:dyDescent="0.3"/>
    <row r="1198" ht="12.75" customHeight="1" x14ac:dyDescent="0.3"/>
    <row r="1199" ht="12.75" customHeight="1" x14ac:dyDescent="0.3"/>
    <row r="1200" ht="12.75" customHeight="1" x14ac:dyDescent="0.3"/>
    <row r="1201" ht="12.75" customHeight="1" x14ac:dyDescent="0.3"/>
    <row r="1202" ht="12.75" customHeight="1" x14ac:dyDescent="0.3"/>
    <row r="1203" ht="12.75" customHeight="1" x14ac:dyDescent="0.3"/>
    <row r="1204" ht="12.75" customHeight="1" x14ac:dyDescent="0.3"/>
    <row r="1205" ht="12.75" customHeight="1" x14ac:dyDescent="0.3"/>
    <row r="1206" ht="12.75" customHeight="1" x14ac:dyDescent="0.3"/>
    <row r="1207" ht="12.75" customHeight="1" x14ac:dyDescent="0.3"/>
    <row r="1208" ht="12.75" customHeight="1" x14ac:dyDescent="0.3"/>
    <row r="1209" ht="12.75" customHeight="1" x14ac:dyDescent="0.3"/>
    <row r="1210" ht="12.75" customHeight="1" x14ac:dyDescent="0.3"/>
    <row r="1211" ht="12.75" customHeight="1" x14ac:dyDescent="0.3"/>
    <row r="1212" ht="12.75" customHeight="1" x14ac:dyDescent="0.3"/>
    <row r="1213" ht="12.75" customHeight="1" x14ac:dyDescent="0.3"/>
    <row r="1214" ht="12.75" customHeight="1" x14ac:dyDescent="0.3"/>
    <row r="1215" ht="12.75" customHeight="1" x14ac:dyDescent="0.3"/>
    <row r="1216" ht="12.75" customHeight="1" x14ac:dyDescent="0.3"/>
    <row r="1217" ht="12.75" customHeight="1" x14ac:dyDescent="0.3"/>
    <row r="1218" ht="12.75" customHeight="1" x14ac:dyDescent="0.3"/>
    <row r="1219" ht="12.75" customHeight="1" x14ac:dyDescent="0.3"/>
    <row r="1220" ht="12.75" customHeight="1" x14ac:dyDescent="0.3"/>
    <row r="1221" ht="12.75" customHeight="1" x14ac:dyDescent="0.3"/>
    <row r="1222" ht="12.75" customHeight="1" x14ac:dyDescent="0.3"/>
    <row r="1223" ht="12.75" customHeight="1" x14ac:dyDescent="0.3"/>
    <row r="1224" ht="12.75" customHeight="1" x14ac:dyDescent="0.3"/>
    <row r="1225" ht="12.75" customHeight="1" x14ac:dyDescent="0.3"/>
    <row r="1226" ht="12.75" customHeight="1" x14ac:dyDescent="0.3"/>
    <row r="1227" ht="12.75" customHeight="1" x14ac:dyDescent="0.3"/>
    <row r="1228" ht="12.75" customHeight="1" x14ac:dyDescent="0.3"/>
    <row r="1229" ht="12.75" customHeight="1" x14ac:dyDescent="0.3"/>
    <row r="1230" ht="12.75" customHeight="1" x14ac:dyDescent="0.3"/>
    <row r="1231" ht="12.75" customHeight="1" x14ac:dyDescent="0.3"/>
    <row r="1232" ht="12.75" customHeight="1" x14ac:dyDescent="0.3"/>
    <row r="1233" ht="12.75" customHeight="1" x14ac:dyDescent="0.3"/>
    <row r="1234" ht="12.75" customHeight="1" x14ac:dyDescent="0.3"/>
    <row r="1235" ht="12.75" customHeight="1" x14ac:dyDescent="0.3"/>
    <row r="1236" ht="12.75" customHeight="1" x14ac:dyDescent="0.3"/>
    <row r="1237" ht="12.75" customHeight="1" x14ac:dyDescent="0.3"/>
    <row r="1238" ht="12.75" customHeight="1" x14ac:dyDescent="0.3"/>
    <row r="1239" ht="12.75" customHeight="1" x14ac:dyDescent="0.3"/>
    <row r="1240" ht="12.75" customHeight="1" x14ac:dyDescent="0.3"/>
    <row r="1241" ht="12.75" customHeight="1" x14ac:dyDescent="0.3"/>
    <row r="1242" ht="12.75" customHeight="1" x14ac:dyDescent="0.3"/>
    <row r="1243" ht="12.75" customHeight="1" x14ac:dyDescent="0.3"/>
    <row r="1244" ht="12.75" customHeight="1" x14ac:dyDescent="0.3"/>
    <row r="1245" ht="12.75" customHeight="1" x14ac:dyDescent="0.3"/>
    <row r="1246" ht="12.75" customHeight="1" x14ac:dyDescent="0.3"/>
    <row r="1247" ht="12.75" customHeight="1" x14ac:dyDescent="0.3"/>
    <row r="1248" ht="12.75" customHeight="1" x14ac:dyDescent="0.3"/>
    <row r="1249" ht="12.75" customHeight="1" x14ac:dyDescent="0.3"/>
    <row r="1250" ht="12.75" customHeight="1" x14ac:dyDescent="0.3"/>
    <row r="1251" ht="12.75" customHeight="1" x14ac:dyDescent="0.3"/>
    <row r="1252" ht="12.75" customHeight="1" x14ac:dyDescent="0.3"/>
    <row r="1253" ht="12.75" customHeight="1" x14ac:dyDescent="0.3"/>
    <row r="1254" ht="12.75" customHeight="1" x14ac:dyDescent="0.3"/>
    <row r="1255" ht="12.75" customHeight="1" x14ac:dyDescent="0.3"/>
    <row r="1256" ht="12.75" customHeight="1" x14ac:dyDescent="0.3"/>
    <row r="1257" ht="12.75" customHeight="1" x14ac:dyDescent="0.3"/>
    <row r="1258" ht="12.75" customHeight="1" x14ac:dyDescent="0.3"/>
    <row r="1259" ht="12.75" customHeight="1" x14ac:dyDescent="0.3"/>
    <row r="1260" ht="12.75" customHeight="1" x14ac:dyDescent="0.3"/>
    <row r="1261" ht="12.75" customHeight="1" x14ac:dyDescent="0.3"/>
    <row r="1262" ht="12.75" customHeight="1" x14ac:dyDescent="0.3"/>
    <row r="1263" ht="12.75" customHeight="1" x14ac:dyDescent="0.3"/>
    <row r="1264" ht="12.75" customHeight="1" x14ac:dyDescent="0.3"/>
    <row r="1265" ht="12.75" customHeight="1" x14ac:dyDescent="0.3"/>
    <row r="1266" ht="12.75" customHeight="1" x14ac:dyDescent="0.3"/>
    <row r="1267" ht="12.75" customHeight="1" x14ac:dyDescent="0.3"/>
    <row r="1268" ht="12.75" customHeight="1" x14ac:dyDescent="0.3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796875" defaultRowHeight="13" x14ac:dyDescent="0.3"/>
  <cols>
    <col min="2" max="2" width="38.1796875" customWidth="1"/>
    <col min="3" max="3" width="13.7265625" style="3" customWidth="1"/>
    <col min="4" max="4" width="12.1796875" style="3" customWidth="1"/>
    <col min="5" max="5" width="13.453125" style="3" bestFit="1" customWidth="1"/>
    <col min="6" max="6" width="10.54296875" style="5" customWidth="1"/>
    <col min="7" max="7" width="12.81640625" style="3" customWidth="1"/>
  </cols>
  <sheetData>
    <row r="1" spans="1:13" ht="23" x14ac:dyDescent="0.5">
      <c r="A1" s="6" t="s">
        <v>198</v>
      </c>
    </row>
    <row r="2" spans="1:13" ht="15.5" x14ac:dyDescent="0.35">
      <c r="A2" s="7" t="s">
        <v>254</v>
      </c>
    </row>
    <row r="3" spans="1:13" x14ac:dyDescent="0.3">
      <c r="G3" s="9" t="s">
        <v>201</v>
      </c>
    </row>
    <row r="4" spans="1:13" x14ac:dyDescent="0.3">
      <c r="E4" s="9" t="s">
        <v>201</v>
      </c>
      <c r="G4" s="9" t="s">
        <v>200</v>
      </c>
    </row>
    <row r="5" spans="1:13" x14ac:dyDescent="0.3">
      <c r="E5" s="9" t="s">
        <v>200</v>
      </c>
      <c r="G5" s="8" t="s">
        <v>0</v>
      </c>
    </row>
    <row r="6" spans="1:13" ht="12.75" customHeight="1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3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3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3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3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3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3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3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3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3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3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3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3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3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3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3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3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3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3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3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3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3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3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3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3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3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3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3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3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3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3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3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3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3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3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3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3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3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3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3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3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3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3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3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3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3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3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3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3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3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3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3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3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3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3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3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3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3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3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3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3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3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3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3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3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3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3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3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3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3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3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3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3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3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3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3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3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3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3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3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3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3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3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3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3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3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3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3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3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3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3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3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3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3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3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3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3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3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3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3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3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3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3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3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3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3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3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3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3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3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3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3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3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3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3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3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3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3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3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3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3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3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3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3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3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3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3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3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3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3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3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3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3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3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3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3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3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3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3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3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3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3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3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3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3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3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3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3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3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3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3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3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3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3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3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3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3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3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3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3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3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3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3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3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3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3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3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3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3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3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3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3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3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3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3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3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3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3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3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3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3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3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3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3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3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3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3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3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3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3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3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3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3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3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3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3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3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3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3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3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3"/>
    <row r="208" spans="1:7" ht="12.75" customHeight="1" x14ac:dyDescent="0.3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3" x14ac:dyDescent="0.3"/>
  <cols>
    <col min="2" max="2" width="38.81640625" customWidth="1"/>
    <col min="3" max="3" width="16" style="3" customWidth="1"/>
    <col min="4" max="5" width="14.7265625" style="3" customWidth="1"/>
    <col min="6" max="6" width="9.81640625" style="5" bestFit="1" customWidth="1"/>
    <col min="7" max="7" width="12.453125" customWidth="1"/>
  </cols>
  <sheetData>
    <row r="1" spans="1:7" ht="23" x14ac:dyDescent="0.5">
      <c r="A1" s="6" t="s">
        <v>198</v>
      </c>
      <c r="G1" s="3"/>
    </row>
    <row r="2" spans="1:7" ht="15.5" x14ac:dyDescent="0.35">
      <c r="A2" s="7" t="s">
        <v>259</v>
      </c>
      <c r="G2" s="3"/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3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3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3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3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3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3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3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3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3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3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3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3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3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3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3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3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3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3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3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3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3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3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3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3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3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3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3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3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3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3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3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3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3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3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3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3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3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3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3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3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3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3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3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3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3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3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3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3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3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3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3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3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3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3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3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3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3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3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3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3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3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3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3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3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3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3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3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3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3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3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3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3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3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3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3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3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3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3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3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3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3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3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3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3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3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3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3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3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3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3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3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3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3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3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3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3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3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3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3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3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3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3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3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3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3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3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3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3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3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3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3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3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3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3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3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3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3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3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3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3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3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3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3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3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3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3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3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3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3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3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3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3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3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3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3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3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3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3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3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3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3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3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3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3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3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3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3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3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3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3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3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3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3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3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3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3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3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3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3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3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3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3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3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3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3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3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3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3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3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3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3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3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3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3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3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3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3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3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3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3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3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3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3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3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3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3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3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3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3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3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3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3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3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3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3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3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3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3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3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3">
      <c r="A207" s="24"/>
      <c r="B207" s="25"/>
      <c r="C207" s="33"/>
      <c r="D207" s="33"/>
      <c r="E207" s="33"/>
      <c r="F207" s="37"/>
      <c r="G207" s="33"/>
    </row>
    <row r="208" spans="1:7" x14ac:dyDescent="0.3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3">
      <c r="G210" s="123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48F50-9823-48AA-A21B-02B9DFE0BC47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24</vt:i4>
      </vt:variant>
    </vt:vector>
  </HeadingPairs>
  <TitlesOfParts>
    <vt:vector size="52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'2023-24'!NOE22_23</vt:lpstr>
      <vt:lpstr>NOE22_23</vt:lpstr>
      <vt:lpstr>NOE23_24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Lorene</dc:creator>
  <cp:lastModifiedBy>NUNN Jerod * ODE</cp:lastModifiedBy>
  <cp:lastPrinted>2004-05-12T19:57:32Z</cp:lastPrinted>
  <dcterms:created xsi:type="dcterms:W3CDTF">2003-04-22T16:13:56Z</dcterms:created>
  <dcterms:modified xsi:type="dcterms:W3CDTF">2025-09-12T18:41:26Z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</Properties>
</file>