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demail-my.sharepoint.com/personal/laura_marshall_ode_oregon_gov/Documents/AS2 Folder/Web Posting/Other Units/"/>
    </mc:Choice>
  </mc:AlternateContent>
  <xr:revisionPtr revIDLastSave="0" documentId="8_{C9688A7C-BB6D-4312-ADD2-0DEDB0AA52CE}" xr6:coauthVersionLast="47" xr6:coauthVersionMax="47" xr10:uidLastSave="{00000000-0000-0000-0000-000000000000}"/>
  <bookViews>
    <workbookView xWindow="-108" yWindow="-108" windowWidth="41496" windowHeight="16776" firstSheet="2" activeTab="3" xr2:uid="{7AD47EBA-79F8-4C4A-9F9C-6C3097887663}"/>
  </bookViews>
  <sheets>
    <sheet name="Op Reductions &amp; Transfers" sheetId="5" r:id="rId1"/>
    <sheet name="Grant-in-Aid Reductions" sheetId="1" r:id="rId2"/>
    <sheet name="SSF Carveout Reduction" sheetId="6" r:id="rId3"/>
    <sheet name="Grant-in-Aid Held Harmless" sheetId="7" r:id="rId4"/>
    <sheet name="SSF Carveout Held Harmless" sheetId="8" r:id="rId5"/>
  </sheets>
  <definedNames>
    <definedName name="_xlnm._FilterDatabase" localSheetId="3" hidden="1">'Grant-in-Aid Held Harmless'!$A$1:$A$33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B10" i="5"/>
  <c r="F5" i="1"/>
  <c r="G5" i="1"/>
  <c r="D5" i="1"/>
  <c r="D8" i="7"/>
  <c r="B8" i="7"/>
  <c r="F13" i="1"/>
  <c r="G13" i="1" s="1"/>
  <c r="D13" i="1"/>
  <c r="D25" i="1"/>
  <c r="D8" i="5"/>
  <c r="D7" i="5"/>
  <c r="D6" i="5"/>
  <c r="D9" i="5"/>
  <c r="D4" i="5"/>
  <c r="D3" i="5"/>
  <c r="D5" i="5"/>
  <c r="F16" i="1"/>
  <c r="G16" i="1" s="1"/>
  <c r="F20" i="1"/>
  <c r="G20" i="1" s="1"/>
  <c r="F24" i="1"/>
  <c r="F2" i="1"/>
  <c r="F4" i="1"/>
  <c r="G4" i="1" s="1"/>
  <c r="F12" i="1"/>
  <c r="G12" i="1" s="1"/>
  <c r="F25" i="1"/>
  <c r="G25" i="1" s="1"/>
  <c r="F11" i="1"/>
  <c r="F27" i="1"/>
  <c r="F17" i="1"/>
  <c r="G17" i="1" s="1"/>
  <c r="F21" i="1"/>
  <c r="F3" i="1"/>
  <c r="F26" i="1"/>
  <c r="F7" i="1"/>
  <c r="G7" i="1" s="1"/>
  <c r="F6" i="1"/>
  <c r="F8" i="1"/>
  <c r="F18" i="1"/>
  <c r="F9" i="1"/>
  <c r="G9" i="1" s="1"/>
  <c r="F15" i="1"/>
  <c r="F10" i="1"/>
  <c r="F28" i="1"/>
  <c r="G28" i="1" s="1"/>
  <c r="F22" i="1"/>
  <c r="F14" i="1"/>
  <c r="F23" i="1"/>
  <c r="F19" i="1"/>
  <c r="G19" i="1" s="1"/>
  <c r="G24" i="1"/>
  <c r="G2" i="1"/>
  <c r="G11" i="1"/>
  <c r="G27" i="1"/>
  <c r="G21" i="1"/>
  <c r="G3" i="1"/>
  <c r="G26" i="1"/>
  <c r="G6" i="1"/>
  <c r="G8" i="1"/>
  <c r="G18" i="1"/>
  <c r="G15" i="1"/>
  <c r="G10" i="1"/>
  <c r="G22" i="1"/>
  <c r="G14" i="1"/>
  <c r="G23" i="1"/>
  <c r="D16" i="1"/>
  <c r="D20" i="1"/>
  <c r="D24" i="1"/>
  <c r="D2" i="1"/>
  <c r="D4" i="1"/>
  <c r="D12" i="1"/>
  <c r="D11" i="1"/>
  <c r="D27" i="1"/>
  <c r="D17" i="1"/>
  <c r="D21" i="1"/>
  <c r="D3" i="1"/>
  <c r="D26" i="1"/>
  <c r="D7" i="1"/>
  <c r="D6" i="1"/>
  <c r="D8" i="1"/>
  <c r="D18" i="1"/>
  <c r="D9" i="1"/>
  <c r="D15" i="1"/>
  <c r="D10" i="1"/>
  <c r="D28" i="1"/>
  <c r="D22" i="1"/>
  <c r="D14" i="1"/>
  <c r="D23" i="1"/>
  <c r="D19" i="1"/>
  <c r="D10" i="5" l="1"/>
</calcChain>
</file>

<file path=xl/sharedStrings.xml><?xml version="1.0" encoding="utf-8"?>
<sst xmlns="http://schemas.openxmlformats.org/spreadsheetml/2006/main" count="170" uniqueCount="104">
  <si>
    <t>Operations Reduction Options</t>
  </si>
  <si>
    <t>2nd 5%</t>
  </si>
  <si>
    <t>Total</t>
  </si>
  <si>
    <t>Fund Type</t>
  </si>
  <si>
    <t>Educator Advancement Council</t>
  </si>
  <si>
    <t>Other Fund</t>
  </si>
  <si>
    <t>Student Success Act-Other Fund</t>
  </si>
  <si>
    <t>Oregon Department of Education</t>
  </si>
  <si>
    <t>General Fund</t>
  </si>
  <si>
    <t>Oregon School for the Deaf</t>
  </si>
  <si>
    <t>Youth Development Oregon</t>
  </si>
  <si>
    <t xml:space="preserve">Total </t>
  </si>
  <si>
    <t>Program GIA Reduction Options</t>
  </si>
  <si>
    <t>Legislatively Approved Budget</t>
  </si>
  <si>
    <t>Reduction %</t>
  </si>
  <si>
    <t>2nd 2.5%</t>
  </si>
  <si>
    <t>Total Reduction %</t>
  </si>
  <si>
    <t>Agricultural Summer Program Grants</t>
  </si>
  <si>
    <t>CTE Career Pathway Fund</t>
  </si>
  <si>
    <t>CTE Revitalization Grants</t>
  </si>
  <si>
    <t>DELC SSA Transfer</t>
  </si>
  <si>
    <t>EAC-Educator Professional Development Grants</t>
  </si>
  <si>
    <t>EAC-Grant Programs</t>
  </si>
  <si>
    <t>Early Warning System Grants</t>
  </si>
  <si>
    <t>Electronic Warning System Tech Assist</t>
  </si>
  <si>
    <t>ESD Technical Assistance Support Grants</t>
  </si>
  <si>
    <t>Everyday Matters</t>
  </si>
  <si>
    <t>Future Farmers of America Association</t>
  </si>
  <si>
    <t>High School Success (OF)</t>
  </si>
  <si>
    <t>High School Success (SEIA)</t>
  </si>
  <si>
    <t>Hunger Free Schools</t>
  </si>
  <si>
    <t>Mathways</t>
  </si>
  <si>
    <t>Physical Education Grants</t>
  </si>
  <si>
    <t>Recovery Schools</t>
  </si>
  <si>
    <t xml:space="preserve">Start Making A Reader Today </t>
  </si>
  <si>
    <t>STEM Innovation Grants</t>
  </si>
  <si>
    <t>STEM Regional Network Grants</t>
  </si>
  <si>
    <t xml:space="preserve">Student Investment Intensive Coaching </t>
  </si>
  <si>
    <t>Student Investment Program-Formula Grants (SIA)</t>
  </si>
  <si>
    <t>Student Leadership Centers</t>
  </si>
  <si>
    <t>Supporting Accelerated Learning Opportunities</t>
  </si>
  <si>
    <t>Transition Network Facilitator Grants</t>
  </si>
  <si>
    <t>YDO - EMOPI &amp; Gang Prevention and Interventions Grants</t>
  </si>
  <si>
    <t>YDO - Youth Engagement</t>
  </si>
  <si>
    <t>SSF Carveout Reduction Options</t>
  </si>
  <si>
    <t>Reduction</t>
  </si>
  <si>
    <t>Notes</t>
  </si>
  <si>
    <t>10th Grade Assessment</t>
  </si>
  <si>
    <t>Limitation</t>
  </si>
  <si>
    <t>EAF Ending Fund Balance X-fer Reduction</t>
  </si>
  <si>
    <t>Ending Fund Balance only - not limitation</t>
  </si>
  <si>
    <t>Educator Advancement Fund</t>
  </si>
  <si>
    <t>English Language Learners</t>
  </si>
  <si>
    <t>Healthy School Fund</t>
  </si>
  <si>
    <t>Local Option Equalization Grants</t>
  </si>
  <si>
    <t>Menstrual Products</t>
  </si>
  <si>
    <t>Speech Pathologist</t>
  </si>
  <si>
    <t>Talented and Gifted</t>
  </si>
  <si>
    <t>Program (Held Harmless)</t>
  </si>
  <si>
    <t>25-27 LAB GF</t>
  </si>
  <si>
    <t>25-27 LAB OF</t>
  </si>
  <si>
    <t>25-27 LAB SSA-OF</t>
  </si>
  <si>
    <t>African American Education Plan Grants</t>
  </si>
  <si>
    <t>After School Meal/Snack Program</t>
  </si>
  <si>
    <t>American Indian/Alaskan Native Student Success</t>
  </si>
  <si>
    <t>Blind &amp; Visually Impaired</t>
  </si>
  <si>
    <t>Breakfast &amp; Summer Lunch Programs</t>
  </si>
  <si>
    <t>Breakfast After the Bell Program</t>
  </si>
  <si>
    <t>Early Intervention (EI) &amp; Early Childhood Education (ECSE)</t>
  </si>
  <si>
    <t>Family Day Care Home Sponsorship Program</t>
  </si>
  <si>
    <t>Farm to School Programs</t>
  </si>
  <si>
    <t>Foster Care Transportation Grants</t>
  </si>
  <si>
    <t>Healthy &amp; Safe School Plan Grants</t>
  </si>
  <si>
    <t>Hospital Programs</t>
  </si>
  <si>
    <t>Latino State Plan</t>
  </si>
  <si>
    <t>LGBTQ State Plan</t>
  </si>
  <si>
    <t>Literacy Community and Tribal Grants</t>
  </si>
  <si>
    <t>Literacy School Grants</t>
  </si>
  <si>
    <t>Long Term Care and Treatment</t>
  </si>
  <si>
    <t>Native Hawaiian/Pacific Island State Plan</t>
  </si>
  <si>
    <t>Other Specialized Student Service Grants</t>
  </si>
  <si>
    <t>Public Charter School Equity</t>
  </si>
  <si>
    <t>Reach Out to Read Program</t>
  </si>
  <si>
    <t>Refugee/Immigrant Student Success Plan</t>
  </si>
  <si>
    <t>Regional Programs</t>
  </si>
  <si>
    <t>Rural Schools Technical Support Grants</t>
  </si>
  <si>
    <t>Statewide School Safety &amp; Prevention Systems</t>
  </si>
  <si>
    <t>Summer Learning Programs</t>
  </si>
  <si>
    <t>Tribal Attendance Grants</t>
  </si>
  <si>
    <t>Vision Screening Reimbursements</t>
  </si>
  <si>
    <t>YCEP/JDEP</t>
  </si>
  <si>
    <t>YDO - Juvenile Crime Prevention</t>
  </si>
  <si>
    <t>YDO - Strategic Initiatives Grants</t>
  </si>
  <si>
    <t>YDO - Youth Investments</t>
  </si>
  <si>
    <t>Carveout Amount</t>
  </si>
  <si>
    <t>Charter School Closure</t>
  </si>
  <si>
    <t>High Cost Disability</t>
  </si>
  <si>
    <t>Hospital/Residential Care</t>
  </si>
  <si>
    <t>Oregon Digital Learning</t>
  </si>
  <si>
    <t>Pediatric Nursing Facilities</t>
  </si>
  <si>
    <t>School Facilities Office</t>
  </si>
  <si>
    <t>School Safety and Emergency Management</t>
  </si>
  <si>
    <t>Small School Supplement</t>
  </si>
  <si>
    <t>Youth Challenge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</si>
</sst>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[$$-409]* #,##0_);_([$$-409]* \(#,##0\);_([$$-409]* &quot;-&quot;??_);_(@_)"/>
    <numFmt numFmtId="167" formatCode="&quot;$&quot;#,##0"/>
  </numFmts>
  <fonts count="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0" fillId="0" borderId="0" xfId="2" applyNumberFormat="1" applyFont="1"/>
    <xf numFmtId="0" fontId="0" fillId="0" borderId="0" xfId="0" applyAlignment="1">
      <alignment wrapText="1"/>
    </xf>
    <xf numFmtId="10" fontId="0" fillId="0" borderId="0" xfId="1" applyNumberFormat="1" applyFont="1"/>
    <xf numFmtId="10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wrapText="1"/>
    </xf>
    <xf numFmtId="10" fontId="2" fillId="0" borderId="1" xfId="2" applyNumberFormat="1" applyFont="1" applyFill="1" applyBorder="1" applyAlignment="1">
      <alignment wrapText="1"/>
    </xf>
    <xf numFmtId="0" fontId="2" fillId="0" borderId="4" xfId="0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3" xfId="0" applyBorder="1"/>
    <xf numFmtId="165" fontId="2" fillId="0" borderId="1" xfId="2" applyNumberFormat="1" applyFont="1" applyFill="1" applyBorder="1" applyAlignment="1">
      <alignment wrapText="1"/>
    </xf>
    <xf numFmtId="9" fontId="2" fillId="0" borderId="1" xfId="2" applyFont="1" applyFill="1" applyBorder="1" applyAlignment="1">
      <alignment wrapText="1"/>
    </xf>
    <xf numFmtId="164" fontId="0" fillId="0" borderId="1" xfId="1" applyNumberFormat="1" applyFont="1" applyBorder="1"/>
    <xf numFmtId="10" fontId="0" fillId="2" borderId="1" xfId="2" applyNumberFormat="1" applyFont="1" applyFill="1" applyBorder="1"/>
    <xf numFmtId="164" fontId="0" fillId="0" borderId="1" xfId="2" applyNumberFormat="1" applyFont="1" applyBorder="1"/>
    <xf numFmtId="0" fontId="2" fillId="0" borderId="14" xfId="0" applyFont="1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2" xfId="0" applyBorder="1" applyAlignment="1">
      <alignment horizontal="left"/>
    </xf>
    <xf numFmtId="6" fontId="0" fillId="0" borderId="8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6" fontId="0" fillId="0" borderId="10" xfId="0" applyNumberFormat="1" applyBorder="1" applyAlignment="1">
      <alignment horizontal="left"/>
    </xf>
    <xf numFmtId="6" fontId="0" fillId="0" borderId="3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0" fontId="2" fillId="0" borderId="5" xfId="2" applyNumberFormat="1" applyFont="1" applyFill="1" applyBorder="1" applyAlignment="1">
      <alignment horizontal="left" wrapText="1"/>
    </xf>
    <xf numFmtId="166" fontId="0" fillId="0" borderId="1" xfId="1" applyNumberFormat="1" applyFont="1" applyFill="1" applyBorder="1" applyAlignment="1">
      <alignment horizontal="left"/>
    </xf>
    <xf numFmtId="166" fontId="0" fillId="0" borderId="3" xfId="1" applyNumberFormat="1" applyFont="1" applyFill="1" applyBorder="1" applyAlignment="1">
      <alignment horizontal="left"/>
    </xf>
    <xf numFmtId="164" fontId="0" fillId="0" borderId="0" xfId="1" applyNumberFormat="1" applyFont="1" applyFill="1" applyAlignment="1">
      <alignment horizontal="left"/>
    </xf>
    <xf numFmtId="167" fontId="0" fillId="0" borderId="1" xfId="1" applyNumberFormat="1" applyFont="1" applyFill="1" applyBorder="1" applyAlignment="1">
      <alignment horizontal="left"/>
    </xf>
    <xf numFmtId="167" fontId="0" fillId="0" borderId="1" xfId="0" applyNumberFormat="1" applyBorder="1" applyAlignment="1">
      <alignment horizontal="left"/>
    </xf>
    <xf numFmtId="167" fontId="0" fillId="0" borderId="3" xfId="1" applyNumberFormat="1" applyFont="1" applyFill="1" applyBorder="1" applyAlignment="1">
      <alignment horizontal="left"/>
    </xf>
    <xf numFmtId="0" fontId="0" fillId="0" borderId="16" xfId="0" applyBorder="1" applyAlignment="1">
      <alignment wrapText="1"/>
    </xf>
    <xf numFmtId="44" fontId="0" fillId="0" borderId="17" xfId="2" applyNumberFormat="1" applyFont="1" applyFill="1" applyBorder="1" applyAlignment="1">
      <alignment horizontal="left" wrapText="1"/>
    </xf>
    <xf numFmtId="0" fontId="0" fillId="0" borderId="18" xfId="0" applyBorder="1" applyAlignment="1">
      <alignment wrapText="1"/>
    </xf>
    <xf numFmtId="166" fontId="0" fillId="0" borderId="0" xfId="1" applyNumberFormat="1" applyFont="1" applyFill="1" applyBorder="1" applyAlignment="1">
      <alignment horizontal="left"/>
    </xf>
    <xf numFmtId="10" fontId="2" fillId="0" borderId="14" xfId="2" applyNumberFormat="1" applyFont="1" applyFill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167" fontId="0" fillId="0" borderId="0" xfId="0" applyNumberFormat="1" applyAlignment="1">
      <alignment horizontal="left"/>
    </xf>
    <xf numFmtId="0" fontId="3" fillId="0" borderId="19" xfId="0" applyFont="1" applyBorder="1"/>
    <xf numFmtId="165" fontId="3" fillId="0" borderId="20" xfId="2" applyNumberFormat="1" applyFont="1" applyFill="1" applyBorder="1" applyAlignment="1">
      <alignment horizontal="left" wrapText="1"/>
    </xf>
    <xf numFmtId="9" fontId="3" fillId="0" borderId="20" xfId="2" applyFont="1" applyFill="1" applyBorder="1" applyAlignment="1">
      <alignment horizontal="left" wrapText="1"/>
    </xf>
    <xf numFmtId="0" fontId="3" fillId="0" borderId="21" xfId="0" applyFont="1" applyBorder="1" applyAlignment="1">
      <alignment horizontal="left"/>
    </xf>
    <xf numFmtId="0" fontId="4" fillId="0" borderId="13" xfId="0" applyFont="1" applyBorder="1"/>
    <xf numFmtId="166" fontId="4" fillId="0" borderId="14" xfId="1" applyNumberFormat="1" applyFont="1" applyBorder="1" applyAlignment="1">
      <alignment horizontal="left"/>
    </xf>
    <xf numFmtId="166" fontId="4" fillId="0" borderId="14" xfId="0" applyNumberFormat="1" applyFont="1" applyBorder="1" applyAlignment="1">
      <alignment horizontal="left"/>
    </xf>
    <xf numFmtId="0" fontId="4" fillId="0" borderId="15" xfId="0" applyFont="1" applyBorder="1"/>
    <xf numFmtId="0" fontId="4" fillId="0" borderId="9" xfId="0" applyFont="1" applyBorder="1"/>
    <xf numFmtId="166" fontId="4" fillId="0" borderId="1" xfId="1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166" fontId="3" fillId="0" borderId="3" xfId="1" applyNumberFormat="1" applyFont="1" applyBorder="1" applyAlignment="1">
      <alignment horizontal="right"/>
    </xf>
    <xf numFmtId="0" fontId="4" fillId="0" borderId="12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CB5C-19FD-441E-BA1B-29DE5039AA40}">
  <dimension ref="A1:E10"/>
  <sheetViews>
    <sheetView workbookViewId="0">
      <selection activeCell="E10" sqref="A2:E10"/>
    </sheetView>
  </sheetViews>
  <sheetFormatPr defaultRowHeight="12.75" customHeight="1" x14ac:dyDescent="0.2"/>
  <cols>
    <col min="1" max="1" width="46.26953125" customWidth="1"/>
    <col min="2" max="3" width="20.08984375" style="37" bestFit="1" customWidth="1"/>
    <col min="4" max="4" width="22" style="37" bestFit="1" customWidth="1"/>
    <col min="5" max="5" width="45" bestFit="1" customWidth="1"/>
  </cols>
  <sheetData>
    <row r="1" spans="1:5" ht="12.6" x14ac:dyDescent="0.2"/>
    <row r="2" spans="1:5" ht="17.399999999999999" x14ac:dyDescent="0.3">
      <c r="A2" s="53" t="s">
        <v>0</v>
      </c>
      <c r="B2" s="54">
        <v>2.5000000000000001E-2</v>
      </c>
      <c r="C2" s="54" t="s">
        <v>1</v>
      </c>
      <c r="D2" s="55" t="s">
        <v>2</v>
      </c>
      <c r="E2" s="56" t="s">
        <v>3</v>
      </c>
    </row>
    <row r="3" spans="1:5" ht="17.399999999999999" x14ac:dyDescent="0.3">
      <c r="A3" s="57" t="s">
        <v>4</v>
      </c>
      <c r="B3" s="58">
        <v>0</v>
      </c>
      <c r="C3" s="58">
        <v>554105</v>
      </c>
      <c r="D3" s="59">
        <f t="shared" ref="D3:D9" si="0">B3+C3</f>
        <v>554105</v>
      </c>
      <c r="E3" s="60" t="s">
        <v>5</v>
      </c>
    </row>
    <row r="4" spans="1:5" ht="17.399999999999999" x14ac:dyDescent="0.3">
      <c r="A4" s="61" t="s">
        <v>4</v>
      </c>
      <c r="B4" s="62">
        <v>1497352</v>
      </c>
      <c r="C4" s="62">
        <v>0</v>
      </c>
      <c r="D4" s="63">
        <f t="shared" si="0"/>
        <v>1497352</v>
      </c>
      <c r="E4" s="64" t="s">
        <v>6</v>
      </c>
    </row>
    <row r="5" spans="1:5" ht="17.399999999999999" x14ac:dyDescent="0.3">
      <c r="A5" s="61" t="s">
        <v>7</v>
      </c>
      <c r="B5" s="62">
        <v>3558414</v>
      </c>
      <c r="C5" s="62">
        <v>739454</v>
      </c>
      <c r="D5" s="63">
        <f t="shared" si="0"/>
        <v>4297868</v>
      </c>
      <c r="E5" s="64" t="s">
        <v>8</v>
      </c>
    </row>
    <row r="6" spans="1:5" ht="17.399999999999999" x14ac:dyDescent="0.3">
      <c r="A6" s="61" t="s">
        <v>7</v>
      </c>
      <c r="B6" s="62">
        <v>3426208</v>
      </c>
      <c r="C6" s="62">
        <v>7321774</v>
      </c>
      <c r="D6" s="63">
        <f t="shared" si="0"/>
        <v>10747982</v>
      </c>
      <c r="E6" s="64" t="s">
        <v>6</v>
      </c>
    </row>
    <row r="7" spans="1:5" ht="17.399999999999999" x14ac:dyDescent="0.3">
      <c r="A7" s="61" t="s">
        <v>9</v>
      </c>
      <c r="B7" s="62">
        <v>316206</v>
      </c>
      <c r="C7" s="62">
        <v>235905</v>
      </c>
      <c r="D7" s="63">
        <f t="shared" si="0"/>
        <v>552111</v>
      </c>
      <c r="E7" s="64" t="s">
        <v>8</v>
      </c>
    </row>
    <row r="8" spans="1:5" ht="17.399999999999999" x14ac:dyDescent="0.3">
      <c r="A8" s="61" t="s">
        <v>10</v>
      </c>
      <c r="B8" s="62">
        <v>89721</v>
      </c>
      <c r="C8" s="62">
        <v>89721</v>
      </c>
      <c r="D8" s="63">
        <f t="shared" si="0"/>
        <v>179442</v>
      </c>
      <c r="E8" s="64" t="s">
        <v>8</v>
      </c>
    </row>
    <row r="9" spans="1:5" ht="17.399999999999999" x14ac:dyDescent="0.3">
      <c r="A9" s="61" t="s">
        <v>10</v>
      </c>
      <c r="B9" s="62">
        <v>28874</v>
      </c>
      <c r="C9" s="62">
        <v>28874</v>
      </c>
      <c r="D9" s="63">
        <f t="shared" si="0"/>
        <v>57748</v>
      </c>
      <c r="E9" s="64" t="s">
        <v>6</v>
      </c>
    </row>
    <row r="10" spans="1:5" ht="17.399999999999999" x14ac:dyDescent="0.3">
      <c r="A10" s="65" t="s">
        <v>11</v>
      </c>
      <c r="B10" s="66">
        <f>SUM(B4:B9)</f>
        <v>8916775</v>
      </c>
      <c r="C10" s="66">
        <f>SUM(C3:C9)</f>
        <v>8969833</v>
      </c>
      <c r="D10" s="66">
        <f>SUM(D3:D9)</f>
        <v>17886608</v>
      </c>
      <c r="E10" s="67"/>
    </row>
  </sheetData>
  <sortState xmlns:xlrd2="http://schemas.microsoft.com/office/spreadsheetml/2017/richdata2" ref="A3:E9">
    <sortCondition ref="A3:A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4F5D-9DC9-4898-83F8-E668B544F1B8}">
  <dimension ref="A1:I29"/>
  <sheetViews>
    <sheetView workbookViewId="0">
      <selection activeCell="E27" sqref="E27"/>
    </sheetView>
  </sheetViews>
  <sheetFormatPr defaultRowHeight="12.75" customHeight="1" x14ac:dyDescent="0.2"/>
  <cols>
    <col min="1" max="1" width="44.26953125" bestFit="1" customWidth="1"/>
    <col min="2" max="2" width="15.90625" bestFit="1" customWidth="1"/>
    <col min="3" max="3" width="14.453125" style="1" bestFit="1" customWidth="1"/>
    <col min="4" max="4" width="12" style="5" bestFit="1" customWidth="1"/>
    <col min="5" max="5" width="12.90625" style="1" bestFit="1" customWidth="1"/>
    <col min="6" max="6" width="12.7265625" style="1" customWidth="1"/>
    <col min="7" max="7" width="12.08984375" style="6" customWidth="1"/>
    <col min="8" max="8" width="28.08984375" bestFit="1" customWidth="1"/>
    <col min="9" max="9" width="12.26953125" bestFit="1" customWidth="1"/>
  </cols>
  <sheetData>
    <row r="1" spans="1:9" s="4" customFormat="1" ht="28.5" customHeight="1" x14ac:dyDescent="0.2">
      <c r="A1" s="8" t="s">
        <v>12</v>
      </c>
      <c r="B1" s="8" t="s">
        <v>13</v>
      </c>
      <c r="C1" s="20">
        <v>2.5000000000000001E-2</v>
      </c>
      <c r="D1" s="9" t="s">
        <v>14</v>
      </c>
      <c r="E1" s="20" t="s">
        <v>15</v>
      </c>
      <c r="F1" s="21" t="s">
        <v>2</v>
      </c>
      <c r="G1" s="9" t="s">
        <v>16</v>
      </c>
      <c r="H1" s="8" t="s">
        <v>3</v>
      </c>
    </row>
    <row r="2" spans="1:9" ht="12.6" x14ac:dyDescent="0.2">
      <c r="A2" s="7" t="s">
        <v>17</v>
      </c>
      <c r="B2" s="22">
        <v>679472</v>
      </c>
      <c r="C2" s="22">
        <v>339736</v>
      </c>
      <c r="D2" s="23">
        <f t="shared" ref="D2:D28" si="0">C2/B2</f>
        <v>0.5</v>
      </c>
      <c r="E2" s="24">
        <v>0</v>
      </c>
      <c r="F2" s="22">
        <f t="shared" ref="F2:F28" si="1">C2+E2</f>
        <v>339736</v>
      </c>
      <c r="G2" s="23">
        <f t="shared" ref="G2:G28" si="2">F2/B2</f>
        <v>0.5</v>
      </c>
      <c r="H2" s="7" t="s">
        <v>8</v>
      </c>
      <c r="I2" s="2"/>
    </row>
    <row r="3" spans="1:9" ht="12.6" x14ac:dyDescent="0.2">
      <c r="A3" s="7" t="s">
        <v>18</v>
      </c>
      <c r="B3" s="22">
        <v>8783497</v>
      </c>
      <c r="C3" s="22">
        <v>0</v>
      </c>
      <c r="D3" s="23">
        <f t="shared" si="0"/>
        <v>0</v>
      </c>
      <c r="E3" s="24">
        <v>1920809</v>
      </c>
      <c r="F3" s="22">
        <f t="shared" si="1"/>
        <v>1920809</v>
      </c>
      <c r="G3" s="23">
        <f t="shared" si="2"/>
        <v>0.21868385678278254</v>
      </c>
      <c r="H3" s="7" t="s">
        <v>8</v>
      </c>
      <c r="I3" s="2"/>
    </row>
    <row r="4" spans="1:9" ht="12.6" x14ac:dyDescent="0.2">
      <c r="A4" s="7" t="s">
        <v>19</v>
      </c>
      <c r="B4" s="22">
        <v>7949261</v>
      </c>
      <c r="C4" s="22">
        <v>1891507</v>
      </c>
      <c r="D4" s="23">
        <f t="shared" si="0"/>
        <v>0.23794752744940692</v>
      </c>
      <c r="E4" s="24">
        <v>3974631</v>
      </c>
      <c r="F4" s="22">
        <f t="shared" si="1"/>
        <v>5866138</v>
      </c>
      <c r="G4" s="23">
        <f t="shared" si="2"/>
        <v>0.73794759034833557</v>
      </c>
      <c r="H4" s="7" t="s">
        <v>8</v>
      </c>
      <c r="I4" s="2"/>
    </row>
    <row r="5" spans="1:9" ht="12.6" x14ac:dyDescent="0.2">
      <c r="A5" s="7" t="s">
        <v>20</v>
      </c>
      <c r="B5" s="22">
        <v>427741593</v>
      </c>
      <c r="C5" s="22">
        <v>10693540</v>
      </c>
      <c r="D5" s="23">
        <f t="shared" si="0"/>
        <v>2.5000000409125516E-2</v>
      </c>
      <c r="E5" s="24">
        <v>10693540</v>
      </c>
      <c r="F5" s="22">
        <f t="shared" si="1"/>
        <v>21387080</v>
      </c>
      <c r="G5" s="23">
        <f t="shared" si="2"/>
        <v>5.0000000818251032E-2</v>
      </c>
      <c r="H5" s="7" t="s">
        <v>6</v>
      </c>
      <c r="I5" s="2"/>
    </row>
    <row r="6" spans="1:9" ht="12.6" x14ac:dyDescent="0.2">
      <c r="A6" s="7" t="s">
        <v>21</v>
      </c>
      <c r="B6" s="22">
        <v>3743048</v>
      </c>
      <c r="C6" s="22">
        <v>2767644</v>
      </c>
      <c r="D6" s="23">
        <f t="shared" si="0"/>
        <v>0.73940916600588613</v>
      </c>
      <c r="E6" s="24">
        <v>0</v>
      </c>
      <c r="F6" s="22">
        <f t="shared" si="1"/>
        <v>2767644</v>
      </c>
      <c r="G6" s="23">
        <f t="shared" si="2"/>
        <v>0.73940916600588613</v>
      </c>
      <c r="H6" s="7" t="s">
        <v>6</v>
      </c>
      <c r="I6" s="2"/>
    </row>
    <row r="7" spans="1:9" ht="12.6" x14ac:dyDescent="0.2">
      <c r="A7" s="7" t="s">
        <v>22</v>
      </c>
      <c r="B7" s="22">
        <v>59781848</v>
      </c>
      <c r="C7" s="22">
        <v>26712824</v>
      </c>
      <c r="D7" s="23">
        <f t="shared" si="0"/>
        <v>0.44683837809764598</v>
      </c>
      <c r="E7" s="24">
        <v>0</v>
      </c>
      <c r="F7" s="22">
        <f t="shared" si="1"/>
        <v>26712824</v>
      </c>
      <c r="G7" s="23">
        <f t="shared" si="2"/>
        <v>0.44683837809764598</v>
      </c>
      <c r="H7" s="7" t="s">
        <v>5</v>
      </c>
      <c r="I7" s="2"/>
    </row>
    <row r="8" spans="1:9" ht="12.6" x14ac:dyDescent="0.2">
      <c r="A8" s="7" t="s">
        <v>23</v>
      </c>
      <c r="B8" s="22">
        <v>3963581</v>
      </c>
      <c r="C8" s="22">
        <v>1981791</v>
      </c>
      <c r="D8" s="23">
        <f t="shared" si="0"/>
        <v>0.50000012614855105</v>
      </c>
      <c r="E8" s="24">
        <v>0</v>
      </c>
      <c r="F8" s="22">
        <f t="shared" si="1"/>
        <v>1981791</v>
      </c>
      <c r="G8" s="23">
        <f t="shared" si="2"/>
        <v>0.50000012614855105</v>
      </c>
      <c r="H8" s="7" t="s">
        <v>6</v>
      </c>
      <c r="I8" s="2"/>
    </row>
    <row r="9" spans="1:9" ht="12.6" x14ac:dyDescent="0.2">
      <c r="A9" s="7" t="s">
        <v>24</v>
      </c>
      <c r="B9" s="22">
        <v>1983346</v>
      </c>
      <c r="C9" s="22">
        <v>991673</v>
      </c>
      <c r="D9" s="23">
        <f t="shared" si="0"/>
        <v>0.5</v>
      </c>
      <c r="E9" s="24">
        <v>0</v>
      </c>
      <c r="F9" s="22">
        <f t="shared" si="1"/>
        <v>991673</v>
      </c>
      <c r="G9" s="23">
        <f t="shared" si="2"/>
        <v>0.5</v>
      </c>
      <c r="H9" s="7" t="s">
        <v>6</v>
      </c>
      <c r="I9" s="2"/>
    </row>
    <row r="10" spans="1:9" ht="12.6" x14ac:dyDescent="0.2">
      <c r="A10" s="7" t="s">
        <v>25</v>
      </c>
      <c r="B10" s="22">
        <v>44606659</v>
      </c>
      <c r="C10" s="22">
        <v>7500000</v>
      </c>
      <c r="D10" s="23">
        <f t="shared" si="0"/>
        <v>0.16813633139392933</v>
      </c>
      <c r="E10" s="24">
        <v>0</v>
      </c>
      <c r="F10" s="22">
        <f t="shared" si="1"/>
        <v>7500000</v>
      </c>
      <c r="G10" s="23">
        <f t="shared" si="2"/>
        <v>0.16813633139392933</v>
      </c>
      <c r="H10" s="7" t="s">
        <v>6</v>
      </c>
      <c r="I10" s="2"/>
    </row>
    <row r="11" spans="1:9" ht="12.6" x14ac:dyDescent="0.2">
      <c r="A11" s="7" t="s">
        <v>26</v>
      </c>
      <c r="B11" s="22">
        <v>7331242</v>
      </c>
      <c r="C11" s="22">
        <v>1887284</v>
      </c>
      <c r="D11" s="23">
        <f t="shared" si="0"/>
        <v>0.25743032353863099</v>
      </c>
      <c r="E11" s="24">
        <v>0</v>
      </c>
      <c r="F11" s="22">
        <f t="shared" si="1"/>
        <v>1887284</v>
      </c>
      <c r="G11" s="23">
        <f t="shared" si="2"/>
        <v>0.25743032353863099</v>
      </c>
      <c r="H11" s="7" t="s">
        <v>8</v>
      </c>
      <c r="I11" s="2"/>
    </row>
    <row r="12" spans="1:9" ht="12.6" x14ac:dyDescent="0.2">
      <c r="A12" s="7" t="s">
        <v>27</v>
      </c>
      <c r="B12" s="22">
        <v>1619407</v>
      </c>
      <c r="C12" s="22">
        <v>809704</v>
      </c>
      <c r="D12" s="23">
        <f t="shared" si="0"/>
        <v>0.5000003087549949</v>
      </c>
      <c r="E12" s="24">
        <v>0</v>
      </c>
      <c r="F12" s="22">
        <f t="shared" si="1"/>
        <v>809704</v>
      </c>
      <c r="G12" s="23">
        <f t="shared" si="2"/>
        <v>0.5000003087549949</v>
      </c>
      <c r="H12" s="7" t="s">
        <v>8</v>
      </c>
      <c r="I12" s="2"/>
    </row>
    <row r="13" spans="1:9" ht="12.6" x14ac:dyDescent="0.2">
      <c r="A13" s="7" t="s">
        <v>28</v>
      </c>
      <c r="B13" s="22">
        <v>138927716</v>
      </c>
      <c r="C13" s="22">
        <v>3473193</v>
      </c>
      <c r="D13" s="23">
        <f t="shared" si="0"/>
        <v>2.5000000719798778E-2</v>
      </c>
      <c r="E13" s="24">
        <v>6946386</v>
      </c>
      <c r="F13" s="22">
        <f t="shared" si="1"/>
        <v>10419579</v>
      </c>
      <c r="G13" s="23">
        <f t="shared" si="2"/>
        <v>7.5000002159396326E-2</v>
      </c>
      <c r="H13" s="7" t="s">
        <v>5</v>
      </c>
      <c r="I13" s="2"/>
    </row>
    <row r="14" spans="1:9" ht="12.6" x14ac:dyDescent="0.2">
      <c r="A14" s="7" t="s">
        <v>29</v>
      </c>
      <c r="B14" s="22">
        <v>199151203</v>
      </c>
      <c r="C14" s="22">
        <v>0</v>
      </c>
      <c r="D14" s="23">
        <f t="shared" si="0"/>
        <v>0</v>
      </c>
      <c r="E14" s="24">
        <v>9957560</v>
      </c>
      <c r="F14" s="22">
        <f t="shared" si="1"/>
        <v>9957560</v>
      </c>
      <c r="G14" s="23">
        <f t="shared" si="2"/>
        <v>4.9999999246803442E-2</v>
      </c>
      <c r="H14" s="7" t="s">
        <v>6</v>
      </c>
      <c r="I14" s="2"/>
    </row>
    <row r="15" spans="1:9" ht="12.6" x14ac:dyDescent="0.2">
      <c r="A15" s="7" t="s">
        <v>30</v>
      </c>
      <c r="B15" s="22">
        <v>127345728</v>
      </c>
      <c r="C15" s="22">
        <v>27345728</v>
      </c>
      <c r="D15" s="23">
        <f t="shared" si="0"/>
        <v>0.21473612369627351</v>
      </c>
      <c r="E15" s="24">
        <v>0</v>
      </c>
      <c r="F15" s="22">
        <f t="shared" si="1"/>
        <v>27345728</v>
      </c>
      <c r="G15" s="23">
        <f t="shared" si="2"/>
        <v>0.21473612369627351</v>
      </c>
      <c r="H15" s="7" t="s">
        <v>6</v>
      </c>
      <c r="I15" s="2"/>
    </row>
    <row r="16" spans="1:9" ht="12.6" x14ac:dyDescent="0.2">
      <c r="A16" s="7" t="s">
        <v>31</v>
      </c>
      <c r="B16" s="22">
        <v>2171528</v>
      </c>
      <c r="C16" s="22">
        <v>1085764</v>
      </c>
      <c r="D16" s="23">
        <f t="shared" si="0"/>
        <v>0.5</v>
      </c>
      <c r="E16" s="24">
        <v>0</v>
      </c>
      <c r="F16" s="22">
        <f t="shared" si="1"/>
        <v>1085764</v>
      </c>
      <c r="G16" s="23">
        <f t="shared" si="2"/>
        <v>0.5</v>
      </c>
      <c r="H16" s="7" t="s">
        <v>8</v>
      </c>
      <c r="I16" s="2"/>
    </row>
    <row r="17" spans="1:9" ht="12.6" x14ac:dyDescent="0.2">
      <c r="A17" s="7" t="s">
        <v>32</v>
      </c>
      <c r="B17" s="22">
        <v>1601955</v>
      </c>
      <c r="C17" s="22">
        <v>200000</v>
      </c>
      <c r="D17" s="23">
        <f t="shared" si="0"/>
        <v>0.1248474520195636</v>
      </c>
      <c r="E17" s="24">
        <v>0</v>
      </c>
      <c r="F17" s="22">
        <f t="shared" si="1"/>
        <v>200000</v>
      </c>
      <c r="G17" s="23">
        <f t="shared" si="2"/>
        <v>0.1248474520195636</v>
      </c>
      <c r="H17" s="7" t="s">
        <v>8</v>
      </c>
      <c r="I17" s="2"/>
    </row>
    <row r="18" spans="1:9" ht="12.6" x14ac:dyDescent="0.2">
      <c r="A18" s="7" t="s">
        <v>33</v>
      </c>
      <c r="B18" s="22">
        <v>5785858</v>
      </c>
      <c r="C18" s="22">
        <v>144646</v>
      </c>
      <c r="D18" s="23">
        <f t="shared" si="0"/>
        <v>2.4999922224154137E-2</v>
      </c>
      <c r="E18" s="24">
        <v>144646</v>
      </c>
      <c r="F18" s="22">
        <f t="shared" si="1"/>
        <v>289292</v>
      </c>
      <c r="G18" s="23">
        <f t="shared" si="2"/>
        <v>4.9999844448308274E-2</v>
      </c>
      <c r="H18" s="7" t="s">
        <v>6</v>
      </c>
      <c r="I18" s="2"/>
    </row>
    <row r="19" spans="1:9" ht="12.6" x14ac:dyDescent="0.2">
      <c r="A19" s="7" t="s">
        <v>34</v>
      </c>
      <c r="B19" s="22">
        <v>307283</v>
      </c>
      <c r="C19" s="22">
        <v>153642</v>
      </c>
      <c r="D19" s="23">
        <f t="shared" si="0"/>
        <v>0.50000162716453567</v>
      </c>
      <c r="E19" s="24">
        <v>0</v>
      </c>
      <c r="F19" s="22">
        <f t="shared" si="1"/>
        <v>153642</v>
      </c>
      <c r="G19" s="23">
        <f t="shared" si="2"/>
        <v>0.50000162716453567</v>
      </c>
      <c r="H19" s="7" t="s">
        <v>8</v>
      </c>
      <c r="I19" s="2"/>
    </row>
    <row r="20" spans="1:9" ht="12.6" x14ac:dyDescent="0.2">
      <c r="A20" s="7" t="s">
        <v>35</v>
      </c>
      <c r="B20" s="22">
        <v>5745372</v>
      </c>
      <c r="C20" s="22">
        <v>2872686</v>
      </c>
      <c r="D20" s="23">
        <f t="shared" si="0"/>
        <v>0.5</v>
      </c>
      <c r="E20" s="24">
        <v>0</v>
      </c>
      <c r="F20" s="22">
        <f t="shared" si="1"/>
        <v>2872686</v>
      </c>
      <c r="G20" s="23">
        <f t="shared" si="2"/>
        <v>0.5</v>
      </c>
      <c r="H20" s="7" t="s">
        <v>8</v>
      </c>
      <c r="I20" s="2"/>
    </row>
    <row r="21" spans="1:9" ht="12.6" x14ac:dyDescent="0.2">
      <c r="A21" s="7" t="s">
        <v>36</v>
      </c>
      <c r="B21" s="22">
        <v>7299150</v>
      </c>
      <c r="C21" s="22">
        <v>0</v>
      </c>
      <c r="D21" s="23">
        <f t="shared" si="0"/>
        <v>0</v>
      </c>
      <c r="E21" s="24">
        <v>3649575</v>
      </c>
      <c r="F21" s="22">
        <f t="shared" si="1"/>
        <v>3649575</v>
      </c>
      <c r="G21" s="23">
        <f t="shared" si="2"/>
        <v>0.5</v>
      </c>
      <c r="H21" s="7" t="s">
        <v>8</v>
      </c>
      <c r="I21" s="2"/>
    </row>
    <row r="22" spans="1:9" ht="12.6" x14ac:dyDescent="0.2">
      <c r="A22" s="7" t="s">
        <v>37</v>
      </c>
      <c r="B22" s="22">
        <v>27178844</v>
      </c>
      <c r="C22" s="22">
        <v>975404</v>
      </c>
      <c r="D22" s="23">
        <f t="shared" si="0"/>
        <v>3.588835492782548E-2</v>
      </c>
      <c r="E22" s="24">
        <v>6885252</v>
      </c>
      <c r="F22" s="22">
        <f t="shared" si="1"/>
        <v>7860656</v>
      </c>
      <c r="G22" s="23">
        <f t="shared" si="2"/>
        <v>0.28921965923201148</v>
      </c>
      <c r="H22" s="7" t="s">
        <v>6</v>
      </c>
      <c r="I22" s="2"/>
    </row>
    <row r="23" spans="1:9" ht="12.6" x14ac:dyDescent="0.2">
      <c r="A23" s="7" t="s">
        <v>38</v>
      </c>
      <c r="B23" s="22">
        <v>1109828482</v>
      </c>
      <c r="C23" s="22">
        <v>0</v>
      </c>
      <c r="D23" s="23">
        <f t="shared" si="0"/>
        <v>0</v>
      </c>
      <c r="E23" s="24">
        <v>21940710</v>
      </c>
      <c r="F23" s="22">
        <f t="shared" si="1"/>
        <v>21940710</v>
      </c>
      <c r="G23" s="23">
        <f t="shared" si="2"/>
        <v>1.9769460196643249E-2</v>
      </c>
      <c r="H23" s="7" t="s">
        <v>6</v>
      </c>
      <c r="I23" s="2"/>
    </row>
    <row r="24" spans="1:9" ht="12.6" x14ac:dyDescent="0.2">
      <c r="A24" s="7" t="s">
        <v>39</v>
      </c>
      <c r="B24" s="22">
        <v>822810</v>
      </c>
      <c r="C24" s="22">
        <v>411405</v>
      </c>
      <c r="D24" s="23">
        <f t="shared" si="0"/>
        <v>0.5</v>
      </c>
      <c r="E24" s="24">
        <v>0</v>
      </c>
      <c r="F24" s="22">
        <f t="shared" si="1"/>
        <v>411405</v>
      </c>
      <c r="G24" s="23">
        <f t="shared" si="2"/>
        <v>0.5</v>
      </c>
      <c r="H24" s="7" t="s">
        <v>8</v>
      </c>
      <c r="I24" s="2"/>
    </row>
    <row r="25" spans="1:9" ht="12.6" x14ac:dyDescent="0.2">
      <c r="A25" s="7" t="s">
        <v>40</v>
      </c>
      <c r="B25" s="22">
        <v>2613997</v>
      </c>
      <c r="C25" s="22">
        <v>1306999</v>
      </c>
      <c r="D25" s="23">
        <f t="shared" si="0"/>
        <v>0.50000019127795481</v>
      </c>
      <c r="E25" s="24">
        <v>0</v>
      </c>
      <c r="F25" s="22">
        <f t="shared" si="1"/>
        <v>1306999</v>
      </c>
      <c r="G25" s="23">
        <f t="shared" si="2"/>
        <v>0.50000019127795481</v>
      </c>
      <c r="H25" s="7" t="s">
        <v>8</v>
      </c>
      <c r="I25" s="2"/>
    </row>
    <row r="26" spans="1:9" ht="12.6" x14ac:dyDescent="0.2">
      <c r="A26" s="7" t="s">
        <v>41</v>
      </c>
      <c r="B26" s="22">
        <v>1585432</v>
      </c>
      <c r="C26" s="22">
        <v>0</v>
      </c>
      <c r="D26" s="23">
        <f t="shared" si="0"/>
        <v>0</v>
      </c>
      <c r="E26" s="24">
        <v>792716</v>
      </c>
      <c r="F26" s="22">
        <f t="shared" si="1"/>
        <v>792716</v>
      </c>
      <c r="G26" s="23">
        <f t="shared" si="2"/>
        <v>0.5</v>
      </c>
      <c r="H26" s="7" t="s">
        <v>8</v>
      </c>
      <c r="I26" s="2"/>
    </row>
    <row r="27" spans="1:9" ht="12.6" x14ac:dyDescent="0.2">
      <c r="A27" s="7" t="s">
        <v>42</v>
      </c>
      <c r="B27" s="22">
        <v>3486614</v>
      </c>
      <c r="C27" s="22">
        <v>440807</v>
      </c>
      <c r="D27" s="23">
        <f t="shared" si="0"/>
        <v>0.12642839155696617</v>
      </c>
      <c r="E27" s="24">
        <v>487869</v>
      </c>
      <c r="F27" s="22">
        <f t="shared" si="1"/>
        <v>928676</v>
      </c>
      <c r="G27" s="23">
        <f t="shared" si="2"/>
        <v>0.26635469254698113</v>
      </c>
      <c r="H27" s="7" t="s">
        <v>8</v>
      </c>
      <c r="I27" s="2"/>
    </row>
    <row r="28" spans="1:9" ht="12.6" x14ac:dyDescent="0.2">
      <c r="A28" s="7" t="s">
        <v>43</v>
      </c>
      <c r="B28" s="22">
        <v>9059615</v>
      </c>
      <c r="C28" s="22">
        <v>0</v>
      </c>
      <c r="D28" s="23">
        <f t="shared" si="0"/>
        <v>0</v>
      </c>
      <c r="E28" s="24">
        <v>380504</v>
      </c>
      <c r="F28" s="22">
        <f t="shared" si="1"/>
        <v>380504</v>
      </c>
      <c r="G28" s="23">
        <f t="shared" si="2"/>
        <v>4.2000018764594305E-2</v>
      </c>
      <c r="H28" s="7" t="s">
        <v>6</v>
      </c>
      <c r="I28" s="2"/>
    </row>
    <row r="29" spans="1:9" ht="12.6" x14ac:dyDescent="0.2">
      <c r="E29" s="3"/>
    </row>
  </sheetData>
  <sortState xmlns:xlrd2="http://schemas.microsoft.com/office/spreadsheetml/2017/richdata2" ref="A2:H28">
    <sortCondition ref="A2:A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30E3-3DE3-4D91-9149-2DC8A5F6CEA9}">
  <dimension ref="A1:D10"/>
  <sheetViews>
    <sheetView workbookViewId="0">
      <selection activeCell="B2" sqref="B2"/>
    </sheetView>
  </sheetViews>
  <sheetFormatPr defaultRowHeight="12.75" customHeight="1" x14ac:dyDescent="0.2"/>
  <cols>
    <col min="1" max="1" width="35.6328125" customWidth="1"/>
    <col min="2" max="2" width="16.36328125" style="36" bestFit="1" customWidth="1"/>
    <col min="3" max="3" width="11.90625" bestFit="1" customWidth="1"/>
    <col min="4" max="4" width="35.90625" customWidth="1"/>
    <col min="5" max="7" width="9"/>
  </cols>
  <sheetData>
    <row r="1" spans="1:4" s="4" customFormat="1" ht="12.6" x14ac:dyDescent="0.2">
      <c r="A1" s="16" t="s">
        <v>44</v>
      </c>
      <c r="B1" s="49" t="s">
        <v>45</v>
      </c>
      <c r="C1" s="25" t="s">
        <v>3</v>
      </c>
      <c r="D1" s="50" t="s">
        <v>46</v>
      </c>
    </row>
    <row r="2" spans="1:4" s="4" customFormat="1" ht="12.6" x14ac:dyDescent="0.2">
      <c r="A2" s="12" t="s">
        <v>47</v>
      </c>
      <c r="B2" s="42">
        <v>968000</v>
      </c>
      <c r="C2" s="7" t="s">
        <v>8</v>
      </c>
      <c r="D2" s="51" t="s">
        <v>48</v>
      </c>
    </row>
    <row r="3" spans="1:4" ht="12.6" x14ac:dyDescent="0.2">
      <c r="A3" s="12" t="s">
        <v>49</v>
      </c>
      <c r="B3" s="43">
        <v>1768143</v>
      </c>
      <c r="C3" s="7" t="s">
        <v>8</v>
      </c>
      <c r="D3" s="13" t="s">
        <v>50</v>
      </c>
    </row>
    <row r="4" spans="1:4" ht="12.6" x14ac:dyDescent="0.2">
      <c r="A4" s="12" t="s">
        <v>51</v>
      </c>
      <c r="B4" s="42">
        <v>26712824</v>
      </c>
      <c r="C4" s="7" t="s">
        <v>8</v>
      </c>
      <c r="D4" s="13" t="s">
        <v>48</v>
      </c>
    </row>
    <row r="5" spans="1:4" ht="12.6" x14ac:dyDescent="0.2">
      <c r="A5" s="12" t="s">
        <v>52</v>
      </c>
      <c r="B5" s="42">
        <v>7000000</v>
      </c>
      <c r="C5" s="7" t="s">
        <v>8</v>
      </c>
      <c r="D5" s="13" t="s">
        <v>50</v>
      </c>
    </row>
    <row r="6" spans="1:4" ht="12.6" x14ac:dyDescent="0.2">
      <c r="A6" s="12" t="s">
        <v>53</v>
      </c>
      <c r="B6" s="42">
        <v>6000000</v>
      </c>
      <c r="C6" s="7" t="s">
        <v>8</v>
      </c>
      <c r="D6" s="13" t="s">
        <v>50</v>
      </c>
    </row>
    <row r="7" spans="1:4" ht="12.6" x14ac:dyDescent="0.2">
      <c r="A7" s="12" t="s">
        <v>54</v>
      </c>
      <c r="B7" s="42">
        <v>4000000</v>
      </c>
      <c r="C7" s="7" t="s">
        <v>8</v>
      </c>
      <c r="D7" s="13" t="s">
        <v>48</v>
      </c>
    </row>
    <row r="8" spans="1:4" ht="12.6" x14ac:dyDescent="0.2">
      <c r="A8" s="12" t="s">
        <v>55</v>
      </c>
      <c r="B8" s="42">
        <v>2595000</v>
      </c>
      <c r="C8" s="7" t="s">
        <v>8</v>
      </c>
      <c r="D8" s="13" t="s">
        <v>48</v>
      </c>
    </row>
    <row r="9" spans="1:4" ht="12.6" x14ac:dyDescent="0.2">
      <c r="A9" s="12" t="s">
        <v>56</v>
      </c>
      <c r="B9" s="42">
        <v>150000</v>
      </c>
      <c r="C9" s="7" t="s">
        <v>8</v>
      </c>
      <c r="D9" s="13" t="s">
        <v>48</v>
      </c>
    </row>
    <row r="10" spans="1:4" ht="12.75" customHeight="1" x14ac:dyDescent="0.2">
      <c r="A10" s="14" t="s">
        <v>57</v>
      </c>
      <c r="B10" s="44">
        <v>150971</v>
      </c>
      <c r="C10" s="19" t="s">
        <v>8</v>
      </c>
      <c r="D10" s="15" t="s">
        <v>48</v>
      </c>
    </row>
  </sheetData>
  <sortState xmlns:xlrd2="http://schemas.microsoft.com/office/spreadsheetml/2017/richdata2" ref="A2:C10">
    <sortCondition ref="A2:A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DD8B-FBE1-431C-9B3C-E843659136FE}">
  <sheetPr>
    <tabColor rgb="FF92D050"/>
  </sheetPr>
  <dimension ref="A1:D38"/>
  <sheetViews>
    <sheetView tabSelected="1" workbookViewId="0">
      <selection activeCell="A47" sqref="A47"/>
    </sheetView>
  </sheetViews>
  <sheetFormatPr defaultRowHeight="12.6" x14ac:dyDescent="0.2"/>
  <cols>
    <col min="1" max="1" width="50.7265625" bestFit="1" customWidth="1"/>
    <col min="2" max="2" width="19.08984375" style="36" bestFit="1" customWidth="1"/>
    <col min="3" max="3" width="13.7265625" style="36" bestFit="1" customWidth="1"/>
    <col min="4" max="4" width="18.26953125" style="36" bestFit="1" customWidth="1"/>
  </cols>
  <sheetData>
    <row r="1" spans="1:4" x14ac:dyDescent="0.2">
      <c r="A1" s="10" t="s">
        <v>58</v>
      </c>
      <c r="B1" s="26" t="s">
        <v>59</v>
      </c>
      <c r="C1" s="26" t="s">
        <v>60</v>
      </c>
      <c r="D1" s="27" t="s">
        <v>61</v>
      </c>
    </row>
    <row r="2" spans="1:4" x14ac:dyDescent="0.2">
      <c r="A2" s="11" t="s">
        <v>62</v>
      </c>
      <c r="B2" s="28"/>
      <c r="C2" s="28"/>
      <c r="D2" s="29">
        <v>6662048</v>
      </c>
    </row>
    <row r="3" spans="1:4" x14ac:dyDescent="0.2">
      <c r="A3" s="12" t="s">
        <v>63</v>
      </c>
      <c r="B3" s="30">
        <v>562770</v>
      </c>
      <c r="C3" s="31"/>
      <c r="D3" s="32"/>
    </row>
    <row r="4" spans="1:4" x14ac:dyDescent="0.2">
      <c r="A4" s="12" t="s">
        <v>64</v>
      </c>
      <c r="B4" s="30">
        <v>2835777</v>
      </c>
      <c r="C4" s="31"/>
      <c r="D4" s="33">
        <v>2757362</v>
      </c>
    </row>
    <row r="5" spans="1:4" x14ac:dyDescent="0.2">
      <c r="A5" s="12" t="s">
        <v>65</v>
      </c>
      <c r="B5" s="31"/>
      <c r="C5" s="30">
        <v>1851798</v>
      </c>
      <c r="D5" s="32"/>
    </row>
    <row r="6" spans="1:4" x14ac:dyDescent="0.2">
      <c r="A6" s="12" t="s">
        <v>66</v>
      </c>
      <c r="B6" s="30">
        <v>1145894</v>
      </c>
      <c r="C6" s="31"/>
      <c r="D6" s="32"/>
    </row>
    <row r="7" spans="1:4" x14ac:dyDescent="0.2">
      <c r="A7" s="12" t="s">
        <v>67</v>
      </c>
      <c r="B7" s="31"/>
      <c r="C7" s="31"/>
      <c r="D7" s="33">
        <v>1276858</v>
      </c>
    </row>
    <row r="8" spans="1:4" x14ac:dyDescent="0.2">
      <c r="A8" s="12" t="s">
        <v>68</v>
      </c>
      <c r="B8" s="30">
        <f>169962163+80239754</f>
        <v>250201917</v>
      </c>
      <c r="C8" s="31"/>
      <c r="D8" s="33">
        <f>83243829+39399178</f>
        <v>122643007</v>
      </c>
    </row>
    <row r="9" spans="1:4" x14ac:dyDescent="0.2">
      <c r="A9" s="12" t="s">
        <v>69</v>
      </c>
      <c r="B9" s="30">
        <v>688977</v>
      </c>
      <c r="C9" s="31"/>
      <c r="D9" s="32"/>
    </row>
    <row r="10" spans="1:4" x14ac:dyDescent="0.2">
      <c r="A10" s="12" t="s">
        <v>70</v>
      </c>
      <c r="B10" s="30">
        <v>10848617</v>
      </c>
      <c r="C10" s="31"/>
      <c r="D10" s="32"/>
    </row>
    <row r="11" spans="1:4" x14ac:dyDescent="0.2">
      <c r="A11" s="12" t="s">
        <v>71</v>
      </c>
      <c r="B11" s="30"/>
      <c r="C11" s="30">
        <v>2264904</v>
      </c>
      <c r="D11" s="32"/>
    </row>
    <row r="12" spans="1:4" x14ac:dyDescent="0.2">
      <c r="A12" s="12" t="s">
        <v>72</v>
      </c>
      <c r="B12" s="31"/>
      <c r="C12" s="30">
        <v>2171528</v>
      </c>
      <c r="D12" s="32"/>
    </row>
    <row r="13" spans="1:4" x14ac:dyDescent="0.2">
      <c r="A13" s="12" t="s">
        <v>73</v>
      </c>
      <c r="B13" s="30">
        <v>1607825</v>
      </c>
      <c r="C13" s="30">
        <v>6589331</v>
      </c>
      <c r="D13" s="32"/>
    </row>
    <row r="14" spans="1:4" x14ac:dyDescent="0.2">
      <c r="A14" s="12" t="s">
        <v>74</v>
      </c>
      <c r="B14" s="31"/>
      <c r="C14" s="31"/>
      <c r="D14" s="33">
        <v>3257659</v>
      </c>
    </row>
    <row r="15" spans="1:4" x14ac:dyDescent="0.2">
      <c r="A15" s="12" t="s">
        <v>75</v>
      </c>
      <c r="B15" s="31"/>
      <c r="C15" s="31"/>
      <c r="D15" s="33">
        <v>2141084</v>
      </c>
    </row>
    <row r="16" spans="1:4" x14ac:dyDescent="0.2">
      <c r="A16" s="12" t="s">
        <v>76</v>
      </c>
      <c r="B16" s="31"/>
      <c r="C16" s="31"/>
      <c r="D16" s="33">
        <v>10420000</v>
      </c>
    </row>
    <row r="17" spans="1:4" x14ac:dyDescent="0.2">
      <c r="A17" s="12" t="s">
        <v>77</v>
      </c>
      <c r="B17" s="31"/>
      <c r="C17" s="31"/>
      <c r="D17" s="33">
        <v>93780000</v>
      </c>
    </row>
    <row r="18" spans="1:4" x14ac:dyDescent="0.2">
      <c r="A18" s="12" t="s">
        <v>78</v>
      </c>
      <c r="B18" s="30">
        <v>22258538</v>
      </c>
      <c r="C18" s="30">
        <v>37415261</v>
      </c>
      <c r="D18" s="32"/>
    </row>
    <row r="19" spans="1:4" x14ac:dyDescent="0.2">
      <c r="A19" s="12" t="s">
        <v>79</v>
      </c>
      <c r="B19" s="31"/>
      <c r="C19" s="31"/>
      <c r="D19" s="33">
        <v>1027391</v>
      </c>
    </row>
    <row r="20" spans="1:4" x14ac:dyDescent="0.2">
      <c r="A20" s="12" t="s">
        <v>80</v>
      </c>
      <c r="B20" s="30"/>
      <c r="C20" s="30">
        <v>413106</v>
      </c>
      <c r="D20" s="32"/>
    </row>
    <row r="21" spans="1:4" x14ac:dyDescent="0.2">
      <c r="A21" s="12" t="s">
        <v>81</v>
      </c>
      <c r="B21" s="31"/>
      <c r="C21" s="31"/>
      <c r="D21" s="33">
        <v>2141084</v>
      </c>
    </row>
    <row r="22" spans="1:4" x14ac:dyDescent="0.2">
      <c r="A22" s="12" t="s">
        <v>82</v>
      </c>
      <c r="B22" s="30">
        <v>84933</v>
      </c>
      <c r="C22" s="31"/>
      <c r="D22" s="32"/>
    </row>
    <row r="23" spans="1:4" x14ac:dyDescent="0.2">
      <c r="A23" s="12" t="s">
        <v>83</v>
      </c>
      <c r="B23" s="31"/>
      <c r="C23" s="31"/>
      <c r="D23" s="33">
        <v>2013372</v>
      </c>
    </row>
    <row r="24" spans="1:4" x14ac:dyDescent="0.2">
      <c r="A24" s="12" t="s">
        <v>84</v>
      </c>
      <c r="B24" s="30">
        <v>32536906</v>
      </c>
      <c r="C24" s="31"/>
      <c r="D24" s="32"/>
    </row>
    <row r="25" spans="1:4" x14ac:dyDescent="0.2">
      <c r="A25" s="12" t="s">
        <v>85</v>
      </c>
      <c r="B25" s="30"/>
      <c r="C25" s="31"/>
      <c r="D25" s="33">
        <v>4650000</v>
      </c>
    </row>
    <row r="26" spans="1:4" x14ac:dyDescent="0.2">
      <c r="A26" s="12" t="s">
        <v>86</v>
      </c>
      <c r="B26" s="31"/>
      <c r="C26" s="30">
        <v>372920</v>
      </c>
      <c r="D26" s="33">
        <v>3226109</v>
      </c>
    </row>
    <row r="27" spans="1:4" x14ac:dyDescent="0.2">
      <c r="A27" s="12" t="s">
        <v>87</v>
      </c>
      <c r="B27" s="31"/>
      <c r="C27" s="30">
        <v>70000000</v>
      </c>
      <c r="D27" s="32"/>
    </row>
    <row r="28" spans="1:4" x14ac:dyDescent="0.2">
      <c r="A28" s="12" t="s">
        <v>88</v>
      </c>
      <c r="B28" s="30">
        <v>1822754</v>
      </c>
      <c r="C28" s="31"/>
      <c r="D28" s="32"/>
    </row>
    <row r="29" spans="1:4" x14ac:dyDescent="0.2">
      <c r="A29" s="12" t="s">
        <v>89</v>
      </c>
      <c r="B29" s="31"/>
      <c r="C29" s="30">
        <v>1500000</v>
      </c>
      <c r="D29" s="32"/>
    </row>
    <row r="30" spans="1:4" x14ac:dyDescent="0.2">
      <c r="A30" s="12" t="s">
        <v>90</v>
      </c>
      <c r="B30" s="30">
        <v>8686112</v>
      </c>
      <c r="C30" s="30">
        <v>16251510</v>
      </c>
      <c r="D30" s="33">
        <v>1571752</v>
      </c>
    </row>
    <row r="31" spans="1:4" x14ac:dyDescent="0.2">
      <c r="A31" s="12" t="s">
        <v>91</v>
      </c>
      <c r="B31" s="30">
        <v>6914501</v>
      </c>
      <c r="C31" s="31"/>
      <c r="D31" s="32"/>
    </row>
    <row r="32" spans="1:4" x14ac:dyDescent="0.2">
      <c r="A32" s="12" t="s">
        <v>92</v>
      </c>
      <c r="B32" s="30">
        <v>116876</v>
      </c>
      <c r="C32" s="30">
        <v>281615</v>
      </c>
      <c r="D32" s="32"/>
    </row>
    <row r="33" spans="1:4" x14ac:dyDescent="0.2">
      <c r="A33" s="14" t="s">
        <v>93</v>
      </c>
      <c r="B33" s="34">
        <v>8055522</v>
      </c>
      <c r="C33" s="34">
        <v>5995129</v>
      </c>
      <c r="D33" s="35"/>
    </row>
    <row r="35" spans="1:4" x14ac:dyDescent="0.2">
      <c r="B35" s="52"/>
    </row>
    <row r="36" spans="1:4" x14ac:dyDescent="0.2">
      <c r="B36" s="52"/>
    </row>
    <row r="37" spans="1:4" x14ac:dyDescent="0.2">
      <c r="B37" s="52"/>
    </row>
    <row r="38" spans="1:4" x14ac:dyDescent="0.2">
      <c r="B38" s="52"/>
    </row>
  </sheetData>
  <sortState xmlns:xlrd2="http://schemas.microsoft.com/office/spreadsheetml/2017/richdata2" ref="A2:D33">
    <sortCondition ref="A2:A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50C9-2D6E-4B92-9D71-2611109B2072}">
  <sheetPr>
    <tabColor rgb="FF92D050"/>
  </sheetPr>
  <dimension ref="A1:C13"/>
  <sheetViews>
    <sheetView workbookViewId="0">
      <selection activeCell="C7" sqref="C7"/>
    </sheetView>
  </sheetViews>
  <sheetFormatPr defaultRowHeight="12.6" x14ac:dyDescent="0.2"/>
  <cols>
    <col min="1" max="1" width="39.90625" bestFit="1" customWidth="1"/>
    <col min="2" max="2" width="17.26953125" style="36" bestFit="1" customWidth="1"/>
    <col min="3" max="3" width="11.90625" bestFit="1" customWidth="1"/>
  </cols>
  <sheetData>
    <row r="1" spans="1:3" s="4" customFormat="1" x14ac:dyDescent="0.2">
      <c r="A1" s="17" t="s">
        <v>58</v>
      </c>
      <c r="B1" s="38" t="s">
        <v>94</v>
      </c>
      <c r="C1" s="18" t="s">
        <v>3</v>
      </c>
    </row>
    <row r="2" spans="1:3" s="4" customFormat="1" x14ac:dyDescent="0.2">
      <c r="A2" s="45" t="s">
        <v>95</v>
      </c>
      <c r="B2" s="46">
        <v>412406</v>
      </c>
      <c r="C2" s="47" t="s">
        <v>8</v>
      </c>
    </row>
    <row r="3" spans="1:3" s="4" customFormat="1" x14ac:dyDescent="0.2">
      <c r="A3" s="12" t="s">
        <v>52</v>
      </c>
      <c r="B3" s="39">
        <v>12500000</v>
      </c>
      <c r="C3" s="13" t="s">
        <v>8</v>
      </c>
    </row>
    <row r="4" spans="1:3" x14ac:dyDescent="0.2">
      <c r="A4" s="12" t="s">
        <v>96</v>
      </c>
      <c r="B4" s="39">
        <v>110000000</v>
      </c>
      <c r="C4" s="13" t="s">
        <v>8</v>
      </c>
    </row>
    <row r="5" spans="1:3" x14ac:dyDescent="0.2">
      <c r="A5" s="12" t="s">
        <v>97</v>
      </c>
      <c r="B5" s="39">
        <v>44827044</v>
      </c>
      <c r="C5" s="13" t="s">
        <v>8</v>
      </c>
    </row>
    <row r="6" spans="1:3" x14ac:dyDescent="0.2">
      <c r="A6" s="12" t="s">
        <v>98</v>
      </c>
      <c r="B6" s="39">
        <v>1600000</v>
      </c>
      <c r="C6" s="13" t="s">
        <v>8</v>
      </c>
    </row>
    <row r="7" spans="1:3" x14ac:dyDescent="0.2">
      <c r="A7" s="12" t="s">
        <v>99</v>
      </c>
      <c r="B7" s="39">
        <v>2124448</v>
      </c>
      <c r="C7" s="13" t="s">
        <v>8</v>
      </c>
    </row>
    <row r="8" spans="1:3" x14ac:dyDescent="0.2">
      <c r="A8" s="12" t="s">
        <v>100</v>
      </c>
      <c r="B8" s="39">
        <v>10000000</v>
      </c>
      <c r="C8" s="13" t="s">
        <v>8</v>
      </c>
    </row>
    <row r="9" spans="1:3" x14ac:dyDescent="0.2">
      <c r="A9" s="12" t="s">
        <v>101</v>
      </c>
      <c r="B9" s="39">
        <v>3000000</v>
      </c>
      <c r="C9" s="13" t="s">
        <v>8</v>
      </c>
    </row>
    <row r="10" spans="1:3" x14ac:dyDescent="0.2">
      <c r="A10" s="12" t="s">
        <v>102</v>
      </c>
      <c r="B10" s="39">
        <v>5000000</v>
      </c>
      <c r="C10" s="13" t="s">
        <v>8</v>
      </c>
    </row>
    <row r="11" spans="1:3" x14ac:dyDescent="0.2">
      <c r="A11" s="14" t="s">
        <v>103</v>
      </c>
      <c r="B11" s="40">
        <v>4906249</v>
      </c>
      <c r="C11" s="15" t="s">
        <v>8</v>
      </c>
    </row>
    <row r="12" spans="1:3" x14ac:dyDescent="0.2">
      <c r="B12" s="48"/>
    </row>
    <row r="13" spans="1:3" x14ac:dyDescent="0.2">
      <c r="B13" s="41"/>
    </row>
  </sheetData>
  <sortState xmlns:xlrd2="http://schemas.microsoft.com/office/spreadsheetml/2017/richdata2" ref="A2:C11">
    <sortCondition ref="A3:A1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5BDC720D44D4AB67058C6A024F18C" ma:contentTypeVersion="2" ma:contentTypeDescription="Create a new document." ma:contentTypeScope="" ma:versionID="e5cd6041a45bce1a5147cdfa55c9e2e8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E6DDDA-9EB0-4FCB-9F72-BF00847EB41C}"/>
</file>

<file path=customXml/itemProps2.xml><?xml version="1.0" encoding="utf-8"?>
<ds:datastoreItem xmlns:ds="http://schemas.openxmlformats.org/officeDocument/2006/customXml" ds:itemID="{DAA63951-E641-4BD8-A5D1-58543C146198}"/>
</file>

<file path=customXml/itemProps3.xml><?xml version="1.0" encoding="utf-8"?>
<ds:datastoreItem xmlns:ds="http://schemas.openxmlformats.org/officeDocument/2006/customXml" ds:itemID="{BAFF7244-AF34-4845-B2A6-B4B3A0559A76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 Reductions &amp; Transfers</vt:lpstr>
      <vt:lpstr>Grant-in-Aid Reductions</vt:lpstr>
      <vt:lpstr>SSF Carveout Reduction</vt:lpstr>
      <vt:lpstr>Grant-in-Aid Held Harmless</vt:lpstr>
      <vt:lpstr>SSF Carveout Held Harmless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HORNBAKER Ian * ODE</dc:creator>
  <cp:keywords/>
  <dc:description/>
  <cp:lastModifiedBy>MARSHALL Laura * ODE</cp:lastModifiedBy>
  <cp:revision/>
  <dcterms:created xsi:type="dcterms:W3CDTF">2025-11-03T17:44:18Z</dcterms:created>
  <dcterms:modified xsi:type="dcterms:W3CDTF">2025-11-10T15:12:09Z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0x01010029D5BDC720D44D4AB67058C6A024F18C</vt:lpwstr>
  </property>
</Properties>
</file>