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U:\Substitute Teacher Pay\"/>
    </mc:Choice>
  </mc:AlternateContent>
  <xr:revisionPtr revIDLastSave="0" documentId="13_ncr:1_{CC225A77-9DC1-4393-9B1D-9365EEA477A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istorical Sub Pay Rate Minim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16" i="1"/>
  <c r="I24" i="1"/>
  <c r="D24" i="1"/>
  <c r="G24" i="1" s="1"/>
  <c r="C24" i="1"/>
  <c r="F24" i="1" s="1"/>
  <c r="A2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6" i="1"/>
  <c r="E24" i="1" l="1"/>
  <c r="D23" i="1"/>
  <c r="G23" i="1" s="1"/>
  <c r="C23" i="1"/>
  <c r="F23" i="1" s="1"/>
  <c r="D22" i="1"/>
  <c r="G22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21" i="1"/>
  <c r="G21" i="1" s="1"/>
  <c r="D5" i="1"/>
  <c r="G5" i="1" s="1"/>
  <c r="C6" i="1"/>
  <c r="F6" i="1" s="1"/>
  <c r="H6" i="1" s="1"/>
  <c r="C7" i="1"/>
  <c r="F7" i="1" s="1"/>
  <c r="H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F16" i="1" s="1"/>
  <c r="C17" i="1"/>
  <c r="E17" i="1" s="1"/>
  <c r="C18" i="1"/>
  <c r="E18" i="1" s="1"/>
  <c r="C19" i="1"/>
  <c r="E19" i="1" s="1"/>
  <c r="C20" i="1"/>
  <c r="F20" i="1" s="1"/>
  <c r="C21" i="1"/>
  <c r="F21" i="1" s="1"/>
  <c r="C22" i="1"/>
  <c r="F22" i="1" s="1"/>
  <c r="C5" i="1"/>
  <c r="F5" i="1" s="1"/>
  <c r="H5" i="1" s="1"/>
  <c r="E23" i="1" l="1"/>
  <c r="E6" i="1"/>
  <c r="F12" i="1"/>
  <c r="H12" i="1" s="1"/>
  <c r="F8" i="1"/>
  <c r="H8" i="1" s="1"/>
  <c r="E22" i="1"/>
  <c r="E21" i="1"/>
  <c r="F15" i="1"/>
  <c r="H15" i="1" s="1"/>
  <c r="E20" i="1"/>
  <c r="F11" i="1"/>
  <c r="H11" i="1" s="1"/>
  <c r="E16" i="1"/>
  <c r="F14" i="1"/>
  <c r="H14" i="1" s="1"/>
  <c r="F10" i="1"/>
  <c r="H10" i="1" s="1"/>
  <c r="E7" i="1"/>
  <c r="F13" i="1"/>
  <c r="H13" i="1" s="1"/>
  <c r="F18" i="1"/>
  <c r="E5" i="1"/>
  <c r="F9" i="1"/>
  <c r="H9" i="1" s="1"/>
  <c r="F19" i="1"/>
  <c r="F17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<sst xmlns="http://schemas.openxmlformats.org/spreadsheetml/2006/main" count="12" uniqueCount="9">
  <si>
    <t>School Year</t>
  </si>
  <si>
    <t>Substitute Teacher Assignment of 10 days or less</t>
  </si>
  <si>
    <t>Substitute Teacher Assignment of greater than 10 days in a district without a salary schedule</t>
  </si>
  <si>
    <t>Substitute Teacher Assignment of greater than 10 days in a district with a salary schedule</t>
  </si>
  <si>
    <t>ORS 342.610: Minimum Daily Substitute Teacher Pay Rate</t>
  </si>
  <si>
    <t>Districts with 5-day School Week</t>
  </si>
  <si>
    <t>Districts with 4-day School Week</t>
  </si>
  <si>
    <t>2006-07</t>
  </si>
  <si>
    <t>Average Salary of Beginning Teachers in prior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</si>
</sst>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44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164" fontId="0" fillId="0" borderId="13" xfId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4" fontId="0" fillId="2" borderId="14" xfId="1" applyFont="1" applyFill="1" applyBorder="1" applyAlignment="1">
      <alignment horizontal="center" vertical="center"/>
    </xf>
    <xf numFmtId="44" fontId="0" fillId="2" borderId="15" xfId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44" fontId="0" fillId="2" borderId="8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10" fontId="0" fillId="0" borderId="0" xfId="2" applyNumberFormat="1" applyFont="1"/>
    <xf numFmtId="10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70" zoomScaleNormal="7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2.7109375" style="1" customWidth="1"/>
    <col min="2" max="2" width="21.42578125" customWidth="1"/>
    <col min="3" max="3" width="16.140625" customWidth="1"/>
    <col min="4" max="4" width="25.7109375" customWidth="1"/>
    <col min="5" max="5" width="25.7109375" style="3" customWidth="1"/>
    <col min="6" max="6" width="16.140625" customWidth="1"/>
    <col min="7" max="7" width="25.7109375" customWidth="1"/>
    <col min="8" max="8" width="25.7109375" style="3" customWidth="1"/>
    <col min="9" max="9" width="0" hidden="1" customWidth="1"/>
  </cols>
  <sheetData>
    <row r="1" spans="1:10" ht="21" x14ac:dyDescent="0.25">
      <c r="A1" s="26" t="s">
        <v>4</v>
      </c>
    </row>
    <row r="2" spans="1:10" ht="15.75" thickBot="1" x14ac:dyDescent="0.3"/>
    <row r="3" spans="1:10" x14ac:dyDescent="0.25">
      <c r="A3" s="27" t="s">
        <v>0</v>
      </c>
      <c r="B3" s="27" t="s">
        <v>8</v>
      </c>
      <c r="C3" s="29" t="s">
        <v>5</v>
      </c>
      <c r="D3" s="30"/>
      <c r="E3" s="31"/>
      <c r="F3" s="29" t="s">
        <v>6</v>
      </c>
      <c r="G3" s="30"/>
      <c r="H3" s="31"/>
    </row>
    <row r="4" spans="1:10" s="2" customFormat="1" ht="79.5" customHeight="1" thickBot="1" x14ac:dyDescent="0.3">
      <c r="A4" s="28"/>
      <c r="B4" s="28"/>
      <c r="C4" s="15" t="s">
        <v>1</v>
      </c>
      <c r="D4" s="16" t="s">
        <v>2</v>
      </c>
      <c r="E4" s="17" t="s">
        <v>3</v>
      </c>
      <c r="F4" s="15" t="s">
        <v>1</v>
      </c>
      <c r="G4" s="16" t="s">
        <v>2</v>
      </c>
      <c r="H4" s="17" t="s">
        <v>3</v>
      </c>
    </row>
    <row r="5" spans="1:10" s="1" customFormat="1" ht="75" x14ac:dyDescent="0.25">
      <c r="A5" s="11" t="s">
        <v>7</v>
      </c>
      <c r="B5" s="10">
        <v>31109</v>
      </c>
      <c r="C5" s="12">
        <f t="shared" ref="C5:C22" si="0">0.85*(1/190)*B5</f>
        <v>139.17184210526315</v>
      </c>
      <c r="D5" s="13">
        <f t="shared" ref="D5:D22" si="1">(1/190)*B5</f>
        <v>163.7315789473684</v>
      </c>
      <c r="E5" s="14" t="str">
        <f t="shared" ref="E5:E22" si="2">"1/190th of the districts annual salary scale for beginning teachers with a bachelors degree, or $" &amp; ROUND(C5, 2)</f>
        <v>1/190th of the districts annual salary scale for beginning teachers with a bachelors degree, or $139.17</v>
      </c>
      <c r="F5" s="18">
        <f t="shared" ref="F5:F22" si="3">1.125*C5</f>
        <v>156.56832236842104</v>
      </c>
      <c r="G5" s="19">
        <f t="shared" ref="G5:G22" si="4">1.125*D5</f>
        <v>184.19802631578946</v>
      </c>
      <c r="H5" s="20" t="str">
        <f t="shared" ref="H5:H22" si="5">"1/190th of the districts annual salary scale for beginning teachers with a bachelors degree, or $" &amp; ROUND(F5, 2)</f>
        <v>1/190th of the districts annual salary scale for beginning teachers with a bachelors degree, or $156.57</v>
      </c>
    </row>
    <row r="6" spans="1:10" ht="75" x14ac:dyDescent="0.25">
      <c r="A6" s="5" t="str">
        <f t="shared" ref="A6:A24" si="6">IF(RIGHT(A5,2)+1 &lt; 10, LEFT(A5,4)+1 &amp; "-0" &amp; RIGHT(A5,2)+1, LEFT(A5,4)+1 &amp; "-" &amp; RIGHT(A5,2)+1)</f>
        <v>2007-08</v>
      </c>
      <c r="B6" s="6">
        <v>31805</v>
      </c>
      <c r="C6" s="8">
        <f t="shared" si="0"/>
        <v>142.28552631578947</v>
      </c>
      <c r="D6" s="4">
        <f t="shared" si="1"/>
        <v>167.39473684210526</v>
      </c>
      <c r="E6" s="9" t="str">
        <f t="shared" si="2"/>
        <v>1/190th of the districts annual salary scale for beginning teachers with a bachelors degree, or $142.29</v>
      </c>
      <c r="F6" s="21">
        <f t="shared" si="3"/>
        <v>160.07121710526314</v>
      </c>
      <c r="G6" s="22">
        <f t="shared" si="4"/>
        <v>188.31907894736841</v>
      </c>
      <c r="H6" s="23" t="str">
        <f t="shared" si="5"/>
        <v>1/190th of the districts annual salary scale for beginning teachers with a bachelors degree, or $160.07</v>
      </c>
      <c r="I6" s="24">
        <f>B6/B5-1</f>
        <v>2.2372946735671251E-2</v>
      </c>
    </row>
    <row r="7" spans="1:10" ht="75" x14ac:dyDescent="0.25">
      <c r="A7" s="5" t="str">
        <f t="shared" si="6"/>
        <v>2008-09</v>
      </c>
      <c r="B7" s="6">
        <v>32509</v>
      </c>
      <c r="C7" s="8">
        <f t="shared" si="0"/>
        <v>145.435</v>
      </c>
      <c r="D7" s="4">
        <f t="shared" si="1"/>
        <v>171.1</v>
      </c>
      <c r="E7" s="9" t="str">
        <f t="shared" si="2"/>
        <v>1/190th of the districts annual salary scale for beginning teachers with a bachelors degree, or $145.44</v>
      </c>
      <c r="F7" s="21">
        <f t="shared" si="3"/>
        <v>163.614375</v>
      </c>
      <c r="G7" s="22">
        <f t="shared" si="4"/>
        <v>192.48749999999998</v>
      </c>
      <c r="H7" s="23" t="str">
        <f t="shared" si="5"/>
        <v>1/190th of the districts annual salary scale for beginning teachers with a bachelors degree, or $163.61</v>
      </c>
      <c r="I7" s="24">
        <f t="shared" ref="I7:I23" si="7">B7/B6-1</f>
        <v>2.2134884452130077E-2</v>
      </c>
      <c r="J7" s="25"/>
    </row>
    <row r="8" spans="1:10" ht="75" x14ac:dyDescent="0.25">
      <c r="A8" s="5" t="str">
        <f t="shared" si="6"/>
        <v>2009-10</v>
      </c>
      <c r="B8" s="6">
        <v>33565</v>
      </c>
      <c r="C8" s="8">
        <f t="shared" si="0"/>
        <v>150.15921052631577</v>
      </c>
      <c r="D8" s="4">
        <f t="shared" si="1"/>
        <v>176.65789473684211</v>
      </c>
      <c r="E8" s="9" t="str">
        <f t="shared" si="2"/>
        <v>1/190th of the districts annual salary scale for beginning teachers with a bachelors degree, or $150.16</v>
      </c>
      <c r="F8" s="21">
        <f t="shared" si="3"/>
        <v>168.92911184210524</v>
      </c>
      <c r="G8" s="22">
        <f t="shared" si="4"/>
        <v>198.74013157894737</v>
      </c>
      <c r="H8" s="23" t="str">
        <f t="shared" si="5"/>
        <v>1/190th of the districts annual salary scale for beginning teachers with a bachelors degree, or $168.93</v>
      </c>
      <c r="I8" s="24">
        <f t="shared" si="7"/>
        <v>3.2483312313513091E-2</v>
      </c>
      <c r="J8" s="25"/>
    </row>
    <row r="9" spans="1:10" ht="75" x14ac:dyDescent="0.25">
      <c r="A9" s="5" t="str">
        <f t="shared" si="6"/>
        <v>2010-11</v>
      </c>
      <c r="B9" s="6">
        <v>34584</v>
      </c>
      <c r="C9" s="8">
        <f t="shared" si="0"/>
        <v>154.71789473684208</v>
      </c>
      <c r="D9" s="4">
        <f t="shared" si="1"/>
        <v>182.02105263157895</v>
      </c>
      <c r="E9" s="9" t="str">
        <f t="shared" si="2"/>
        <v>1/190th of the districts annual salary scale for beginning teachers with a bachelors degree, or $154.72</v>
      </c>
      <c r="F9" s="21">
        <f t="shared" si="3"/>
        <v>174.05763157894734</v>
      </c>
      <c r="G9" s="22">
        <f t="shared" si="4"/>
        <v>204.77368421052631</v>
      </c>
      <c r="H9" s="23" t="str">
        <f t="shared" si="5"/>
        <v>1/190th of the districts annual salary scale for beginning teachers with a bachelors degree, or $174.06</v>
      </c>
      <c r="I9" s="24">
        <f t="shared" si="7"/>
        <v>3.0359004915834875E-2</v>
      </c>
      <c r="J9" s="25"/>
    </row>
    <row r="10" spans="1:10" ht="75" x14ac:dyDescent="0.25">
      <c r="A10" s="5" t="str">
        <f t="shared" si="6"/>
        <v>2011-12</v>
      </c>
      <c r="B10" s="6">
        <v>35646</v>
      </c>
      <c r="C10" s="8">
        <f t="shared" si="0"/>
        <v>159.46894736842106</v>
      </c>
      <c r="D10" s="4">
        <f t="shared" si="1"/>
        <v>187.61052631578946</v>
      </c>
      <c r="E10" s="9" t="str">
        <f t="shared" si="2"/>
        <v>1/190th of the districts annual salary scale for beginning teachers with a bachelors degree, or $159.47</v>
      </c>
      <c r="F10" s="21">
        <f t="shared" si="3"/>
        <v>179.4025657894737</v>
      </c>
      <c r="G10" s="22">
        <f t="shared" si="4"/>
        <v>211.06184210526314</v>
      </c>
      <c r="H10" s="23" t="str">
        <f t="shared" si="5"/>
        <v>1/190th of the districts annual salary scale for beginning teachers with a bachelors degree, or $179.4</v>
      </c>
      <c r="I10" s="24">
        <f t="shared" si="7"/>
        <v>3.0707841776544065E-2</v>
      </c>
      <c r="J10" s="25"/>
    </row>
    <row r="11" spans="1:10" ht="75" x14ac:dyDescent="0.25">
      <c r="A11" s="5" t="str">
        <f t="shared" si="6"/>
        <v>2012-13</v>
      </c>
      <c r="B11" s="6">
        <v>36268</v>
      </c>
      <c r="C11" s="8">
        <f t="shared" si="0"/>
        <v>162.25157894736842</v>
      </c>
      <c r="D11" s="4">
        <f t="shared" si="1"/>
        <v>190.8842105263158</v>
      </c>
      <c r="E11" s="9" t="str">
        <f t="shared" si="2"/>
        <v>1/190th of the districts annual salary scale for beginning teachers with a bachelors degree, or $162.25</v>
      </c>
      <c r="F11" s="21">
        <f t="shared" si="3"/>
        <v>182.53302631578947</v>
      </c>
      <c r="G11" s="22">
        <f t="shared" si="4"/>
        <v>214.74473684210528</v>
      </c>
      <c r="H11" s="23" t="str">
        <f t="shared" si="5"/>
        <v>1/190th of the districts annual salary scale for beginning teachers with a bachelors degree, or $182.53</v>
      </c>
      <c r="I11" s="24">
        <f t="shared" si="7"/>
        <v>1.7449363182404865E-2</v>
      </c>
      <c r="J11" s="25"/>
    </row>
    <row r="12" spans="1:10" ht="75" x14ac:dyDescent="0.25">
      <c r="A12" s="5" t="str">
        <f t="shared" si="6"/>
        <v>2013-14</v>
      </c>
      <c r="B12" s="6">
        <v>36096</v>
      </c>
      <c r="C12" s="8">
        <f t="shared" si="0"/>
        <v>161.48210526315788</v>
      </c>
      <c r="D12" s="4">
        <f t="shared" si="1"/>
        <v>189.97894736842105</v>
      </c>
      <c r="E12" s="9" t="str">
        <f t="shared" si="2"/>
        <v>1/190th of the districts annual salary scale for beginning teachers with a bachelors degree, or $161.48</v>
      </c>
      <c r="F12" s="21">
        <f t="shared" si="3"/>
        <v>181.6673684210526</v>
      </c>
      <c r="G12" s="22">
        <f t="shared" si="4"/>
        <v>213.72631578947369</v>
      </c>
      <c r="H12" s="23" t="str">
        <f t="shared" si="5"/>
        <v>1/190th of the districts annual salary scale for beginning teachers with a bachelors degree, or $181.67</v>
      </c>
      <c r="I12" s="24">
        <f t="shared" si="7"/>
        <v>-4.7424727032094882E-3</v>
      </c>
      <c r="J12" s="25"/>
    </row>
    <row r="13" spans="1:10" ht="75" x14ac:dyDescent="0.25">
      <c r="A13" s="5" t="str">
        <f t="shared" si="6"/>
        <v>2014-15</v>
      </c>
      <c r="B13" s="6">
        <v>38170</v>
      </c>
      <c r="C13" s="8">
        <f t="shared" si="0"/>
        <v>170.76052631578946</v>
      </c>
      <c r="D13" s="4">
        <f t="shared" si="1"/>
        <v>200.89473684210526</v>
      </c>
      <c r="E13" s="9" t="str">
        <f t="shared" si="2"/>
        <v>1/190th of the districts annual salary scale for beginning teachers with a bachelors degree, or $170.76</v>
      </c>
      <c r="F13" s="21">
        <f t="shared" si="3"/>
        <v>192.10559210526316</v>
      </c>
      <c r="G13" s="22">
        <f t="shared" si="4"/>
        <v>226.00657894736841</v>
      </c>
      <c r="H13" s="23" t="str">
        <f t="shared" si="5"/>
        <v>1/190th of the districts annual salary scale for beginning teachers with a bachelors degree, or $192.11</v>
      </c>
      <c r="I13" s="24">
        <f t="shared" si="7"/>
        <v>5.7457890070921946E-2</v>
      </c>
      <c r="J13" s="25"/>
    </row>
    <row r="14" spans="1:10" ht="75" x14ac:dyDescent="0.25">
      <c r="A14" s="5" t="str">
        <f t="shared" si="6"/>
        <v>2015-16</v>
      </c>
      <c r="B14" s="6">
        <v>38339</v>
      </c>
      <c r="C14" s="8">
        <f t="shared" si="0"/>
        <v>171.5165789473684</v>
      </c>
      <c r="D14" s="4">
        <f t="shared" si="1"/>
        <v>201.78421052631577</v>
      </c>
      <c r="E14" s="9" t="str">
        <f t="shared" si="2"/>
        <v>1/190th of the districts annual salary scale for beginning teachers with a bachelors degree, or $171.52</v>
      </c>
      <c r="F14" s="21">
        <f t="shared" si="3"/>
        <v>192.95615131578944</v>
      </c>
      <c r="G14" s="22">
        <f t="shared" si="4"/>
        <v>227.00723684210524</v>
      </c>
      <c r="H14" s="23" t="str">
        <f t="shared" si="5"/>
        <v>1/190th of the districts annual salary scale for beginning teachers with a bachelors degree, or $192.96</v>
      </c>
      <c r="I14" s="24">
        <f t="shared" si="7"/>
        <v>4.427560911710815E-3</v>
      </c>
      <c r="J14" s="25"/>
    </row>
    <row r="15" spans="1:10" ht="75.75" thickBot="1" x14ac:dyDescent="0.3">
      <c r="A15" s="5" t="str">
        <f t="shared" si="6"/>
        <v>2016-17</v>
      </c>
      <c r="B15" s="7">
        <v>38840</v>
      </c>
      <c r="C15" s="8">
        <f t="shared" si="0"/>
        <v>173.7578947368421</v>
      </c>
      <c r="D15" s="4">
        <f t="shared" si="1"/>
        <v>204.42105263157893</v>
      </c>
      <c r="E15" s="9" t="str">
        <f t="shared" si="2"/>
        <v>1/190th of the districts annual salary scale for beginning teachers with a bachelors degree, or $173.76</v>
      </c>
      <c r="F15" s="21">
        <f t="shared" si="3"/>
        <v>195.47763157894735</v>
      </c>
      <c r="G15" s="22">
        <f t="shared" si="4"/>
        <v>229.9736842105263</v>
      </c>
      <c r="H15" s="23" t="str">
        <f t="shared" si="5"/>
        <v>1/190th of the districts annual salary scale for beginning teachers with a bachelors degree, or $195.48</v>
      </c>
      <c r="I15" s="24">
        <f t="shared" si="7"/>
        <v>1.3067633480268182E-2</v>
      </c>
      <c r="J15" s="25"/>
    </row>
    <row r="16" spans="1:10" ht="75" x14ac:dyDescent="0.25">
      <c r="A16" s="5" t="str">
        <f t="shared" si="6"/>
        <v>2017-18</v>
      </c>
      <c r="B16" s="10">
        <v>39218</v>
      </c>
      <c r="C16" s="8">
        <f t="shared" si="0"/>
        <v>175.44894736842105</v>
      </c>
      <c r="D16" s="4">
        <f t="shared" si="1"/>
        <v>206.41052631578947</v>
      </c>
      <c r="E16" s="9" t="str">
        <f t="shared" si="2"/>
        <v>1/190th of the districts annual salary scale for beginning teachers with a bachelors degree, or $175.45</v>
      </c>
      <c r="F16" s="8">
        <f t="shared" si="3"/>
        <v>197.38006578947369</v>
      </c>
      <c r="G16" s="4">
        <f t="shared" si="4"/>
        <v>232.21184210526314</v>
      </c>
      <c r="H16" s="9" t="str">
        <f>"1.125 x 1/190th of the districts annual salary scale for beginning teachers with a bachelors degree, or $" &amp; ROUND(F16, 2)</f>
        <v>1.125 x 1/190th of the districts annual salary scale for beginning teachers with a bachelors degree, or $197.38</v>
      </c>
      <c r="I16" s="24">
        <f t="shared" si="7"/>
        <v>9.7322348094748268E-3</v>
      </c>
      <c r="J16" s="25"/>
    </row>
    <row r="17" spans="1:10" ht="75" x14ac:dyDescent="0.25">
      <c r="A17" s="5" t="str">
        <f t="shared" si="6"/>
        <v>2018-19</v>
      </c>
      <c r="B17" s="6">
        <v>39867</v>
      </c>
      <c r="C17" s="8">
        <f t="shared" si="0"/>
        <v>178.35236842105263</v>
      </c>
      <c r="D17" s="4">
        <f t="shared" si="1"/>
        <v>209.82631578947368</v>
      </c>
      <c r="E17" s="9" t="str">
        <f t="shared" si="2"/>
        <v>1/190th of the districts annual salary scale for beginning teachers with a bachelors degree, or $178.35</v>
      </c>
      <c r="F17" s="8">
        <f t="shared" si="3"/>
        <v>200.64641447368422</v>
      </c>
      <c r="G17" s="4">
        <f t="shared" si="4"/>
        <v>236.0546052631579</v>
      </c>
      <c r="H17" s="9" t="str">
        <f t="shared" ref="H17:H24" si="8">"1.125 x 1/190th of the districts annual salary scale for beginning teachers with a bachelors degree, or $" &amp; ROUND(F17, 2)</f>
        <v>1.125 x 1/190th of the districts annual salary scale for beginning teachers with a bachelors degree, or $200.65</v>
      </c>
      <c r="I17" s="24">
        <f t="shared" si="7"/>
        <v>1.6548523637105461E-2</v>
      </c>
      <c r="J17" s="25"/>
    </row>
    <row r="18" spans="1:10" ht="75" x14ac:dyDescent="0.25">
      <c r="A18" s="5" t="str">
        <f t="shared" si="6"/>
        <v>2019-20</v>
      </c>
      <c r="B18" s="6">
        <v>40255</v>
      </c>
      <c r="C18" s="8">
        <f t="shared" si="0"/>
        <v>180.08815789473684</v>
      </c>
      <c r="D18" s="4">
        <f t="shared" si="1"/>
        <v>211.86842105263156</v>
      </c>
      <c r="E18" s="9" t="str">
        <f t="shared" si="2"/>
        <v>1/190th of the districts annual salary scale for beginning teachers with a bachelors degree, or $180.09</v>
      </c>
      <c r="F18" s="8">
        <f t="shared" si="3"/>
        <v>202.59917763157895</v>
      </c>
      <c r="G18" s="4">
        <f t="shared" si="4"/>
        <v>238.35197368421052</v>
      </c>
      <c r="H18" s="9" t="str">
        <f t="shared" si="8"/>
        <v>1.125 x 1/190th of the districts annual salary scale for beginning teachers with a bachelors degree, or $202.6</v>
      </c>
      <c r="I18" s="24">
        <f t="shared" si="7"/>
        <v>9.7323600973235891E-3</v>
      </c>
      <c r="J18" s="25"/>
    </row>
    <row r="19" spans="1:10" ht="75" x14ac:dyDescent="0.25">
      <c r="A19" s="5" t="str">
        <f t="shared" si="6"/>
        <v>2020-21</v>
      </c>
      <c r="B19" s="6">
        <v>42004</v>
      </c>
      <c r="C19" s="8">
        <f t="shared" si="0"/>
        <v>187.91263157894736</v>
      </c>
      <c r="D19" s="4">
        <f t="shared" si="1"/>
        <v>221.07368421052632</v>
      </c>
      <c r="E19" s="9" t="str">
        <f t="shared" si="2"/>
        <v>1/190th of the districts annual salary scale for beginning teachers with a bachelors degree, or $187.91</v>
      </c>
      <c r="F19" s="8">
        <f t="shared" si="3"/>
        <v>211.40171052631578</v>
      </c>
      <c r="G19" s="4">
        <f t="shared" si="4"/>
        <v>248.70789473684212</v>
      </c>
      <c r="H19" s="9" t="str">
        <f t="shared" si="8"/>
        <v>1.125 x 1/190th of the districts annual salary scale for beginning teachers with a bachelors degree, or $211.4</v>
      </c>
      <c r="I19" s="24">
        <f t="shared" si="7"/>
        <v>4.3448018879642225E-2</v>
      </c>
      <c r="J19" s="25"/>
    </row>
    <row r="20" spans="1:10" ht="75" x14ac:dyDescent="0.25">
      <c r="A20" s="5" t="str">
        <f t="shared" si="6"/>
        <v>2021-22</v>
      </c>
      <c r="B20" s="6">
        <v>42318</v>
      </c>
      <c r="C20" s="8">
        <f t="shared" si="0"/>
        <v>189.31736842105261</v>
      </c>
      <c r="D20" s="4">
        <f t="shared" si="1"/>
        <v>222.72631578947369</v>
      </c>
      <c r="E20" s="9" t="str">
        <f t="shared" si="2"/>
        <v>1/190th of the districts annual salary scale for beginning teachers with a bachelors degree, or $189.32</v>
      </c>
      <c r="F20" s="8">
        <f t="shared" si="3"/>
        <v>212.98203947368418</v>
      </c>
      <c r="G20" s="4">
        <f t="shared" si="4"/>
        <v>250.56710526315788</v>
      </c>
      <c r="H20" s="9" t="str">
        <f t="shared" si="8"/>
        <v>1.125 x 1/190th of the districts annual salary scale for beginning teachers with a bachelors degree, or $212.98</v>
      </c>
      <c r="I20" s="24">
        <f t="shared" si="7"/>
        <v>7.4754785258546175E-3</v>
      </c>
      <c r="J20" s="25"/>
    </row>
    <row r="21" spans="1:10" ht="75" x14ac:dyDescent="0.25">
      <c r="A21" s="5" t="str">
        <f t="shared" si="6"/>
        <v>2022-23</v>
      </c>
      <c r="B21" s="6">
        <v>44932</v>
      </c>
      <c r="C21" s="8">
        <f t="shared" si="0"/>
        <v>201.01157894736841</v>
      </c>
      <c r="D21" s="4">
        <f t="shared" si="1"/>
        <v>236.48421052631579</v>
      </c>
      <c r="E21" s="9" t="str">
        <f t="shared" si="2"/>
        <v>1/190th of the districts annual salary scale for beginning teachers with a bachelors degree, or $201.01</v>
      </c>
      <c r="F21" s="8">
        <f t="shared" si="3"/>
        <v>226.13802631578946</v>
      </c>
      <c r="G21" s="4">
        <f t="shared" si="4"/>
        <v>266.04473684210529</v>
      </c>
      <c r="H21" s="9" t="str">
        <f t="shared" si="8"/>
        <v>1.125 x 1/190th of the districts annual salary scale for beginning teachers with a bachelors degree, or $226.14</v>
      </c>
      <c r="I21" s="24">
        <f t="shared" si="7"/>
        <v>6.177040502859299E-2</v>
      </c>
      <c r="J21" s="25"/>
    </row>
    <row r="22" spans="1:10" ht="75" x14ac:dyDescent="0.25">
      <c r="A22" s="5" t="str">
        <f t="shared" si="6"/>
        <v>2023-24</v>
      </c>
      <c r="B22" s="6">
        <v>46125</v>
      </c>
      <c r="C22" s="8">
        <f t="shared" si="0"/>
        <v>206.3486842105263</v>
      </c>
      <c r="D22" s="4">
        <f t="shared" si="1"/>
        <v>242.76315789473685</v>
      </c>
      <c r="E22" s="9" t="str">
        <f t="shared" si="2"/>
        <v>1/190th of the districts annual salary scale for beginning teachers with a bachelors degree, or $206.35</v>
      </c>
      <c r="F22" s="8">
        <f t="shared" si="3"/>
        <v>232.14226973684208</v>
      </c>
      <c r="G22" s="4">
        <f t="shared" si="4"/>
        <v>273.10855263157896</v>
      </c>
      <c r="H22" s="9" t="str">
        <f t="shared" si="8"/>
        <v>1.125 x 1/190th of the districts annual salary scale for beginning teachers with a bachelors degree, or $232.14</v>
      </c>
      <c r="I22" s="24">
        <f t="shared" si="7"/>
        <v>2.655123297427231E-2</v>
      </c>
      <c r="J22" s="25"/>
    </row>
    <row r="23" spans="1:10" ht="75" x14ac:dyDescent="0.25">
      <c r="A23" s="5" t="str">
        <f t="shared" si="6"/>
        <v>2024-25</v>
      </c>
      <c r="B23" s="6">
        <v>47371</v>
      </c>
      <c r="C23" s="8">
        <f t="shared" ref="C23" si="9">0.85*(1/190)*B23</f>
        <v>211.9228947368421</v>
      </c>
      <c r="D23" s="4">
        <f t="shared" ref="D23" si="10">(1/190)*B23</f>
        <v>249.32105263157894</v>
      </c>
      <c r="E23" s="9" t="str">
        <f t="shared" ref="E23" si="11">"1/190th of the districts annual salary scale for beginning teachers with a bachelors degree, or $" &amp; ROUND(C23, 2)</f>
        <v>1/190th of the districts annual salary scale for beginning teachers with a bachelors degree, or $211.92</v>
      </c>
      <c r="F23" s="8">
        <f t="shared" ref="F23" si="12">1.125*C23</f>
        <v>238.41325657894737</v>
      </c>
      <c r="G23" s="4">
        <f t="shared" ref="G23" si="13">1.125*D23</f>
        <v>280.48618421052629</v>
      </c>
      <c r="H23" s="9" t="str">
        <f t="shared" si="8"/>
        <v>1.125 x 1/190th of the districts annual salary scale for beginning teachers with a bachelors degree, or $238.41</v>
      </c>
      <c r="I23" s="24">
        <f t="shared" si="7"/>
        <v>2.701355013550133E-2</v>
      </c>
      <c r="J23" s="25"/>
    </row>
    <row r="24" spans="1:10" ht="75" x14ac:dyDescent="0.25">
      <c r="A24" s="5" t="str">
        <f t="shared" si="6"/>
        <v>2025-26</v>
      </c>
      <c r="B24" s="6">
        <v>49404</v>
      </c>
      <c r="C24" s="8">
        <f t="shared" ref="C24" si="14">0.85*(1/190)*B24</f>
        <v>221.01789473684209</v>
      </c>
      <c r="D24" s="4">
        <f t="shared" ref="D24" si="15">(1/190)*B24</f>
        <v>260.02105263157893</v>
      </c>
      <c r="E24" s="9" t="str">
        <f t="shared" ref="E24" si="16">"1/190th of the districts annual salary scale for beginning teachers with a bachelors degree, or $" &amp; ROUND(C24, 2)</f>
        <v>1/190th of the districts annual salary scale for beginning teachers with a bachelors degree, or $221.02</v>
      </c>
      <c r="F24" s="8">
        <f t="shared" ref="F24" si="17">1.125*C24</f>
        <v>248.64513157894737</v>
      </c>
      <c r="G24" s="4">
        <f t="shared" ref="G24" si="18">1.125*D24</f>
        <v>292.52368421052631</v>
      </c>
      <c r="H24" s="9" t="str">
        <f t="shared" si="8"/>
        <v>1.125 x 1/190th of the districts annual salary scale for beginning teachers with a bachelors degree, or $248.65</v>
      </c>
      <c r="I24" s="24">
        <f t="shared" ref="I24" si="19">B24/B23-1</f>
        <v>4.2916552321040191E-2</v>
      </c>
      <c r="J24" s="25"/>
    </row>
    <row r="26" spans="1:10" x14ac:dyDescent="0.25">
      <c r="B26" s="24"/>
      <c r="C26" s="24"/>
      <c r="D26" s="24"/>
      <c r="F26" s="24"/>
      <c r="G26" s="24"/>
    </row>
  </sheetData>
  <sortState xmlns:xlrd2="http://schemas.microsoft.com/office/spreadsheetml/2017/richdata2" ref="A6:H22">
    <sortCondition ref="A5:A22"/>
  </sortState>
  <mergeCells count="4">
    <mergeCell ref="A3:A4"/>
    <mergeCell ref="B3:B4"/>
    <mergeCell ref="C3:E3"/>
    <mergeCell ref="F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22846EB376C14E85FB9650D0307F8D" ma:contentTypeVersion="6" ma:contentTypeDescription="Create a new document." ma:contentTypeScope="" ma:versionID="7963486d253348f3863e444edfed6497">
  <xsd:schema xmlns:xsd="http://www.w3.org/2001/XMLSchema" xmlns:xs="http://www.w3.org/2001/XMLSchema" xmlns:p="http://schemas.microsoft.com/office/2006/metadata/properties" xmlns:ns1="http://schemas.microsoft.com/sharepoint/v3" xmlns:ns2="7fba1a6f-fda1-4851-988f-32546498949b" targetNamespace="http://schemas.microsoft.com/office/2006/metadata/properties" ma:root="true" ma:fieldsID="3f94632bc2ce8d04f687968d7d2ac7aa" ns1:_="" ns2:_="">
    <xsd:import namespace="http://schemas.microsoft.com/sharepoint/v3"/>
    <xsd:import namespace="7fba1a6f-fda1-4851-988f-32546498949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a1a6f-fda1-4851-988f-32546498949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7fba1a6f-fda1-4851-988f-32546498949b" xsi:nil="true"/>
    <Priority xmlns="7fba1a6f-fda1-4851-988f-32546498949b">New</Priority>
    <PublishingExpirationDate xmlns="http://schemas.microsoft.com/sharepoint/v3" xsi:nil="true"/>
    <Remediation_x0020_Date xmlns="7fba1a6f-fda1-4851-988f-32546498949b">2025-07-16T18:17:52+00:00</Remediation_x0020_Date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A97D14-9101-4F19-9DE5-1FCD85584358}"/>
</file>

<file path=customXml/itemProps2.xml><?xml version="1.0" encoding="utf-8"?>
<ds:datastoreItem xmlns:ds="http://schemas.openxmlformats.org/officeDocument/2006/customXml" ds:itemID="{992528D6-D8AB-41D2-B3AF-7144028F26DE}"/>
</file>

<file path=customXml/itemProps3.xml><?xml version="1.0" encoding="utf-8"?>
<ds:datastoreItem xmlns:ds="http://schemas.openxmlformats.org/officeDocument/2006/customXml" ds:itemID="{EBDFA660-21C1-43EF-8D0C-F236080FD58E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Historical Sub Pay Rate Minimum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"fullere"</dc:creator>
  <cp:lastModifiedBy>FULLER Evan * ODE</cp:lastModifiedBy>
  <dcterms:created xsi:type="dcterms:W3CDTF">2022-05-25T16:14:43Z</dcterms:created>
  <dcterms:modified xsi:type="dcterms:W3CDTF">2025-06-24T20:17:39Z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2024-05-15T18:23:10Z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f148f505-86f3-4c9c-b6a7-0ccede85534e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0x0101000122846EB376C14E85FB9650D0307F8D</vt:lpwstr>
  </property>
</Properties>
</file>