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2.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tables/table1.xml" ContentType="application/vnd.openxmlformats-officedocument.spreadsheetml.table+xml"/>
  <Override PartName="/xl/tables/table3.xml" ContentType="application/vnd.openxmlformats-officedocument.spreadsheetml.table+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xl/calcChain.xml" ContentType="application/vnd.openxmlformats-officedocument.spreadsheetml.calcChain+xml"/>
  <Override PartName="/xl/tables/table8.xml" ContentType="application/vnd.openxmlformats-officedocument.spreadsheetml.table+xml"/>
  <Override PartName="/xl/tables/table7.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Summer Learning\Braiding Funds Tool\"/>
    </mc:Choice>
  </mc:AlternateContent>
  <bookViews>
    <workbookView xWindow="0" yWindow="0" windowWidth="10965" windowHeight="12180" tabRatio="930"/>
  </bookViews>
  <sheets>
    <sheet name="INSTRUCTIONS" sheetId="6" r:id="rId1"/>
    <sheet name="Braiding Tool" sheetId="27" r:id="rId2"/>
    <sheet name="Totals by Category" sheetId="40" r:id="rId3"/>
    <sheet name="Example Braiding Tool" sheetId="44" r:id="rId4"/>
    <sheet name="Example Totals by Category" sheetId="45" r:id="rId5"/>
    <sheet name="Title I-A" sheetId="21" r:id="rId6"/>
    <sheet name="Title I-C" sheetId="19" r:id="rId7"/>
    <sheet name="Title II-A" sheetId="42" r:id="rId8"/>
    <sheet name="Title IV-A" sheetId="43" r:id="rId9"/>
    <sheet name="Title IV-B" sheetId="18" r:id="rId10"/>
    <sheet name="ESSER" sheetId="23" r:id="rId11"/>
    <sheet name="SSA Summer" sheetId="22" r:id="rId12"/>
    <sheet name="Jump Start Kinder" sheetId="34" r:id="rId13"/>
    <sheet name="Fx &amp; Obj Codes" sheetId="26"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44" l="1"/>
  <c r="D6" i="45" l="1"/>
  <c r="E6" i="45"/>
  <c r="F6" i="45"/>
  <c r="G6" i="45"/>
  <c r="H6" i="45"/>
  <c r="I6" i="45"/>
  <c r="J6" i="45"/>
  <c r="K6" i="45"/>
  <c r="L6" i="45"/>
  <c r="D7" i="45"/>
  <c r="E7" i="45"/>
  <c r="F7" i="45"/>
  <c r="G7" i="45"/>
  <c r="H7" i="45"/>
  <c r="I7" i="45"/>
  <c r="J7" i="45"/>
  <c r="K7" i="45"/>
  <c r="L7" i="45"/>
  <c r="D8" i="45"/>
  <c r="E8" i="45"/>
  <c r="F8" i="45"/>
  <c r="G8" i="45"/>
  <c r="H8" i="45"/>
  <c r="I8" i="45"/>
  <c r="J8" i="45"/>
  <c r="K8" i="45"/>
  <c r="L8" i="45"/>
  <c r="D9" i="45"/>
  <c r="E9" i="45"/>
  <c r="F9" i="45"/>
  <c r="G9" i="45"/>
  <c r="H9" i="45"/>
  <c r="I9" i="45"/>
  <c r="J9" i="45"/>
  <c r="K9" i="45"/>
  <c r="L9" i="45"/>
  <c r="D10" i="45"/>
  <c r="E10" i="45"/>
  <c r="F10" i="45"/>
  <c r="G10" i="45"/>
  <c r="H10" i="45"/>
  <c r="I10" i="45"/>
  <c r="J10" i="45"/>
  <c r="K10" i="45"/>
  <c r="L10" i="45"/>
  <c r="L5" i="45"/>
  <c r="K5" i="45"/>
  <c r="J5" i="45"/>
  <c r="I5" i="45"/>
  <c r="H5" i="45"/>
  <c r="G5" i="45"/>
  <c r="F5" i="45"/>
  <c r="E5" i="45"/>
  <c r="D5" i="45"/>
  <c r="F22" i="44"/>
  <c r="F21" i="44"/>
  <c r="F20" i="44"/>
  <c r="F19" i="44"/>
  <c r="F18" i="44"/>
  <c r="F17" i="44"/>
  <c r="F16" i="44"/>
  <c r="F15" i="44"/>
  <c r="T12" i="44"/>
  <c r="S12" i="44"/>
  <c r="R12" i="44"/>
  <c r="Q12" i="44"/>
  <c r="P12" i="44"/>
  <c r="O12" i="44"/>
  <c r="N12" i="44"/>
  <c r="M12" i="44"/>
  <c r="L12" i="44"/>
  <c r="K12" i="44"/>
  <c r="J12" i="44"/>
  <c r="I12" i="44"/>
  <c r="H12" i="44"/>
  <c r="G12" i="44"/>
  <c r="T9" i="44"/>
  <c r="T10" i="44" s="1"/>
  <c r="S9" i="44"/>
  <c r="S10" i="44" s="1"/>
  <c r="R9" i="44"/>
  <c r="R10" i="44" s="1"/>
  <c r="Q9" i="44"/>
  <c r="Q10" i="44" s="1"/>
  <c r="P9" i="44"/>
  <c r="P10" i="44" s="1"/>
  <c r="O9" i="44"/>
  <c r="O10" i="44" s="1"/>
  <c r="N9" i="44"/>
  <c r="N10" i="44" s="1"/>
  <c r="M9" i="44"/>
  <c r="M10" i="44" s="1"/>
  <c r="L9" i="44"/>
  <c r="L10" i="44" s="1"/>
  <c r="K9" i="44"/>
  <c r="K10" i="44" s="1"/>
  <c r="J9" i="44"/>
  <c r="J10" i="44" s="1"/>
  <c r="I9" i="44"/>
  <c r="I10" i="44" s="1"/>
  <c r="H9" i="44"/>
  <c r="H10" i="44" s="1"/>
  <c r="G9" i="44"/>
  <c r="G10" i="44" s="1"/>
  <c r="F8" i="44"/>
  <c r="F10" i="44" l="1"/>
  <c r="C7" i="45"/>
  <c r="C8" i="45"/>
  <c r="C9" i="45"/>
  <c r="F11" i="45"/>
  <c r="C10" i="45"/>
  <c r="E11" i="45"/>
  <c r="L11" i="45"/>
  <c r="C6" i="45"/>
  <c r="H11" i="45"/>
  <c r="F12" i="44"/>
  <c r="K11" i="45"/>
  <c r="D11" i="45"/>
  <c r="G11" i="45"/>
  <c r="I11" i="45"/>
  <c r="J11" i="45"/>
  <c r="C5" i="45"/>
  <c r="F9" i="44"/>
  <c r="C15" i="40"/>
  <c r="Q14" i="40"/>
  <c r="P14" i="40"/>
  <c r="O14" i="40"/>
  <c r="N14" i="40"/>
  <c r="M14" i="40"/>
  <c r="L14" i="40"/>
  <c r="K14" i="40"/>
  <c r="J14" i="40"/>
  <c r="I14" i="40"/>
  <c r="H14" i="40"/>
  <c r="G14" i="40"/>
  <c r="F14" i="40"/>
  <c r="E14" i="40"/>
  <c r="D14" i="40"/>
  <c r="Q13" i="40"/>
  <c r="P13" i="40"/>
  <c r="O13" i="40"/>
  <c r="N13" i="40"/>
  <c r="M13" i="40"/>
  <c r="L13" i="40"/>
  <c r="K13" i="40"/>
  <c r="J13" i="40"/>
  <c r="I13" i="40"/>
  <c r="H13" i="40"/>
  <c r="G13" i="40"/>
  <c r="F13" i="40"/>
  <c r="E13" i="40"/>
  <c r="D13" i="40"/>
  <c r="Q12" i="40"/>
  <c r="P12" i="40"/>
  <c r="O12" i="40"/>
  <c r="N12" i="40"/>
  <c r="M12" i="40"/>
  <c r="L12" i="40"/>
  <c r="K12" i="40"/>
  <c r="J12" i="40"/>
  <c r="I12" i="40"/>
  <c r="H12" i="40"/>
  <c r="G12" i="40"/>
  <c r="F12" i="40"/>
  <c r="E12" i="40"/>
  <c r="D12" i="40"/>
  <c r="Q11" i="40"/>
  <c r="P11" i="40"/>
  <c r="O11" i="40"/>
  <c r="N11" i="40"/>
  <c r="M11" i="40"/>
  <c r="L11" i="40"/>
  <c r="K11" i="40"/>
  <c r="J11" i="40"/>
  <c r="I11" i="40"/>
  <c r="H11" i="40"/>
  <c r="G11" i="40"/>
  <c r="F11" i="40"/>
  <c r="E11" i="40"/>
  <c r="D11" i="40"/>
  <c r="Q10" i="40"/>
  <c r="P10" i="40"/>
  <c r="O10" i="40"/>
  <c r="N10" i="40"/>
  <c r="M10" i="40"/>
  <c r="L10" i="40"/>
  <c r="K10" i="40"/>
  <c r="J10" i="40"/>
  <c r="I10" i="40"/>
  <c r="H10" i="40"/>
  <c r="G10" i="40"/>
  <c r="F10" i="40"/>
  <c r="E10" i="40"/>
  <c r="D10" i="40"/>
  <c r="Q9" i="40"/>
  <c r="P9" i="40"/>
  <c r="O9" i="40"/>
  <c r="N9" i="40"/>
  <c r="M9" i="40"/>
  <c r="L9" i="40"/>
  <c r="K9" i="40"/>
  <c r="J9" i="40"/>
  <c r="I9" i="40"/>
  <c r="H9" i="40"/>
  <c r="G9" i="40"/>
  <c r="F9" i="40"/>
  <c r="E9" i="40"/>
  <c r="D9" i="40"/>
  <c r="Q8" i="40"/>
  <c r="P8" i="40"/>
  <c r="O8" i="40"/>
  <c r="N8" i="40"/>
  <c r="M8" i="40"/>
  <c r="L8" i="40"/>
  <c r="K8" i="40"/>
  <c r="J8" i="40"/>
  <c r="I8" i="40"/>
  <c r="H8" i="40"/>
  <c r="G8" i="40"/>
  <c r="F8" i="40"/>
  <c r="E8" i="40"/>
  <c r="D8" i="40"/>
  <c r="Q7" i="40"/>
  <c r="P7" i="40"/>
  <c r="O7" i="40"/>
  <c r="N7" i="40"/>
  <c r="M7" i="40"/>
  <c r="L7" i="40"/>
  <c r="K7" i="40"/>
  <c r="J7" i="40"/>
  <c r="I7" i="40"/>
  <c r="H7" i="40"/>
  <c r="G7" i="40"/>
  <c r="F7" i="40"/>
  <c r="E7" i="40"/>
  <c r="D7" i="40"/>
  <c r="Q6" i="40"/>
  <c r="P6" i="40"/>
  <c r="O6" i="40"/>
  <c r="N6" i="40"/>
  <c r="M6" i="40"/>
  <c r="L6" i="40"/>
  <c r="K6" i="40"/>
  <c r="J6" i="40"/>
  <c r="I6" i="40"/>
  <c r="H6" i="40"/>
  <c r="G6" i="40"/>
  <c r="F6" i="40"/>
  <c r="E6" i="40"/>
  <c r="D6" i="40"/>
  <c r="Q5" i="40"/>
  <c r="P5" i="40"/>
  <c r="O5" i="40"/>
  <c r="N5" i="40"/>
  <c r="M5" i="40"/>
  <c r="L5" i="40"/>
  <c r="K5" i="40"/>
  <c r="J5" i="40"/>
  <c r="I5" i="40"/>
  <c r="H5" i="40"/>
  <c r="G5" i="40"/>
  <c r="F5" i="40"/>
  <c r="E5" i="40"/>
  <c r="D5" i="40"/>
  <c r="F64" i="27"/>
  <c r="F63" i="27"/>
  <c r="F62" i="27"/>
  <c r="F61" i="27"/>
  <c r="F60" i="27"/>
  <c r="F59" i="27"/>
  <c r="F58" i="27"/>
  <c r="F57" i="27"/>
  <c r="F56" i="27"/>
  <c r="F55" i="27"/>
  <c r="F54" i="27"/>
  <c r="F53" i="27"/>
  <c r="F52" i="27"/>
  <c r="F51" i="27"/>
  <c r="F50" i="27"/>
  <c r="F49" i="27"/>
  <c r="F48" i="27"/>
  <c r="F47" i="27"/>
  <c r="F46" i="27"/>
  <c r="F45" i="27"/>
  <c r="F44" i="27"/>
  <c r="F43" i="27"/>
  <c r="F42" i="27"/>
  <c r="F41" i="27"/>
  <c r="F40" i="27"/>
  <c r="F39" i="27"/>
  <c r="F38" i="27"/>
  <c r="F37" i="27"/>
  <c r="F36" i="27"/>
  <c r="F35" i="27"/>
  <c r="F34" i="27"/>
  <c r="F33" i="27"/>
  <c r="F32" i="27"/>
  <c r="F31" i="27"/>
  <c r="F30" i="27"/>
  <c r="F29" i="27"/>
  <c r="F28" i="27"/>
  <c r="F27" i="27"/>
  <c r="F26" i="27"/>
  <c r="F25" i="27"/>
  <c r="F24" i="27"/>
  <c r="F23" i="27"/>
  <c r="F22" i="27"/>
  <c r="F21" i="27"/>
  <c r="F20" i="27"/>
  <c r="F19" i="27"/>
  <c r="F18" i="27"/>
  <c r="F17" i="27"/>
  <c r="F16" i="27"/>
  <c r="F15" i="27"/>
  <c r="T12" i="27"/>
  <c r="S12" i="27"/>
  <c r="R12" i="27"/>
  <c r="Q12" i="27"/>
  <c r="P12" i="27"/>
  <c r="O12" i="27"/>
  <c r="N12" i="27"/>
  <c r="M12" i="27"/>
  <c r="L12" i="27"/>
  <c r="K12" i="27"/>
  <c r="J12" i="27"/>
  <c r="I12" i="27"/>
  <c r="H12" i="27"/>
  <c r="G12" i="27"/>
  <c r="K10" i="27"/>
  <c r="T9" i="27"/>
  <c r="T10" i="27" s="1"/>
  <c r="S9" i="27"/>
  <c r="S10" i="27" s="1"/>
  <c r="R9" i="27"/>
  <c r="R10" i="27" s="1"/>
  <c r="Q9" i="27"/>
  <c r="Q10" i="27" s="1"/>
  <c r="P9" i="27"/>
  <c r="P10" i="27" s="1"/>
  <c r="O9" i="27"/>
  <c r="O10" i="27" s="1"/>
  <c r="N9" i="27"/>
  <c r="N10" i="27" s="1"/>
  <c r="M9" i="27"/>
  <c r="M10" i="27" s="1"/>
  <c r="L9" i="27"/>
  <c r="L10" i="27" s="1"/>
  <c r="K9" i="27"/>
  <c r="J9" i="27"/>
  <c r="J10" i="27" s="1"/>
  <c r="I9" i="27"/>
  <c r="I10" i="27" s="1"/>
  <c r="H9" i="27"/>
  <c r="H10" i="27" s="1"/>
  <c r="G9" i="27"/>
  <c r="G10" i="27" s="1"/>
  <c r="F8" i="27"/>
  <c r="J16" i="40" l="1"/>
  <c r="C10" i="40"/>
  <c r="F10" i="27"/>
  <c r="F9" i="27"/>
  <c r="F12" i="27"/>
  <c r="C11" i="45"/>
  <c r="L16" i="40"/>
  <c r="C9" i="40"/>
  <c r="C13" i="40"/>
  <c r="E16" i="40"/>
  <c r="M16" i="40"/>
  <c r="C14" i="40"/>
  <c r="K16" i="40"/>
  <c r="F16" i="40"/>
  <c r="C12" i="40"/>
  <c r="G16" i="40"/>
  <c r="O16" i="40"/>
  <c r="C8" i="40"/>
  <c r="N16" i="40"/>
  <c r="H16" i="40"/>
  <c r="C7" i="40"/>
  <c r="C11" i="40"/>
  <c r="P16" i="40"/>
  <c r="I16" i="40"/>
  <c r="Q16" i="40"/>
  <c r="C6" i="40"/>
  <c r="D16" i="40"/>
  <c r="C5" i="40"/>
  <c r="C16" i="40" l="1"/>
</calcChain>
</file>

<file path=xl/sharedStrings.xml><?xml version="1.0" encoding="utf-8"?>
<sst xmlns="http://schemas.openxmlformats.org/spreadsheetml/2006/main" count="1064" uniqueCount="369">
  <si>
    <t>.</t>
  </si>
  <si>
    <t>About this Tool</t>
  </si>
  <si>
    <t>Summer Learning Best Practices and Resources</t>
  </si>
  <si>
    <t>*</t>
  </si>
  <si>
    <t>Summer Learning Resources Overview</t>
  </si>
  <si>
    <t>Summer Learning Best Practice Guide</t>
  </si>
  <si>
    <t>Summer Learning Toolkit</t>
  </si>
  <si>
    <t>Braiding Funds Guidance and Resources</t>
  </si>
  <si>
    <t>How to Use this Tool</t>
  </si>
  <si>
    <t>Feedback</t>
  </si>
  <si>
    <t>Program Summary and Key Considerations:</t>
  </si>
  <si>
    <t>Title I-A - Improving Basic Programs</t>
  </si>
  <si>
    <t>Program Goals and Focus</t>
  </si>
  <si>
    <t>Key Considerations</t>
  </si>
  <si>
    <t>Supplement, not Supplant Requirements</t>
  </si>
  <si>
    <t>Allowable Uses of Funds</t>
  </si>
  <si>
    <t>Additional Resources</t>
  </si>
  <si>
    <t>Title I-A ODE webpage</t>
  </si>
  <si>
    <t>Title I-C - Migrant Education Program (MEP)</t>
  </si>
  <si>
    <t>The general purpose of the Migrant Education Program (MEP) is to ensure that migrant children fully benefit from the same free public education provided to other children. To achieve this purpose, the MEP helps State Educational Agencies and local operating agencies address the unique educational needs of migrant children to better enable migrant children to succeed academically.</t>
  </si>
  <si>
    <t>a)</t>
  </si>
  <si>
    <t>b)</t>
  </si>
  <si>
    <t>(Non-Regulatory Guidance – March 2017, pg. 60)</t>
  </si>
  <si>
    <t>Indirect costs, per your entity's federal negotiated indirect rate</t>
  </si>
  <si>
    <r>
      <rPr>
        <sz val="11"/>
        <rFont val="Calibri"/>
        <family val="2"/>
      </rPr>
      <t xml:space="preserve">Program Contact: </t>
    </r>
    <r>
      <rPr>
        <u/>
        <sz val="11"/>
        <color theme="10"/>
        <rFont val="Calibri"/>
        <family val="2"/>
      </rPr>
      <t>Yuliana Kenfield</t>
    </r>
  </si>
  <si>
    <t>Migrant Education Program Overview</t>
  </si>
  <si>
    <t>Title I-C ODE webpage</t>
  </si>
  <si>
    <t>Title IV-B - 21st Century Community Learning Centers (CCLC)</t>
  </si>
  <si>
    <t>-</t>
  </si>
  <si>
    <t>Transportation</t>
  </si>
  <si>
    <r>
      <rPr>
        <sz val="11"/>
        <rFont val="Calibri"/>
        <family val="2"/>
      </rPr>
      <t xml:space="preserve">Program Contact: </t>
    </r>
    <r>
      <rPr>
        <u/>
        <sz val="11"/>
        <color theme="10"/>
        <rFont val="Calibri"/>
        <family val="2"/>
      </rPr>
      <t>Raquel Gwynn</t>
    </r>
  </si>
  <si>
    <t>Title IV-B ODE webpage</t>
  </si>
  <si>
    <t>Elementary and Secondary School Emergency Relief (ESSER) Grants</t>
  </si>
  <si>
    <t>The ESSER I, II, and III grants are federal funding established to assist school districts, ESDs, and other educational entities with addressing the impacts of COVID-19.</t>
  </si>
  <si>
    <t>Summer program expenses may be used to meet the requirement to spend 20% of ESSER III funds on unfinished learning.</t>
  </si>
  <si>
    <t>All capital expenditures using ESSER II or III funds must be approved by ODE before they are eligible for reimbursement.</t>
  </si>
  <si>
    <t>Not applicable</t>
  </si>
  <si>
    <t>ESSER I Eligible Uses</t>
  </si>
  <si>
    <t>ESSER II Eligible Uses</t>
  </si>
  <si>
    <t>ESSER III Eligible Uses</t>
  </si>
  <si>
    <r>
      <rPr>
        <sz val="11"/>
        <rFont val="Calibri"/>
        <family val="2"/>
      </rPr>
      <t xml:space="preserve">Program Contact: </t>
    </r>
    <r>
      <rPr>
        <u/>
        <sz val="11"/>
        <color theme="10"/>
        <rFont val="Calibri"/>
        <family val="2"/>
      </rPr>
      <t>ODE.ESSER@ode.oregon.gov</t>
    </r>
  </si>
  <si>
    <t>ESSER I, II, and III webpages</t>
  </si>
  <si>
    <t>Staffing</t>
  </si>
  <si>
    <t>Accommodations</t>
  </si>
  <si>
    <t>Indirect expenses, up to 5% of grant amount</t>
  </si>
  <si>
    <r>
      <rPr>
        <sz val="11"/>
        <rFont val="Calibri"/>
        <family val="2"/>
      </rPr>
      <t xml:space="preserve">Program Contact: </t>
    </r>
    <r>
      <rPr>
        <u/>
        <sz val="11"/>
        <color theme="10"/>
        <rFont val="Calibri"/>
        <family val="2"/>
      </rPr>
      <t>Sophie Hilton</t>
    </r>
  </si>
  <si>
    <t>SSA Summer Program Plan Template</t>
  </si>
  <si>
    <t>SSA Summer Programs webpage</t>
  </si>
  <si>
    <t>Jump Start Kindergarten</t>
  </si>
  <si>
    <t>Summer Learning Braiding Funds Budget Tool</t>
  </si>
  <si>
    <t>Entity Name:</t>
  </si>
  <si>
    <t>Program Name:</t>
  </si>
  <si>
    <t>(enter text)</t>
  </si>
  <si>
    <t>Fund Source:</t>
  </si>
  <si>
    <t>Total Funds</t>
  </si>
  <si>
    <t>Title I-A</t>
  </si>
  <si>
    <t>Title I-C</t>
  </si>
  <si>
    <t>Title IV-B</t>
  </si>
  <si>
    <t>ESSER II</t>
  </si>
  <si>
    <t>ESSER III</t>
  </si>
  <si>
    <t>SSA 
Summer</t>
  </si>
  <si>
    <t>Indirect Rate:</t>
  </si>
  <si>
    <t>(enter %)</t>
  </si>
  <si>
    <t xml:space="preserve"> Total Budgeted Amount:</t>
  </si>
  <si>
    <t>(enter $)</t>
  </si>
  <si>
    <t xml:space="preserve"> Allowed Indirect Budget:</t>
  </si>
  <si>
    <t>Total Expenditures:</t>
  </si>
  <si>
    <t>Total Remaining:</t>
  </si>
  <si>
    <t>Function Code</t>
  </si>
  <si>
    <t>Object 
Code</t>
  </si>
  <si>
    <t>Expenditure Description</t>
  </si>
  <si>
    <t>Total Expenditure</t>
  </si>
  <si>
    <t>Notes</t>
  </si>
  <si>
    <t>(fx code)</t>
  </si>
  <si>
    <t>(obj)</t>
  </si>
  <si>
    <t>(enter description)</t>
  </si>
  <si>
    <t>(enter note)</t>
  </si>
  <si>
    <t>Major Function Codes</t>
  </si>
  <si>
    <t>Major Object Codes</t>
  </si>
  <si>
    <t>Code</t>
  </si>
  <si>
    <t>Description</t>
  </si>
  <si>
    <t>Elementary, K-5 or K-6</t>
  </si>
  <si>
    <t>Licensed Salaries</t>
  </si>
  <si>
    <t>Elementary Extracurricular</t>
  </si>
  <si>
    <t>Classified Salaries</t>
  </si>
  <si>
    <t>Middle/Junior High School Programs</t>
  </si>
  <si>
    <t>Administrators</t>
  </si>
  <si>
    <t>Middle/Junior High School Extracurricular</t>
  </si>
  <si>
    <t>Managerial - Classified</t>
  </si>
  <si>
    <t>High School Programs</t>
  </si>
  <si>
    <t>Sabbatical</t>
  </si>
  <si>
    <t>High School Extracurricular</t>
  </si>
  <si>
    <t>Supplemental Retirement Stipends</t>
  </si>
  <si>
    <t>Pre-kindergarten Programs</t>
  </si>
  <si>
    <t>Unused Leave</t>
  </si>
  <si>
    <t>Programs for the Talented and Gifted</t>
  </si>
  <si>
    <t>Substitutes - Licensed</t>
  </si>
  <si>
    <t>Restrictive Programs for Students with Disabilities</t>
  </si>
  <si>
    <t>Substitutes - Classified</t>
  </si>
  <si>
    <t>Less Restrictive Programs for Students with Disabilities</t>
  </si>
  <si>
    <t>Temporary - Licensed</t>
  </si>
  <si>
    <t>Treatment and Habilitation</t>
  </si>
  <si>
    <t>Temporary - Classified</t>
  </si>
  <si>
    <t>Remediation</t>
  </si>
  <si>
    <t>Additional Salary</t>
  </si>
  <si>
    <t>Title IA/D</t>
  </si>
  <si>
    <t>Public Employees Retirement System</t>
  </si>
  <si>
    <t>Alternative Education</t>
  </si>
  <si>
    <t>Social Security Administration</t>
  </si>
  <si>
    <t>English Language Learner (ELL) - ORS 336.079</t>
  </si>
  <si>
    <t>Other Required Payroll Costs</t>
  </si>
  <si>
    <t>Teen Parent Programs</t>
  </si>
  <si>
    <t>Contractual Employee Benefits</t>
  </si>
  <si>
    <t>Migrant Education</t>
  </si>
  <si>
    <t>Post Retirement Health Benefits (PRHB)</t>
  </si>
  <si>
    <t>Youth Corrections Education</t>
  </si>
  <si>
    <t>Instructional, Professional, and Technical Services</t>
  </si>
  <si>
    <t>English Language Learner (ELL) - Non ORS 336.079</t>
  </si>
  <si>
    <t>Property Services</t>
  </si>
  <si>
    <t>Other Programs</t>
  </si>
  <si>
    <t>Student Transportation Services</t>
  </si>
  <si>
    <t>Adult/Continuing Education Programs</t>
  </si>
  <si>
    <t>Travel</t>
  </si>
  <si>
    <t>Summer School Programs</t>
  </si>
  <si>
    <t>Communication</t>
  </si>
  <si>
    <t>Attendance and Social Work Services</t>
  </si>
  <si>
    <t>Charter school payments</t>
  </si>
  <si>
    <t>Guidance Services</t>
  </si>
  <si>
    <t>Tuition Payments to Other Districts Within the State</t>
  </si>
  <si>
    <t>Health Services</t>
  </si>
  <si>
    <t>Tuition Payments to Other Districts Outside the State</t>
  </si>
  <si>
    <t>Psychological Services</t>
  </si>
  <si>
    <t>Tuition Payments to Private Schools</t>
  </si>
  <si>
    <t>Speech Pathology and Audiology Services</t>
  </si>
  <si>
    <t>Other Tuition</t>
  </si>
  <si>
    <t>Other Student Treatment Services</t>
  </si>
  <si>
    <t>Non-instructional Professional and Technical Services</t>
  </si>
  <si>
    <t>Service Direction, Student Support Services</t>
  </si>
  <si>
    <t>Other General Professional and Technological Services</t>
  </si>
  <si>
    <t>Improvement of Instruction Services</t>
  </si>
  <si>
    <t>Consumable Supplies and Materials</t>
  </si>
  <si>
    <t>Educational Media Services</t>
  </si>
  <si>
    <t>Textbooks</t>
  </si>
  <si>
    <t>Assessment and Testing</t>
  </si>
  <si>
    <t>Library Books</t>
  </si>
  <si>
    <t>Instructional Staff Development</t>
  </si>
  <si>
    <t>Periodicals</t>
  </si>
  <si>
    <t>Board of Education Services</t>
  </si>
  <si>
    <t>Food</t>
  </si>
  <si>
    <t>Executive Administration Services</t>
  </si>
  <si>
    <t>Non-consumable Items</t>
  </si>
  <si>
    <t>Office of the Principal Services</t>
  </si>
  <si>
    <t>Computer Software</t>
  </si>
  <si>
    <t>Other Support Services - School Administration</t>
  </si>
  <si>
    <t>Computer Hardware</t>
  </si>
  <si>
    <t>Direction of Business Support Services</t>
  </si>
  <si>
    <t>Land Acquisition</t>
  </si>
  <si>
    <t>Fiscal Services</t>
  </si>
  <si>
    <t>Buildings Acquisition</t>
  </si>
  <si>
    <t>Operation and Maintenance of Plant Services</t>
  </si>
  <si>
    <t>Improvements Other Than Buildings</t>
  </si>
  <si>
    <t>Depreciable Equipment</t>
  </si>
  <si>
    <t>Internal Services</t>
  </si>
  <si>
    <t>Depreciable Technology</t>
  </si>
  <si>
    <t>Direction of Central Support Services</t>
  </si>
  <si>
    <t>Bus Garage</t>
  </si>
  <si>
    <t>Planning; Research; Development; Evaluation; Grant Services</t>
  </si>
  <si>
    <t>Buses and Capital Bus Improvements</t>
  </si>
  <si>
    <t>Information Services</t>
  </si>
  <si>
    <t>Other Capital Outlay</t>
  </si>
  <si>
    <t>Staff Services</t>
  </si>
  <si>
    <t>Redemption of Principal</t>
  </si>
  <si>
    <t>Technology Services</t>
  </si>
  <si>
    <t>Regular Interest</t>
  </si>
  <si>
    <t>Records Management Services</t>
  </si>
  <si>
    <t>Bus Garage, Bus and Capital Improvement Interest</t>
  </si>
  <si>
    <t>Interpretation and Translation Services</t>
  </si>
  <si>
    <t>Unrecoverable Bad Debt Write-Off</t>
  </si>
  <si>
    <t>Other Support Services - Central</t>
  </si>
  <si>
    <t>Dues and Fees</t>
  </si>
  <si>
    <t>Supplemental Retirement Program</t>
  </si>
  <si>
    <t>Insurance and Judgments</t>
  </si>
  <si>
    <t>Food Services</t>
  </si>
  <si>
    <t>Depreciation</t>
  </si>
  <si>
    <t>Other Enterprise Services</t>
  </si>
  <si>
    <t>Taxes and Licenses</t>
  </si>
  <si>
    <t>Community Services</t>
  </si>
  <si>
    <t>PERS UAL Lump Sum Payment to PERS</t>
  </si>
  <si>
    <t>Custody and Care of Children Services</t>
  </si>
  <si>
    <t>Grant Indirect Charges</t>
  </si>
  <si>
    <t>Service Area Direction</t>
  </si>
  <si>
    <t>Fund Modifications</t>
  </si>
  <si>
    <t>Site Acquisition and Development Services</t>
  </si>
  <si>
    <t>Transits</t>
  </si>
  <si>
    <t>Building Acquisition, Construction, and Improvement Services</t>
  </si>
  <si>
    <t>Other Transfers</t>
  </si>
  <si>
    <t>Other Capital Items</t>
  </si>
  <si>
    <t>Planned Reserve</t>
  </si>
  <si>
    <t>Other Facilities Construction Services</t>
  </si>
  <si>
    <t>Reserved for Next Year</t>
  </si>
  <si>
    <t>Debt Service</t>
  </si>
  <si>
    <t>Transfers of Funds</t>
  </si>
  <si>
    <t>Apportionment of Funds by ESD or LEA</t>
  </si>
  <si>
    <t>Contingencies</t>
  </si>
  <si>
    <t>Unappropriated Ending Fund Balance</t>
  </si>
  <si>
    <t>General 
Fund</t>
  </si>
  <si>
    <t>Category</t>
  </si>
  <si>
    <t>(select)</t>
  </si>
  <si>
    <t>Personnel</t>
  </si>
  <si>
    <t>Supplies</t>
  </si>
  <si>
    <t>Capital Expenditures</t>
  </si>
  <si>
    <t>Other</t>
  </si>
  <si>
    <t>Contracts/Partnerships</t>
  </si>
  <si>
    <t>Outreach/Engagement</t>
  </si>
  <si>
    <t>Total</t>
  </si>
  <si>
    <t>(enter addt'l. fund source 1)</t>
  </si>
  <si>
    <t>(enter addt'l. fund source 2)</t>
  </si>
  <si>
    <t>(enter addt'l. fund source 3)</t>
  </si>
  <si>
    <t>(enter addt'l. fund source 4)</t>
  </si>
  <si>
    <t>(enter addt'l. fund source 5)</t>
  </si>
  <si>
    <t>(enter addt'l. fund source 6)</t>
  </si>
  <si>
    <t>Grand Total</t>
  </si>
  <si>
    <r>
      <t xml:space="preserve">To add more funding sources, 
click the </t>
    </r>
    <r>
      <rPr>
        <b/>
        <i/>
        <sz val="12"/>
        <color theme="1"/>
        <rFont val="Calibri"/>
        <family val="2"/>
      </rPr>
      <t>+</t>
    </r>
    <r>
      <rPr>
        <i/>
        <sz val="11"/>
        <color theme="1"/>
        <rFont val="Calibri"/>
        <family val="2"/>
      </rPr>
      <t xml:space="preserve"> button above</t>
    </r>
  </si>
  <si>
    <t>Title I-A is intended to help ensure that all children have the opportunity to obtain a high-quality education and reach proficiency on challenging state academic standards and assessments. Title I-A provides flexible funding that may be used to provide additional instructional staff, professional development, extended-time programs, and other strategies for raising student achievement in high-poverty schools. The program focuses on promoting schoolwide reform in high-poverty schools and ensuring students’ access to evidence-based instructional strategies and challenging academic content.</t>
  </si>
  <si>
    <t>Title I-A funds must flow to eligible schools through a formula known as “ranking and serving”</t>
  </si>
  <si>
    <t>Districts engage with families, students, and the community to identify a comprehensive needs assessment to build supports around that engagement</t>
  </si>
  <si>
    <t>Determine which approach is being used: Schoolwide Program Model or Targeted Assist Program model</t>
  </si>
  <si>
    <t>Funds may be used for Community and Family Engagement</t>
  </si>
  <si>
    <t>Title I-A provides federal dollars to supplement educational opportunities for students who live in high poverty areas and are most at risk of failing to meet the state’s challenging academic achievement standards. The US Department of Education awards Title I-A grant funds to ODE, which then funds sub grants to LEAs. LEAs reserve funds for mandatory set-asides and other district-level instructional initiatives. The remaining Title I-A funds must flow to eligible schools through a formula known as “ranking and serving.”</t>
  </si>
  <si>
    <r>
      <rPr>
        <sz val="11"/>
        <rFont val="Calibri"/>
        <family val="2"/>
      </rPr>
      <t xml:space="preserve">Refer to the </t>
    </r>
    <r>
      <rPr>
        <u/>
        <sz val="11"/>
        <color theme="10"/>
        <rFont val="Calibri"/>
        <family val="2"/>
      </rPr>
      <t>Title I Fiscal Guidance</t>
    </r>
    <r>
      <rPr>
        <sz val="11"/>
        <rFont val="Calibri"/>
        <family val="2"/>
      </rPr>
      <t xml:space="preserve"> posted on the Title I-A webpage.</t>
    </r>
  </si>
  <si>
    <r>
      <rPr>
        <sz val="11"/>
        <rFont val="Calibri"/>
        <family val="2"/>
      </rPr>
      <t xml:space="preserve">Program Contact: </t>
    </r>
    <r>
      <rPr>
        <u/>
        <sz val="11"/>
        <color theme="10"/>
        <rFont val="Calibri"/>
        <family val="2"/>
      </rPr>
      <t>Lisa Plumb</t>
    </r>
  </si>
  <si>
    <t>Administrative/Indirect Expenses</t>
  </si>
  <si>
    <t>An LEA would account for indirect costs for all Federal programs on a district basis in accordance with §75.560 through §75.563 of EDGAR before allocating Federal funds to individual schools for consolidation, where applicable, in a schoolwide pool.</t>
  </si>
  <si>
    <t>Migrant Education summer programs support high-quality and comprehensive summer learning for migrant children in order to reduce the educational disruption and other problems that result from the migrant lifestyle.</t>
  </si>
  <si>
    <t>For funding purposes, eligible migratory children and youth are children who have an active Certificate of Eligibility (COE). ODE Migrant Ed has a repository where COE information can be accessed.</t>
  </si>
  <si>
    <t>Supplemental Instructional Services (Educational activities for preschool-age children and instruction in elementary and secondary school, such as tutoring before and after school); and</t>
  </si>
  <si>
    <t xml:space="preserve">Support Services (Educational related activities, such as advocacy for migrant children; health, nutrition, and social services for migrant families; necessary educational supplies; transportation). </t>
  </si>
  <si>
    <r>
      <rPr>
        <sz val="11"/>
        <rFont val="Calibri"/>
        <family val="2"/>
      </rPr>
      <t xml:space="preserve">Activities aligned with the five goals of Title I-C Service Delivery Plan. </t>
    </r>
    <r>
      <rPr>
        <u/>
        <sz val="11"/>
        <color theme="10"/>
        <rFont val="Calibri"/>
        <family val="2"/>
      </rPr>
      <t>See simplified chart</t>
    </r>
    <r>
      <rPr>
        <sz val="11"/>
        <rFont val="Calibri"/>
        <family val="2"/>
      </rPr>
      <t>.</t>
    </r>
  </si>
  <si>
    <t>Service Delivery Plan</t>
  </si>
  <si>
    <r>
      <t xml:space="preserve">dedicated exclusively to supporting local </t>
    </r>
    <r>
      <rPr>
        <b/>
        <sz val="11"/>
        <rFont val="Calibri"/>
        <family val="2"/>
      </rPr>
      <t>afterschool, beforeschool, and summer learning</t>
    </r>
    <r>
      <rPr>
        <sz val="11"/>
        <rFont val="Calibri"/>
        <family val="2"/>
      </rPr>
      <t xml:space="preserve"> programs.</t>
    </r>
  </si>
  <si>
    <t xml:space="preserve">The 21st Century Community Learning Centers (21st CCLC) grant (Title IV-B) is the only federal funding source </t>
  </si>
  <si>
    <t>21st CCLC Programs Goals:</t>
  </si>
  <si>
    <t>Funded through a competitive grant process every 5 years</t>
  </si>
  <si>
    <t>Each program is shaped by the local community and the students and families it serves</t>
  </si>
  <si>
    <t>Programs have common goals, structures and requirements to ensure high quality programming</t>
  </si>
  <si>
    <t>The majority of grantees prioritize afterschool programming, but most hold summer learning programs</t>
  </si>
  <si>
    <t>21st CCLC funds must be used only to supplement the level of federal, state, local, and other non-federal funds and not to replace funds that would have been available to conduct activities if 21st CCLC funds had not been available.  One way to determine supplanting is to consider the question, “What would have occurred in the absence of the grant?”  If alternate funds would have been available, then using grant funds would be considered supplanting.</t>
  </si>
  <si>
    <r>
      <rPr>
        <sz val="11"/>
        <rFont val="Calibri"/>
        <family val="2"/>
      </rPr>
      <t>When considering whether any cost is reimbursable using 21st CCLC funds, it must be allowable, reasonable, necessary, allocable, and adequately documented (</t>
    </r>
    <r>
      <rPr>
        <u/>
        <sz val="11"/>
        <color theme="10"/>
        <rFont val="Calibri"/>
        <family val="2"/>
      </rPr>
      <t>2 CFR Part 200</t>
    </r>
    <r>
      <rPr>
        <sz val="11"/>
        <rFont val="Calibri"/>
        <family val="2"/>
      </rPr>
      <t>).</t>
    </r>
  </si>
  <si>
    <t>Academic enrichment learning programs, mentoring programs, remedial education activities, and tutoring services, that are aligned with the challenging State academic standards and any local academic standard; and local curricula that are designed to improve student academic achievement</t>
  </si>
  <si>
    <t>Well-rounded education activities, including such activities that enable students to be eligible for credit recovery or attainment</t>
  </si>
  <si>
    <t>Literacy education programs, including financial literacy programs and environmental literacy programs</t>
  </si>
  <si>
    <t>Services for individuals experiencing disabilities</t>
  </si>
  <si>
    <t>Programs that provide after-school activities for students who are English learners that emphasize language skills and academic achievement</t>
  </si>
  <si>
    <t>Cultural programs</t>
  </si>
  <si>
    <t>Telecommunications and technology education programs</t>
  </si>
  <si>
    <t>Expanded library service hours</t>
  </si>
  <si>
    <t>Parenting skill programs that promote parental involvement and family literacy</t>
  </si>
  <si>
    <t>Programs that provide assistance to students who have been truant, suspended, or expelled to allow the students to improve their academic achievement</t>
  </si>
  <si>
    <t>Drug and violence prevention programs and counseling programs</t>
  </si>
  <si>
    <t>Programs that partner with in-demand fields of the local workforce or build career competencies and career readiness and ensure that local workforce and career readiness skills are aligned with the Carl D. Perkins Career and Technical Education Act of 2006 (20 U.S.C. 2301 et seq.) and the Workforce Innovation and Opportunity Act (29 U.S.C. 3101 et seq.)</t>
  </si>
  <si>
    <t>Build funding uses based on comprehensive needs assessment</t>
  </si>
  <si>
    <t>The Title II-A Program provides funding to districts to support the preparation, training, recruitment, retention, evaluation, and compensation of educators and administrators. Funding is also used to provide comprehensive professional learning for all educators, administrators, and support staff.</t>
  </si>
  <si>
    <t>Title II-A - Supporting Effective Instruction</t>
  </si>
  <si>
    <t>ODE oversees the distribution of Title II-A funds through direct grant in aid to districts and reserves funding for statewide activities and professional development efforts.</t>
  </si>
  <si>
    <t>At least 174 districts receive funds annually. Eligibility is determined through a formula allocation which includes census poverty data.</t>
  </si>
  <si>
    <r>
      <rPr>
        <sz val="11"/>
        <rFont val="Calibri"/>
        <family val="2"/>
      </rPr>
      <t xml:space="preserve">Program Contact: </t>
    </r>
    <r>
      <rPr>
        <u/>
        <sz val="11"/>
        <color theme="10"/>
        <rFont val="Calibri"/>
        <family val="2"/>
      </rPr>
      <t>Sarah Martin</t>
    </r>
  </si>
  <si>
    <r>
      <rPr>
        <sz val="11"/>
        <rFont val="Calibri"/>
        <family val="2"/>
      </rPr>
      <t xml:space="preserve">The </t>
    </r>
    <r>
      <rPr>
        <u/>
        <sz val="11"/>
        <color theme="10"/>
        <rFont val="Calibri"/>
        <family val="2"/>
      </rPr>
      <t>Supplement, not Supplant</t>
    </r>
    <r>
      <rPr>
        <sz val="11"/>
        <rFont val="Calibri"/>
        <family val="2"/>
      </rPr>
      <t xml:space="preserve"> requirement </t>
    </r>
    <r>
      <rPr>
        <b/>
        <sz val="11"/>
        <rFont val="Calibri"/>
        <family val="2"/>
      </rPr>
      <t>does apply</t>
    </r>
    <r>
      <rPr>
        <sz val="11"/>
        <rFont val="Calibri"/>
        <family val="2"/>
      </rPr>
      <t xml:space="preserve"> to the use of MEP funds (section 1304(c)(2) of the Elementary and Secondary Education Act of 1965, as amended (ESEA)).</t>
    </r>
  </si>
  <si>
    <t>Within-District Allocations Guidance</t>
  </si>
  <si>
    <t>Supplement, not Supplant Guidance</t>
  </si>
  <si>
    <r>
      <rPr>
        <sz val="11"/>
        <rFont val="Calibri"/>
        <family val="2"/>
      </rPr>
      <t xml:space="preserve">The </t>
    </r>
    <r>
      <rPr>
        <u/>
        <sz val="11"/>
        <color theme="10"/>
        <rFont val="Calibri"/>
        <family val="2"/>
      </rPr>
      <t>Supplement, not Supplant</t>
    </r>
    <r>
      <rPr>
        <sz val="11"/>
        <rFont val="Calibri"/>
        <family val="2"/>
      </rPr>
      <t xml:space="preserve"> requirement </t>
    </r>
    <r>
      <rPr>
        <b/>
        <sz val="11"/>
        <rFont val="Calibri"/>
        <family val="2"/>
      </rPr>
      <t>does apply</t>
    </r>
    <r>
      <rPr>
        <sz val="11"/>
        <rFont val="Calibri"/>
        <family val="2"/>
      </rPr>
      <t xml:space="preserve"> to Title II-A funds.</t>
    </r>
  </si>
  <si>
    <t>Title II-A ODE webpage</t>
  </si>
  <si>
    <t xml:space="preserve">LEAs can use Title II-A funds for a wide range of strategies and activities to support the quality and </t>
  </si>
  <si>
    <t>effectiveness of teachers, principals and other school leaders. Some examples include:</t>
  </si>
  <si>
    <t>Professional development</t>
  </si>
  <si>
    <t>Evaluation and support systems</t>
  </si>
  <si>
    <t>Collaborative learning (e.g. PLCs/data teams)</t>
  </si>
  <si>
    <t>Instructional coaches, mentors</t>
  </si>
  <si>
    <t>Recruiting and retaining effective teachers</t>
  </si>
  <si>
    <r>
      <t xml:space="preserve">It is important to note that II-A funds </t>
    </r>
    <r>
      <rPr>
        <b/>
        <sz val="11"/>
        <rFont val="Calibri"/>
        <family val="2"/>
      </rPr>
      <t>cannot</t>
    </r>
    <r>
      <rPr>
        <sz val="11"/>
        <rFont val="Calibri"/>
        <family val="2"/>
      </rPr>
      <t xml:space="preserve"> be used to provide direct support/resources to students.</t>
    </r>
  </si>
  <si>
    <r>
      <rPr>
        <sz val="11"/>
        <rFont val="Calibri"/>
        <family val="2"/>
      </rPr>
      <t xml:space="preserve">More information about allowable uses can be found in the </t>
    </r>
    <r>
      <rPr>
        <u/>
        <sz val="11"/>
        <color theme="10"/>
        <rFont val="Calibri"/>
        <family val="2"/>
      </rPr>
      <t>Oregon Federal Funds Guide</t>
    </r>
    <r>
      <rPr>
        <sz val="11"/>
        <rFont val="Calibri"/>
        <family val="2"/>
      </rPr>
      <t>.</t>
    </r>
  </si>
  <si>
    <t>Title IV-A - Student Support and Academic Enrichment (SSAE) Grant</t>
  </si>
  <si>
    <t>The Title IV-A program provides funding to districts to provide all students with a well-rounded education, a safe and healthy learning environment, and increased digital literacy​.</t>
  </si>
  <si>
    <t>At least 160 districts receive funds annually. Eligibility is determined through a proportionate share of Title I-A funds.</t>
  </si>
  <si>
    <r>
      <rPr>
        <sz val="11"/>
        <rFont val="Calibri"/>
        <family val="2"/>
      </rPr>
      <t xml:space="preserve">The </t>
    </r>
    <r>
      <rPr>
        <u/>
        <sz val="11"/>
        <color theme="10"/>
        <rFont val="Calibri"/>
        <family val="2"/>
      </rPr>
      <t>Supplement, not Supplant</t>
    </r>
    <r>
      <rPr>
        <sz val="11"/>
        <rFont val="Calibri"/>
        <family val="2"/>
      </rPr>
      <t xml:space="preserve"> requirement </t>
    </r>
    <r>
      <rPr>
        <b/>
        <sz val="11"/>
        <rFont val="Calibri"/>
        <family val="2"/>
      </rPr>
      <t>does apply</t>
    </r>
    <r>
      <rPr>
        <sz val="11"/>
        <rFont val="Calibri"/>
        <family val="2"/>
      </rPr>
      <t xml:space="preserve"> to Title IV-A funds.</t>
    </r>
  </si>
  <si>
    <t>LEAs that receive an allocation of $30,000 or more must distribute their allocation among the three focus areas</t>
  </si>
  <si>
    <t>and according to the proportions described below.</t>
  </si>
  <si>
    <t>A)</t>
  </si>
  <si>
    <t>B)</t>
  </si>
  <si>
    <t>C)</t>
  </si>
  <si>
    <t>At least 20% of funds for activities to support well-rounded educational opportunities;</t>
  </si>
  <si>
    <t>At least 20% of funds for activities to support safe and healthy students; and</t>
  </si>
  <si>
    <r>
      <t>A portion of funds for activities to support effective use of technology. </t>
    </r>
    <r>
      <rPr>
        <i/>
        <sz val="11"/>
        <rFont val="Calibri"/>
        <family val="2"/>
      </rPr>
      <t>*LEAs may not spend more than 15% of the funds they use for technology for purchasing technology infrastructure.</t>
    </r>
  </si>
  <si>
    <t>LEAs that receive less than $30,000 must utilize their allocation for at least one of the three focus areas above.</t>
  </si>
  <si>
    <t>LEAs may reserve up to 2% of Title IV-A funds for direct administrative costs.</t>
  </si>
  <si>
    <t>Title IV-A ODE webpage</t>
  </si>
  <si>
    <t>Jump Start Kindergarten (JSK)</t>
  </si>
  <si>
    <t>Provide students and their families a smooth and successful transition from early childhood into kindergarten by setting the foundation for a positive school experience.</t>
  </si>
  <si>
    <t xml:space="preserve">Program goals focus on both children and their families and caregivers. </t>
  </si>
  <si>
    <t xml:space="preserve">Schools must provide: </t>
  </si>
  <si>
    <t>Minimum of 30 hours of classroom time (SEL, routines, literacy); and</t>
  </si>
  <si>
    <t>Jump Start Kindergarten ODE webpage</t>
  </si>
  <si>
    <t>ESSER III Eligible Uses of Funds</t>
  </si>
  <si>
    <t>Field Trips</t>
  </si>
  <si>
    <t>Family Engagement</t>
  </si>
  <si>
    <t>Partner Engagement</t>
  </si>
  <si>
    <t>Community-Based Organizations</t>
  </si>
  <si>
    <t>Administrative Costs</t>
  </si>
  <si>
    <r>
      <rPr>
        <sz val="11"/>
        <rFont val="Calibri"/>
        <family val="2"/>
      </rPr>
      <t xml:space="preserve">Program Contact: </t>
    </r>
    <r>
      <rPr>
        <u/>
        <sz val="11"/>
        <color theme="10"/>
        <rFont val="Calibri"/>
        <family val="2"/>
      </rPr>
      <t>Nancy Hauth</t>
    </r>
  </si>
  <si>
    <t>Goal 1: Equitable Programming</t>
  </si>
  <si>
    <t>Goal 2: Academic Enrichment</t>
  </si>
  <si>
    <t>Goal 3: Youth Development</t>
  </si>
  <si>
    <t>Goal 4: Family Engagement</t>
  </si>
  <si>
    <t>21st CCLC Programs provide equity-driven expanded learning opportunities that support every child with equitable access to safe, inclusive, and welcoming learning environments.</t>
  </si>
  <si>
    <t>21st CCLC Programs provide expanded learning opportunities for academic enrichment that explore and build on concepts from the school day to help students meet state and local student performance standards in core academic subjects including reading/language arts, math, and science.</t>
  </si>
  <si>
    <t>21st CCLC Programs provide a broad array of student-centered, well-rounded enrichment opportunities that spark joy, connection, and curiosity to deepen learning and promote positive youth development.</t>
  </si>
  <si>
    <t xml:space="preserve">21st CCLC Programs engage caregivers and families at the individual and community level to co-create meaningful learning experiences and promote active engagement in students’ education. </t>
  </si>
  <si>
    <t>The Student Success Act Summer Programs Grant is aimed to support students entering Kindergarten through 9th grade that have been historically underserved by the system. The primary goal of the grant is to improve student academic achievement through well-rounded learning.</t>
  </si>
  <si>
    <t>Schools must provide 60 hours of direct academic instruction, which must be taught by a licensed teacher or instructional aid</t>
  </si>
  <si>
    <t>Funding goes to districts for Title I-A schools</t>
  </si>
  <si>
    <t>27 participating districts selected based on criteria formula</t>
  </si>
  <si>
    <t>Minimum of 10 hours of family engagement activities</t>
  </si>
  <si>
    <t>Schools selected based on a criteria formula</t>
  </si>
  <si>
    <t>Funding goes directly to 40 participating schools</t>
  </si>
  <si>
    <t>Outreach and Engagement</t>
  </si>
  <si>
    <t>Supplies and Materials</t>
  </si>
  <si>
    <t>Student Success Act (SSA) Summer Programs</t>
  </si>
  <si>
    <t>Summer Learning Best Practice Guide, page 30</t>
  </si>
  <si>
    <t>Oregon Federal Funds Guide</t>
  </si>
  <si>
    <t>Oregon Federal Funds Guide, pages 56-58</t>
  </si>
  <si>
    <r>
      <rPr>
        <u/>
        <sz val="11"/>
        <color rgb="FF1A75BC"/>
        <rFont val="Calibri"/>
        <family val="2"/>
      </rPr>
      <t xml:space="preserve">Wallace Foundation's </t>
    </r>
    <r>
      <rPr>
        <u/>
        <sz val="11"/>
        <color theme="10"/>
        <rFont val="Calibri"/>
        <family val="2"/>
      </rPr>
      <t xml:space="preserve">Federal Funding Guide for Afterschool and Summer Learning (National) </t>
    </r>
  </si>
  <si>
    <t>As such, use the level of detail that makes sense for you and feel free to customize the tool to best fit your specific needs.</t>
  </si>
  <si>
    <t>Braiding Tool Tab</t>
  </si>
  <si>
    <t>EXAMPLE</t>
  </si>
  <si>
    <t>(enter addt'l category)</t>
  </si>
  <si>
    <t>Program Summary Tabs</t>
  </si>
  <si>
    <t>These tabs contain key program information for some common summer learning funding sources to assist with braiding the funding.</t>
  </si>
  <si>
    <r>
      <rPr>
        <sz val="11"/>
        <rFont val="Calibri"/>
        <family val="2"/>
      </rPr>
      <t xml:space="preserve">We'd love to hear from you! Please send comments, questions, or suggestions for improving this tool you'd like to share to the </t>
    </r>
    <r>
      <rPr>
        <u/>
        <sz val="11"/>
        <color theme="10"/>
        <rFont val="Calibri"/>
        <family val="2"/>
      </rPr>
      <t>Summer Learning inbox</t>
    </r>
    <r>
      <rPr>
        <sz val="11"/>
        <rFont val="Calibri"/>
        <family val="2"/>
      </rPr>
      <t>.</t>
    </r>
  </si>
  <si>
    <t>Totals by Category Tab</t>
  </si>
  <si>
    <r>
      <t xml:space="preserve">This generalized tool is meant to be an </t>
    </r>
    <r>
      <rPr>
        <b/>
        <sz val="11"/>
        <color rgb="FFC00000"/>
        <rFont val="Calibri"/>
        <family val="2"/>
      </rPr>
      <t>optional resource for internal planning purposes only</t>
    </r>
    <r>
      <rPr>
        <sz val="11"/>
        <rFont val="Calibri"/>
        <family val="2"/>
      </rPr>
      <t xml:space="preserve">. There is </t>
    </r>
    <r>
      <rPr>
        <b/>
        <sz val="11"/>
        <rFont val="Calibri"/>
        <family val="2"/>
      </rPr>
      <t>no requirement</t>
    </r>
    <r>
      <rPr>
        <sz val="11"/>
        <rFont val="Calibri"/>
        <family val="2"/>
      </rPr>
      <t xml:space="preserve"> to submit this tool to ODE. </t>
    </r>
    <r>
      <rPr>
        <i/>
        <sz val="11"/>
        <rFont val="Calibri"/>
        <family val="2"/>
      </rPr>
      <t>*If you would like to submit this tool as documentation of your budget for a specific grant program, contact the grant manager to ensure it meets the program requirements.</t>
    </r>
  </si>
  <si>
    <r>
      <t xml:space="preserve">This tab shows a summary of the expenses entered on the </t>
    </r>
    <r>
      <rPr>
        <b/>
        <sz val="11"/>
        <color rgb="FF1A75BC"/>
        <rFont val="Calibri"/>
        <family val="2"/>
      </rPr>
      <t>Braiding Tool</t>
    </r>
    <r>
      <rPr>
        <sz val="11"/>
        <rFont val="Calibri"/>
        <family val="2"/>
      </rPr>
      <t xml:space="preserve"> tab by category and funding source. The values automatically update as data is entered on the </t>
    </r>
    <r>
      <rPr>
        <b/>
        <sz val="11"/>
        <color rgb="FF1A75BC"/>
        <rFont val="Calibri"/>
        <family val="2"/>
      </rPr>
      <t>Braiding Tool</t>
    </r>
    <r>
      <rPr>
        <sz val="11"/>
        <rFont val="Calibri"/>
        <family val="2"/>
      </rPr>
      <t xml:space="preserve"> tab.</t>
    </r>
  </si>
  <si>
    <r>
      <t xml:space="preserve">Changing the categories listed on this tab will also change the categories in the drop down list on the </t>
    </r>
    <r>
      <rPr>
        <b/>
        <sz val="11"/>
        <color rgb="FF1A75BC"/>
        <rFont val="Calibri"/>
        <family val="2"/>
      </rPr>
      <t>Braiding Tool</t>
    </r>
    <r>
      <rPr>
        <sz val="11"/>
        <rFont val="Calibri"/>
        <family val="2"/>
      </rPr>
      <t xml:space="preserve"> tab.</t>
    </r>
  </si>
  <si>
    <t>Require a significant partnership between school districts, community programs, and businesses</t>
  </si>
  <si>
    <t>Programs that support a healthy and active lifestyle, including nutritional education and regular, structured physical activity programs</t>
  </si>
  <si>
    <t>Programs that build skills in science, technology, engineering, and mathematics (referred to in this paragraph as 'STEM'), including computer science, and that foster innovation in learning by supporting nontraditional STEM education teaching methods</t>
  </si>
  <si>
    <r>
      <t>You can edit the list of categories in the drop down list on the</t>
    </r>
    <r>
      <rPr>
        <b/>
        <sz val="11"/>
        <color rgb="FF1A75BC"/>
        <rFont val="Calibri"/>
        <family val="2"/>
      </rPr>
      <t xml:space="preserve"> Braiding Tool</t>
    </r>
    <r>
      <rPr>
        <sz val="11"/>
        <rFont val="Calibri"/>
        <family val="2"/>
      </rPr>
      <t xml:space="preserve"> tab by editing the categories listed on the </t>
    </r>
    <r>
      <rPr>
        <b/>
        <sz val="11"/>
        <color rgb="FF1A75BC"/>
        <rFont val="Calibri"/>
        <family val="2"/>
      </rPr>
      <t>Totals by Categories</t>
    </r>
    <r>
      <rPr>
        <sz val="11"/>
        <rFont val="Calibri"/>
        <family val="2"/>
      </rPr>
      <t xml:space="preserve"> tab.</t>
    </r>
  </si>
  <si>
    <r>
      <t xml:space="preserve">The funding sources shown in the tables on the </t>
    </r>
    <r>
      <rPr>
        <b/>
        <sz val="11"/>
        <color rgb="FF1A75BC"/>
        <rFont val="Calibri"/>
        <family val="2"/>
      </rPr>
      <t>Braiding Tool</t>
    </r>
    <r>
      <rPr>
        <sz val="11"/>
        <rFont val="Calibri"/>
        <family val="2"/>
      </rPr>
      <t xml:space="preserve"> tab are entirely optional and can changed to accommodate the funding sources that are most relevant to you. To ensure the expenses are summarized correctly, you must list the funding sources in the same order for both tables on the </t>
    </r>
    <r>
      <rPr>
        <b/>
        <sz val="11"/>
        <color rgb="FF1A75BC"/>
        <rFont val="Calibri"/>
        <family val="2"/>
      </rPr>
      <t>Braiding Tool</t>
    </r>
    <r>
      <rPr>
        <sz val="11"/>
        <rFont val="Calibri"/>
        <family val="2"/>
      </rPr>
      <t xml:space="preserve"> tab and the </t>
    </r>
    <r>
      <rPr>
        <b/>
        <sz val="11"/>
        <color rgb="FF1A75BC"/>
        <rFont val="Calibri"/>
        <family val="2"/>
      </rPr>
      <t>Totals by Category</t>
    </r>
    <r>
      <rPr>
        <sz val="11"/>
        <rFont val="Calibri"/>
        <family val="2"/>
      </rPr>
      <t xml:space="preserve"> tab. </t>
    </r>
  </si>
  <si>
    <t xml:space="preserve">The purpose of this tool is to assist school districts, schools, and ESDs in budgeting and braiding multiple funding sources to provide summer programming. </t>
  </si>
  <si>
    <t xml:space="preserve">It is recommended to check these links periodically for an updated version of the tool. </t>
  </si>
  <si>
    <r>
      <t xml:space="preserve">This tool is also available in </t>
    </r>
    <r>
      <rPr>
        <b/>
        <sz val="11"/>
        <color rgb="FFC00000"/>
        <rFont val="Calibri"/>
        <family val="2"/>
      </rPr>
      <t xml:space="preserve">multiple online formats </t>
    </r>
    <r>
      <rPr>
        <b/>
        <sz val="11"/>
        <rFont val="Calibri"/>
        <family val="2"/>
      </rPr>
      <t>for your convenience:</t>
    </r>
  </si>
  <si>
    <t>Braiding Tool Online Formats (OneDrive Excel, Google Drive Excel and Google Sheets)</t>
  </si>
  <si>
    <t>Example SD</t>
  </si>
  <si>
    <t>Summer Jump Start Kinder Program</t>
  </si>
  <si>
    <r>
      <t xml:space="preserve">To add more funding sources, 
click the </t>
    </r>
    <r>
      <rPr>
        <b/>
        <i/>
        <sz val="12"/>
        <color theme="1"/>
        <rFont val="Calibri"/>
        <family val="2"/>
        <scheme val="minor"/>
      </rPr>
      <t>+</t>
    </r>
    <r>
      <rPr>
        <i/>
        <sz val="11"/>
        <color theme="1"/>
        <rFont val="Calibri"/>
        <family val="2"/>
        <scheme val="minor"/>
      </rPr>
      <t xml:space="preserve"> button above</t>
    </r>
  </si>
  <si>
    <t>Licensed teacher - Kindergarten</t>
  </si>
  <si>
    <t>Community agent</t>
  </si>
  <si>
    <t>Supplies &amp; materials</t>
  </si>
  <si>
    <t>Family engagement events</t>
  </si>
  <si>
    <t xml:space="preserve">Transportation </t>
  </si>
  <si>
    <t>Jump Start Kinder district coordinator [.20 FTE]</t>
  </si>
  <si>
    <t>Classroom assistants [x8]</t>
  </si>
  <si>
    <t>Health assistant [3 sites]</t>
  </si>
  <si>
    <t>K-8 Summer Learning Grant</t>
  </si>
  <si>
    <t>Braiding Funds Budget Tool</t>
  </si>
  <si>
    <t>Summer Learning Programs</t>
  </si>
  <si>
    <t>Indirect</t>
  </si>
  <si>
    <t>Indirect expenses</t>
  </si>
  <si>
    <t>Summer Learning Resources Webpage</t>
  </si>
  <si>
    <t>Expenditures by Category and Fund Source</t>
  </si>
  <si>
    <t>Title II-A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</si>
</sst>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s>
  <fonts count="60"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8"/>
      <color rgb="FF1A75BC"/>
      <name val="Calibri"/>
      <family val="2"/>
      <scheme val="minor"/>
    </font>
    <font>
      <b/>
      <sz val="18"/>
      <color theme="1"/>
      <name val="Calibri"/>
      <family val="2"/>
      <scheme val="minor"/>
    </font>
    <font>
      <sz val="11"/>
      <color rgb="FF1A75BC"/>
      <name val="Calibri"/>
      <family val="2"/>
      <scheme val="minor"/>
    </font>
    <font>
      <u/>
      <sz val="11"/>
      <color theme="10"/>
      <name val="Calibri"/>
      <family val="2"/>
      <scheme val="minor"/>
    </font>
    <font>
      <sz val="11"/>
      <color theme="1"/>
      <name val="Calibri"/>
      <family val="2"/>
    </font>
    <font>
      <b/>
      <sz val="14"/>
      <color theme="1"/>
      <name val="Calibri"/>
      <family val="2"/>
    </font>
    <font>
      <sz val="12"/>
      <color theme="0"/>
      <name val="Calibri"/>
      <family val="2"/>
      <scheme val="minor"/>
    </font>
    <font>
      <sz val="12"/>
      <color theme="1"/>
      <name val="Calibri"/>
      <family val="2"/>
      <scheme val="minor"/>
    </font>
    <font>
      <sz val="11"/>
      <color theme="0"/>
      <name val="Calibri"/>
      <family val="2"/>
    </font>
    <font>
      <b/>
      <sz val="11"/>
      <color theme="1"/>
      <name val="Calibri"/>
      <family val="2"/>
    </font>
    <font>
      <i/>
      <sz val="11"/>
      <color theme="1"/>
      <name val="Calibri"/>
      <family val="2"/>
    </font>
    <font>
      <b/>
      <sz val="19"/>
      <color rgb="FF1A75BC"/>
      <name val="Calibri"/>
      <family val="2"/>
      <scheme val="minor"/>
    </font>
    <font>
      <sz val="11"/>
      <name val="Calibri"/>
      <family val="2"/>
    </font>
    <font>
      <b/>
      <sz val="11"/>
      <color rgb="FFFF0000"/>
      <name val="Calibri"/>
      <family val="2"/>
    </font>
    <font>
      <b/>
      <sz val="11"/>
      <color theme="0"/>
      <name val="Calibri"/>
      <family val="2"/>
    </font>
    <font>
      <u/>
      <sz val="11"/>
      <color theme="10"/>
      <name val="Calibri"/>
      <family val="2"/>
    </font>
    <font>
      <b/>
      <sz val="14"/>
      <name val="Calibri"/>
      <family val="2"/>
    </font>
    <font>
      <b/>
      <sz val="18"/>
      <name val="Calibri"/>
      <family val="2"/>
      <scheme val="minor"/>
    </font>
    <font>
      <b/>
      <sz val="11"/>
      <name val="Calibri"/>
      <family val="2"/>
    </font>
    <font>
      <b/>
      <sz val="14"/>
      <color rgb="FF1A75BC"/>
      <name val="Calibri"/>
      <family val="2"/>
    </font>
    <font>
      <i/>
      <sz val="11"/>
      <color theme="1"/>
      <name val="Calibri"/>
      <family val="2"/>
      <scheme val="minor"/>
    </font>
    <font>
      <i/>
      <sz val="11"/>
      <name val="Calibri"/>
      <family val="2"/>
    </font>
    <font>
      <b/>
      <i/>
      <sz val="12"/>
      <color theme="1"/>
      <name val="Calibri"/>
      <family val="2"/>
    </font>
    <font>
      <b/>
      <sz val="12"/>
      <name val="Calibri"/>
      <family val="2"/>
    </font>
    <font>
      <sz val="11"/>
      <color theme="1"/>
      <name val="Segoe UI Symbol"/>
      <family val="2"/>
    </font>
    <font>
      <u/>
      <sz val="11"/>
      <color rgb="FF1A75BC"/>
      <name val="Calibri"/>
      <family val="2"/>
    </font>
    <font>
      <b/>
      <sz val="11"/>
      <color rgb="FFC00000"/>
      <name val="Calibri"/>
      <family val="2"/>
    </font>
    <font>
      <b/>
      <sz val="20"/>
      <color rgb="FFC00000"/>
      <name val="Calibri"/>
      <family val="2"/>
    </font>
    <font>
      <b/>
      <sz val="11"/>
      <color rgb="FF1A75BC"/>
      <name val="Calibri"/>
      <family val="2"/>
    </font>
    <font>
      <b/>
      <sz val="16"/>
      <color rgb="FFC00000"/>
      <name val="Calibri"/>
      <family val="2"/>
    </font>
    <font>
      <b/>
      <i/>
      <sz val="12"/>
      <color theme="1"/>
      <name val="Calibri"/>
      <family val="2"/>
      <scheme val="minor"/>
    </font>
    <font>
      <b/>
      <sz val="19"/>
      <color rgb="FF1A75BC"/>
      <name val="Calibri"/>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5F2FB"/>
        <bgColor indexed="64"/>
      </patternFill>
    </fill>
    <fill>
      <patternFill patternType="solid">
        <fgColor rgb="FFC9E3F7"/>
        <bgColor indexed="64"/>
      </patternFill>
    </fill>
    <fill>
      <patternFill patternType="solid">
        <fgColor rgb="FFAAD4F4"/>
        <bgColor indexed="64"/>
      </patternFill>
    </fill>
    <fill>
      <patternFill patternType="solid">
        <fgColor theme="2" tint="0.59999389629810485"/>
        <bgColor indexed="64"/>
      </patternFill>
    </fill>
    <fill>
      <patternFill patternType="solid">
        <fgColor theme="8" tint="0.59999389629810485"/>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bottom style="thin">
        <color rgb="FFD4D4D4"/>
      </bottom>
      <diagonal/>
    </border>
    <border>
      <left style="thin">
        <color indexed="64"/>
      </left>
      <right style="thin">
        <color theme="0" tint="-0.34998626667073579"/>
      </right>
      <top style="thin">
        <color indexed="64"/>
      </top>
      <bottom style="medium">
        <color auto="1"/>
      </bottom>
      <diagonal/>
    </border>
    <border>
      <left style="thin">
        <color theme="0" tint="-0.34998626667073579"/>
      </left>
      <right style="thin">
        <color theme="0" tint="-0.34998626667073579"/>
      </right>
      <top style="thin">
        <color indexed="64"/>
      </top>
      <bottom style="medium">
        <color auto="1"/>
      </bottom>
      <diagonal/>
    </border>
    <border>
      <left style="thin">
        <color theme="0" tint="-0.34998626667073579"/>
      </left>
      <right style="thin">
        <color indexed="64"/>
      </right>
      <top style="thin">
        <color indexed="64"/>
      </top>
      <bottom style="medium">
        <color auto="1"/>
      </bottom>
      <diagonal/>
    </border>
    <border>
      <left style="thin">
        <color indexed="64"/>
      </left>
      <right style="thin">
        <color rgb="FFD4D4D4"/>
      </right>
      <top style="thin">
        <color rgb="FFD4D4D4"/>
      </top>
      <bottom style="thin">
        <color rgb="FFD4D4D4"/>
      </bottom>
      <diagonal/>
    </border>
    <border>
      <left style="thin">
        <color rgb="FFD4D4D4"/>
      </left>
      <right style="thin">
        <color indexed="64"/>
      </right>
      <top style="thin">
        <color rgb="FFD4D4D4"/>
      </top>
      <bottom style="thin">
        <color rgb="FFD4D4D4"/>
      </bottom>
      <diagonal/>
    </border>
    <border>
      <left style="thin">
        <color indexed="64"/>
      </left>
      <right style="thin">
        <color rgb="FFD4D4D4"/>
      </right>
      <top style="thin">
        <color rgb="FFD4D4D4"/>
      </top>
      <bottom style="thin">
        <color indexed="64"/>
      </bottom>
      <diagonal/>
    </border>
    <border>
      <left style="thin">
        <color rgb="FFD4D4D4"/>
      </left>
      <right style="thin">
        <color rgb="FFD4D4D4"/>
      </right>
      <top style="thin">
        <color rgb="FFD4D4D4"/>
      </top>
      <bottom style="thin">
        <color indexed="64"/>
      </bottom>
      <diagonal/>
    </border>
    <border>
      <left style="thin">
        <color indexed="64"/>
      </left>
      <right style="thin">
        <color rgb="FFD4D4D4"/>
      </right>
      <top/>
      <bottom style="thin">
        <color rgb="FFD4D4D4"/>
      </bottom>
      <diagonal/>
    </border>
    <border>
      <left style="thin">
        <color rgb="FFD4D4D4"/>
      </left>
      <right/>
      <top style="thin">
        <color rgb="FFD4D4D4"/>
      </top>
      <bottom style="thin">
        <color rgb="FFD4D4D4"/>
      </bottom>
      <diagonal/>
    </border>
    <border>
      <left style="thin">
        <color rgb="FFD4D4D4"/>
      </left>
      <right/>
      <top style="thin">
        <color rgb="FFD4D4D4"/>
      </top>
      <bottom/>
      <diagonal/>
    </border>
    <border>
      <left style="thin">
        <color rgb="FFD4D4D4"/>
      </left>
      <right style="thin">
        <color indexed="64"/>
      </right>
      <top style="thin">
        <color rgb="FFD4D4D4"/>
      </top>
      <bottom style="thin">
        <color indexed="64"/>
      </bottom>
      <diagonal/>
    </border>
    <border>
      <left style="thin">
        <color rgb="FFD4D4D4"/>
      </left>
      <right style="thin">
        <color indexed="64"/>
      </right>
      <top/>
      <bottom style="thin">
        <color rgb="FFD4D4D4"/>
      </bottom>
      <diagonal/>
    </border>
    <border>
      <left style="thin">
        <color auto="1"/>
      </left>
      <right style="thin">
        <color theme="0" tint="-0.34998626667073579"/>
      </right>
      <top style="thin">
        <color indexed="64"/>
      </top>
      <bottom style="thin">
        <color theme="0" tint="-0.34998626667073579"/>
      </bottom>
      <diagonal/>
    </border>
    <border>
      <left style="thin">
        <color auto="1"/>
      </left>
      <right style="thin">
        <color theme="0" tint="-0.34998626667073579"/>
      </right>
      <top style="thin">
        <color theme="0" tint="-0.34998626667073579"/>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top style="thin">
        <color indexed="64"/>
      </top>
      <bottom style="thin">
        <color rgb="FFD4D4D4"/>
      </bottom>
      <diagonal/>
    </border>
    <border>
      <left style="thin">
        <color theme="0" tint="-0.34998626667073579"/>
      </left>
      <right/>
      <top style="thin">
        <color rgb="FFD4D4D4"/>
      </top>
      <bottom style="thin">
        <color indexed="64"/>
      </bottom>
      <diagonal/>
    </border>
    <border>
      <left/>
      <right/>
      <top style="thin">
        <color indexed="64"/>
      </top>
      <bottom style="thin">
        <color rgb="FFD4D4D4"/>
      </bottom>
      <diagonal/>
    </border>
    <border>
      <left/>
      <right style="thin">
        <color auto="1"/>
      </right>
      <top style="thin">
        <color indexed="64"/>
      </top>
      <bottom style="thin">
        <color rgb="FFD4D4D4"/>
      </bottom>
      <diagonal/>
    </border>
    <border>
      <left/>
      <right/>
      <top style="thin">
        <color rgb="FFD4D4D4"/>
      </top>
      <bottom style="thin">
        <color indexed="64"/>
      </bottom>
      <diagonal/>
    </border>
    <border>
      <left/>
      <right style="thin">
        <color auto="1"/>
      </right>
      <top style="thin">
        <color rgb="FFD4D4D4"/>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rgb="FFD4D4D4"/>
      </left>
      <right style="thin">
        <color rgb="FFD4D4D4"/>
      </right>
      <top style="thin">
        <color rgb="FFD4D4D4"/>
      </top>
      <bottom/>
      <diagonal/>
    </border>
    <border>
      <left style="thin">
        <color theme="0" tint="-0.34998626667073579"/>
      </left>
      <right style="thin">
        <color auto="1"/>
      </right>
      <top style="thin">
        <color indexed="64"/>
      </top>
      <bottom style="thin">
        <color indexed="64"/>
      </bottom>
      <diagonal/>
    </border>
    <border>
      <left style="thin">
        <color rgb="FFD4D4D4"/>
      </left>
      <right style="thin">
        <color indexed="64"/>
      </right>
      <top style="thin">
        <color rgb="FFD4D4D4"/>
      </top>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bottom style="medium">
        <color auto="1"/>
      </bottom>
      <diagonal/>
    </border>
    <border>
      <left style="thin">
        <color auto="1"/>
      </left>
      <right style="thin">
        <color rgb="FFD4D4D4"/>
      </right>
      <top style="thin">
        <color rgb="FFD4D4D4"/>
      </top>
      <bottom/>
      <diagonal/>
    </border>
    <border>
      <left style="thin">
        <color indexed="64"/>
      </left>
      <right style="thin">
        <color rgb="FFD4D4D4"/>
      </right>
      <top style="medium">
        <color indexed="64"/>
      </top>
      <bottom style="thin">
        <color rgb="FFD4D4D4"/>
      </bottom>
      <diagonal/>
    </border>
    <border>
      <left style="thin">
        <color rgb="FFD4D4D4"/>
      </left>
      <right style="thin">
        <color rgb="FFD4D4D4"/>
      </right>
      <top style="medium">
        <color auto="1"/>
      </top>
      <bottom style="thin">
        <color rgb="FFD4D4D4"/>
      </bottom>
      <diagonal/>
    </border>
    <border>
      <left/>
      <right style="thin">
        <color theme="0" tint="-0.34998626667073579"/>
      </right>
      <top style="thin">
        <color indexed="64"/>
      </top>
      <bottom style="medium">
        <color auto="1"/>
      </bottom>
      <diagonal/>
    </border>
    <border>
      <left/>
      <right style="thin">
        <color rgb="FFD4D4D4"/>
      </right>
      <top/>
      <bottom style="thin">
        <color rgb="FFD4D4D4"/>
      </bottom>
      <diagonal/>
    </border>
    <border>
      <left/>
      <right style="thin">
        <color rgb="FFD4D4D4"/>
      </right>
      <top style="thin">
        <color rgb="FFD4D4D4"/>
      </top>
      <bottom/>
      <diagonal/>
    </border>
    <border>
      <left/>
      <right style="thin">
        <color rgb="FFD4D4D4"/>
      </right>
      <top style="thin">
        <color rgb="FFD4D4D4"/>
      </top>
      <bottom style="thin">
        <color indexed="64"/>
      </bottom>
      <diagonal/>
    </border>
    <border>
      <left/>
      <right style="thin">
        <color rgb="FFD4D4D4"/>
      </right>
      <top style="medium">
        <color auto="1"/>
      </top>
      <bottom style="thin">
        <color rgb="FFD4D4D4"/>
      </bottom>
      <diagonal/>
    </border>
    <border>
      <left/>
      <right style="thin">
        <color rgb="FFD4D4D4"/>
      </right>
      <top style="thin">
        <color rgb="FFD4D4D4"/>
      </top>
      <bottom style="thin">
        <color rgb="FFD4D4D4"/>
      </bottom>
      <diagonal/>
    </border>
    <border>
      <left style="thin">
        <color theme="0" tint="-0.34998626667073579"/>
      </left>
      <right/>
      <top style="thin">
        <color indexed="64"/>
      </top>
      <bottom style="medium">
        <color auto="1"/>
      </bottom>
      <diagonal/>
    </border>
    <border>
      <left style="thin">
        <color rgb="FFD4D4D4"/>
      </left>
      <right/>
      <top style="medium">
        <color auto="1"/>
      </top>
      <bottom style="thin">
        <color rgb="FFD4D4D4"/>
      </bottom>
      <diagonal/>
    </border>
    <border>
      <left style="thin">
        <color rgb="FFD4D4D4"/>
      </left>
      <right/>
      <top style="thin">
        <color rgb="FFD4D4D4"/>
      </top>
      <bottom style="thin">
        <color indexed="64"/>
      </bottom>
      <diagonal/>
    </border>
    <border>
      <left style="thin">
        <color theme="0" tint="-0.34998626667073579"/>
      </left>
      <right style="thin">
        <color indexed="64"/>
      </right>
      <top style="medium">
        <color indexed="64"/>
      </top>
      <bottom style="thin">
        <color rgb="FFD4D4D4"/>
      </bottom>
      <diagonal/>
    </border>
    <border>
      <left style="thin">
        <color theme="0" tint="-0.34998626667073579"/>
      </left>
      <right style="thin">
        <color indexed="64"/>
      </right>
      <top style="thin">
        <color rgb="FFD4D4D4"/>
      </top>
      <bottom style="thin">
        <color rgb="FFD4D4D4"/>
      </bottom>
      <diagonal/>
    </border>
    <border>
      <left style="thin">
        <color theme="0" tint="-0.34998626667073579"/>
      </left>
      <right style="thin">
        <color indexed="64"/>
      </right>
      <top style="thin">
        <color rgb="FFD4D4D4"/>
      </top>
      <bottom style="thin">
        <color indexed="64"/>
      </bottom>
      <diagonal/>
    </border>
    <border>
      <left style="thin">
        <color theme="0" tint="-0.34998626667073579"/>
      </left>
      <right style="thin">
        <color indexed="64"/>
      </right>
      <top style="thin">
        <color rgb="FFD4D4D4"/>
      </top>
      <bottom/>
      <diagonal/>
    </border>
    <border>
      <left style="thin">
        <color indexed="64"/>
      </left>
      <right style="thin">
        <color theme="0" tint="-0.34998626667073579"/>
      </right>
      <top/>
      <bottom style="medium">
        <color auto="1"/>
      </bottom>
      <diagonal/>
    </border>
    <border>
      <left/>
      <right style="thin">
        <color theme="0" tint="-0.34998626667073579"/>
      </right>
      <top/>
      <bottom style="medium">
        <color auto="1"/>
      </bottom>
      <diagonal/>
    </border>
    <border>
      <left style="thin">
        <color theme="0" tint="-0.34998626667073579"/>
      </left>
      <right/>
      <top/>
      <bottom style="medium">
        <color indexed="64"/>
      </bottom>
      <diagonal/>
    </border>
    <border>
      <left style="thin">
        <color indexed="64"/>
      </left>
      <right style="thin">
        <color theme="0" tint="-0.499984740745262"/>
      </right>
      <top style="thin">
        <color indexed="64"/>
      </top>
      <bottom style="medium">
        <color auto="1"/>
      </bottom>
      <diagonal/>
    </border>
    <border>
      <left style="thin">
        <color indexed="64"/>
      </left>
      <right style="thin">
        <color theme="0" tint="-0.499984740745262"/>
      </right>
      <top/>
      <bottom style="thin">
        <color rgb="FFD4D4D4"/>
      </bottom>
      <diagonal/>
    </border>
    <border>
      <left style="thin">
        <color indexed="64"/>
      </left>
      <right style="thin">
        <color theme="0" tint="-0.499984740745262"/>
      </right>
      <top style="thin">
        <color rgb="FFD4D4D4"/>
      </top>
      <bottom/>
      <diagonal/>
    </border>
    <border>
      <left style="thin">
        <color indexed="64"/>
      </left>
      <right style="thin">
        <color theme="0" tint="-0.499984740745262"/>
      </right>
      <top style="thin">
        <color rgb="FFD4D4D4"/>
      </top>
      <bottom style="thin">
        <color indexed="64"/>
      </bottom>
      <diagonal/>
    </border>
    <border>
      <left style="thin">
        <color theme="0" tint="-0.34998626667073579"/>
      </left>
      <right style="thin">
        <color theme="0" tint="-0.499984740745262"/>
      </right>
      <top style="thin">
        <color indexed="64"/>
      </top>
      <bottom style="medium">
        <color auto="1"/>
      </bottom>
      <diagonal/>
    </border>
    <border>
      <left style="thin">
        <color rgb="FFD4D4D4"/>
      </left>
      <right style="thin">
        <color theme="0" tint="-0.499984740745262"/>
      </right>
      <top style="medium">
        <color indexed="64"/>
      </top>
      <bottom style="thin">
        <color rgb="FFD4D4D4"/>
      </bottom>
      <diagonal/>
    </border>
    <border>
      <left style="thin">
        <color rgb="FFD4D4D4"/>
      </left>
      <right style="thin">
        <color theme="0" tint="-0.499984740745262"/>
      </right>
      <top style="thin">
        <color rgb="FFD4D4D4"/>
      </top>
      <bottom style="thin">
        <color rgb="FFD4D4D4"/>
      </bottom>
      <diagonal/>
    </border>
    <border>
      <left style="thin">
        <color rgb="FFD4D4D4"/>
      </left>
      <right style="thin">
        <color theme="0" tint="-0.499984740745262"/>
      </right>
      <top style="thin">
        <color rgb="FFD4D4D4"/>
      </top>
      <bottom style="thin">
        <color indexed="64"/>
      </bottom>
      <diagonal/>
    </border>
    <border>
      <left style="thin">
        <color theme="0" tint="-0.34998626667073579"/>
      </left>
      <right style="thin">
        <color theme="0" tint="-0.499984740745262"/>
      </right>
      <top/>
      <bottom style="medium">
        <color auto="1"/>
      </bottom>
      <diagonal/>
    </border>
    <border>
      <left style="thin">
        <color rgb="FFD4D4D4"/>
      </left>
      <right style="thin">
        <color theme="0" tint="-0.499984740745262"/>
      </right>
      <top/>
      <bottom style="thin">
        <color rgb="FFD4D4D4"/>
      </bottom>
      <diagonal/>
    </border>
    <border>
      <left style="thin">
        <color theme="0" tint="-0.34998626667073579"/>
      </left>
      <right style="thin">
        <color theme="0" tint="-0.499984740745262"/>
      </right>
      <top style="thin">
        <color indexed="64"/>
      </top>
      <bottom style="thin">
        <color indexed="64"/>
      </bottom>
      <diagonal/>
    </border>
    <border>
      <left/>
      <right style="thin">
        <color theme="0" tint="-0.34998626667073579"/>
      </right>
      <top style="thin">
        <color indexed="64"/>
      </top>
      <bottom style="thin">
        <color indexed="64"/>
      </bottom>
      <diagonal/>
    </border>
  </borders>
  <cellStyleXfs count="63">
    <xf numFmtId="0" fontId="0" fillId="0" borderId="0">
      <alignment vertical="center"/>
    </xf>
    <xf numFmtId="43" fontId="10" fillId="0" borderId="0" applyFont="0" applyFill="0" applyBorder="0" applyAlignment="0" applyProtection="0"/>
    <xf numFmtId="41" fontId="10" fillId="0" borderId="0" applyFon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0" fontId="11"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4" applyNumberFormat="0" applyAlignment="0" applyProtection="0"/>
    <xf numFmtId="0" fontId="19" fillId="6" borderId="5" applyNumberFormat="0" applyAlignment="0" applyProtection="0"/>
    <xf numFmtId="0" fontId="20" fillId="6" borderId="4" applyNumberFormat="0" applyAlignment="0" applyProtection="0"/>
    <xf numFmtId="0" fontId="21" fillId="0" borderId="6" applyNumberFormat="0" applyFill="0" applyAlignment="0" applyProtection="0"/>
    <xf numFmtId="0" fontId="22" fillId="7" borderId="7" applyNumberFormat="0" applyAlignment="0" applyProtection="0"/>
    <xf numFmtId="0" fontId="23" fillId="0" borderId="0" applyNumberFormat="0" applyFill="0" applyBorder="0" applyAlignment="0" applyProtection="0"/>
    <xf numFmtId="0" fontId="10" fillId="8" borderId="8" applyNumberFormat="0" applyFon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26" fillId="32" borderId="0" applyNumberFormat="0" applyBorder="0" applyAlignment="0" applyProtection="0"/>
    <xf numFmtId="0" fontId="27" fillId="0" borderId="0">
      <alignment vertical="center"/>
    </xf>
    <xf numFmtId="0" fontId="28" fillId="0" borderId="0">
      <alignment vertical="center"/>
    </xf>
    <xf numFmtId="0" fontId="29" fillId="0" borderId="0">
      <alignment horizontal="left" vertical="center"/>
    </xf>
    <xf numFmtId="0" fontId="10" fillId="33" borderId="0" applyNumberFormat="0" applyFont="0" applyBorder="0" applyAlignment="0" applyProtection="0"/>
    <xf numFmtId="0" fontId="10" fillId="34" borderId="0" applyNumberFormat="0" applyFont="0" applyBorder="0" applyAlignment="0" applyProtection="0"/>
    <xf numFmtId="0" fontId="10" fillId="35" borderId="0" applyNumberFormat="0" applyFont="0" applyBorder="0" applyAlignment="0" applyProtection="0"/>
    <xf numFmtId="8" fontId="10" fillId="0" borderId="0" applyFont="0" applyFill="0" applyBorder="0">
      <alignment horizontal="right" vertical="center"/>
    </xf>
    <xf numFmtId="0" fontId="30" fillId="0" borderId="0" applyNumberFormat="0" applyFill="0" applyBorder="0" applyAlignment="0">
      <alignment vertical="center"/>
    </xf>
    <xf numFmtId="0" fontId="31" fillId="0" borderId="0" applyNumberFormat="0" applyFill="0" applyBorder="0" applyAlignment="0" applyProtection="0"/>
    <xf numFmtId="0" fontId="10" fillId="0" borderId="0"/>
    <xf numFmtId="44" fontId="10" fillId="0" borderId="0" applyFont="0" applyFill="0" applyBorder="0" applyAlignment="0" applyProtection="0"/>
    <xf numFmtId="0" fontId="43" fillId="0" borderId="0" applyNumberFormat="0" applyFill="0" applyBorder="0" applyAlignment="0" applyProtection="0">
      <alignment vertical="center"/>
    </xf>
    <xf numFmtId="0" fontId="9" fillId="0" borderId="0"/>
    <xf numFmtId="0" fontId="8" fillId="33" borderId="0" applyNumberFormat="0" applyFont="0" applyBorder="0" applyAlignment="0" applyProtection="0"/>
    <xf numFmtId="0" fontId="7" fillId="33" borderId="0" applyNumberFormat="0" applyFont="0" applyBorder="0" applyAlignment="0" applyProtection="0"/>
    <xf numFmtId="0" fontId="4" fillId="33" borderId="0" applyNumberFormat="0" applyFont="0" applyBorder="0" applyAlignment="0" applyProtection="0"/>
  </cellStyleXfs>
  <cellXfs count="255">
    <xf numFmtId="0" fontId="0" fillId="0" borderId="0" xfId="0">
      <alignment vertical="center"/>
    </xf>
    <xf numFmtId="0" fontId="36" fillId="0" borderId="0" xfId="0" applyFont="1">
      <alignment vertical="center"/>
    </xf>
    <xf numFmtId="0" fontId="0" fillId="0" borderId="0" xfId="0" applyProtection="1">
      <alignment vertical="center"/>
      <protection locked="0"/>
    </xf>
    <xf numFmtId="0" fontId="36" fillId="0" borderId="0" xfId="0" applyFont="1" applyProtection="1">
      <alignment vertical="center"/>
      <protection locked="0"/>
    </xf>
    <xf numFmtId="0" fontId="0" fillId="0" borderId="0" xfId="0" applyAlignment="1">
      <alignment horizontal="center" vertical="top"/>
    </xf>
    <xf numFmtId="0" fontId="0" fillId="0" borderId="0" xfId="0" applyAlignment="1">
      <alignment horizontal="right" vertical="top"/>
    </xf>
    <xf numFmtId="0" fontId="42" fillId="0" borderId="0" xfId="0" applyFont="1" applyAlignment="1">
      <alignment horizontal="center" vertical="center"/>
    </xf>
    <xf numFmtId="0" fontId="41" fillId="0" borderId="0" xfId="0" applyFont="1" applyAlignment="1">
      <alignment horizontal="center" vertical="center"/>
    </xf>
    <xf numFmtId="0" fontId="0" fillId="0" borderId="0" xfId="0" applyAlignment="1">
      <alignment horizontal="left" vertical="top" wrapText="1" indent="1"/>
    </xf>
    <xf numFmtId="0" fontId="40" fillId="33" borderId="16" xfId="0" applyFont="1" applyFill="1" applyBorder="1" applyAlignment="1">
      <alignment horizontal="left" vertical="top" wrapText="1" indent="1"/>
    </xf>
    <xf numFmtId="0" fontId="40" fillId="33" borderId="17" xfId="0" applyFont="1" applyFill="1" applyBorder="1" applyAlignment="1">
      <alignment horizontal="left" vertical="top" wrapText="1"/>
    </xf>
    <xf numFmtId="0" fontId="40" fillId="33" borderId="18" xfId="0" applyFont="1" applyFill="1" applyBorder="1" applyAlignment="1">
      <alignment horizontal="right" vertical="top" wrapText="1" indent="1"/>
    </xf>
    <xf numFmtId="0" fontId="40" fillId="33" borderId="13" xfId="0" applyFont="1" applyFill="1" applyBorder="1" applyAlignment="1">
      <alignment horizontal="right" vertical="top" wrapText="1" indent="1"/>
    </xf>
    <xf numFmtId="0" fontId="40" fillId="33" borderId="19" xfId="0" applyFont="1" applyFill="1" applyBorder="1" applyAlignment="1">
      <alignment vertical="top" wrapText="1"/>
    </xf>
    <xf numFmtId="0" fontId="40" fillId="33" borderId="20" xfId="0" applyFont="1" applyFill="1" applyBorder="1" applyAlignment="1">
      <alignment horizontal="left" vertical="top" wrapText="1" indent="1"/>
    </xf>
    <xf numFmtId="0" fontId="40" fillId="33" borderId="0" xfId="0" applyFont="1" applyFill="1" applyAlignment="1">
      <alignment horizontal="left" vertical="top" wrapText="1"/>
    </xf>
    <xf numFmtId="0" fontId="40" fillId="33" borderId="14" xfId="0" applyFont="1" applyFill="1" applyBorder="1" applyAlignment="1">
      <alignment vertical="top" wrapText="1"/>
    </xf>
    <xf numFmtId="0" fontId="43" fillId="33" borderId="0" xfId="58" applyFill="1" applyBorder="1" applyAlignment="1" applyProtection="1">
      <alignment horizontal="left" vertical="top" wrapText="1"/>
      <protection locked="0"/>
    </xf>
    <xf numFmtId="0" fontId="43" fillId="33" borderId="14" xfId="58" applyFill="1" applyBorder="1" applyAlignment="1" applyProtection="1">
      <alignment vertical="top" wrapText="1"/>
      <protection locked="0"/>
    </xf>
    <xf numFmtId="0" fontId="0" fillId="0" borderId="0" xfId="0" applyAlignment="1" applyProtection="1">
      <alignment vertical="center" wrapText="1"/>
      <protection locked="0"/>
    </xf>
    <xf numFmtId="0" fontId="37" fillId="35" borderId="24" xfId="0" applyFont="1" applyFill="1" applyBorder="1" applyAlignment="1" applyProtection="1">
      <alignment horizontal="center" vertical="center" wrapText="1"/>
      <protection locked="0"/>
    </xf>
    <xf numFmtId="0" fontId="37" fillId="35" borderId="25" xfId="0" applyFont="1" applyFill="1" applyBorder="1" applyAlignment="1" applyProtection="1">
      <alignment horizontal="center" vertical="center" wrapText="1"/>
      <protection locked="0"/>
    </xf>
    <xf numFmtId="0" fontId="0" fillId="0" borderId="0" xfId="0" applyAlignment="1">
      <alignment vertical="center" wrapText="1"/>
    </xf>
    <xf numFmtId="0" fontId="37" fillId="0" borderId="0" xfId="0" applyFont="1" applyAlignment="1">
      <alignment horizontal="right" vertical="center" wrapText="1" indent="1"/>
    </xf>
    <xf numFmtId="0" fontId="37" fillId="35" borderId="24" xfId="0" applyFont="1" applyFill="1" applyBorder="1" applyAlignment="1">
      <alignment horizontal="center" vertical="center" wrapText="1"/>
    </xf>
    <xf numFmtId="0" fontId="38" fillId="0" borderId="0" xfId="0" applyFont="1" applyAlignment="1">
      <alignment horizontal="right" vertical="center" indent="1"/>
    </xf>
    <xf numFmtId="0" fontId="0" fillId="0" borderId="13" xfId="0" applyBorder="1">
      <alignment vertical="center"/>
    </xf>
    <xf numFmtId="0" fontId="37" fillId="0" borderId="0" xfId="0" applyFont="1" applyAlignment="1">
      <alignment horizontal="right" vertical="center" indent="1"/>
    </xf>
    <xf numFmtId="0" fontId="47" fillId="33" borderId="15" xfId="0" applyFont="1" applyFill="1" applyBorder="1" applyAlignment="1">
      <alignment horizontal="left" vertical="top" indent="1"/>
    </xf>
    <xf numFmtId="0" fontId="0" fillId="0" borderId="0" xfId="0" applyFill="1">
      <alignment vertical="center"/>
    </xf>
    <xf numFmtId="0" fontId="0" fillId="0" borderId="0" xfId="0" applyFill="1" applyProtection="1">
      <alignment vertical="center"/>
      <protection locked="0"/>
    </xf>
    <xf numFmtId="0" fontId="43" fillId="33" borderId="14" xfId="58" applyFill="1" applyBorder="1" applyAlignment="1">
      <alignment vertical="top" wrapText="1"/>
    </xf>
    <xf numFmtId="0" fontId="25" fillId="35" borderId="35" xfId="0" applyFont="1" applyFill="1" applyBorder="1" applyAlignment="1">
      <alignment horizontal="right" vertical="center" indent="1"/>
    </xf>
    <xf numFmtId="0" fontId="25" fillId="35" borderId="36" xfId="0" applyFont="1" applyFill="1" applyBorder="1" applyAlignment="1">
      <alignment horizontal="right" vertical="center" indent="1"/>
    </xf>
    <xf numFmtId="44" fontId="38" fillId="36" borderId="29" xfId="0" applyNumberFormat="1" applyFont="1" applyFill="1" applyBorder="1" applyProtection="1">
      <alignment vertical="center"/>
    </xf>
    <xf numFmtId="44" fontId="38" fillId="36" borderId="33" xfId="0" applyNumberFormat="1" applyFont="1" applyFill="1" applyBorder="1" applyProtection="1">
      <alignment vertical="center"/>
    </xf>
    <xf numFmtId="44" fontId="0" fillId="0" borderId="34" xfId="0" applyNumberFormat="1" applyBorder="1" applyProtection="1">
      <alignment vertical="center"/>
      <protection locked="0"/>
    </xf>
    <xf numFmtId="44" fontId="0" fillId="0" borderId="22" xfId="0" applyNumberFormat="1" applyBorder="1" applyProtection="1">
      <alignment vertical="center"/>
      <protection locked="0"/>
    </xf>
    <xf numFmtId="0" fontId="39" fillId="33" borderId="14" xfId="50" applyFont="1" applyBorder="1" applyAlignment="1" applyProtection="1">
      <alignment horizontal="centerContinuous" vertical="top"/>
    </xf>
    <xf numFmtId="0" fontId="0" fillId="0" borderId="0" xfId="0" applyProtection="1">
      <alignment vertical="center"/>
    </xf>
    <xf numFmtId="0" fontId="38" fillId="0" borderId="13" xfId="0" applyFont="1" applyBorder="1" applyAlignment="1">
      <alignment horizontal="center" vertical="center" wrapText="1"/>
    </xf>
    <xf numFmtId="0" fontId="36" fillId="0" borderId="0" xfId="0" applyFont="1" applyAlignment="1" applyProtection="1">
      <alignment horizontal="center" vertical="center"/>
    </xf>
    <xf numFmtId="0" fontId="0" fillId="0" borderId="0" xfId="0" applyAlignment="1" applyProtection="1">
      <alignment horizontal="center" vertical="top"/>
    </xf>
    <xf numFmtId="0" fontId="0" fillId="0" borderId="0" xfId="0" applyAlignment="1" applyProtection="1">
      <alignment horizontal="left" vertical="top" wrapText="1" indent="1"/>
    </xf>
    <xf numFmtId="0" fontId="0" fillId="0" borderId="0" xfId="0" applyAlignment="1" applyProtection="1">
      <alignment vertical="top"/>
    </xf>
    <xf numFmtId="0" fontId="44" fillId="33" borderId="15" xfId="0" applyFont="1" applyFill="1" applyBorder="1" applyAlignment="1" applyProtection="1">
      <alignment horizontal="left" vertical="top" indent="1"/>
    </xf>
    <xf numFmtId="0" fontId="40" fillId="33" borderId="20" xfId="0" applyFont="1" applyFill="1" applyBorder="1" applyAlignment="1" applyProtection="1">
      <alignment horizontal="left" vertical="top" wrapText="1" indent="1"/>
    </xf>
    <xf numFmtId="0" fontId="40" fillId="33" borderId="16" xfId="0" applyFont="1" applyFill="1" applyBorder="1" applyAlignment="1" applyProtection="1">
      <alignment horizontal="left" vertical="top" wrapText="1" indent="1"/>
    </xf>
    <xf numFmtId="0" fontId="44" fillId="33" borderId="18" xfId="0" applyFont="1" applyFill="1" applyBorder="1" applyAlignment="1" applyProtection="1">
      <alignment horizontal="left" vertical="top" indent="1"/>
    </xf>
    <xf numFmtId="0" fontId="40" fillId="33" borderId="14" xfId="0" applyFont="1" applyFill="1" applyBorder="1" applyAlignment="1" applyProtection="1">
      <alignment horizontal="left" vertical="top" wrapText="1"/>
    </xf>
    <xf numFmtId="0" fontId="40" fillId="33" borderId="19" xfId="0" applyFont="1" applyFill="1" applyBorder="1" applyAlignment="1" applyProtection="1">
      <alignment horizontal="left" vertical="top" wrapText="1" indent="1"/>
    </xf>
    <xf numFmtId="0" fontId="0" fillId="0" borderId="0" xfId="0" applyAlignment="1" applyProtection="1">
      <alignment horizontal="right" vertical="top"/>
    </xf>
    <xf numFmtId="0" fontId="40" fillId="33" borderId="13" xfId="0" applyFont="1" applyFill="1" applyBorder="1" applyAlignment="1" applyProtection="1">
      <alignment horizontal="right" vertical="top" wrapText="1" indent="1"/>
    </xf>
    <xf numFmtId="0" fontId="40" fillId="33" borderId="0" xfId="0" applyFont="1" applyFill="1" applyAlignment="1" applyProtection="1">
      <alignment horizontal="left" vertical="top" wrapText="1"/>
    </xf>
    <xf numFmtId="0" fontId="40" fillId="33" borderId="17" xfId="0" applyFont="1" applyFill="1" applyBorder="1" applyAlignment="1" applyProtection="1">
      <alignment horizontal="left" vertical="top" wrapText="1"/>
    </xf>
    <xf numFmtId="0" fontId="40" fillId="33" borderId="18" xfId="0" applyFont="1" applyFill="1" applyBorder="1" applyAlignment="1" applyProtection="1">
      <alignment horizontal="right" vertical="top" wrapText="1" indent="1"/>
    </xf>
    <xf numFmtId="0" fontId="40" fillId="33" borderId="14" xfId="0" applyFont="1" applyFill="1" applyBorder="1" applyAlignment="1" applyProtection="1">
      <alignment vertical="top" wrapText="1"/>
    </xf>
    <xf numFmtId="0" fontId="40" fillId="33" borderId="19" xfId="0" applyFont="1" applyFill="1" applyBorder="1" applyAlignment="1" applyProtection="1">
      <alignment vertical="top" wrapText="1"/>
    </xf>
    <xf numFmtId="0" fontId="0" fillId="0" borderId="0" xfId="0" applyAlignment="1" applyProtection="1">
      <alignment horizontal="left" vertical="center" wrapText="1" indent="1"/>
    </xf>
    <xf numFmtId="0" fontId="40" fillId="33" borderId="0" xfId="0" applyFont="1" applyFill="1" applyAlignment="1" applyProtection="1">
      <alignment vertical="top" wrapText="1"/>
    </xf>
    <xf numFmtId="0" fontId="43" fillId="33" borderId="0" xfId="58" applyFill="1" applyAlignment="1" applyProtection="1">
      <alignment vertical="top" wrapText="1"/>
    </xf>
    <xf numFmtId="0" fontId="40" fillId="33" borderId="17" xfId="0" applyFont="1" applyFill="1" applyBorder="1" applyAlignment="1" applyProtection="1">
      <alignment horizontal="left" vertical="top" wrapText="1" indent="1"/>
    </xf>
    <xf numFmtId="0" fontId="43" fillId="33" borderId="14" xfId="58" applyFill="1" applyBorder="1" applyAlignment="1" applyProtection="1">
      <alignment vertical="top" wrapText="1"/>
    </xf>
    <xf numFmtId="0" fontId="40" fillId="33" borderId="19" xfId="0" applyFont="1" applyFill="1" applyBorder="1" applyAlignment="1" applyProtection="1">
      <alignment horizontal="left" vertical="top" wrapText="1" indent="5"/>
    </xf>
    <xf numFmtId="0" fontId="43" fillId="33" borderId="14" xfId="58" applyFill="1" applyBorder="1" applyAlignment="1" applyProtection="1">
      <alignment horizontal="left" vertical="top" wrapText="1"/>
    </xf>
    <xf numFmtId="0" fontId="40" fillId="33" borderId="19" xfId="0" applyFont="1" applyFill="1" applyBorder="1" applyAlignment="1" applyProtection="1">
      <alignment horizontal="left" vertical="top" wrapText="1"/>
    </xf>
    <xf numFmtId="0" fontId="40" fillId="33" borderId="14" xfId="58" applyFont="1" applyFill="1" applyBorder="1" applyAlignment="1" applyProtection="1">
      <alignment horizontal="left" vertical="top" wrapText="1"/>
    </xf>
    <xf numFmtId="0" fontId="43" fillId="33" borderId="0" xfId="58" applyFill="1" applyAlignment="1" applyProtection="1">
      <alignment vertical="top"/>
    </xf>
    <xf numFmtId="0" fontId="43" fillId="33" borderId="14" xfId="58" applyFill="1" applyBorder="1" applyAlignment="1" applyProtection="1">
      <alignment vertical="top"/>
    </xf>
    <xf numFmtId="0" fontId="41" fillId="0" borderId="0" xfId="0" applyFont="1" applyAlignment="1" applyProtection="1">
      <alignment horizontal="center" vertical="center"/>
    </xf>
    <xf numFmtId="0" fontId="43" fillId="33" borderId="0" xfId="58" applyFill="1" applyBorder="1" applyAlignment="1" applyProtection="1">
      <alignment vertical="top"/>
    </xf>
    <xf numFmtId="0" fontId="44" fillId="33" borderId="13" xfId="0" applyFont="1" applyFill="1" applyBorder="1" applyAlignment="1" applyProtection="1">
      <alignment horizontal="left" vertical="top" indent="1"/>
    </xf>
    <xf numFmtId="0" fontId="43" fillId="33" borderId="0" xfId="58" applyFill="1" applyBorder="1" applyAlignment="1" applyProtection="1">
      <alignment horizontal="left" vertical="top" wrapText="1"/>
    </xf>
    <xf numFmtId="0" fontId="43" fillId="33" borderId="0" xfId="58" applyFill="1" applyAlignment="1" applyProtection="1">
      <alignment horizontal="left" vertical="top" wrapText="1"/>
    </xf>
    <xf numFmtId="0" fontId="40" fillId="33" borderId="13" xfId="0" applyFont="1" applyFill="1" applyBorder="1" applyAlignment="1" applyProtection="1">
      <alignment horizontal="left" vertical="top" indent="1"/>
    </xf>
    <xf numFmtId="0" fontId="40" fillId="33" borderId="0" xfId="0" applyFont="1" applyFill="1" applyBorder="1" applyAlignment="1" applyProtection="1">
      <alignment vertical="top" wrapText="1"/>
    </xf>
    <xf numFmtId="0" fontId="40" fillId="33" borderId="17" xfId="0" applyFont="1" applyFill="1" applyBorder="1" applyAlignment="1" applyProtection="1">
      <alignment vertical="top" wrapText="1"/>
    </xf>
    <xf numFmtId="0" fontId="0" fillId="0" borderId="0" xfId="0" applyFill="1" applyProtection="1">
      <alignment vertical="center"/>
    </xf>
    <xf numFmtId="0" fontId="39" fillId="33" borderId="18" xfId="50" applyFont="1" applyBorder="1" applyAlignment="1" applyProtection="1">
      <alignment horizontal="centerContinuous" vertical="top"/>
    </xf>
    <xf numFmtId="0" fontId="39" fillId="33" borderId="19" xfId="50" applyFont="1" applyBorder="1" applyAlignment="1" applyProtection="1">
      <alignment horizontal="centerContinuous" vertical="top"/>
    </xf>
    <xf numFmtId="0" fontId="45" fillId="33" borderId="15" xfId="50" applyFont="1" applyBorder="1" applyAlignment="1" applyProtection="1">
      <alignment horizontal="centerContinuous" vertical="top"/>
    </xf>
    <xf numFmtId="0" fontId="45" fillId="33" borderId="20" xfId="50" applyFont="1" applyBorder="1" applyAlignment="1" applyProtection="1">
      <alignment horizontal="centerContinuous" vertical="top"/>
    </xf>
    <xf numFmtId="0" fontId="45" fillId="33" borderId="16" xfId="50" applyFont="1" applyBorder="1" applyAlignment="1" applyProtection="1">
      <alignment horizontal="centerContinuous" vertical="top"/>
    </xf>
    <xf numFmtId="0" fontId="45" fillId="33" borderId="15" xfId="60" applyFont="1" applyBorder="1" applyAlignment="1" applyProtection="1">
      <alignment horizontal="centerContinuous" vertical="top"/>
    </xf>
    <xf numFmtId="0" fontId="45" fillId="33" borderId="20" xfId="60" applyFont="1" applyBorder="1" applyAlignment="1" applyProtection="1">
      <alignment horizontal="centerContinuous" vertical="top"/>
    </xf>
    <xf numFmtId="0" fontId="45" fillId="33" borderId="16" xfId="60" applyFont="1" applyBorder="1" applyAlignment="1" applyProtection="1">
      <alignment horizontal="centerContinuous" vertical="top"/>
    </xf>
    <xf numFmtId="0" fontId="39" fillId="33" borderId="18" xfId="60" applyFont="1" applyBorder="1" applyAlignment="1" applyProtection="1">
      <alignment horizontal="centerContinuous" vertical="top"/>
    </xf>
    <xf numFmtId="0" fontId="39" fillId="33" borderId="14" xfId="60" applyFont="1" applyBorder="1" applyAlignment="1" applyProtection="1">
      <alignment horizontal="centerContinuous" vertical="top"/>
    </xf>
    <xf numFmtId="0" fontId="39" fillId="33" borderId="19" xfId="60" applyFont="1" applyBorder="1" applyAlignment="1" applyProtection="1">
      <alignment horizontal="centerContinuous" vertical="top"/>
    </xf>
    <xf numFmtId="0" fontId="26" fillId="0" borderId="0" xfId="56" applyFont="1" applyProtection="1"/>
    <xf numFmtId="0" fontId="10" fillId="0" borderId="0" xfId="56" applyAlignment="1" applyProtection="1">
      <alignment horizontal="center" wrapText="1"/>
    </xf>
    <xf numFmtId="0" fontId="10" fillId="0" borderId="0" xfId="56" applyAlignment="1" applyProtection="1">
      <alignment horizontal="left" wrapText="1" indent="1"/>
    </xf>
    <xf numFmtId="0" fontId="10" fillId="0" borderId="0" xfId="56" applyProtection="1"/>
    <xf numFmtId="0" fontId="6" fillId="0" borderId="0" xfId="56" applyFont="1" applyAlignment="1" applyProtection="1">
      <alignment vertical="center"/>
    </xf>
    <xf numFmtId="44" fontId="6" fillId="0" borderId="46" xfId="56" applyNumberFormat="1" applyFont="1" applyFill="1" applyBorder="1" applyAlignment="1" applyProtection="1">
      <alignment horizontal="center" vertical="center"/>
    </xf>
    <xf numFmtId="44" fontId="6" fillId="0" borderId="48" xfId="56" applyNumberFormat="1" applyFont="1" applyFill="1" applyBorder="1" applyAlignment="1" applyProtection="1">
      <alignment horizontal="center" vertical="center"/>
    </xf>
    <xf numFmtId="0" fontId="25" fillId="35" borderId="44" xfId="56" applyFont="1" applyFill="1" applyBorder="1" applyAlignment="1" applyProtection="1">
      <alignment horizontal="left" vertical="center" wrapText="1" indent="1"/>
    </xf>
    <xf numFmtId="44" fontId="25" fillId="35" borderId="45" xfId="56" applyNumberFormat="1" applyFont="1" applyFill="1" applyBorder="1" applyAlignment="1" applyProtection="1">
      <alignment vertical="center"/>
    </xf>
    <xf numFmtId="44" fontId="25" fillId="35" borderId="37" xfId="56" applyNumberFormat="1" applyFont="1" applyFill="1" applyBorder="1" applyAlignment="1" applyProtection="1">
      <alignment vertical="center"/>
    </xf>
    <xf numFmtId="44" fontId="25" fillId="35" borderId="47" xfId="56" applyNumberFormat="1" applyFont="1" applyFill="1" applyBorder="1" applyAlignment="1" applyProtection="1">
      <alignment vertical="center"/>
    </xf>
    <xf numFmtId="0" fontId="34" fillId="0" borderId="0" xfId="56" applyFont="1" applyAlignment="1" applyProtection="1">
      <alignment vertical="center"/>
    </xf>
    <xf numFmtId="0" fontId="10" fillId="0" borderId="0" xfId="56" applyAlignment="1" applyProtection="1">
      <alignment horizontal="center" vertical="center" wrapText="1"/>
    </xf>
    <xf numFmtId="0" fontId="10" fillId="0" borderId="0" xfId="56" applyAlignment="1" applyProtection="1">
      <alignment horizontal="left" vertical="center" wrapText="1" indent="1"/>
    </xf>
    <xf numFmtId="0" fontId="35" fillId="0" borderId="0" xfId="56" applyFont="1" applyAlignment="1" applyProtection="1">
      <alignment vertical="center"/>
    </xf>
    <xf numFmtId="0" fontId="10" fillId="0" borderId="0" xfId="56" applyAlignment="1" applyProtection="1">
      <alignment vertical="center"/>
    </xf>
    <xf numFmtId="0" fontId="26" fillId="0" borderId="0" xfId="56" applyFont="1" applyAlignment="1" applyProtection="1">
      <alignment vertical="center"/>
    </xf>
    <xf numFmtId="44" fontId="0" fillId="0" borderId="0" xfId="57" applyFont="1" applyAlignment="1" applyProtection="1">
      <alignment horizontal="left" vertical="center" indent="2"/>
    </xf>
    <xf numFmtId="44" fontId="0" fillId="0" borderId="0" xfId="57" applyFont="1" applyAlignment="1" applyProtection="1">
      <alignment horizontal="left" indent="2"/>
    </xf>
    <xf numFmtId="0" fontId="26" fillId="0" borderId="0" xfId="56" applyFont="1" applyProtection="1">
      <protection locked="0"/>
    </xf>
    <xf numFmtId="0" fontId="6" fillId="0" borderId="0" xfId="56" applyFont="1" applyAlignment="1" applyProtection="1">
      <alignment vertical="center"/>
      <protection locked="0"/>
    </xf>
    <xf numFmtId="44" fontId="6" fillId="0" borderId="22" xfId="56" applyNumberFormat="1" applyFont="1" applyBorder="1" applyAlignment="1" applyProtection="1">
      <alignment vertical="center"/>
      <protection locked="0"/>
    </xf>
    <xf numFmtId="44" fontId="6" fillId="0" borderId="21" xfId="56" applyNumberFormat="1" applyFont="1" applyBorder="1" applyAlignment="1" applyProtection="1">
      <alignment vertical="center"/>
      <protection locked="0"/>
    </xf>
    <xf numFmtId="44" fontId="6" fillId="0" borderId="21" xfId="56" applyNumberFormat="1" applyFont="1" applyFill="1" applyBorder="1" applyAlignment="1" applyProtection="1">
      <alignment vertical="center"/>
      <protection locked="0"/>
    </xf>
    <xf numFmtId="0" fontId="40" fillId="33" borderId="18" xfId="0" applyFont="1" applyFill="1" applyBorder="1" applyAlignment="1" applyProtection="1">
      <alignment horizontal="justify" vertical="top" wrapText="1"/>
    </xf>
    <xf numFmtId="0" fontId="40" fillId="33" borderId="19" xfId="0" applyFont="1" applyFill="1" applyBorder="1" applyAlignment="1" applyProtection="1">
      <alignment horizontal="justify" vertical="top" wrapText="1"/>
    </xf>
    <xf numFmtId="0" fontId="40" fillId="33" borderId="0" xfId="0" applyFont="1" applyFill="1" applyBorder="1" applyAlignment="1" applyProtection="1">
      <alignment horizontal="left" vertical="top" wrapText="1" indent="1"/>
    </xf>
    <xf numFmtId="0" fontId="40" fillId="33" borderId="13" xfId="0" applyFont="1" applyFill="1" applyBorder="1" applyAlignment="1" applyProtection="1">
      <alignment horizontal="right" vertical="top" indent="1"/>
    </xf>
    <xf numFmtId="0" fontId="49" fillId="33" borderId="0" xfId="0" applyFont="1" applyFill="1" applyAlignment="1">
      <alignment horizontal="left" vertical="top" wrapText="1"/>
    </xf>
    <xf numFmtId="0" fontId="40" fillId="33" borderId="13" xfId="0" applyFont="1" applyFill="1" applyBorder="1" applyAlignment="1" applyProtection="1">
      <alignment horizontal="right" vertical="top"/>
    </xf>
    <xf numFmtId="0" fontId="40" fillId="33" borderId="18" xfId="0" applyFont="1" applyFill="1" applyBorder="1" applyAlignment="1" applyProtection="1">
      <alignment horizontal="right" vertical="top" indent="1"/>
    </xf>
    <xf numFmtId="0" fontId="40" fillId="33" borderId="13" xfId="0" applyFont="1" applyFill="1" applyBorder="1" applyAlignment="1" applyProtection="1">
      <alignment horizontal="right" vertical="top" wrapText="1"/>
    </xf>
    <xf numFmtId="0" fontId="40" fillId="33" borderId="0" xfId="0" applyFont="1" applyFill="1" applyAlignment="1" applyProtection="1">
      <alignment horizontal="left" vertical="top" wrapText="1" indent="1"/>
    </xf>
    <xf numFmtId="0" fontId="46" fillId="33" borderId="13" xfId="0" applyFont="1" applyFill="1" applyBorder="1" applyAlignment="1" applyProtection="1">
      <alignment horizontal="left" vertical="top" indent="1"/>
    </xf>
    <xf numFmtId="0" fontId="51" fillId="33" borderId="13" xfId="0" applyFont="1" applyFill="1" applyBorder="1" applyAlignment="1" applyProtection="1">
      <alignment horizontal="left" vertical="top" indent="1"/>
    </xf>
    <xf numFmtId="0" fontId="46" fillId="33" borderId="18" xfId="0" applyFont="1" applyFill="1" applyBorder="1" applyAlignment="1" applyProtection="1">
      <alignment horizontal="left" vertical="top" indent="1"/>
    </xf>
    <xf numFmtId="0" fontId="52" fillId="0" borderId="0" xfId="0" applyFont="1" applyAlignment="1" applyProtection="1">
      <alignment horizontal="center" vertical="center"/>
      <protection locked="0"/>
    </xf>
    <xf numFmtId="0" fontId="40" fillId="33" borderId="19" xfId="0" applyFont="1" applyFill="1" applyBorder="1" applyAlignment="1">
      <alignment horizontal="centerContinuous" vertical="top"/>
    </xf>
    <xf numFmtId="0" fontId="43" fillId="33" borderId="0" xfId="58" applyFill="1" applyAlignment="1">
      <alignment horizontal="left" vertical="top" wrapText="1"/>
    </xf>
    <xf numFmtId="0" fontId="51" fillId="33" borderId="13" xfId="0" applyFont="1" applyFill="1" applyBorder="1" applyAlignment="1">
      <alignment horizontal="left" vertical="top" indent="1"/>
    </xf>
    <xf numFmtId="0" fontId="55" fillId="37" borderId="49" xfId="0" applyFont="1" applyFill="1" applyBorder="1" applyAlignment="1">
      <alignment horizontal="center" vertical="center" wrapText="1"/>
    </xf>
    <xf numFmtId="0" fontId="40" fillId="33" borderId="13" xfId="0" applyFont="1" applyFill="1" applyBorder="1" applyAlignment="1">
      <alignment horizontal="right" vertical="top" indent="1"/>
    </xf>
    <xf numFmtId="0" fontId="40" fillId="33" borderId="18" xfId="0" applyFont="1" applyFill="1" applyBorder="1" applyAlignment="1">
      <alignment horizontal="right" vertical="top" indent="1"/>
    </xf>
    <xf numFmtId="0" fontId="0" fillId="0" borderId="21" xfId="0" applyBorder="1" applyAlignment="1" applyProtection="1">
      <alignment horizontal="center" vertical="top"/>
      <protection locked="0"/>
    </xf>
    <xf numFmtId="0" fontId="0" fillId="0" borderId="21" xfId="0" applyBorder="1" applyAlignment="1" applyProtection="1">
      <alignment horizontal="left" vertical="top" wrapText="1"/>
      <protection locked="0"/>
    </xf>
    <xf numFmtId="44" fontId="0" fillId="0" borderId="21" xfId="0" applyNumberFormat="1" applyBorder="1" applyAlignment="1" applyProtection="1">
      <alignment vertical="top"/>
      <protection locked="0"/>
    </xf>
    <xf numFmtId="0" fontId="5" fillId="0" borderId="30" xfId="56" applyFont="1" applyBorder="1" applyAlignment="1" applyProtection="1">
      <alignment horizontal="left" vertical="center" wrapText="1" indent="1"/>
      <protection locked="0"/>
    </xf>
    <xf numFmtId="0" fontId="5" fillId="0" borderId="26" xfId="56" applyFont="1" applyBorder="1" applyAlignment="1" applyProtection="1">
      <alignment horizontal="left" vertical="center" wrapText="1" indent="1"/>
      <protection locked="0"/>
    </xf>
    <xf numFmtId="0" fontId="5" fillId="0" borderId="26" xfId="56" applyFont="1" applyFill="1" applyBorder="1" applyAlignment="1" applyProtection="1">
      <alignment horizontal="left" vertical="center" wrapText="1" indent="1"/>
      <protection locked="0"/>
    </xf>
    <xf numFmtId="0" fontId="3" fillId="0" borderId="26" xfId="56" applyFont="1" applyFill="1" applyBorder="1" applyAlignment="1" applyProtection="1">
      <alignment horizontal="left" vertical="center" wrapText="1" indent="1"/>
      <protection locked="0"/>
    </xf>
    <xf numFmtId="0" fontId="2" fillId="0" borderId="26" xfId="56" applyFont="1" applyFill="1" applyBorder="1" applyAlignment="1" applyProtection="1">
      <alignment horizontal="left" vertical="center" wrapText="1" indent="1"/>
      <protection locked="0"/>
    </xf>
    <xf numFmtId="0" fontId="48" fillId="0" borderId="51" xfId="56" applyFont="1" applyFill="1" applyBorder="1" applyAlignment="1" applyProtection="1">
      <alignment horizontal="left" vertical="center" wrapText="1" indent="1"/>
    </xf>
    <xf numFmtId="44" fontId="6" fillId="0" borderId="34" xfId="56" applyNumberFormat="1" applyFont="1" applyBorder="1" applyAlignment="1" applyProtection="1">
      <alignment vertical="center"/>
      <protection locked="0"/>
    </xf>
    <xf numFmtId="44" fontId="6" fillId="0" borderId="27" xfId="56" applyNumberFormat="1" applyFont="1" applyBorder="1" applyAlignment="1" applyProtection="1">
      <alignment vertical="center"/>
      <protection locked="0"/>
    </xf>
    <xf numFmtId="44" fontId="6" fillId="0" borderId="27" xfId="56" applyNumberFormat="1" applyFont="1" applyFill="1" applyBorder="1" applyAlignment="1" applyProtection="1">
      <alignment vertical="center"/>
      <protection locked="0"/>
    </xf>
    <xf numFmtId="0" fontId="25" fillId="0" borderId="50" xfId="56" applyFont="1" applyBorder="1" applyAlignment="1" applyProtection="1">
      <alignment horizontal="center" vertical="center" wrapText="1"/>
      <protection locked="0"/>
    </xf>
    <xf numFmtId="0" fontId="25" fillId="0" borderId="24" xfId="56" applyFont="1" applyBorder="1" applyAlignment="1" applyProtection="1">
      <alignment horizontal="center" vertical="center" wrapText="1"/>
      <protection locked="0"/>
    </xf>
    <xf numFmtId="0" fontId="25" fillId="0" borderId="25" xfId="56" applyFont="1" applyBorder="1" applyAlignment="1" applyProtection="1">
      <alignment horizontal="center" vertical="center" wrapText="1"/>
      <protection locked="0"/>
    </xf>
    <xf numFmtId="0" fontId="37" fillId="0" borderId="23" xfId="0" applyFont="1" applyBorder="1" applyAlignment="1" applyProtection="1">
      <alignment vertical="center" wrapText="1"/>
      <protection locked="0"/>
    </xf>
    <xf numFmtId="0" fontId="37" fillId="0" borderId="24" xfId="0" applyFont="1" applyBorder="1" applyAlignment="1" applyProtection="1">
      <alignment horizontal="center" vertical="center" wrapText="1"/>
      <protection locked="0"/>
    </xf>
    <xf numFmtId="0" fontId="37" fillId="0" borderId="24" xfId="0" applyFont="1" applyBorder="1" applyAlignment="1" applyProtection="1">
      <alignment vertical="center" wrapText="1"/>
      <protection locked="0"/>
    </xf>
    <xf numFmtId="0" fontId="37" fillId="0" borderId="25" xfId="0" applyFont="1" applyBorder="1" applyAlignment="1" applyProtection="1">
      <alignment vertical="center" wrapText="1"/>
      <protection locked="0"/>
    </xf>
    <xf numFmtId="0" fontId="0" fillId="0" borderId="52" xfId="0" applyBorder="1" applyAlignment="1" applyProtection="1">
      <alignment vertical="top"/>
      <protection locked="0"/>
    </xf>
    <xf numFmtId="0" fontId="0" fillId="0" borderId="53" xfId="0" applyBorder="1" applyAlignment="1" applyProtection="1">
      <alignment horizontal="center" vertical="top"/>
      <protection locked="0"/>
    </xf>
    <xf numFmtId="0" fontId="0" fillId="0" borderId="53" xfId="0" applyBorder="1" applyAlignment="1" applyProtection="1">
      <alignment horizontal="left" vertical="top" wrapText="1"/>
      <protection locked="0"/>
    </xf>
    <xf numFmtId="44" fontId="0" fillId="0" borderId="53" xfId="0" applyNumberFormat="1" applyBorder="1" applyAlignment="1" applyProtection="1">
      <alignment vertical="top"/>
      <protection locked="0"/>
    </xf>
    <xf numFmtId="0" fontId="0" fillId="0" borderId="26" xfId="0" applyBorder="1" applyAlignment="1" applyProtection="1">
      <alignment vertical="top"/>
      <protection locked="0"/>
    </xf>
    <xf numFmtId="0" fontId="0" fillId="0" borderId="28" xfId="0" applyBorder="1" applyAlignment="1" applyProtection="1">
      <alignment vertical="top"/>
      <protection locked="0"/>
    </xf>
    <xf numFmtId="0" fontId="0" fillId="0" borderId="29" xfId="0" applyBorder="1" applyAlignment="1" applyProtection="1">
      <alignment horizontal="center" vertical="top"/>
      <protection locked="0"/>
    </xf>
    <xf numFmtId="0" fontId="0" fillId="0" borderId="29" xfId="0" applyBorder="1" applyAlignment="1" applyProtection="1">
      <alignment horizontal="left" vertical="top" wrapText="1"/>
      <protection locked="0"/>
    </xf>
    <xf numFmtId="44" fontId="0" fillId="0" borderId="29" xfId="0" applyNumberFormat="1" applyBorder="1" applyAlignment="1" applyProtection="1">
      <alignment vertical="top"/>
      <protection locked="0"/>
    </xf>
    <xf numFmtId="0" fontId="46" fillId="33" borderId="0" xfId="0" applyFont="1" applyFill="1" applyAlignment="1">
      <alignment horizontal="left" vertical="top" wrapText="1"/>
    </xf>
    <xf numFmtId="0" fontId="46" fillId="33" borderId="14" xfId="0" applyFont="1" applyFill="1" applyBorder="1" applyAlignment="1">
      <alignment horizontal="left" vertical="top" wrapText="1"/>
    </xf>
    <xf numFmtId="0" fontId="43" fillId="33" borderId="0" xfId="58" applyFill="1" applyAlignment="1">
      <alignment horizontal="left" vertical="top" wrapText="1" indent="2"/>
    </xf>
    <xf numFmtId="0" fontId="6" fillId="0" borderId="13" xfId="56" applyFont="1" applyBorder="1" applyAlignment="1" applyProtection="1">
      <alignment vertical="center"/>
      <protection locked="0"/>
    </xf>
    <xf numFmtId="0" fontId="6" fillId="0" borderId="13" xfId="56" applyFont="1" applyBorder="1" applyAlignment="1" applyProtection="1">
      <alignment vertical="center"/>
    </xf>
    <xf numFmtId="0" fontId="48" fillId="0" borderId="13" xfId="56" applyFont="1" applyBorder="1" applyAlignment="1" applyProtection="1">
      <alignment horizontal="center" vertical="center" wrapText="1"/>
      <protection locked="0"/>
    </xf>
    <xf numFmtId="0" fontId="57" fillId="37" borderId="49" xfId="0" applyFont="1" applyFill="1" applyBorder="1" applyAlignment="1">
      <alignment horizontal="centerContinuous" vertical="center"/>
    </xf>
    <xf numFmtId="0" fontId="0" fillId="33" borderId="20" xfId="0" applyFill="1" applyBorder="1" applyAlignment="1">
      <alignment horizontal="left" vertical="top" wrapText="1" indent="1"/>
    </xf>
    <xf numFmtId="0" fontId="0" fillId="33" borderId="16" xfId="0" applyFill="1" applyBorder="1">
      <alignment vertical="center"/>
    </xf>
    <xf numFmtId="0" fontId="39" fillId="33" borderId="14" xfId="50" applyFont="1" applyFill="1" applyBorder="1" applyAlignment="1" applyProtection="1">
      <alignment horizontal="centerContinuous" vertical="top"/>
    </xf>
    <xf numFmtId="10" fontId="38" fillId="36" borderId="22" xfId="0" applyNumberFormat="1" applyFont="1" applyFill="1" applyBorder="1" applyAlignment="1" applyProtection="1">
      <alignment horizontal="center" vertical="center"/>
      <protection locked="0"/>
    </xf>
    <xf numFmtId="10" fontId="38" fillId="36" borderId="22" xfId="0" applyNumberFormat="1" applyFont="1" applyFill="1" applyBorder="1" applyAlignment="1" applyProtection="1">
      <alignment horizontal="center" vertical="center"/>
    </xf>
    <xf numFmtId="10" fontId="38" fillId="36" borderId="34" xfId="0" applyNumberFormat="1" applyFont="1" applyFill="1" applyBorder="1" applyAlignment="1" applyProtection="1">
      <alignment horizontal="center" vertical="center"/>
      <protection locked="0"/>
    </xf>
    <xf numFmtId="44" fontId="37" fillId="33" borderId="46" xfId="0" applyNumberFormat="1" applyFont="1" applyFill="1" applyBorder="1" applyProtection="1">
      <alignment vertical="center"/>
    </xf>
    <xf numFmtId="44" fontId="0" fillId="35" borderId="24" xfId="0" applyNumberFormat="1" applyFont="1" applyFill="1" applyBorder="1" applyProtection="1">
      <alignment vertical="center"/>
    </xf>
    <xf numFmtId="44" fontId="0" fillId="35" borderId="25" xfId="0" applyNumberFormat="1" applyFont="1" applyFill="1" applyBorder="1" applyProtection="1">
      <alignment vertical="center"/>
    </xf>
    <xf numFmtId="0" fontId="37" fillId="35" borderId="54" xfId="0" applyFont="1" applyFill="1" applyBorder="1" applyAlignment="1">
      <alignment horizontal="center" vertical="center" wrapText="1"/>
    </xf>
    <xf numFmtId="44" fontId="0" fillId="0" borderId="55" xfId="0" applyNumberFormat="1" applyBorder="1" applyProtection="1">
      <alignment vertical="center"/>
      <protection locked="0"/>
    </xf>
    <xf numFmtId="44" fontId="37" fillId="33" borderId="56" xfId="0" applyNumberFormat="1" applyFont="1" applyFill="1" applyBorder="1" applyProtection="1">
      <alignment vertical="center"/>
    </xf>
    <xf numFmtId="44" fontId="0" fillId="35" borderId="54" xfId="0" applyNumberFormat="1" applyFont="1" applyFill="1" applyBorder="1" applyProtection="1">
      <alignment vertical="center"/>
    </xf>
    <xf numFmtId="10" fontId="38" fillId="36" borderId="55" xfId="0" applyNumberFormat="1" applyFont="1" applyFill="1" applyBorder="1" applyAlignment="1" applyProtection="1">
      <alignment horizontal="center" vertical="center"/>
      <protection locked="0"/>
    </xf>
    <xf numFmtId="44" fontId="38" fillId="36" borderId="57" xfId="0" applyNumberFormat="1" applyFont="1" applyFill="1" applyBorder="1" applyProtection="1">
      <alignment vertical="center"/>
    </xf>
    <xf numFmtId="44" fontId="0" fillId="0" borderId="58" xfId="0" applyNumberFormat="1" applyBorder="1" applyAlignment="1" applyProtection="1">
      <alignment vertical="top"/>
      <protection locked="0"/>
    </xf>
    <xf numFmtId="44" fontId="0" fillId="0" borderId="59" xfId="0" applyNumberFormat="1" applyBorder="1" applyAlignment="1" applyProtection="1">
      <alignment vertical="top"/>
      <protection locked="0"/>
    </xf>
    <xf numFmtId="0" fontId="1" fillId="0" borderId="26" xfId="56" applyFont="1" applyFill="1" applyBorder="1" applyAlignment="1" applyProtection="1">
      <alignment horizontal="left" vertical="center" wrapText="1" indent="1"/>
      <protection locked="0"/>
    </xf>
    <xf numFmtId="0" fontId="0" fillId="0" borderId="51" xfId="0" applyBorder="1" applyAlignment="1" applyProtection="1">
      <alignment vertical="top"/>
      <protection locked="0"/>
    </xf>
    <xf numFmtId="0" fontId="0" fillId="0" borderId="46" xfId="0" applyBorder="1" applyAlignment="1" applyProtection="1">
      <alignment horizontal="center" vertical="top"/>
      <protection locked="0"/>
    </xf>
    <xf numFmtId="0" fontId="0" fillId="0" borderId="46" xfId="0" applyBorder="1" applyAlignment="1" applyProtection="1">
      <alignment horizontal="left" vertical="top" wrapText="1"/>
      <protection locked="0"/>
    </xf>
    <xf numFmtId="44" fontId="0" fillId="0" borderId="46" xfId="0" applyNumberFormat="1" applyBorder="1" applyAlignment="1" applyProtection="1">
      <alignment vertical="top"/>
      <protection locked="0"/>
    </xf>
    <xf numFmtId="44" fontId="0" fillId="0" borderId="57" xfId="0" applyNumberFormat="1" applyBorder="1" applyAlignment="1" applyProtection="1">
      <alignment vertical="top"/>
      <protection locked="0"/>
    </xf>
    <xf numFmtId="0" fontId="37" fillId="0" borderId="60" xfId="0" applyFont="1" applyBorder="1" applyAlignment="1" applyProtection="1">
      <alignment horizontal="center" vertical="center" wrapText="1"/>
      <protection locked="0"/>
    </xf>
    <xf numFmtId="44" fontId="0" fillId="0" borderId="61" xfId="0" applyNumberFormat="1" applyBorder="1" applyAlignment="1" applyProtection="1">
      <alignment vertical="top"/>
      <protection locked="0"/>
    </xf>
    <xf numFmtId="44" fontId="0" fillId="0" borderId="31" xfId="0" applyNumberFormat="1" applyBorder="1" applyAlignment="1" applyProtection="1">
      <alignment vertical="top"/>
      <protection locked="0"/>
    </xf>
    <xf numFmtId="44" fontId="0" fillId="0" borderId="62" xfId="0" applyNumberFormat="1" applyBorder="1" applyAlignment="1" applyProtection="1">
      <alignment vertical="top"/>
      <protection locked="0"/>
    </xf>
    <xf numFmtId="0" fontId="0" fillId="0" borderId="63" xfId="0" applyBorder="1"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0" fillId="0" borderId="65" xfId="0" applyBorder="1" applyAlignment="1" applyProtection="1">
      <alignment horizontal="left" vertical="top" wrapText="1"/>
      <protection locked="0"/>
    </xf>
    <xf numFmtId="44" fontId="0" fillId="0" borderId="32" xfId="0" applyNumberFormat="1" applyBorder="1" applyAlignment="1" applyProtection="1">
      <alignment vertical="top"/>
      <protection locked="0"/>
    </xf>
    <xf numFmtId="0" fontId="0" fillId="0" borderId="66" xfId="0" applyBorder="1" applyAlignment="1" applyProtection="1">
      <alignment horizontal="left" vertical="top" wrapText="1"/>
      <protection locked="0"/>
    </xf>
    <xf numFmtId="0" fontId="0" fillId="0" borderId="0" xfId="0" applyBorder="1">
      <alignment vertical="center"/>
    </xf>
    <xf numFmtId="0" fontId="6" fillId="0" borderId="0" xfId="56" applyFont="1" applyBorder="1" applyAlignment="1" applyProtection="1">
      <alignment vertical="center"/>
      <protection locked="0"/>
    </xf>
    <xf numFmtId="0" fontId="32" fillId="33" borderId="38" xfId="50" applyFont="1" applyBorder="1" applyAlignment="1" applyProtection="1">
      <alignment horizontal="left" vertical="center" wrapText="1" indent="1"/>
      <protection locked="0"/>
    </xf>
    <xf numFmtId="0" fontId="32" fillId="33" borderId="40" xfId="50" applyFont="1" applyBorder="1" applyAlignment="1" applyProtection="1">
      <alignment horizontal="left" vertical="center" wrapText="1" indent="1"/>
      <protection locked="0"/>
    </xf>
    <xf numFmtId="0" fontId="32" fillId="33" borderId="41" xfId="50" applyFont="1" applyBorder="1" applyAlignment="1" applyProtection="1">
      <alignment horizontal="left" vertical="center" wrapText="1" indent="1"/>
      <protection locked="0"/>
    </xf>
    <xf numFmtId="0" fontId="32" fillId="33" borderId="39" xfId="50" applyFont="1" applyBorder="1" applyAlignment="1" applyProtection="1">
      <alignment horizontal="left" vertical="center" wrapText="1" indent="1"/>
      <protection locked="0"/>
    </xf>
    <xf numFmtId="0" fontId="32" fillId="33" borderId="42" xfId="50" applyFont="1" applyBorder="1" applyAlignment="1" applyProtection="1">
      <alignment horizontal="left" vertical="center" wrapText="1" indent="1"/>
      <protection locked="0"/>
    </xf>
    <xf numFmtId="0" fontId="32" fillId="33" borderId="43" xfId="50" applyFont="1" applyBorder="1" applyAlignment="1" applyProtection="1">
      <alignment horizontal="left" vertical="center" wrapText="1" indent="1"/>
      <protection locked="0"/>
    </xf>
    <xf numFmtId="0" fontId="39" fillId="33" borderId="10" xfId="50" applyFont="1" applyBorder="1" applyAlignment="1" applyProtection="1">
      <alignment horizontal="center" vertical="center"/>
    </xf>
    <xf numFmtId="0" fontId="39" fillId="33" borderId="11" xfId="50" applyFont="1" applyBorder="1" applyAlignment="1" applyProtection="1">
      <alignment horizontal="center" vertical="center"/>
    </xf>
    <xf numFmtId="0" fontId="39" fillId="33" borderId="12" xfId="50" applyFont="1" applyBorder="1" applyAlignment="1" applyProtection="1">
      <alignment horizontal="center" vertical="center"/>
    </xf>
    <xf numFmtId="0" fontId="0" fillId="33" borderId="38" xfId="50" applyFont="1" applyBorder="1" applyAlignment="1" applyProtection="1">
      <alignment horizontal="left" vertical="center" wrapText="1" indent="1"/>
      <protection locked="0"/>
    </xf>
    <xf numFmtId="0" fontId="0" fillId="33" borderId="39" xfId="50" applyFont="1" applyBorder="1" applyAlignment="1" applyProtection="1">
      <alignment horizontal="left" vertical="center" wrapText="1" indent="1"/>
      <protection locked="0"/>
    </xf>
    <xf numFmtId="0" fontId="43" fillId="33" borderId="18" xfId="58" applyFill="1" applyBorder="1" applyAlignment="1" applyProtection="1">
      <alignment horizontal="left" vertical="top" indent="1"/>
    </xf>
    <xf numFmtId="0" fontId="43" fillId="33" borderId="14" xfId="58" applyFill="1" applyBorder="1" applyAlignment="1" applyProtection="1">
      <alignment horizontal="left" vertical="top" indent="1"/>
    </xf>
    <xf numFmtId="0" fontId="43" fillId="33" borderId="19" xfId="58" applyFill="1" applyBorder="1" applyAlignment="1" applyProtection="1">
      <alignment horizontal="left" vertical="top" indent="1"/>
    </xf>
    <xf numFmtId="0" fontId="25" fillId="0" borderId="23" xfId="56" applyFont="1" applyBorder="1" applyAlignment="1" applyProtection="1">
      <alignment horizontal="left" vertical="center" wrapText="1" indent="1"/>
      <protection locked="0"/>
    </xf>
    <xf numFmtId="0" fontId="27" fillId="35" borderId="10" xfId="56" applyFont="1" applyFill="1" applyBorder="1" applyAlignment="1" applyProtection="1">
      <alignment horizontal="center" vertical="center"/>
    </xf>
    <xf numFmtId="0" fontId="27" fillId="35" borderId="11" xfId="56" applyFont="1" applyFill="1" applyBorder="1" applyAlignment="1" applyProtection="1">
      <alignment horizontal="center" vertical="center"/>
    </xf>
    <xf numFmtId="0" fontId="27" fillId="35" borderId="12" xfId="56" applyFont="1" applyFill="1" applyBorder="1" applyAlignment="1" applyProtection="1">
      <alignment horizontal="center" vertical="center"/>
    </xf>
    <xf numFmtId="0" fontId="25" fillId="0" borderId="67" xfId="56" applyFont="1" applyBorder="1" applyAlignment="1" applyProtection="1">
      <alignment horizontal="left" vertical="center" wrapText="1" indent="1"/>
      <protection locked="0"/>
    </xf>
    <xf numFmtId="0" fontId="33" fillId="35" borderId="10" xfId="0" applyFont="1" applyFill="1" applyBorder="1" applyAlignment="1">
      <alignment horizontal="center" vertical="center"/>
    </xf>
    <xf numFmtId="0" fontId="33" fillId="35" borderId="12" xfId="0" applyFont="1" applyFill="1" applyBorder="1" applyAlignment="1">
      <alignment horizontal="center" vertical="center"/>
    </xf>
    <xf numFmtId="0" fontId="25" fillId="35" borderId="68" xfId="59" applyFont="1" applyFill="1" applyBorder="1" applyAlignment="1">
      <alignment horizontal="center"/>
    </xf>
    <xf numFmtId="0" fontId="25" fillId="35" borderId="69" xfId="59" applyFont="1" applyFill="1" applyBorder="1" applyAlignment="1">
      <alignment horizontal="left" indent="1"/>
    </xf>
    <xf numFmtId="0" fontId="9" fillId="0" borderId="58" xfId="59" applyBorder="1" applyAlignment="1">
      <alignment horizontal="center"/>
    </xf>
    <xf numFmtId="0" fontId="9" fillId="0" borderId="61" xfId="59" applyBorder="1" applyAlignment="1">
      <alignment horizontal="left" indent="1"/>
    </xf>
    <xf numFmtId="0" fontId="9" fillId="0" borderId="59" xfId="59" applyBorder="1" applyAlignment="1">
      <alignment horizontal="center"/>
    </xf>
    <xf numFmtId="0" fontId="9" fillId="0" borderId="31" xfId="59" applyBorder="1" applyAlignment="1">
      <alignment horizontal="left" indent="1"/>
    </xf>
    <xf numFmtId="0" fontId="9" fillId="0" borderId="56" xfId="59" applyBorder="1" applyAlignment="1">
      <alignment horizontal="center"/>
    </xf>
    <xf numFmtId="0" fontId="9" fillId="0" borderId="32" xfId="59" applyBorder="1" applyAlignment="1">
      <alignment horizontal="left" indent="1"/>
    </xf>
    <xf numFmtId="0" fontId="25" fillId="0" borderId="68" xfId="56" applyFont="1" applyBorder="1" applyAlignment="1" applyProtection="1">
      <alignment horizontal="center" vertical="center" wrapText="1"/>
      <protection locked="0"/>
    </xf>
    <xf numFmtId="44" fontId="6" fillId="0" borderId="55" xfId="56" applyNumberFormat="1" applyFont="1" applyBorder="1" applyAlignment="1" applyProtection="1">
      <alignment vertical="center"/>
      <protection locked="0"/>
    </xf>
    <xf numFmtId="44" fontId="6" fillId="0" borderId="59" xfId="56" applyNumberFormat="1" applyFont="1" applyBorder="1" applyAlignment="1" applyProtection="1">
      <alignment vertical="center"/>
      <protection locked="0"/>
    </xf>
    <xf numFmtId="44" fontId="6" fillId="0" borderId="59" xfId="56" applyNumberFormat="1" applyFont="1" applyFill="1" applyBorder="1" applyAlignment="1" applyProtection="1">
      <alignment vertical="center"/>
      <protection locked="0"/>
    </xf>
    <xf numFmtId="44" fontId="6" fillId="0" borderId="56" xfId="56" applyNumberFormat="1" applyFont="1" applyFill="1" applyBorder="1" applyAlignment="1" applyProtection="1">
      <alignment horizontal="center" vertical="center"/>
    </xf>
    <xf numFmtId="0" fontId="37" fillId="35" borderId="70" xfId="0" applyFont="1" applyFill="1" applyBorder="1" applyAlignment="1">
      <alignment horizontal="center" vertical="center" wrapText="1"/>
    </xf>
    <xf numFmtId="44" fontId="0" fillId="0" borderId="71" xfId="0" applyNumberFormat="1" applyFont="1" applyBorder="1" applyProtection="1">
      <alignment vertical="center"/>
    </xf>
    <xf numFmtId="44" fontId="37" fillId="33" borderId="72" xfId="0" applyNumberFormat="1" applyFont="1" applyFill="1" applyBorder="1" applyProtection="1">
      <alignment vertical="center"/>
    </xf>
    <xf numFmtId="44" fontId="0" fillId="35" borderId="70" xfId="0" applyNumberFormat="1" applyFont="1" applyFill="1" applyBorder="1" applyProtection="1">
      <alignment vertical="center"/>
    </xf>
    <xf numFmtId="0" fontId="38" fillId="36" borderId="71" xfId="0" applyFont="1" applyFill="1" applyBorder="1" applyAlignment="1" applyProtection="1">
      <alignment horizontal="center" vertical="center"/>
    </xf>
    <xf numFmtId="44" fontId="38" fillId="36" borderId="73" xfId="0" applyNumberFormat="1" applyFont="1" applyFill="1" applyBorder="1" applyProtection="1">
      <alignment vertical="center"/>
    </xf>
    <xf numFmtId="44" fontId="0" fillId="0" borderId="56" xfId="0" applyNumberFormat="1" applyBorder="1" applyAlignment="1" applyProtection="1">
      <alignment vertical="top"/>
      <protection locked="0"/>
    </xf>
    <xf numFmtId="0" fontId="37" fillId="0" borderId="74" xfId="0" applyFont="1" applyBorder="1" applyAlignment="1" applyProtection="1">
      <alignment horizontal="center" vertical="center" wrapText="1"/>
      <protection locked="0"/>
    </xf>
    <xf numFmtId="44" fontId="37" fillId="0" borderId="75" xfId="0" applyNumberFormat="1" applyFont="1" applyBorder="1" applyAlignment="1" applyProtection="1">
      <alignment vertical="top"/>
      <protection locked="0"/>
    </xf>
    <xf numFmtId="44" fontId="37" fillId="0" borderId="76" xfId="0" applyNumberFormat="1" applyFont="1" applyBorder="1" applyAlignment="1" applyProtection="1">
      <alignment vertical="top"/>
      <protection locked="0"/>
    </xf>
    <xf numFmtId="0" fontId="25" fillId="0" borderId="78" xfId="56" applyFont="1" applyBorder="1" applyAlignment="1" applyProtection="1">
      <alignment horizontal="center" vertical="center" wrapText="1"/>
      <protection locked="0"/>
    </xf>
    <xf numFmtId="44" fontId="25" fillId="0" borderId="79" xfId="56" applyNumberFormat="1" applyFont="1" applyFill="1" applyBorder="1" applyAlignment="1" applyProtection="1">
      <alignment vertical="center"/>
      <protection locked="0"/>
    </xf>
    <xf numFmtId="44" fontId="25" fillId="0" borderId="76" xfId="56" applyNumberFormat="1" applyFont="1" applyFill="1" applyBorder="1" applyAlignment="1" applyProtection="1">
      <alignment vertical="center"/>
      <protection locked="0"/>
    </xf>
    <xf numFmtId="44" fontId="25" fillId="0" borderId="77" xfId="56" applyNumberFormat="1" applyFont="1" applyFill="1" applyBorder="1" applyAlignment="1" applyProtection="1">
      <alignment vertical="center"/>
      <protection locked="0"/>
    </xf>
    <xf numFmtId="44" fontId="25" fillId="35" borderId="81" xfId="56" applyNumberFormat="1" applyFont="1" applyFill="1" applyBorder="1" applyAlignment="1" applyProtection="1">
      <alignment vertical="center"/>
    </xf>
    <xf numFmtId="44" fontId="25" fillId="35" borderId="80" xfId="56" applyNumberFormat="1" applyFont="1" applyFill="1" applyBorder="1" applyAlignment="1" applyProtection="1">
      <alignment vertical="center"/>
    </xf>
    <xf numFmtId="44" fontId="25" fillId="0" borderId="77" xfId="56" applyNumberFormat="1" applyFont="1" applyFill="1" applyBorder="1" applyAlignment="1" applyProtection="1">
      <alignment vertical="center"/>
    </xf>
    <xf numFmtId="44" fontId="37" fillId="0" borderId="77" xfId="0" applyNumberFormat="1" applyFont="1" applyBorder="1" applyAlignment="1" applyProtection="1">
      <alignment vertical="top"/>
      <protection locked="0"/>
    </xf>
    <xf numFmtId="0" fontId="59" fillId="33" borderId="15" xfId="0" applyFont="1" applyFill="1" applyBorder="1" applyAlignment="1">
      <alignment horizontal="left" indent="36"/>
    </xf>
    <xf numFmtId="0" fontId="39" fillId="33" borderId="18" xfId="50" applyFont="1" applyFill="1" applyBorder="1" applyAlignment="1" applyProtection="1">
      <alignment horizontal="left" vertical="top" indent="36"/>
    </xf>
  </cellXfs>
  <cellStyles count="63">
    <cellStyle name="1 OFIT Header" xfId="47"/>
    <cellStyle name="2 OSF Header" xfId="48"/>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3 Doc Title" xfId="49"/>
    <cellStyle name="4 Blue Font" xfId="54"/>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5 Light Fill" xfId="50"/>
    <cellStyle name="5 Light Fill 2" xfId="60"/>
    <cellStyle name="5 Light Fill 3" xfId="61"/>
    <cellStyle name="5 Light Fill 4" xfId="62"/>
    <cellStyle name="6 Medium Fill" xfId="5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7 Dark Fill" xfId="52"/>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xfId="1" builtinId="3" hidden="1"/>
    <cellStyle name="Comma [0]" xfId="2" builtinId="6" hidden="1"/>
    <cellStyle name="Currency" xfId="53" builtinId="4" hidden="1" customBuiltin="1"/>
    <cellStyle name="Currency" xfId="3" builtinId="4" hidden="1"/>
    <cellStyle name="Currency" xfId="57" builtinId="4"/>
    <cellStyle name="Currency [0]" xfId="4" builtinId="7" hidden="1"/>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5" builtinId="8" hidden="1"/>
    <cellStyle name="Hyperlink" xfId="58" builtinId="8"/>
    <cellStyle name="Input" xfId="14" builtinId="20" hidden="1"/>
    <cellStyle name="Linked Cell" xfId="17" builtinId="24" hidden="1"/>
    <cellStyle name="Neutral" xfId="13" builtinId="28" hidden="1"/>
    <cellStyle name="Normal" xfId="0" builtinId="0" customBuiltin="1"/>
    <cellStyle name="Normal 2" xfId="56"/>
    <cellStyle name="Normal 3" xfId="59"/>
    <cellStyle name="Note" xfId="20" builtinId="10" hidden="1"/>
    <cellStyle name="Output" xfId="15" builtinId="21" hidden="1"/>
    <cellStyle name="Percent" xfId="5" builtinId="5" hidden="1"/>
    <cellStyle name="Title" xfId="6" builtinId="15" hidden="1"/>
    <cellStyle name="Total" xfId="22" builtinId="25" hidden="1"/>
    <cellStyle name="Warning Text" xfId="19" builtinId="11" hidden="1"/>
  </cellStyles>
  <dxfs count="200">
    <dxf>
      <font>
        <b/>
      </font>
      <numFmt numFmtId="34" formatCode="_(&quot;$&quot;* #,##0.00_);_(&quot;$&quot;* \(#,##0.00\);_(&quot;$&quot;* &quot;-&quot;??_);_(@_)"/>
      <border diagonalUp="0" diagonalDown="0">
        <left style="thin">
          <color indexed="64"/>
        </left>
        <right style="thin">
          <color theme="0" tint="-0.499984740745262"/>
        </right>
        <top style="medium">
          <color auto="1"/>
        </top>
        <bottom style="medium">
          <color auto="1"/>
        </bottom>
        <vertical/>
        <horizontal style="medium">
          <color auto="1"/>
        </horizontal>
      </border>
      <protection locked="1" hidden="0"/>
    </dxf>
    <dxf>
      <font>
        <b/>
      </font>
      <numFmt numFmtId="34" formatCode="_(&quot;$&quot;* #,##0.00_);_(&quot;$&quot;* \(#,##0.00\);_(&quot;$&quot;* &quot;-&quot;??_);_(@_)"/>
      <alignment vertical="top" textRotation="0" indent="0" justifyLastLine="0" shrinkToFit="0" readingOrder="0"/>
      <border diagonalUp="0" diagonalDown="0">
        <left/>
        <right style="thin">
          <color theme="0" tint="-0.499984740745262"/>
        </right>
        <top style="medium">
          <color auto="1"/>
        </top>
        <bottom style="medium">
          <color auto="1"/>
        </bottom>
        <vertical/>
        <horizontal style="medium">
          <color auto="1"/>
        </horizontal>
      </border>
      <protection locked="0" hidden="0"/>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left/>
        <right style="thin">
          <color theme="0" tint="-0.499984740745262"/>
        </right>
        <top style="medium">
          <color auto="1"/>
        </top>
        <bottom style="medium">
          <color auto="1"/>
        </bottom>
        <vertical/>
        <horizontal style="medium">
          <color auto="1"/>
        </horizontal>
      </border>
      <protection locked="1" hidden="0"/>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left/>
        <right style="thin">
          <color theme="0" tint="-0.499984740745262"/>
        </right>
        <top style="medium">
          <color auto="1"/>
        </top>
        <bottom style="medium">
          <color auto="1"/>
        </bottom>
        <vertical/>
        <horizontal style="medium">
          <color auto="1"/>
        </horizontal>
      </border>
      <protection locked="1" hidden="0"/>
    </dxf>
    <dxf>
      <font>
        <b/>
      </font>
      <numFmt numFmtId="34" formatCode="_(&quot;$&quot;* #,##0.00_);_(&quot;$&quot;* \(#,##0.00\);_(&quot;$&quot;* &quot;-&quot;??_);_(@_)"/>
      <alignment vertical="top" textRotation="0" indent="0" justifyLastLine="0" shrinkToFit="0" readingOrder="0"/>
      <border diagonalUp="0" diagonalDown="0">
        <left/>
        <right style="thin">
          <color theme="0" tint="-0.499984740745262"/>
        </right>
        <top style="medium">
          <color auto="1"/>
        </top>
        <bottom style="medium">
          <color auto="1"/>
        </bottom>
        <vertical/>
        <horizontal style="medium">
          <color auto="1"/>
        </horizontal>
      </border>
      <protection locked="0" hidden="0"/>
    </dxf>
    <dxf>
      <font>
        <b/>
      </font>
      <numFmt numFmtId="34" formatCode="_(&quot;$&quot;* #,##0.00_);_(&quot;$&quot;* \(#,##0.00\);_(&quot;$&quot;* &quot;-&quot;??_);_(@_)"/>
      <border diagonalUp="0" diagonalDown="0">
        <left style="thin">
          <color indexed="64"/>
        </left>
        <right style="thin">
          <color theme="0" tint="-0.499984740745262"/>
        </right>
        <top style="medium">
          <color auto="1"/>
        </top>
        <bottom style="medium">
          <color auto="1"/>
        </bottom>
        <vertical/>
        <horizontal style="medium">
          <color auto="1"/>
        </horizontal>
      </border>
      <protection locked="1" hidden="0"/>
    </dxf>
    <dxf>
      <font>
        <b val="0"/>
        <i/>
        <color theme="0" tint="-0.499984740745262"/>
      </font>
    </dxf>
    <dxf>
      <font>
        <b/>
        <i/>
        <color theme="0" tint="-0.499984740745262"/>
      </font>
    </dxf>
    <dxf>
      <font>
        <b/>
        <i val="0"/>
      </font>
    </dxf>
    <dxf>
      <font>
        <color theme="4" tint="-0.24994659260841701"/>
      </font>
    </dxf>
    <dxf>
      <font>
        <b val="0"/>
        <i/>
        <color theme="0" tint="-0.499984740745262"/>
      </font>
    </dxf>
    <dxf>
      <font>
        <b/>
        <i/>
        <color theme="0" tint="-0.499984740745262"/>
      </font>
    </dxf>
    <dxf>
      <font>
        <b/>
        <i/>
        <color theme="0" tint="-0.499984740745262"/>
      </font>
    </dxf>
    <dxf>
      <font>
        <b/>
        <i/>
        <color theme="0" tint="-0.499984740745262"/>
      </font>
    </dxf>
    <dxf>
      <font>
        <b/>
        <i/>
        <color theme="0" tint="-0.499984740745262"/>
      </font>
    </dxf>
    <dxf>
      <font>
        <b/>
        <i/>
        <color theme="0" tint="-0.499984740745262"/>
      </font>
    </dxf>
    <dxf>
      <font>
        <b/>
        <i/>
        <color theme="0" tint="-0.499984740745262"/>
      </font>
    </dxf>
    <dxf>
      <font>
        <b/>
        <i/>
        <color theme="0" tint="-0.499984740745262"/>
      </font>
    </dxf>
    <dxf>
      <font>
        <b/>
        <i/>
        <color theme="0" tint="-0.499984740745262"/>
      </font>
    </dxf>
    <dxf>
      <font>
        <b val="0"/>
        <i/>
        <color theme="0" tint="-0.499984740745262"/>
      </font>
    </dxf>
    <dxf>
      <font>
        <b/>
        <i/>
        <color theme="0" tint="-0.499984740745262"/>
      </font>
    </dxf>
    <dxf>
      <font>
        <b/>
        <i val="0"/>
      </font>
    </dxf>
    <dxf>
      <font>
        <color theme="4" tint="-0.24994659260841701"/>
      </font>
    </dxf>
    <dxf>
      <font>
        <b val="0"/>
        <i/>
        <color theme="0" tint="-0.499984740745262"/>
      </font>
    </dxf>
    <dxf>
      <font>
        <b/>
        <i/>
        <color theme="0" tint="-0.499984740745262"/>
      </font>
    </dxf>
    <dxf>
      <font>
        <b/>
        <i/>
        <color theme="0" tint="-0.499984740745262"/>
      </font>
    </dxf>
    <dxf>
      <font>
        <b/>
        <i/>
        <color theme="0" tint="-0.499984740745262"/>
      </font>
    </dxf>
    <dxf>
      <font>
        <b/>
        <i/>
        <color theme="0" tint="-0.499984740745262"/>
      </font>
    </dxf>
    <dxf>
      <font>
        <b/>
        <i/>
        <color theme="0" tint="-0.499984740745262"/>
      </font>
    </dxf>
    <dxf>
      <font>
        <b/>
        <i/>
        <color theme="0" tint="-0.499984740745262"/>
      </font>
    </dxf>
    <dxf>
      <font>
        <b/>
        <i/>
        <color theme="0" tint="-0.499984740745262"/>
      </font>
    </dxf>
    <dxf>
      <font>
        <b/>
        <i/>
        <color theme="0" tint="-0.499984740745262"/>
      </font>
    </dxf>
    <dxf>
      <alignment horizontal="left" vertical="bottom" textRotation="0" wrapText="0" indent="1" justifyLastLine="0" shrinkToFit="0" readingOrder="0"/>
      <border diagonalUp="0" diagonalDown="0">
        <left style="thin">
          <color rgb="FFD4D4D4"/>
        </left>
        <right/>
        <top style="thin">
          <color rgb="FFD4D4D4"/>
        </top>
        <bottom style="thin">
          <color rgb="FFD4D4D4"/>
        </bottom>
        <vertical style="thin">
          <color rgb="FFD4D4D4"/>
        </vertical>
        <horizontal style="thin">
          <color rgb="FFD4D4D4"/>
        </horizontal>
      </border>
    </dxf>
    <dxf>
      <alignment horizontal="center" vertical="bottom" textRotation="0" wrapText="0" indent="0" justifyLastLine="0" shrinkToFit="0" readingOrder="0"/>
      <border diagonalUp="0" diagonalDown="0">
        <left/>
        <right style="thin">
          <color rgb="FFD4D4D4"/>
        </right>
        <top style="thin">
          <color rgb="FFD4D4D4"/>
        </top>
        <bottom style="thin">
          <color rgb="FFD4D4D4"/>
        </bottom>
        <vertical style="thin">
          <color rgb="FFD4D4D4"/>
        </vertical>
        <horizontal style="thin">
          <color rgb="FFD4D4D4"/>
        </horizontal>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1" justifyLastLine="0" shrinkToFit="0" readingOrder="0"/>
      <border diagonalUp="0" diagonalDown="0">
        <left style="thin">
          <color rgb="FFD4D4D4"/>
        </left>
        <right/>
        <top style="thin">
          <color rgb="FFD4D4D4"/>
        </top>
        <bottom style="thin">
          <color rgb="FFD4D4D4"/>
        </bottom>
        <vertical style="thin">
          <color rgb="FFD4D4D4"/>
        </vertical>
        <horizontal style="thin">
          <color rgb="FFD4D4D4"/>
        </horizontal>
      </border>
    </dxf>
    <dxf>
      <alignment horizontal="center" vertical="bottom" textRotation="0" wrapText="0" indent="0" justifyLastLine="0" shrinkToFit="0" readingOrder="0"/>
      <border diagonalUp="0" diagonalDown="0">
        <left/>
        <right style="thin">
          <color rgb="FFD4D4D4"/>
        </right>
        <top style="thin">
          <color rgb="FFD4D4D4"/>
        </top>
        <bottom style="thin">
          <color rgb="FFD4D4D4"/>
        </bottom>
        <vertical style="thin">
          <color rgb="FFD4D4D4"/>
        </vertical>
        <horizontal style="thin">
          <color rgb="FFD4D4D4"/>
        </horizontal>
      </border>
    </dxf>
    <dxf>
      <border diagonalUp="0" diagonalDown="0">
        <left style="thin">
          <color indexed="64"/>
        </left>
        <right style="thin">
          <color indexed="64"/>
        </right>
        <top style="thin">
          <color indexed="64"/>
        </top>
        <bottom style="thin">
          <color indexed="64"/>
        </bottom>
      </border>
    </dxf>
    <dxf>
      <border outline="0">
        <bottom style="medium">
          <color indexed="64"/>
        </bottom>
      </border>
    </dxf>
    <dxf>
      <alignment horizontal="left" vertical="bottom" textRotation="0" wrapText="0" indent="1" justifyLastLine="0" shrinkToFit="0" readingOrder="0"/>
    </dxf>
    <dxf>
      <alignment horizontal="center" vertical="bottom" textRotation="0" wrapText="0" indent="0" justifyLastLine="0" shrinkToFit="0" readingOrder="0"/>
    </dxf>
    <dxf>
      <border>
        <bottom style="medium">
          <color indexed="64"/>
        </bottom>
      </border>
    </dxf>
    <dxf>
      <fill>
        <patternFill patternType="solid">
          <fgColor indexed="64"/>
          <bgColor rgb="FFAAD4F4"/>
        </patternFill>
      </fill>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right style="thin">
          <color indexed="64"/>
        </right>
        <top/>
        <bottom/>
        <vertical/>
        <horizontal/>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1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11"/>
        <name val="Calibri"/>
        <scheme val="minor"/>
      </font>
      <numFmt numFmtId="34" formatCode="_(&quot;$&quot;* #,##0.00_);_(&quot;$&quot;* \(#,##0.00\);_(&quot;$&quot;* &quot;-&quot;??_);_(@_)"/>
      <alignment horizontal="general" vertical="center" textRotation="0" wrapText="0" indent="0" justifyLastLine="0" shrinkToFit="0" readingOrder="0"/>
      <border diagonalUp="0" diagonalDown="0">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right/>
        <top/>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font>
        <b val="0"/>
        <strike val="0"/>
        <outline val="0"/>
        <shadow val="0"/>
        <u val="none"/>
        <vertAlign val="baseline"/>
        <sz val="11"/>
        <name val="Calibri"/>
        <scheme val="minor"/>
      </font>
      <alignment horizontal="left" vertical="center" textRotation="0" wrapText="1" relativeIndent="1" justifyLastLine="0" shrinkToFit="0" readingOrder="0"/>
      <border diagonalUp="0" diagonalDown="0">
        <left style="thin">
          <color auto="1"/>
        </left>
        <right/>
        <top/>
        <bottom/>
        <vertical/>
        <horizontal/>
      </border>
      <protection locked="1" hidden="0"/>
    </dxf>
    <dxf>
      <font>
        <strike val="0"/>
        <outline val="0"/>
        <shadow val="0"/>
        <u val="none"/>
        <vertAlign val="baseline"/>
        <sz val="11"/>
        <name val="Calibri"/>
        <scheme val="none"/>
      </font>
      <protection locked="1" hidden="0"/>
    </dxf>
    <dxf>
      <border diagonalUp="0" diagonalDown="0">
        <left style="thin">
          <color rgb="FF000000"/>
        </left>
        <right style="thin">
          <color rgb="FF000000"/>
        </right>
        <bottom style="thin">
          <color rgb="FF000000"/>
        </bottom>
      </border>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protection locked="1" hidden="0"/>
    </dxf>
    <dxf>
      <border>
        <bottom style="medium">
          <color auto="1"/>
        </bottom>
      </border>
    </dxf>
    <dxf>
      <font>
        <b/>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bottom/>
        <vertical style="thin">
          <color theme="0" tint="-0.34998626667073579"/>
        </vertical>
        <horizontal/>
      </border>
      <protection locked="1" hidden="0"/>
    </dxf>
    <dxf>
      <alignment horizontal="left" vertical="top" textRotation="0" wrapText="1" indent="0" justifyLastLine="0" shrinkToFit="0" readingOrder="0"/>
      <border diagonalUp="0" diagonalDown="0">
        <left style="thin">
          <color theme="0" tint="-0.34998626667073579"/>
        </left>
        <right style="thin">
          <color indexed="64"/>
        </right>
        <top style="medium">
          <color auto="1"/>
        </top>
        <bottom style="medium">
          <color auto="1"/>
        </bottom>
        <vertical/>
        <horizontal style="medium">
          <color auto="1"/>
        </horizontal>
      </border>
      <protection locked="0" hidden="0"/>
    </dxf>
    <dxf>
      <numFmt numFmtId="34" formatCode="_(&quot;$&quot;* #,##0.00_);_(&quot;$&quot;* \(#,##0.00\);_(&quot;$&quot;* &quot;-&quot;??_);_(@_)"/>
      <alignment horizontal="general" vertical="top" textRotation="0" wrapText="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horizontal="general" vertical="top" textRotation="0" wrapText="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horizontal="general" vertical="top" textRotation="0" wrapText="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alignment horizontal="left" vertical="top" textRotation="0" wrapText="1"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alignment horizontal="center" vertical="top" textRotation="0" wrapText="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alignment horizontal="center" vertical="top" textRotation="0" wrapText="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alignment horizontal="general" vertical="top" textRotation="0" wrapText="0" indent="0" justifyLastLine="0" shrinkToFit="0" readingOrder="0"/>
      <border diagonalUp="0" diagonalDown="0">
        <left style="thin">
          <color auto="1"/>
        </left>
        <right style="thin">
          <color rgb="FFD4D4D4"/>
        </right>
        <top style="thin">
          <color rgb="FFD4D4D4"/>
        </top>
        <bottom style="thin">
          <color rgb="FFD4D4D4"/>
        </bottom>
        <vertical style="thin">
          <color rgb="FFD4D4D4"/>
        </vertical>
        <horizontal style="thin">
          <color rgb="FFD4D4D4"/>
        </horizontal>
      </border>
      <protection locked="0" hidden="0"/>
    </dxf>
    <dxf>
      <border diagonalUp="0" diagonalDown="0">
        <left style="thin">
          <color auto="1"/>
        </left>
        <right style="thin">
          <color auto="1"/>
        </right>
        <top style="thin">
          <color auto="1"/>
        </top>
        <bottom style="thin">
          <color auto="1"/>
        </bottom>
      </border>
    </dxf>
    <dxf>
      <alignment vertical="top" textRotation="0" indent="0" justifyLastLine="0" shrinkToFit="0" readingOrder="0"/>
      <protection locked="0" hidden="0"/>
    </dxf>
    <dxf>
      <border>
        <bottom style="medium">
          <color indexed="64"/>
        </bottom>
      </border>
    </dxf>
    <dxf>
      <font>
        <b/>
      </font>
      <alignment horizontal="general" vertical="center" textRotation="0" wrapText="1" indent="0" justifyLastLine="0" shrinkToFit="0" readingOrder="0"/>
      <border diagonalUp="0" diagonalDown="0">
        <left style="thin">
          <color theme="0" tint="-0.34998626667073579"/>
        </left>
        <right style="thin">
          <color theme="0" tint="-0.34998626667073579"/>
        </right>
        <top/>
        <bottom/>
        <vertical style="thin">
          <color theme="0" tint="-0.34998626667073579"/>
        </vertical>
        <horizontal/>
      </border>
      <protection locked="0" hidden="0"/>
    </dxf>
    <dxf>
      <numFmt numFmtId="34" formatCode="_(&quot;$&quot;* #,##0.00_);_(&quot;$&quot;* \(#,##0.00\);_(&quot;$&quot;* &quot;-&quot;??_);_(@_)"/>
      <border diagonalUp="0" diagonalDown="0">
        <left/>
        <right style="thin">
          <color indexed="64"/>
        </right>
        <top style="medium">
          <color auto="1"/>
        </top>
        <bottom style="medium">
          <color auto="1"/>
        </bottom>
        <vertical/>
        <horizontal style="medium">
          <color auto="1"/>
        </horizontal>
      </border>
      <protection locked="1" hidden="0"/>
    </dxf>
    <dxf>
      <numFmt numFmtId="34" formatCode="_(&quot;$&quot;* #,##0.00_);_(&quot;$&quot;* \(#,##0.00\);_(&quot;$&quot;* &quot;-&quot;??_);_(@_)"/>
      <border diagonalUp="0" diagonalDown="0">
        <left style="thin">
          <color rgb="FFD4D4D4"/>
        </left>
        <right style="thin">
          <color rgb="FFD4D4D4"/>
        </right>
        <top style="thin">
          <color rgb="FFD4D4D4"/>
        </top>
        <bottom style="thin">
          <color indexed="64"/>
        </bottom>
        <vertical/>
        <horizontal/>
      </border>
      <protection locked="1" hidden="0"/>
    </dxf>
    <dxf>
      <numFmt numFmtId="34" formatCode="_(&quot;$&quot;* #,##0.00_);_(&quot;$&quot;* \(#,##0.00\);_(&quot;$&quot;* &quot;-&quot;??_);_(@_)"/>
      <border diagonalUp="0" diagonalDown="0">
        <left style="thin">
          <color rgb="FFD4D4D4"/>
        </left>
        <right style="thin">
          <color rgb="FFD4D4D4"/>
        </right>
        <top style="thin">
          <color rgb="FFD4D4D4"/>
        </top>
        <bottom style="thin">
          <color indexed="64"/>
        </bottom>
        <vertical/>
        <horizontal/>
      </border>
      <protection locked="1" hidden="0"/>
    </dxf>
    <dxf>
      <numFmt numFmtId="34" formatCode="_(&quot;$&quot;* #,##0.00_);_(&quot;$&quot;* \(#,##0.00\);_(&quot;$&quot;* &quot;-&quot;??_);_(@_)"/>
      <border diagonalUp="0" diagonalDown="0">
        <left style="thin">
          <color rgb="FFD4D4D4"/>
        </left>
        <right style="thin">
          <color rgb="FFD4D4D4"/>
        </right>
        <top style="thin">
          <color rgb="FFD4D4D4"/>
        </top>
        <bottom style="thin">
          <color indexed="64"/>
        </bottom>
        <vertical/>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font>
        <b/>
      </font>
      <alignment horizontal="right" vertical="center" textRotation="0" wrapText="0" indent="1" justifyLastLine="0" shrinkToFit="0" readingOrder="0"/>
      <protection locked="1" hidden="0"/>
    </dxf>
    <dxf>
      <protection locked="1" hidden="0"/>
    </dxf>
    <dxf>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right style="thin">
          <color auto="1"/>
        </right>
        <top/>
        <bottom/>
        <vertical/>
        <horizontal/>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2"/>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1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rgb="FFD4D4D4"/>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strike val="0"/>
        <outline val="0"/>
        <shadow val="0"/>
        <u val="none"/>
        <vertAlign val="baseline"/>
        <sz val="11"/>
        <name val="Calibri"/>
        <scheme val="minor"/>
      </font>
      <numFmt numFmtId="34" formatCode="_(&quot;$&quot;* #,##0.00_);_(&quot;$&quot;* \(#,##0.00\);_(&quot;$&quot;* &quot;-&quot;??_);_(@_)"/>
      <alignment horizontal="general" vertical="center" textRotation="0" wrapText="0" indent="0" justifyLastLine="0" shrinkToFit="0" readingOrder="0"/>
      <border diagonalUp="0" diagonalDown="0">
        <left/>
        <right style="thin">
          <color rgb="FFD4D4D4"/>
        </right>
        <top style="thin">
          <color rgb="FFD4D4D4"/>
        </top>
        <bottom style="thin">
          <color rgb="FFD4D4D4"/>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right/>
        <top/>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font>
        <b val="0"/>
        <strike val="0"/>
        <outline val="0"/>
        <shadow val="0"/>
        <u val="none"/>
        <vertAlign val="baseline"/>
        <sz val="11"/>
        <name val="Calibri"/>
        <scheme val="minor"/>
      </font>
      <alignment horizontal="left" vertical="center" textRotation="0" wrapText="1" relativeIndent="1" justifyLastLine="0" shrinkToFit="0" readingOrder="0"/>
      <border diagonalUp="0" diagonalDown="0">
        <left style="thin">
          <color auto="1"/>
        </left>
        <right/>
        <top/>
        <bottom/>
        <vertical/>
        <horizontal/>
      </border>
      <protection locked="1" hidden="0"/>
    </dxf>
    <dxf>
      <font>
        <strike val="0"/>
        <outline val="0"/>
        <shadow val="0"/>
        <u val="none"/>
        <vertAlign val="baseline"/>
        <sz val="11"/>
        <name val="Calibri"/>
        <scheme val="minor"/>
      </font>
      <protection locked="1" hidden="0"/>
    </dxf>
    <dxf>
      <border diagonalUp="0" diagonalDown="0">
        <left style="thin">
          <color indexed="64"/>
        </left>
        <right style="thin">
          <color indexed="64"/>
        </right>
        <bottom style="thin">
          <color indexed="64"/>
        </bottom>
      </border>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protection locked="1" hidden="0"/>
    </dxf>
    <dxf>
      <border>
        <bottom style="medium">
          <color auto="1"/>
        </bottom>
      </border>
    </dxf>
    <dxf>
      <font>
        <b/>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left style="thin">
          <color theme="0" tint="-0.34998626667073579"/>
        </left>
        <right style="thin">
          <color theme="0" tint="-0.34998626667073579"/>
        </right>
        <top/>
        <bottom/>
        <vertical style="thin">
          <color theme="0" tint="-0.34998626667073579"/>
        </vertical>
        <horizontal/>
      </border>
      <protection locked="1" hidden="0"/>
    </dxf>
    <dxf>
      <alignment horizontal="left" vertical="top" textRotation="0" wrapText="1" indent="0" justifyLastLine="0" shrinkToFit="0" readingOrder="0"/>
      <border diagonalUp="0" diagonalDown="0">
        <left style="thin">
          <color theme="0" tint="-0.34998626667073579"/>
        </left>
        <right style="thin">
          <color indexed="64"/>
        </right>
        <top style="medium">
          <color auto="1"/>
        </top>
        <bottom style="medium">
          <color auto="1"/>
        </bottom>
        <vertical/>
        <horizontal style="medium">
          <color auto="1"/>
        </horizontal>
      </border>
      <protection locked="0" hidden="0"/>
    </dxf>
    <dxf>
      <numFmt numFmtId="34" formatCode="_(&quot;$&quot;* #,##0.00_);_(&quot;$&quot;* \(#,##0.00\);_(&quot;$&quot;* &quot;-&quot;??_);_(@_)"/>
      <alignment horizontal="general" vertical="top" textRotation="0" wrapText="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horizontal="general" vertical="top" textRotation="0" wrapText="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horizontal="general" vertical="top" textRotation="0" wrapText="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numFmt numFmtId="34" formatCode="_(&quot;$&quot;* #,##0.00_);_(&quot;$&quot;* \(#,##0.00\);_(&quot;$&quot;* &quot;-&quot;??_);_(@_)"/>
      <alignment vertical="top" textRotation="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alignment horizontal="left" vertical="top" textRotation="0" wrapText="1"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alignment horizontal="center" vertical="top" textRotation="0" wrapText="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alignment horizontal="center" vertical="top" textRotation="0" wrapText="0" indent="0" justifyLastLine="0" shrinkToFit="0" readingOrder="0"/>
      <border diagonalUp="0" diagonalDown="0">
        <left style="thin">
          <color rgb="FFD4D4D4"/>
        </left>
        <right style="thin">
          <color rgb="FFD4D4D4"/>
        </right>
        <top style="thin">
          <color rgb="FFD4D4D4"/>
        </top>
        <bottom style="thin">
          <color rgb="FFD4D4D4"/>
        </bottom>
        <vertical style="thin">
          <color rgb="FFD4D4D4"/>
        </vertical>
        <horizontal style="thin">
          <color rgb="FFD4D4D4"/>
        </horizontal>
      </border>
      <protection locked="0" hidden="0"/>
    </dxf>
    <dxf>
      <alignment horizontal="general" vertical="top" textRotation="0" wrapText="0" indent="0" justifyLastLine="0" shrinkToFit="0" readingOrder="0"/>
      <border diagonalUp="0" diagonalDown="0">
        <left style="thin">
          <color auto="1"/>
        </left>
        <right style="thin">
          <color rgb="FFD4D4D4"/>
        </right>
        <top style="thin">
          <color rgb="FFD4D4D4"/>
        </top>
        <bottom style="thin">
          <color rgb="FFD4D4D4"/>
        </bottom>
        <vertical style="thin">
          <color rgb="FFD4D4D4"/>
        </vertical>
        <horizontal style="thin">
          <color rgb="FFD4D4D4"/>
        </horizontal>
      </border>
      <protection locked="0" hidden="0"/>
    </dxf>
    <dxf>
      <border diagonalUp="0" diagonalDown="0">
        <left style="thin">
          <color auto="1"/>
        </left>
        <right style="thin">
          <color auto="1"/>
        </right>
        <top style="thin">
          <color auto="1"/>
        </top>
        <bottom style="thin">
          <color auto="1"/>
        </bottom>
      </border>
    </dxf>
    <dxf>
      <alignment vertical="top" textRotation="0" indent="0" justifyLastLine="0" shrinkToFit="0" readingOrder="0"/>
      <protection locked="0" hidden="0"/>
    </dxf>
    <dxf>
      <border>
        <bottom style="medium">
          <color indexed="64"/>
        </bottom>
      </border>
    </dxf>
    <dxf>
      <font>
        <b/>
      </font>
      <alignment horizontal="general" vertical="center" textRotation="0" wrapText="1" indent="0" justifyLastLine="0" shrinkToFit="0" readingOrder="0"/>
      <border diagonalUp="0" diagonalDown="0">
        <left style="thin">
          <color theme="0" tint="-0.34998626667073579"/>
        </left>
        <right style="thin">
          <color theme="0" tint="-0.34998626667073579"/>
        </right>
        <top/>
        <bottom/>
        <vertical style="thin">
          <color theme="0" tint="-0.34998626667073579"/>
        </vertical>
        <horizontal/>
      </border>
      <protection locked="0" hidden="0"/>
    </dxf>
    <dxf>
      <numFmt numFmtId="34" formatCode="_(&quot;$&quot;* #,##0.00_);_(&quot;$&quot;* \(#,##0.00\);_(&quot;$&quot;* &quot;-&quot;??_);_(@_)"/>
      <border diagonalUp="0" diagonalDown="0">
        <left/>
        <right style="thin">
          <color indexed="64"/>
        </right>
        <top style="medium">
          <color auto="1"/>
        </top>
        <bottom style="medium">
          <color auto="1"/>
        </bottom>
        <vertical/>
        <horizontal style="medium">
          <color auto="1"/>
        </horizontal>
      </border>
      <protection locked="1" hidden="0"/>
    </dxf>
    <dxf>
      <numFmt numFmtId="34" formatCode="_(&quot;$&quot;* #,##0.00_);_(&quot;$&quot;* \(#,##0.00\);_(&quot;$&quot;* &quot;-&quot;??_);_(@_)"/>
      <border diagonalUp="0" diagonalDown="0">
        <left style="thin">
          <color rgb="FFD4D4D4"/>
        </left>
        <right style="thin">
          <color rgb="FFD4D4D4"/>
        </right>
        <top style="thin">
          <color rgb="FFD4D4D4"/>
        </top>
        <bottom style="thin">
          <color indexed="64"/>
        </bottom>
        <vertical/>
        <horizontal/>
      </border>
      <protection locked="1" hidden="0"/>
    </dxf>
    <dxf>
      <numFmt numFmtId="34" formatCode="_(&quot;$&quot;* #,##0.00_);_(&quot;$&quot;* \(#,##0.00\);_(&quot;$&quot;* &quot;-&quot;??_);_(@_)"/>
      <border diagonalUp="0" diagonalDown="0">
        <left style="thin">
          <color rgb="FFD4D4D4"/>
        </left>
        <right style="thin">
          <color rgb="FFD4D4D4"/>
        </right>
        <top style="thin">
          <color rgb="FFD4D4D4"/>
        </top>
        <bottom style="thin">
          <color indexed="64"/>
        </bottom>
        <vertical/>
        <horizontal/>
      </border>
      <protection locked="1" hidden="0"/>
    </dxf>
    <dxf>
      <numFmt numFmtId="34" formatCode="_(&quot;$&quot;* #,##0.00_);_(&quot;$&quot;* \(#,##0.00\);_(&quot;$&quot;* &quot;-&quot;??_);_(@_)"/>
      <border diagonalUp="0" diagonalDown="0">
        <left style="thin">
          <color rgb="FFD4D4D4"/>
        </left>
        <right style="thin">
          <color rgb="FFD4D4D4"/>
        </right>
        <top style="thin">
          <color rgb="FFD4D4D4"/>
        </top>
        <bottom style="thin">
          <color indexed="64"/>
        </bottom>
        <vertical/>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numFmt numFmtId="34" formatCode="_(&quot;$&quot;* #,##0.00_);_(&quot;$&quot;* \(#,##0.00\);_(&quot;$&quot;* &quot;-&quot;??_);_(@_)"/>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font>
        <b/>
      </font>
      <alignment horizontal="right" vertical="center" textRotation="0" wrapText="0" indent="1" justifyLastLine="0" shrinkToFit="0" readingOrder="0"/>
      <protection locked="1" hidden="0"/>
    </dxf>
    <dxf>
      <protection locked="1" hidden="0"/>
    </dxf>
    <dxf>
      <alignment horizontal="center" vertical="center" textRotation="0" wrapText="1" indent="0" justifyLastLine="0" shrinkToFit="0" readingOrder="0"/>
      <protection locked="1" hidden="0"/>
    </dxf>
    <dxf>
      <font>
        <strike val="0"/>
      </font>
      <fill>
        <patternFill>
          <bgColor rgb="FFE5F2FB"/>
        </patternFill>
      </fill>
    </dxf>
    <dxf>
      <fill>
        <patternFill>
          <bgColor rgb="FFE5F2FB"/>
        </patternFill>
      </fill>
    </dxf>
    <dxf>
      <font>
        <b/>
        <i val="0"/>
      </font>
      <fill>
        <patternFill>
          <bgColor rgb="FFAAD4F4"/>
        </patternFill>
      </fill>
      <border>
        <left style="thin">
          <color auto="1"/>
        </left>
        <right style="thin">
          <color auto="1"/>
        </right>
        <top/>
        <bottom style="medium">
          <color auto="1"/>
        </bottom>
        <vertical style="thin">
          <color theme="0" tint="-0.34998626667073579"/>
        </vertical>
        <horizontal style="thin">
          <color theme="0" tint="-0.34998626667073579"/>
        </horizontal>
      </border>
    </dxf>
    <dxf>
      <border diagonalUp="0" diagonalDown="0">
        <left style="thin">
          <color theme="1"/>
        </left>
        <right style="thin">
          <color theme="1"/>
        </right>
        <top/>
        <bottom style="thin">
          <color theme="1"/>
        </bottom>
        <vertical style="thin">
          <color rgb="FFD4D4D4"/>
        </vertical>
        <horizontal style="thin">
          <color rgb="FFD4D4D4"/>
        </horizontal>
      </border>
    </dxf>
    <dxf>
      <fill>
        <patternFill>
          <bgColor rgb="FFE5F2FB"/>
        </patternFill>
      </fill>
    </dxf>
    <dxf>
      <font>
        <b/>
        <i val="0"/>
      </font>
      <fill>
        <patternFill>
          <bgColor rgb="FFAAD4F4"/>
        </patternFill>
      </fill>
      <border>
        <bottom style="medium">
          <color auto="1"/>
        </bottom>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border>
        <bottom style="medium">
          <color auto="1"/>
        </bottom>
      </border>
    </dxf>
    <dxf>
      <border diagonalUp="0" diagonalDown="0">
        <left style="medium">
          <color theme="1"/>
        </left>
        <right style="medium">
          <color theme="1"/>
        </right>
        <top style="medium">
          <color theme="1"/>
        </top>
        <bottom style="medium">
          <color theme="1"/>
        </bottom>
        <vertical style="thin">
          <color rgb="FFD4D4D4"/>
        </vertical>
        <horizontal style="thin">
          <color rgb="FFD4D4D4"/>
        </horizontal>
      </border>
    </dxf>
    <dxf>
      <font>
        <b/>
        <i val="0"/>
      </font>
      <fill>
        <patternFill>
          <bgColor rgb="FFAAD4F4"/>
        </patternFill>
      </fill>
      <border>
        <bottom style="medium">
          <color auto="1"/>
        </bottom>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dxf>
    <dxf>
      <font>
        <b/>
        <i val="0"/>
      </font>
      <fill>
        <patternFill>
          <bgColor rgb="FFAAD4F4"/>
        </patternFill>
      </fill>
      <border>
        <top style="medium">
          <color auto="1"/>
        </top>
      </border>
    </dxf>
    <dxf>
      <font>
        <b/>
        <i val="0"/>
      </font>
      <fill>
        <patternFill>
          <bgColor rgb="FFAAD4F4"/>
        </patternFill>
      </fill>
      <border>
        <bottom style="medium">
          <color auto="1"/>
        </bottom>
      </border>
    </dxf>
    <dxf>
      <fill>
        <patternFill>
          <bgColor theme="0"/>
        </patternFill>
      </fill>
      <border>
        <left style="thin">
          <color auto="1"/>
        </left>
        <right style="thin">
          <color auto="1"/>
        </right>
        <top style="thin">
          <color auto="1"/>
        </top>
        <bottom style="thin">
          <color auto="1"/>
        </bottom>
        <vertical/>
        <horizontal/>
      </border>
    </dxf>
  </dxfs>
  <tableStyles count="7" defaultTableStyle="No Format" defaultPivotStyle="PivotStyleLight16">
    <tableStyle name="No Format" pivot="0" count="0"/>
    <tableStyle name="ODE" table="0" count="4">
      <tableStyleElement type="wholeTable" dxfId="199"/>
      <tableStyleElement type="headerRow" dxfId="198"/>
      <tableStyleElement type="totalRow" dxfId="197"/>
      <tableStyleElement type="pageFieldLabels" dxfId="196"/>
    </tableStyle>
    <tableStyle name="ODE Basic" pivot="0" count="2">
      <tableStyleElement type="wholeTable" dxfId="195"/>
      <tableStyleElement type="headerRow" dxfId="194"/>
    </tableStyle>
    <tableStyle name="ODE Bold Outline" pivot="0" count="2">
      <tableStyleElement type="wholeTable" dxfId="193"/>
      <tableStyleElement type="headerRow" dxfId="192"/>
    </tableStyle>
    <tableStyle name="ODE Row Alt" pivot="0" count="3">
      <tableStyleElement type="wholeTable" dxfId="191"/>
      <tableStyleElement type="headerRow" dxfId="190"/>
      <tableStyleElement type="secondRowStripe" dxfId="189"/>
    </tableStyle>
    <tableStyle name="ODE Row Alt 2" pivot="0" count="3">
      <tableStyleElement type="wholeTable" dxfId="188"/>
      <tableStyleElement type="headerRow" dxfId="187"/>
      <tableStyleElement type="secondRowStripe" dxfId="186"/>
    </tableStyle>
    <tableStyle name="Table Style 1" pivot="0" count="1">
      <tableStyleElement type="secondRowStripe" dxfId="185"/>
    </tableStyle>
  </tableStyles>
  <colors>
    <mruColors>
      <color rgb="FFAAD4F4"/>
      <color rgb="FFE5F2FB"/>
      <color rgb="FFC9E3F7"/>
      <color rgb="FF1A75BC"/>
      <color rgb="FFD4D4D4"/>
      <color rgb="FFAFAFAF"/>
      <color rgb="FFFFFFCC"/>
      <color rgb="FFFFC7CE"/>
      <color rgb="FF9C0006"/>
      <color rgb="FF9C6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342901</xdr:colOff>
      <xdr:row>1</xdr:row>
      <xdr:rowOff>123825</xdr:rowOff>
    </xdr:from>
    <xdr:to>
      <xdr:col>2</xdr:col>
      <xdr:colOff>2247900</xdr:colOff>
      <xdr:row>2</xdr:row>
      <xdr:rowOff>294889</xdr:rowOff>
    </xdr:to>
    <xdr:pic>
      <xdr:nvPicPr>
        <xdr:cNvPr id="3" name="Picture 2" descr="Oregon Department of Education logo"/>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11" t="15230" r="8415" b="34717"/>
        <a:stretch/>
      </xdr:blipFill>
      <xdr:spPr>
        <a:xfrm>
          <a:off x="885826" y="314325"/>
          <a:ext cx="1904999" cy="5615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1190625</xdr:colOff>
      <xdr:row>0</xdr:row>
      <xdr:rowOff>114300</xdr:rowOff>
    </xdr:from>
    <xdr:to>
      <xdr:col>20</xdr:col>
      <xdr:colOff>1190625</xdr:colOff>
      <xdr:row>5</xdr:row>
      <xdr:rowOff>133349</xdr:rowOff>
    </xdr:to>
    <xdr:cxnSp macro="">
      <xdr:nvCxnSpPr>
        <xdr:cNvPr id="9" name="Straight Arrow Connector 8" descr="&quot;&quot;"/>
        <xdr:cNvCxnSpPr/>
      </xdr:nvCxnSpPr>
      <xdr:spPr>
        <a:xfrm flipV="1">
          <a:off x="17411700" y="114300"/>
          <a:ext cx="0" cy="1285874"/>
        </a:xfrm>
        <a:prstGeom prst="straightConnector1">
          <a:avLst/>
        </a:prstGeom>
        <a:ln w="28575">
          <a:solidFill>
            <a:srgbClr val="1A75BC"/>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9526</xdr:colOff>
      <xdr:row>6</xdr:row>
      <xdr:rowOff>276225</xdr:rowOff>
    </xdr:from>
    <xdr:to>
      <xdr:col>2</xdr:col>
      <xdr:colOff>438151</xdr:colOff>
      <xdr:row>10</xdr:row>
      <xdr:rowOff>67659</xdr:rowOff>
    </xdr:to>
    <xdr:pic>
      <xdr:nvPicPr>
        <xdr:cNvPr id="4" name="Picture 3" descr="Oregon Department of Education logo"/>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92" t="10717" r="6451" b="17080"/>
        <a:stretch/>
      </xdr:blipFill>
      <xdr:spPr>
        <a:xfrm>
          <a:off x="190501" y="1543050"/>
          <a:ext cx="1847850" cy="762984"/>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942975</xdr:colOff>
      <xdr:row>0</xdr:row>
      <xdr:rowOff>85725</xdr:rowOff>
    </xdr:from>
    <xdr:to>
      <xdr:col>17</xdr:col>
      <xdr:colOff>942975</xdr:colOff>
      <xdr:row>2</xdr:row>
      <xdr:rowOff>209550</xdr:rowOff>
    </xdr:to>
    <xdr:cxnSp macro="">
      <xdr:nvCxnSpPr>
        <xdr:cNvPr id="2" name="Straight Arrow Connector 1" descr="&quot;&quot;"/>
        <xdr:cNvCxnSpPr/>
      </xdr:nvCxnSpPr>
      <xdr:spPr>
        <a:xfrm flipV="1">
          <a:off x="12849225" y="85725"/>
          <a:ext cx="0" cy="314325"/>
        </a:xfrm>
        <a:prstGeom prst="straightConnector1">
          <a:avLst/>
        </a:prstGeom>
        <a:ln w="28575">
          <a:solidFill>
            <a:srgbClr val="1A75BC"/>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133350</xdr:colOff>
      <xdr:row>0</xdr:row>
      <xdr:rowOff>95250</xdr:rowOff>
    </xdr:from>
    <xdr:to>
      <xdr:col>6</xdr:col>
      <xdr:colOff>238125</xdr:colOff>
      <xdr:row>2</xdr:row>
      <xdr:rowOff>102133</xdr:rowOff>
    </xdr:to>
    <xdr:pic>
      <xdr:nvPicPr>
        <xdr:cNvPr id="3" name="Picture 2" descr="Oregon Department of Education logo"/>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92" t="10717" r="6451" b="17080"/>
        <a:stretch/>
      </xdr:blipFill>
      <xdr:spPr>
        <a:xfrm>
          <a:off x="4905375" y="95250"/>
          <a:ext cx="1123950" cy="464083"/>
        </a:xfrm>
        <a:prstGeom prst="rect">
          <a:avLst/>
        </a:prstGeom>
        <a:ln>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20</xdr:col>
      <xdr:colOff>1190625</xdr:colOff>
      <xdr:row>0</xdr:row>
      <xdr:rowOff>114300</xdr:rowOff>
    </xdr:from>
    <xdr:to>
      <xdr:col>20</xdr:col>
      <xdr:colOff>1190625</xdr:colOff>
      <xdr:row>5</xdr:row>
      <xdr:rowOff>133349</xdr:rowOff>
    </xdr:to>
    <xdr:cxnSp macro="">
      <xdr:nvCxnSpPr>
        <xdr:cNvPr id="3" name="Straight Arrow Connector 2" descr="&quot;&quot;"/>
        <xdr:cNvCxnSpPr/>
      </xdr:nvCxnSpPr>
      <xdr:spPr>
        <a:xfrm flipV="1">
          <a:off x="12315825" y="114300"/>
          <a:ext cx="0" cy="1095374"/>
        </a:xfrm>
        <a:prstGeom prst="straightConnector1">
          <a:avLst/>
        </a:prstGeom>
        <a:ln w="28575">
          <a:solidFill>
            <a:srgbClr val="1A75BC"/>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9525</xdr:colOff>
      <xdr:row>8</xdr:row>
      <xdr:rowOff>0</xdr:rowOff>
    </xdr:from>
    <xdr:to>
      <xdr:col>2</xdr:col>
      <xdr:colOff>438150</xdr:colOff>
      <xdr:row>11</xdr:row>
      <xdr:rowOff>181959</xdr:rowOff>
    </xdr:to>
    <xdr:pic>
      <xdr:nvPicPr>
        <xdr:cNvPr id="4" name="Picture 3" descr="Oregon Department of Education logo"/>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92" t="10717" r="6451" b="17080"/>
        <a:stretch/>
      </xdr:blipFill>
      <xdr:spPr>
        <a:xfrm>
          <a:off x="190500" y="1857375"/>
          <a:ext cx="1847850" cy="762984"/>
        </a:xfrm>
        <a:prstGeom prst="rect">
          <a:avLst/>
        </a:prstGeom>
        <a:ln>
          <a:solidFill>
            <a:sysClr val="windowText" lastClr="000000"/>
          </a:solid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942975</xdr:colOff>
      <xdr:row>0</xdr:row>
      <xdr:rowOff>85725</xdr:rowOff>
    </xdr:from>
    <xdr:to>
      <xdr:col>12</xdr:col>
      <xdr:colOff>942975</xdr:colOff>
      <xdr:row>2</xdr:row>
      <xdr:rowOff>209550</xdr:rowOff>
    </xdr:to>
    <xdr:cxnSp macro="">
      <xdr:nvCxnSpPr>
        <xdr:cNvPr id="2" name="Straight Arrow Connector 1" descr="&quot;&quot;"/>
        <xdr:cNvCxnSpPr/>
      </xdr:nvCxnSpPr>
      <xdr:spPr>
        <a:xfrm flipV="1">
          <a:off x="12849225" y="85725"/>
          <a:ext cx="0" cy="314325"/>
        </a:xfrm>
        <a:prstGeom prst="straightConnector1">
          <a:avLst/>
        </a:prstGeom>
        <a:ln w="28575">
          <a:solidFill>
            <a:srgbClr val="1A75BC"/>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114300</xdr:colOff>
      <xdr:row>0</xdr:row>
      <xdr:rowOff>95250</xdr:rowOff>
    </xdr:from>
    <xdr:to>
      <xdr:col>6</xdr:col>
      <xdr:colOff>219075</xdr:colOff>
      <xdr:row>2</xdr:row>
      <xdr:rowOff>102133</xdr:rowOff>
    </xdr:to>
    <xdr:pic>
      <xdr:nvPicPr>
        <xdr:cNvPr id="3" name="Picture 2" descr="Oregon Department of Education logo"/>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92" t="10717" r="6451" b="17080"/>
        <a:stretch/>
      </xdr:blipFill>
      <xdr:spPr>
        <a:xfrm>
          <a:off x="4886325" y="95250"/>
          <a:ext cx="1123950" cy="464083"/>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id="10" name="Budget_Summary" displayName="Budget_Summary" ref="E7:T12" totalsRowShown="0" headerRowDxfId="184" dataDxfId="183">
  <autoFilter ref="E7:T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name="Fund Source:" dataDxfId="182"/>
    <tableColumn id="2" name="Total Funds" dataDxfId="0">
      <calculatedColumnFormula>SUM(Budget_Summary[[#This Row],[General 
Fund]:[(enter addt''l. fund source 3)]])</calculatedColumnFormula>
    </tableColumn>
    <tableColumn id="3" name="General _x000a_Fund" dataDxfId="181"/>
    <tableColumn id="4" name="Title I-A" dataDxfId="180"/>
    <tableColumn id="5" name="Title I-C" dataDxfId="179"/>
    <tableColumn id="6" name="Title II-A" dataDxfId="178"/>
    <tableColumn id="7" name="Title IV-B" dataDxfId="177"/>
    <tableColumn id="8" name="ESSER III" dataDxfId="176"/>
    <tableColumn id="9" name="SSA _x000a_Summer" dataDxfId="175"/>
    <tableColumn id="10" name="Jump Start Kindergarten" dataDxfId="174"/>
    <tableColumn id="11" name="(enter addt'l. fund source 1)" dataDxfId="173"/>
    <tableColumn id="12" name="(enter addt'l. fund source 2)" dataDxfId="172"/>
    <tableColumn id="13" name="(enter addt'l. fund source 3)" dataDxfId="171"/>
    <tableColumn id="14" name="(enter addt'l. fund source 4)" dataDxfId="170"/>
    <tableColumn id="15" name="(enter addt'l. fund source 5)" dataDxfId="169"/>
    <tableColumn id="16" name="(enter addt'l. fund source 6)" dataDxfId="168"/>
  </tableColumns>
  <tableStyleInfo name="No Format" showFirstColumn="0" showLastColumn="0" showRowStripes="1" showColumnStripes="0"/>
  <extLst>
    <ext xmlns:x14="http://schemas.microsoft.com/office/spreadsheetml/2009/9/main" uri="{504A1905-F514-4f6f-8877-14C23A59335A}">
      <x14:table altTextSummary="Budget summary"/>
    </ext>
  </extLst>
</table>
</file>

<file path=xl/tables/table2.xml><?xml version="1.0" encoding="utf-8"?>
<table xmlns="http://schemas.openxmlformats.org/spreadsheetml/2006/main" id="11" name="Budget_Detail" displayName="Budget_Detail" ref="B14:U64" totalsRowShown="0" headerRowDxfId="167" dataDxfId="165" headerRowBorderDxfId="166" tableBorderDxfId="164">
  <autoFilter ref="B14:U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sortState ref="B14:U63">
    <sortCondition ref="B14:B63"/>
    <sortCondition ref="C14:C63"/>
    <sortCondition ref="D14:D63"/>
  </sortState>
  <tableColumns count="20">
    <tableColumn id="17" name="Category" dataDxfId="163"/>
    <tableColumn id="1" name="Function Code" dataDxfId="162"/>
    <tableColumn id="2" name="Object _x000a_Code" dataDxfId="161"/>
    <tableColumn id="3" name="Expenditure Description" dataDxfId="160"/>
    <tableColumn id="4" name="Total Expenditure" dataDxfId="1">
      <calculatedColumnFormula>SUM(Budget_Detail[[#This Row],[General 
Fund]:[(enter addt''l. fund source 3)]])</calculatedColumnFormula>
    </tableColumn>
    <tableColumn id="5" name="General _x000a_Fund" dataDxfId="159"/>
    <tableColumn id="6" name="Title I-A" dataDxfId="158"/>
    <tableColumn id="7" name="Title I-C" dataDxfId="157"/>
    <tableColumn id="8" name="Title II-A" dataDxfId="156"/>
    <tableColumn id="9" name="Title IV-B" dataDxfId="155"/>
    <tableColumn id="10" name="ESSER III" dataDxfId="154"/>
    <tableColumn id="11" name="SSA _x000a_Summer" dataDxfId="153"/>
    <tableColumn id="12" name="Jump Start Kindergarten" dataDxfId="152"/>
    <tableColumn id="13" name="(enter addt'l. fund source 1)" dataDxfId="151"/>
    <tableColumn id="14" name="(enter addt'l. fund source 2)" dataDxfId="150"/>
    <tableColumn id="15" name="(enter addt'l. fund source 3)" dataDxfId="149"/>
    <tableColumn id="21" name="(enter addt'l. fund source 4)" dataDxfId="148"/>
    <tableColumn id="22" name="(enter addt'l. fund source 5)" dataDxfId="147"/>
    <tableColumn id="23" name="(enter addt'l. fund source 6)" dataDxfId="146"/>
    <tableColumn id="16" name="Notes" dataDxfId="145"/>
  </tableColumns>
  <tableStyleInfo name="ODE Row Alt" showFirstColumn="0" showLastColumn="0" showRowStripes="1" showColumnStripes="0"/>
  <extLst>
    <ext xmlns:x14="http://schemas.microsoft.com/office/spreadsheetml/2009/9/main" uri="{504A1905-F514-4f6f-8877-14C23A59335A}">
      <x14:table altTextSummary="Budget detail"/>
    </ext>
  </extLst>
</table>
</file>

<file path=xl/tables/table3.xml><?xml version="1.0" encoding="utf-8"?>
<table xmlns="http://schemas.openxmlformats.org/spreadsheetml/2006/main" id="1" name="Expenditures_By_Category" displayName="Expenditures_By_Category" ref="B4:Q15" headerRowDxfId="144" dataDxfId="142" totalsRowDxfId="140" headerRowBorderDxfId="143" tableBorderDxfId="141" headerRowCellStyle="Normal 2" dataCellStyle="Normal 2">
  <autoFilter ref="B4:Q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name="Category" totalsRowLabel="Total" dataDxfId="139" totalsRowDxfId="138" dataCellStyle="Normal 2"/>
    <tableColumn id="16" name="Grand Total" dataDxfId="2" totalsRowDxfId="137" dataCellStyle="Normal 2">
      <calculatedColumnFormula>SUM(Expenditures_By_Category[[#This Row],[General 
Fund]:[(enter addt''l. fund source 6)]])</calculatedColumnFormula>
    </tableColumn>
    <tableColumn id="2" name="General _x000a_Fund" dataDxfId="136" totalsRowDxfId="135" dataCellStyle="Normal 2"/>
    <tableColumn id="3" name="Title I-A" dataDxfId="134" totalsRowDxfId="133" dataCellStyle="Normal 2"/>
    <tableColumn id="4" name="Title I-C" dataDxfId="132" totalsRowDxfId="131" dataCellStyle="Normal 2"/>
    <tableColumn id="5" name="Title II-A" dataDxfId="130" totalsRowDxfId="129" dataCellStyle="Normal 2"/>
    <tableColumn id="6" name="Title IV-B" dataDxfId="128" totalsRowDxfId="127" dataCellStyle="Normal 2"/>
    <tableColumn id="7" name="ESSER III" dataDxfId="126" totalsRowDxfId="125" dataCellStyle="Normal 2"/>
    <tableColumn id="8" name="SSA _x000a_Summer" dataDxfId="124" totalsRowDxfId="123" dataCellStyle="Normal 2"/>
    <tableColumn id="9" name="Jump Start Kindergarten" dataDxfId="122" totalsRowDxfId="121" dataCellStyle="Normal 2"/>
    <tableColumn id="10" name="(enter addt'l. fund source 1)" dataDxfId="120" totalsRowDxfId="119" dataCellStyle="Normal 2"/>
    <tableColumn id="11" name="(enter addt'l. fund source 2)" dataDxfId="118" totalsRowDxfId="117" dataCellStyle="Normal 2"/>
    <tableColumn id="12" name="(enter addt'l. fund source 3)" dataDxfId="116" totalsRowDxfId="115" dataCellStyle="Normal 2"/>
    <tableColumn id="13" name="(enter addt'l. fund source 4)" dataDxfId="114" totalsRowDxfId="113" dataCellStyle="Normal 2"/>
    <tableColumn id="14" name="(enter addt'l. fund source 5)" dataDxfId="112" totalsRowDxfId="111" dataCellStyle="Normal 2"/>
    <tableColumn id="15" name="(enter addt'l. fund source 6)" totalsRowFunction="count" dataDxfId="110" totalsRowDxfId="109" dataCellStyle="Normal 2"/>
  </tableColumns>
  <tableStyleInfo name="ODE Row Alt" showFirstColumn="0" showLastColumn="0" showRowStripes="1" showColumnStripes="0"/>
  <extLst>
    <ext xmlns:x14="http://schemas.microsoft.com/office/spreadsheetml/2009/9/main" uri="{504A1905-F514-4f6f-8877-14C23A59335A}">
      <x14:table altTextSummary="Expenditures by category and funding source"/>
    </ext>
  </extLst>
</table>
</file>

<file path=xl/tables/table4.xml><?xml version="1.0" encoding="utf-8"?>
<table xmlns="http://schemas.openxmlformats.org/spreadsheetml/2006/main" id="4" name="Budget_Summary_Ex" displayName="Budget_Summary_Ex" ref="E7:T12" totalsRowShown="0" headerRowDxfId="108" dataDxfId="107">
  <autoFilter ref="E7:T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name="Fund Source:" dataDxfId="106"/>
    <tableColumn id="2" name="Total Funds" dataDxfId="5">
      <calculatedColumnFormula>SUM(Budget_Summary_Ex[[#This Row],[General 
Fund]:[(enter addt''l. fund source 3)]])</calculatedColumnFormula>
    </tableColumn>
    <tableColumn id="3" name="General _x000a_Fund" dataDxfId="105"/>
    <tableColumn id="4" name="Title I-A" dataDxfId="104"/>
    <tableColumn id="5" name="Title I-C" dataDxfId="103"/>
    <tableColumn id="6" name="Title IV-B" dataDxfId="102"/>
    <tableColumn id="7" name="ESSER II" dataDxfId="101"/>
    <tableColumn id="8" name="ESSER III" dataDxfId="100"/>
    <tableColumn id="9" name="SSA _x000a_Summer" dataDxfId="99"/>
    <tableColumn id="10" name="Jump Start Kindergarten" dataDxfId="98"/>
    <tableColumn id="11" name="K-8 Summer Learning Grant" dataDxfId="97"/>
    <tableColumn id="12" name="(enter addt'l. fund source 2)" dataDxfId="96"/>
    <tableColumn id="13" name="(enter addt'l. fund source 3)" dataDxfId="95"/>
    <tableColumn id="14" name="(enter addt'l. fund source 4)" dataDxfId="94"/>
    <tableColumn id="15" name="(enter addt'l. fund source 5)" dataDxfId="93"/>
    <tableColumn id="16" name="(enter addt'l. fund source 6)" dataDxfId="92"/>
  </tableColumns>
  <tableStyleInfo name="No Format" showFirstColumn="0" showLastColumn="0" showRowStripes="1" showColumnStripes="0"/>
  <extLst>
    <ext xmlns:x14="http://schemas.microsoft.com/office/spreadsheetml/2009/9/main" uri="{504A1905-F514-4f6f-8877-14C23A59335A}">
      <x14:table altTextSummary="Example budget summary"/>
    </ext>
  </extLst>
</table>
</file>

<file path=xl/tables/table5.xml><?xml version="1.0" encoding="utf-8"?>
<table xmlns="http://schemas.openxmlformats.org/spreadsheetml/2006/main" id="6" name="Budget_Detail_Ex" displayName="Budget_Detail_Ex" ref="B14:U23" totalsRowShown="0" headerRowDxfId="91" dataDxfId="89" headerRowBorderDxfId="90" tableBorderDxfId="88">
  <autoFilter ref="B14:U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sortState ref="B14:U63">
    <sortCondition ref="B14:B63"/>
    <sortCondition ref="C14:C63"/>
    <sortCondition ref="D14:D63"/>
  </sortState>
  <tableColumns count="20">
    <tableColumn id="17" name="Category" dataDxfId="87"/>
    <tableColumn id="1" name="Function Code" dataDxfId="86"/>
    <tableColumn id="2" name="Object _x000a_Code" dataDxfId="85"/>
    <tableColumn id="3" name="Expenditure Description" dataDxfId="84"/>
    <tableColumn id="4" name="Total Expenditure" dataDxfId="4">
      <calculatedColumnFormula>SUM(Budget_Detail_Ex[[#This Row],[General 
Fund]:[(enter addt''l. fund source 3)]])</calculatedColumnFormula>
    </tableColumn>
    <tableColumn id="5" name="General _x000a_Fund" dataDxfId="83"/>
    <tableColumn id="6" name="Title I-A" dataDxfId="82"/>
    <tableColumn id="7" name="Title I-C" dataDxfId="81"/>
    <tableColumn id="8" name="Title IV-B" dataDxfId="80"/>
    <tableColumn id="9" name="ESSER II" dataDxfId="79"/>
    <tableColumn id="10" name="ESSER III" dataDxfId="78"/>
    <tableColumn id="11" name="SSA _x000a_Summer" dataDxfId="77"/>
    <tableColumn id="12" name="Jump Start Kindergarten" dataDxfId="76"/>
    <tableColumn id="13" name="K-8 Summer Learning Grant" dataDxfId="75"/>
    <tableColumn id="14" name="(enter addt'l. fund source 2)" dataDxfId="74"/>
    <tableColumn id="15" name="(enter addt'l. fund source 3)" dataDxfId="73"/>
    <tableColumn id="21" name="(enter addt'l. fund source 4)" dataDxfId="72"/>
    <tableColumn id="22" name="(enter addt'l. fund source 5)" dataDxfId="71"/>
    <tableColumn id="23" name="(enter addt'l. fund source 6)" dataDxfId="70"/>
    <tableColumn id="16" name="Notes" dataDxfId="69"/>
  </tableColumns>
  <tableStyleInfo name="ODE Row Alt" showFirstColumn="0" showLastColumn="0" showRowStripes="1" showColumnStripes="0"/>
  <extLst>
    <ext xmlns:x14="http://schemas.microsoft.com/office/spreadsheetml/2009/9/main" uri="{504A1905-F514-4f6f-8877-14C23A59335A}">
      <x14:table altTextSummary="Example budget detail"/>
    </ext>
  </extLst>
</table>
</file>

<file path=xl/tables/table6.xml><?xml version="1.0" encoding="utf-8"?>
<table xmlns="http://schemas.openxmlformats.org/spreadsheetml/2006/main" id="8" name="Expenditures_By_Category_Ex" displayName="Expenditures_By_Category_Ex" ref="B4:L10" headerRowDxfId="68" dataDxfId="66" totalsRowDxfId="64" headerRowBorderDxfId="67" tableBorderDxfId="65" headerRowCellStyle="Normal 2" dataCellStyle="Normal 2">
  <autoFilter ref="B4:L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Category" totalsRowLabel="Total" dataDxfId="63" totalsRowDxfId="62" dataCellStyle="Normal 2"/>
    <tableColumn id="16" name="Grand Total" dataDxfId="3" totalsRowDxfId="61" dataCellStyle="Normal 2">
      <calculatedColumnFormula>SUM(Expenditures_By_Category_Ex[[#This Row],[General 
Fund]:[(enter addt''l. fund source 6)]])</calculatedColumnFormula>
    </tableColumn>
    <tableColumn id="2" name="General _x000a_Fund" dataDxfId="60" totalsRowDxfId="59" dataCellStyle="Normal 2"/>
    <tableColumn id="3" name="Title I-A" dataDxfId="58" totalsRowDxfId="57" dataCellStyle="Normal 2"/>
    <tableColumn id="9" name="Jump Start Kindergarten" dataDxfId="56" totalsRowDxfId="55" dataCellStyle="Normal 2"/>
    <tableColumn id="10" name="K-8 Summer Learning Grant" dataDxfId="54" totalsRowDxfId="53" dataCellStyle="Normal 2"/>
    <tableColumn id="11" name="(enter addt'l. fund source 2)" dataDxfId="52" totalsRowDxfId="51" dataCellStyle="Normal 2"/>
    <tableColumn id="12" name="(enter addt'l. fund source 3)" dataDxfId="50" totalsRowDxfId="49" dataCellStyle="Normal 2"/>
    <tableColumn id="13" name="(enter addt'l. fund source 4)" dataDxfId="48" totalsRowDxfId="47" dataCellStyle="Normal 2"/>
    <tableColumn id="14" name="(enter addt'l. fund source 5)" dataDxfId="46" totalsRowDxfId="45" dataCellStyle="Normal 2"/>
    <tableColumn id="15" name="(enter addt'l. fund source 6)" totalsRowFunction="count" dataDxfId="44" totalsRowDxfId="43" dataCellStyle="Normal 2"/>
  </tableColumns>
  <tableStyleInfo name="ODE Row Alt" showFirstColumn="0" showLastColumn="0" showRowStripes="1" showColumnStripes="0"/>
  <extLst>
    <ext xmlns:x14="http://schemas.microsoft.com/office/spreadsheetml/2009/9/main" uri="{504A1905-F514-4f6f-8877-14C23A59335A}">
      <x14:table altTextSummary="Example expenditures by category and funding source"/>
    </ext>
  </extLst>
</table>
</file>

<file path=xl/tables/table7.xml><?xml version="1.0" encoding="utf-8"?>
<table xmlns="http://schemas.openxmlformats.org/spreadsheetml/2006/main" id="5" name="Function_Descriptions" displayName="Function_Descriptions" ref="B4:C70" totalsRowShown="0" headerRowDxfId="42" headerRowBorderDxfId="41" tableBorderDxfId="37">
  <autoFilter ref="B4:C70">
    <filterColumn colId="0" hiddenButton="1"/>
    <filterColumn colId="1" hiddenButton="1"/>
  </autoFilter>
  <tableColumns count="2">
    <tableColumn id="1" name="Code" dataDxfId="36" totalsRowDxfId="40"/>
    <tableColumn id="2" name="Description" dataDxfId="35" totalsRowDxfId="39"/>
  </tableColumns>
  <tableStyleInfo name="No Format" showFirstColumn="0" showLastColumn="0" showRowStripes="1" showColumnStripes="0"/>
  <extLst>
    <ext xmlns:x14="http://schemas.microsoft.com/office/spreadsheetml/2009/9/main" uri="{504A1905-F514-4f6f-8877-14C23A59335A}">
      <x14:table altTextSummary="List of function codes"/>
    </ext>
  </extLst>
</table>
</file>

<file path=xl/tables/table8.xml><?xml version="1.0" encoding="utf-8"?>
<table xmlns="http://schemas.openxmlformats.org/spreadsheetml/2006/main" id="7" name="Object_Descriptions" displayName="Object_Descriptions" ref="E4:F64" totalsRowShown="0" headerRowBorderDxfId="38" tableBorderDxfId="34">
  <autoFilter ref="E4:F64">
    <filterColumn colId="0" hiddenButton="1"/>
    <filterColumn colId="1" hiddenButton="1"/>
  </autoFilter>
  <tableColumns count="2">
    <tableColumn id="1" name="Code" dataDxfId="33"/>
    <tableColumn id="2" name="Description" dataDxfId="32"/>
  </tableColumns>
  <tableStyleInfo showFirstColumn="0" showLastColumn="0" showRowStripes="1" showColumnStripes="0"/>
  <extLst>
    <ext xmlns:x14="http://schemas.microsoft.com/office/spreadsheetml/2009/9/main" uri="{504A1905-F514-4f6f-8877-14C23A59335A}">
      <x14:table altTextSummary="List of object codes"/>
    </ext>
  </extLst>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2E75B5"/>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ODE.SummerLearning@ode.oregon.gov" TargetMode="External"/><Relationship Id="rId3" Type="http://schemas.openxmlformats.org/officeDocument/2006/relationships/hyperlink" Target="https://www.oregon.gov/ode/schools-and-districts/grants/Documents/ODE_Summer_Learning_Best%20Practice%20Toolkit.pdf" TargetMode="External"/><Relationship Id="rId7" Type="http://schemas.openxmlformats.org/officeDocument/2006/relationships/hyperlink" Target="https://odemail-my.sharepoint.com/:b:/g/personal/solarios_ode_oregon_gov/ETXi9uCOfWJLrmfbHiN8Li0BcZXDDhfcS7nMb6GXEc3aZQ" TargetMode="External"/><Relationship Id="rId2" Type="http://schemas.openxmlformats.org/officeDocument/2006/relationships/hyperlink" Target="https://www.oregon.gov/ode/schools-and-districts/grants/Documents/ODE%202022%20Summer%20Learning%20Best%20Practice%20Guide.pdf" TargetMode="External"/><Relationship Id="rId1" Type="http://schemas.openxmlformats.org/officeDocument/2006/relationships/hyperlink" Target="https://www.oregon.gov/ode/schools-and-districts/grants/Documents/ODE_Summer%20Learning-Infographic.pdf" TargetMode="External"/><Relationship Id="rId6" Type="http://schemas.openxmlformats.org/officeDocument/2006/relationships/hyperlink" Target="https://www.oregon.gov/ode/schools-and-districts/grants/Documents/ODE%202022%20Summer%20Learning%20Best%20Practice%20Guide.pdf" TargetMode="External"/><Relationship Id="rId11" Type="http://schemas.openxmlformats.org/officeDocument/2006/relationships/drawing" Target="../drawings/drawing1.xml"/><Relationship Id="rId5" Type="http://schemas.openxmlformats.org/officeDocument/2006/relationships/hyperlink" Target="https://www.wallacefoundation.org/knowledge-center/Documents/fed-funding-summer-afterschool.pdf" TargetMode="External"/><Relationship Id="rId10" Type="http://schemas.openxmlformats.org/officeDocument/2006/relationships/printerSettings" Target="../printerSettings/printerSettings1.bin"/><Relationship Id="rId4" Type="http://schemas.openxmlformats.org/officeDocument/2006/relationships/hyperlink" Target="https://www.oregon.gov/ode/schools-and-districts/grants/Pages/Summer%20Learning/Summer-Learning-Resources.aspx" TargetMode="External"/><Relationship Id="rId9" Type="http://schemas.openxmlformats.org/officeDocument/2006/relationships/hyperlink" Target="https://odemail-my.sharepoint.com/:f:/g/personal/solarios_ode_oregon_gov/EsYTHYSZLBxEvZWf64CuLV8BbKomPA_IOAQYJNZ4uiXRpg?e=ANPbPb"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ecfr.gov/cgi-bin/retrieveECFR?gp=&amp;SID=88254c51d2854d2660ef9a3226c545e9&amp;mc=true&amp;n=pt2.1.200&amp;r=PART&amp;ty=HTML" TargetMode="External"/><Relationship Id="rId2" Type="http://schemas.openxmlformats.org/officeDocument/2006/relationships/hyperlink" Target="mailto:Raquel.Gwynn@ode.oregon.gov" TargetMode="External"/><Relationship Id="rId1" Type="http://schemas.openxmlformats.org/officeDocument/2006/relationships/hyperlink" Target="https://www.oregon.gov/ode/schools-and-districts/grants/ESEA/21stCCLC/Pages/default.aspx"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oregon.gov/ode/schools-and-districts/grants/Documents/CARES%20Act/ESSER/ESSER%20I%20Eligible%20Uses%20of%20Funds%201.27.22.pdf" TargetMode="External"/><Relationship Id="rId2" Type="http://schemas.openxmlformats.org/officeDocument/2006/relationships/hyperlink" Target="https://www.oregon.gov/ode/schools-and-districts/grants/Pages/CARES-Act-Resources.aspx" TargetMode="External"/><Relationship Id="rId1" Type="http://schemas.openxmlformats.org/officeDocument/2006/relationships/hyperlink" Target="mailto:ODE.ESSER@ode.oregon.gov" TargetMode="External"/><Relationship Id="rId6" Type="http://schemas.openxmlformats.org/officeDocument/2006/relationships/printerSettings" Target="../printerSettings/printerSettings11.bin"/><Relationship Id="rId5" Type="http://schemas.openxmlformats.org/officeDocument/2006/relationships/hyperlink" Target="https://www.oregon.gov/ode/schools-and-districts/grants/Documents/CARES%20Act/ESSER%20III/ESSER%20III%20Eligible%20Uses%20of%20Funds%201.27.22.pdf" TargetMode="External"/><Relationship Id="rId4" Type="http://schemas.openxmlformats.org/officeDocument/2006/relationships/hyperlink" Target="https://www.oregon.gov/ode/schools-and-districts/grants/Documents/CARES%20Act/ESSER%20II/ESSER%20II%20Eligible%20Uses%20of%20Funds%201.27.22.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oregon.gov/ode/StudentSuccess/Pages/Summer-Programs.aspx" TargetMode="External"/><Relationship Id="rId2" Type="http://schemas.openxmlformats.org/officeDocument/2006/relationships/hyperlink" Target="mailto:sophie.hilton@ode.oregon.gov" TargetMode="External"/><Relationship Id="rId1" Type="http://schemas.openxmlformats.org/officeDocument/2006/relationships/hyperlink" Target="https://www.oregon.gov/ode/StudentSuccess/Pages/Summer-Programs.aspx"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oregon.gov/ode/schools-and-districts/grants/SiteAssets/Pages/ESSER-III-Additional-Resources/ESSER%20III%20Eligible%20Uses%20of%20Funds%201.27.22.pdf" TargetMode="External"/><Relationship Id="rId2" Type="http://schemas.openxmlformats.org/officeDocument/2006/relationships/hyperlink" Target="https://www.oregon.gov/ode/students-and-family/Transitioning-to-Kindergarten/Pages/esser3jumpstartk.aspx" TargetMode="External"/><Relationship Id="rId1" Type="http://schemas.openxmlformats.org/officeDocument/2006/relationships/hyperlink" Target="mailto:Nancy.Hauth@ode.oregon.gov" TargetMode="Externa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oregon.gov/ode/schools-and-districts/grants/ESEA/IA/Pages/Title-IA-Resources.aspx" TargetMode="External"/><Relationship Id="rId7" Type="http://schemas.openxmlformats.org/officeDocument/2006/relationships/printerSettings" Target="../printerSettings/printerSettings6.bin"/><Relationship Id="rId2" Type="http://schemas.openxmlformats.org/officeDocument/2006/relationships/hyperlink" Target="https://oese.ed.gov/files/2022/02/Within-district-allocations-FINAL.pdf" TargetMode="External"/><Relationship Id="rId1" Type="http://schemas.openxmlformats.org/officeDocument/2006/relationships/hyperlink" Target="https://www2.ed.gov/policy/elsec/leg/essa/snsfinalguidance06192019.pdf" TargetMode="External"/><Relationship Id="rId6" Type="http://schemas.openxmlformats.org/officeDocument/2006/relationships/hyperlink" Target="https://odemail-my.sharepoint.com/:b:/g/personal/solarios_ode_oregon_gov/ETXi9uCOfWJLrmfbHiN8Li0BcZXDDhfcS7nMb6GXEc3aZQ?e=NLgSr4" TargetMode="External"/><Relationship Id="rId5" Type="http://schemas.openxmlformats.org/officeDocument/2006/relationships/hyperlink" Target="https://www.oregon.gov/ode/schools-and-districts/grants/ESEA/IA/Pages/default.aspx" TargetMode="External"/><Relationship Id="rId4" Type="http://schemas.openxmlformats.org/officeDocument/2006/relationships/hyperlink" Target="mailto:Lisa.Plumb@ode.oregon.gov"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odemail-my.sharepoint.com/:p:/g/personal/solarios_ode_oregon_gov/EfhvtQP5SUpGptlNjvKEjmEBqTkvJZQHLLh-QVtZSElsxQ" TargetMode="External"/><Relationship Id="rId7" Type="http://schemas.openxmlformats.org/officeDocument/2006/relationships/printerSettings" Target="../printerSettings/printerSettings7.bin"/><Relationship Id="rId2" Type="http://schemas.openxmlformats.org/officeDocument/2006/relationships/hyperlink" Target="https://www.oregon.gov/ode/schools-and-districts/grants/ESEA/Migrant/Pages/default.aspx" TargetMode="External"/><Relationship Id="rId1" Type="http://schemas.openxmlformats.org/officeDocument/2006/relationships/hyperlink" Target="mailto:Yuliana.Kenfield@ode.oregon.gov" TargetMode="External"/><Relationship Id="rId6" Type="http://schemas.openxmlformats.org/officeDocument/2006/relationships/hyperlink" Target="https://odemail-my.sharepoint.com/:b:/g/personal/solarios_ode_oregon_gov/ER-pkPUorOZEohY6La3oU18BIYgSQDAQDsHrEv12SFANsQ" TargetMode="External"/><Relationship Id="rId5" Type="http://schemas.openxmlformats.org/officeDocument/2006/relationships/hyperlink" Target="https://www.oregon.gov/ode/schools-and-districts/grants/ESEA/Migrant/Pages/default.aspx" TargetMode="External"/><Relationship Id="rId4" Type="http://schemas.openxmlformats.org/officeDocument/2006/relationships/hyperlink" Target="https://odemail-my.sharepoint.com/:b:/g/personal/solarios_ode_oregon_gov/EaezlKB9FqxEumFwH-ssKZABV1yLFLlLhOONNH_p4_02rg"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odemail-my.sharepoint.com/:b:/g/personal/solarios_ode_oregon_gov/ER-pkPUorOZEohY6La3oU18BIYgSQDAQDsHrEv12SFANsQ?e=Y8x0KQ" TargetMode="External"/><Relationship Id="rId2" Type="http://schemas.openxmlformats.org/officeDocument/2006/relationships/hyperlink" Target="https://www.oregon.gov/ode/schools-and-districts/grants/ESEA/IIA/Pages/Title-II-A-Guidance.aspx" TargetMode="External"/><Relationship Id="rId1" Type="http://schemas.openxmlformats.org/officeDocument/2006/relationships/hyperlink" Target="mailto:Sarah.Martin@ode.oregon.gov" TargetMode="External"/><Relationship Id="rId5" Type="http://schemas.openxmlformats.org/officeDocument/2006/relationships/printerSettings" Target="../printerSettings/printerSettings8.bin"/><Relationship Id="rId4" Type="http://schemas.openxmlformats.org/officeDocument/2006/relationships/hyperlink" Target="https://odemail-my.sharepoint.com/:b:/g/personal/solarios_ode_oregon_gov/ETXi9uCOfWJLrmfbHiN8Li0BcZXDDhfcS7nMb6GXEc3aZQ?e=NLgSr4"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odemail-my.sharepoint.com/:b:/g/personal/solarios_ode_oregon_gov/ER-pkPUorOZEohY6La3oU18BIYgSQDAQDsHrEv12SFANsQ?e=Y8x0KQ" TargetMode="External"/><Relationship Id="rId2" Type="http://schemas.openxmlformats.org/officeDocument/2006/relationships/hyperlink" Target="https://www.oregon.gov/ode/schools-and-districts/grants/ESEA/Pages/SSAE.aspx" TargetMode="External"/><Relationship Id="rId1" Type="http://schemas.openxmlformats.org/officeDocument/2006/relationships/hyperlink" Target="mailto:Lisa.Plumb@ode.oregon.gov" TargetMode="External"/><Relationship Id="rId5" Type="http://schemas.openxmlformats.org/officeDocument/2006/relationships/printerSettings" Target="../printerSettings/printerSettings9.bin"/><Relationship Id="rId4" Type="http://schemas.openxmlformats.org/officeDocument/2006/relationships/hyperlink" Target="https://odemail-my.sharepoint.com/:b:/g/personal/solarios_ode_oregon_gov/ETXi9uCOfWJLrmfbHiN8Li0BcZXDDhfcS7nMb6GXEc3aZQ?e=NLgSr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39997558519241921"/>
  </sheetPr>
  <dimension ref="A1:D37"/>
  <sheetViews>
    <sheetView showGridLines="0" showRowColHeaders="0" tabSelected="1" workbookViewId="0">
      <selection activeCell="A75" sqref="A75"/>
    </sheetView>
  </sheetViews>
  <sheetFormatPr defaultRowHeight="15" x14ac:dyDescent="0.25"/>
  <cols>
    <col min="1" max="1" width="2.7109375" style="7" customWidth="1"/>
    <col min="2" max="2" width="5.42578125" style="5" customWidth="1"/>
    <col min="3" max="3" width="92.5703125" style="8" customWidth="1"/>
    <col min="4" max="4" width="2" customWidth="1"/>
  </cols>
  <sheetData>
    <row r="1" spans="1:4" x14ac:dyDescent="0.25">
      <c r="A1" s="6" t="s">
        <v>0</v>
      </c>
      <c r="C1" s="6" t="s">
        <v>0</v>
      </c>
    </row>
    <row r="2" spans="1:4" ht="30.75" customHeight="1" x14ac:dyDescent="0.4">
      <c r="A2" s="6" t="s">
        <v>0</v>
      </c>
      <c r="B2" s="253" t="s">
        <v>363</v>
      </c>
      <c r="C2" s="167"/>
      <c r="D2" s="168"/>
    </row>
    <row r="3" spans="1:4" ht="30.75" customHeight="1" x14ac:dyDescent="0.25">
      <c r="A3" s="6" t="s">
        <v>0</v>
      </c>
      <c r="B3" s="254" t="s">
        <v>362</v>
      </c>
      <c r="C3" s="169"/>
      <c r="D3" s="126"/>
    </row>
    <row r="4" spans="1:4" x14ac:dyDescent="0.25">
      <c r="A4" s="6" t="s">
        <v>0</v>
      </c>
      <c r="B4" s="4"/>
    </row>
    <row r="5" spans="1:4" ht="23.25" customHeight="1" x14ac:dyDescent="0.25">
      <c r="A5" s="6" t="s">
        <v>0</v>
      </c>
      <c r="B5" s="28" t="s">
        <v>1</v>
      </c>
      <c r="C5" s="14"/>
      <c r="D5" s="9"/>
    </row>
    <row r="6" spans="1:4" ht="33" customHeight="1" x14ac:dyDescent="0.25">
      <c r="A6" s="6" t="s">
        <v>0</v>
      </c>
      <c r="B6" s="12"/>
      <c r="C6" s="15" t="s">
        <v>346</v>
      </c>
      <c r="D6" s="10"/>
    </row>
    <row r="7" spans="1:4" ht="63" customHeight="1" x14ac:dyDescent="0.25">
      <c r="A7" s="6" t="s">
        <v>0</v>
      </c>
      <c r="B7" s="12"/>
      <c r="C7" s="15" t="s">
        <v>338</v>
      </c>
      <c r="D7" s="10"/>
    </row>
    <row r="8" spans="1:4" ht="42" customHeight="1" x14ac:dyDescent="0.25">
      <c r="A8" s="6" t="s">
        <v>0</v>
      </c>
      <c r="B8" s="12"/>
      <c r="C8" s="15" t="s">
        <v>330</v>
      </c>
      <c r="D8" s="10"/>
    </row>
    <row r="9" spans="1:4" ht="18" customHeight="1" x14ac:dyDescent="0.25">
      <c r="A9" s="6"/>
      <c r="B9" s="12"/>
      <c r="C9" s="160" t="s">
        <v>348</v>
      </c>
      <c r="D9" s="10"/>
    </row>
    <row r="10" spans="1:4" ht="18.75" customHeight="1" x14ac:dyDescent="0.25">
      <c r="A10" s="6"/>
      <c r="B10" s="12"/>
      <c r="C10" s="162" t="s">
        <v>349</v>
      </c>
      <c r="D10" s="10"/>
    </row>
    <row r="11" spans="1:4" ht="18" customHeight="1" x14ac:dyDescent="0.25">
      <c r="A11" s="6"/>
      <c r="B11" s="131"/>
      <c r="C11" s="161" t="s">
        <v>347</v>
      </c>
      <c r="D11" s="13"/>
    </row>
    <row r="12" spans="1:4" x14ac:dyDescent="0.25">
      <c r="A12" s="6" t="s">
        <v>0</v>
      </c>
    </row>
    <row r="13" spans="1:4" ht="23.25" customHeight="1" x14ac:dyDescent="0.25">
      <c r="A13" s="6" t="s">
        <v>0</v>
      </c>
      <c r="B13" s="28" t="s">
        <v>2</v>
      </c>
      <c r="C13" s="14"/>
      <c r="D13" s="9"/>
    </row>
    <row r="14" spans="1:4" ht="18" customHeight="1" x14ac:dyDescent="0.25">
      <c r="A14" s="6" t="s">
        <v>0</v>
      </c>
      <c r="B14" s="12" t="s">
        <v>3</v>
      </c>
      <c r="C14" s="17" t="s">
        <v>366</v>
      </c>
      <c r="D14" s="10"/>
    </row>
    <row r="15" spans="1:4" ht="18" customHeight="1" x14ac:dyDescent="0.25">
      <c r="A15" s="6" t="s">
        <v>0</v>
      </c>
      <c r="B15" s="12" t="s">
        <v>3</v>
      </c>
      <c r="C15" s="17" t="s">
        <v>4</v>
      </c>
      <c r="D15" s="10"/>
    </row>
    <row r="16" spans="1:4" ht="18" customHeight="1" x14ac:dyDescent="0.25">
      <c r="A16" s="6" t="s">
        <v>0</v>
      </c>
      <c r="B16" s="12" t="s">
        <v>3</v>
      </c>
      <c r="C16" s="17" t="s">
        <v>5</v>
      </c>
      <c r="D16" s="10"/>
    </row>
    <row r="17" spans="1:4" ht="18.75" customHeight="1" x14ac:dyDescent="0.25">
      <c r="A17" s="6" t="s">
        <v>0</v>
      </c>
      <c r="B17" s="11" t="s">
        <v>3</v>
      </c>
      <c r="C17" s="18" t="s">
        <v>6</v>
      </c>
      <c r="D17" s="13"/>
    </row>
    <row r="18" spans="1:4" x14ac:dyDescent="0.25">
      <c r="A18" s="6" t="s">
        <v>0</v>
      </c>
    </row>
    <row r="19" spans="1:4" ht="23.25" customHeight="1" x14ac:dyDescent="0.25">
      <c r="A19" s="6" t="s">
        <v>0</v>
      </c>
      <c r="B19" s="28" t="s">
        <v>7</v>
      </c>
      <c r="C19" s="14"/>
      <c r="D19" s="9"/>
    </row>
    <row r="20" spans="1:4" ht="18" customHeight="1" x14ac:dyDescent="0.25">
      <c r="A20" s="6" t="s">
        <v>0</v>
      </c>
      <c r="B20" s="12" t="s">
        <v>3</v>
      </c>
      <c r="C20" s="127" t="s">
        <v>328</v>
      </c>
      <c r="D20" s="10"/>
    </row>
    <row r="21" spans="1:4" ht="18" customHeight="1" x14ac:dyDescent="0.25">
      <c r="A21" s="6" t="s">
        <v>0</v>
      </c>
      <c r="B21" s="12" t="s">
        <v>3</v>
      </c>
      <c r="C21" s="127" t="s">
        <v>326</v>
      </c>
      <c r="D21" s="10"/>
    </row>
    <row r="22" spans="1:4" ht="18.75" customHeight="1" x14ac:dyDescent="0.25">
      <c r="A22" s="6" t="s">
        <v>0</v>
      </c>
      <c r="B22" s="11" t="s">
        <v>3</v>
      </c>
      <c r="C22" s="31" t="s">
        <v>329</v>
      </c>
      <c r="D22" s="13"/>
    </row>
    <row r="23" spans="1:4" x14ac:dyDescent="0.25">
      <c r="A23" s="6" t="s">
        <v>0</v>
      </c>
      <c r="B23"/>
      <c r="C23"/>
    </row>
    <row r="24" spans="1:4" ht="23.25" customHeight="1" x14ac:dyDescent="0.25">
      <c r="A24" s="6" t="s">
        <v>0</v>
      </c>
      <c r="B24" s="28" t="s">
        <v>8</v>
      </c>
      <c r="C24" s="14"/>
      <c r="D24" s="9"/>
    </row>
    <row r="25" spans="1:4" ht="18.75" customHeight="1" x14ac:dyDescent="0.25">
      <c r="A25" s="6" t="s">
        <v>0</v>
      </c>
      <c r="B25" s="128" t="s">
        <v>331</v>
      </c>
      <c r="C25" s="15"/>
      <c r="D25" s="10"/>
    </row>
    <row r="26" spans="1:4" ht="63" customHeight="1" x14ac:dyDescent="0.25">
      <c r="A26" s="6" t="s">
        <v>0</v>
      </c>
      <c r="B26" s="130" t="s">
        <v>3</v>
      </c>
      <c r="C26" s="15" t="s">
        <v>345</v>
      </c>
      <c r="D26" s="10"/>
    </row>
    <row r="27" spans="1:4" ht="33" customHeight="1" x14ac:dyDescent="0.25">
      <c r="A27" s="6" t="s">
        <v>0</v>
      </c>
      <c r="B27" s="130" t="s">
        <v>3</v>
      </c>
      <c r="C27" s="15" t="s">
        <v>344</v>
      </c>
      <c r="D27" s="10"/>
    </row>
    <row r="28" spans="1:4" ht="18" customHeight="1" x14ac:dyDescent="0.25">
      <c r="A28" s="6" t="s">
        <v>0</v>
      </c>
      <c r="B28" s="128" t="s">
        <v>337</v>
      </c>
      <c r="C28" s="15"/>
      <c r="D28" s="10"/>
    </row>
    <row r="29" spans="1:4" ht="33" customHeight="1" x14ac:dyDescent="0.25">
      <c r="A29" s="6" t="s">
        <v>0</v>
      </c>
      <c r="B29" s="130" t="s">
        <v>3</v>
      </c>
      <c r="C29" s="15" t="s">
        <v>339</v>
      </c>
      <c r="D29" s="10"/>
    </row>
    <row r="30" spans="1:4" ht="33" customHeight="1" x14ac:dyDescent="0.25">
      <c r="A30" s="6" t="s">
        <v>0</v>
      </c>
      <c r="B30" s="130" t="s">
        <v>3</v>
      </c>
      <c r="C30" s="15" t="s">
        <v>340</v>
      </c>
      <c r="D30" s="10"/>
    </row>
    <row r="31" spans="1:4" ht="18" customHeight="1" x14ac:dyDescent="0.25">
      <c r="A31" s="6" t="s">
        <v>0</v>
      </c>
      <c r="B31" s="128" t="s">
        <v>334</v>
      </c>
      <c r="C31" s="117"/>
      <c r="D31" s="10"/>
    </row>
    <row r="32" spans="1:4" ht="33" customHeight="1" x14ac:dyDescent="0.25">
      <c r="A32" s="6" t="s">
        <v>0</v>
      </c>
      <c r="B32" s="131" t="s">
        <v>3</v>
      </c>
      <c r="C32" s="16" t="s">
        <v>335</v>
      </c>
      <c r="D32" s="13"/>
    </row>
    <row r="33" spans="1:4" x14ac:dyDescent="0.25">
      <c r="A33" s="6" t="s">
        <v>0</v>
      </c>
    </row>
    <row r="34" spans="1:4" ht="23.25" customHeight="1" x14ac:dyDescent="0.25">
      <c r="A34" s="6" t="s">
        <v>0</v>
      </c>
      <c r="B34" s="28" t="s">
        <v>9</v>
      </c>
      <c r="C34" s="14"/>
      <c r="D34" s="9"/>
    </row>
    <row r="35" spans="1:4" ht="33.75" customHeight="1" x14ac:dyDescent="0.25">
      <c r="A35" s="6" t="s">
        <v>0</v>
      </c>
      <c r="B35" s="11" t="s">
        <v>3</v>
      </c>
      <c r="C35" s="31" t="s">
        <v>336</v>
      </c>
      <c r="D35" s="13"/>
    </row>
    <row r="36" spans="1:4" x14ac:dyDescent="0.25">
      <c r="A36" s="6"/>
    </row>
    <row r="37" spans="1:4" x14ac:dyDescent="0.25">
      <c r="A37" s="6"/>
    </row>
  </sheetData>
  <sheetProtection sheet="1" objects="1" scenarios="1"/>
  <hyperlinks>
    <hyperlink ref="C15" r:id="rId1"/>
    <hyperlink ref="C16" r:id="rId2"/>
    <hyperlink ref="C17" r:id="rId3"/>
    <hyperlink ref="C14" r:id="rId4"/>
    <hyperlink ref="C22" r:id="rId5" display="Wallace Foundation - Federal Funding Guide for Afterschool and Summer Learning (National) "/>
    <hyperlink ref="C21" r:id="rId6" location="page=32"/>
    <hyperlink ref="C20" r:id="rId7"/>
    <hyperlink ref="C35" r:id="rId8" display="Please send comments, questions, or suggestions for improving this tool you'd like to share to the Summer Learning inbox. We'd love to hear from you!"/>
    <hyperlink ref="C10" r:id="rId9" display="OneDrive (Excel Online)"/>
  </hyperlinks>
  <pageMargins left="0.7" right="0.7" top="0.75" bottom="0.75" header="0.3" footer="0.3"/>
  <pageSetup orientation="portrait" horizontalDpi="300" verticalDpi="300"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8" tint="0.59999389629810485"/>
  </sheetPr>
  <dimension ref="A1:F48"/>
  <sheetViews>
    <sheetView showGridLines="0" showRowColHeaders="0" workbookViewId="0">
      <selection activeCell="A75" sqref="A75"/>
    </sheetView>
  </sheetViews>
  <sheetFormatPr defaultRowHeight="15" x14ac:dyDescent="0.25"/>
  <cols>
    <col min="1" max="1" width="2.7109375" style="69" customWidth="1"/>
    <col min="2" max="2" width="5.42578125" style="51" customWidth="1"/>
    <col min="3" max="3" width="93.28515625" style="43" customWidth="1"/>
    <col min="4" max="4" width="2" style="39" customWidth="1"/>
    <col min="5" max="16384" width="9.140625" style="39"/>
  </cols>
  <sheetData>
    <row r="1" spans="1:4" x14ac:dyDescent="0.25">
      <c r="A1" s="41" t="s">
        <v>0</v>
      </c>
      <c r="C1" s="41" t="s">
        <v>0</v>
      </c>
    </row>
    <row r="2" spans="1:4" ht="23.25" x14ac:dyDescent="0.25">
      <c r="A2" s="41" t="s">
        <v>0</v>
      </c>
      <c r="B2" s="80" t="s">
        <v>10</v>
      </c>
      <c r="C2" s="81"/>
      <c r="D2" s="82"/>
    </row>
    <row r="3" spans="1:4" ht="24.75" x14ac:dyDescent="0.25">
      <c r="A3" s="41" t="s">
        <v>0</v>
      </c>
      <c r="B3" s="78" t="s">
        <v>27</v>
      </c>
      <c r="C3" s="38"/>
      <c r="D3" s="79"/>
    </row>
    <row r="4" spans="1:4" x14ac:dyDescent="0.25">
      <c r="A4" s="41" t="s">
        <v>0</v>
      </c>
      <c r="B4" s="42"/>
    </row>
    <row r="5" spans="1:4" ht="23.25" customHeight="1" x14ac:dyDescent="0.25">
      <c r="A5" s="41" t="s">
        <v>0</v>
      </c>
      <c r="B5" s="45" t="s">
        <v>12</v>
      </c>
      <c r="C5" s="46"/>
      <c r="D5" s="47"/>
    </row>
    <row r="6" spans="1:4" x14ac:dyDescent="0.25">
      <c r="A6" s="41" t="s">
        <v>0</v>
      </c>
      <c r="B6" s="74" t="s">
        <v>240</v>
      </c>
      <c r="C6" s="75"/>
      <c r="D6" s="61"/>
    </row>
    <row r="7" spans="1:4" ht="18.75" customHeight="1" x14ac:dyDescent="0.25">
      <c r="A7" s="41" t="s">
        <v>0</v>
      </c>
      <c r="B7" s="74" t="s">
        <v>239</v>
      </c>
      <c r="C7" s="75"/>
      <c r="D7" s="61"/>
    </row>
    <row r="8" spans="1:4" ht="18" customHeight="1" x14ac:dyDescent="0.25">
      <c r="A8" s="41" t="s">
        <v>0</v>
      </c>
      <c r="B8" s="123" t="s">
        <v>241</v>
      </c>
      <c r="C8" s="75"/>
      <c r="D8" s="61"/>
    </row>
    <row r="9" spans="1:4" ht="18" customHeight="1" x14ac:dyDescent="0.25">
      <c r="A9" s="41" t="s">
        <v>0</v>
      </c>
      <c r="B9" s="122" t="s">
        <v>308</v>
      </c>
      <c r="C9" s="75"/>
      <c r="D9" s="61"/>
    </row>
    <row r="10" spans="1:4" ht="33" customHeight="1" x14ac:dyDescent="0.25">
      <c r="A10" s="41" t="s">
        <v>0</v>
      </c>
      <c r="B10" s="122"/>
      <c r="C10" s="75" t="s">
        <v>312</v>
      </c>
      <c r="D10" s="61"/>
    </row>
    <row r="11" spans="1:4" ht="18" customHeight="1" x14ac:dyDescent="0.25">
      <c r="A11" s="41" t="s">
        <v>0</v>
      </c>
      <c r="B11" s="122" t="s">
        <v>309</v>
      </c>
      <c r="C11" s="75"/>
      <c r="D11" s="61"/>
    </row>
    <row r="12" spans="1:4" ht="48" customHeight="1" x14ac:dyDescent="0.25">
      <c r="A12" s="41" t="s">
        <v>0</v>
      </c>
      <c r="B12" s="122"/>
      <c r="C12" s="75" t="s">
        <v>313</v>
      </c>
      <c r="D12" s="61"/>
    </row>
    <row r="13" spans="1:4" ht="18.75" customHeight="1" x14ac:dyDescent="0.25">
      <c r="A13" s="41" t="s">
        <v>0</v>
      </c>
      <c r="B13" s="122" t="s">
        <v>310</v>
      </c>
      <c r="C13" s="75"/>
      <c r="D13" s="61"/>
    </row>
    <row r="14" spans="1:4" ht="33" customHeight="1" x14ac:dyDescent="0.25">
      <c r="A14" s="41" t="s">
        <v>0</v>
      </c>
      <c r="B14" s="122"/>
      <c r="C14" s="75" t="s">
        <v>314</v>
      </c>
      <c r="D14" s="61"/>
    </row>
    <row r="15" spans="1:4" ht="18" customHeight="1" x14ac:dyDescent="0.25">
      <c r="A15" s="41" t="s">
        <v>0</v>
      </c>
      <c r="B15" s="122" t="s">
        <v>311</v>
      </c>
      <c r="C15" s="75"/>
      <c r="D15" s="61"/>
    </row>
    <row r="16" spans="1:4" ht="33" customHeight="1" x14ac:dyDescent="0.25">
      <c r="A16" s="41" t="s">
        <v>0</v>
      </c>
      <c r="B16" s="124"/>
      <c r="C16" s="56" t="s">
        <v>315</v>
      </c>
      <c r="D16" s="50"/>
    </row>
    <row r="17" spans="1:6" x14ac:dyDescent="0.25">
      <c r="A17" s="41" t="s">
        <v>0</v>
      </c>
    </row>
    <row r="18" spans="1:6" ht="23.25" customHeight="1" x14ac:dyDescent="0.25">
      <c r="A18" s="41" t="s">
        <v>0</v>
      </c>
      <c r="B18" s="45" t="s">
        <v>13</v>
      </c>
      <c r="C18" s="46"/>
      <c r="D18" s="47"/>
    </row>
    <row r="19" spans="1:6" ht="18" customHeight="1" x14ac:dyDescent="0.25">
      <c r="A19" s="41" t="s">
        <v>0</v>
      </c>
      <c r="B19" s="52" t="s">
        <v>3</v>
      </c>
      <c r="C19" s="53" t="s">
        <v>242</v>
      </c>
      <c r="D19" s="54"/>
    </row>
    <row r="20" spans="1:6" ht="18" customHeight="1" x14ac:dyDescent="0.25">
      <c r="A20" s="41" t="s">
        <v>0</v>
      </c>
      <c r="B20" s="52" t="s">
        <v>3</v>
      </c>
      <c r="C20" s="53" t="s">
        <v>341</v>
      </c>
      <c r="D20" s="54"/>
    </row>
    <row r="21" spans="1:6" ht="18" customHeight="1" x14ac:dyDescent="0.25">
      <c r="A21" s="41" t="s">
        <v>0</v>
      </c>
      <c r="B21" s="52" t="s">
        <v>3</v>
      </c>
      <c r="C21" s="53" t="s">
        <v>243</v>
      </c>
      <c r="D21" s="54"/>
    </row>
    <row r="22" spans="1:6" ht="18" customHeight="1" x14ac:dyDescent="0.25">
      <c r="A22" s="41" t="s">
        <v>0</v>
      </c>
      <c r="B22" s="52" t="s">
        <v>3</v>
      </c>
      <c r="C22" s="53" t="s">
        <v>244</v>
      </c>
      <c r="D22" s="54"/>
    </row>
    <row r="23" spans="1:6" ht="18" customHeight="1" x14ac:dyDescent="0.25">
      <c r="A23" s="41" t="s">
        <v>0</v>
      </c>
      <c r="B23" s="55" t="s">
        <v>3</v>
      </c>
      <c r="C23" s="56" t="s">
        <v>245</v>
      </c>
      <c r="D23" s="57"/>
    </row>
    <row r="24" spans="1:6" x14ac:dyDescent="0.25">
      <c r="A24" s="41" t="s">
        <v>0</v>
      </c>
      <c r="C24" s="58"/>
    </row>
    <row r="25" spans="1:6" ht="23.25" customHeight="1" x14ac:dyDescent="0.25">
      <c r="A25" s="41" t="s">
        <v>0</v>
      </c>
      <c r="B25" s="45" t="s">
        <v>14</v>
      </c>
      <c r="C25" s="46"/>
      <c r="D25" s="47"/>
    </row>
    <row r="26" spans="1:6" ht="78" customHeight="1" x14ac:dyDescent="0.25">
      <c r="A26" s="41" t="s">
        <v>0</v>
      </c>
      <c r="B26" s="52" t="s">
        <v>3</v>
      </c>
      <c r="C26" s="53" t="s">
        <v>246</v>
      </c>
      <c r="D26" s="54"/>
    </row>
    <row r="27" spans="1:6" ht="33.75" customHeight="1" x14ac:dyDescent="0.25">
      <c r="A27" s="41" t="s">
        <v>0</v>
      </c>
      <c r="B27" s="55" t="s">
        <v>3</v>
      </c>
      <c r="C27" s="64" t="s">
        <v>247</v>
      </c>
      <c r="D27" s="50"/>
    </row>
    <row r="28" spans="1:6" x14ac:dyDescent="0.25">
      <c r="A28" s="41" t="s">
        <v>0</v>
      </c>
    </row>
    <row r="29" spans="1:6" ht="23.25" customHeight="1" x14ac:dyDescent="0.25">
      <c r="A29" s="41" t="s">
        <v>0</v>
      </c>
      <c r="B29" s="45" t="s">
        <v>15</v>
      </c>
      <c r="C29" s="46"/>
      <c r="D29" s="47"/>
    </row>
    <row r="30" spans="1:6" ht="48" customHeight="1" x14ac:dyDescent="0.25">
      <c r="A30" s="41" t="s">
        <v>0</v>
      </c>
      <c r="B30" s="52" t="s">
        <v>3</v>
      </c>
      <c r="C30" s="53" t="s">
        <v>248</v>
      </c>
      <c r="D30" s="54"/>
      <c r="E30"/>
      <c r="F30"/>
    </row>
    <row r="31" spans="1:6" ht="33" customHeight="1" x14ac:dyDescent="0.25">
      <c r="A31" s="41" t="s">
        <v>0</v>
      </c>
      <c r="B31" s="52" t="s">
        <v>3</v>
      </c>
      <c r="C31" s="53" t="s">
        <v>249</v>
      </c>
      <c r="D31" s="54"/>
      <c r="E31" s="77"/>
      <c r="F31" s="77"/>
    </row>
    <row r="32" spans="1:6" ht="18" customHeight="1" x14ac:dyDescent="0.25">
      <c r="A32" s="41" t="s">
        <v>0</v>
      </c>
      <c r="B32" s="52" t="s">
        <v>3</v>
      </c>
      <c r="C32" s="53" t="s">
        <v>250</v>
      </c>
      <c r="D32" s="54"/>
      <c r="E32" s="77"/>
      <c r="F32" s="77"/>
    </row>
    <row r="33" spans="1:6" ht="33" customHeight="1" x14ac:dyDescent="0.25">
      <c r="A33" s="41" t="s">
        <v>0</v>
      </c>
      <c r="B33" s="52" t="s">
        <v>3</v>
      </c>
      <c r="C33" s="53" t="s">
        <v>342</v>
      </c>
      <c r="D33" s="54"/>
      <c r="E33" s="77"/>
      <c r="F33" s="77"/>
    </row>
    <row r="34" spans="1:6" ht="18" customHeight="1" x14ac:dyDescent="0.25">
      <c r="A34" s="41" t="s">
        <v>0</v>
      </c>
      <c r="B34" s="52" t="s">
        <v>3</v>
      </c>
      <c r="C34" s="53" t="s">
        <v>251</v>
      </c>
      <c r="D34" s="54"/>
      <c r="E34" s="77"/>
      <c r="F34" s="77"/>
    </row>
    <row r="35" spans="1:6" ht="33" customHeight="1" x14ac:dyDescent="0.25">
      <c r="A35" s="41" t="s">
        <v>0</v>
      </c>
      <c r="B35" s="52" t="s">
        <v>3</v>
      </c>
      <c r="C35" s="53" t="s">
        <v>252</v>
      </c>
      <c r="D35" s="54"/>
      <c r="E35" s="77"/>
      <c r="F35" s="77"/>
    </row>
    <row r="36" spans="1:6" ht="18" customHeight="1" x14ac:dyDescent="0.25">
      <c r="A36" s="41" t="s">
        <v>0</v>
      </c>
      <c r="B36" s="52" t="s">
        <v>3</v>
      </c>
      <c r="C36" s="53" t="s">
        <v>253</v>
      </c>
      <c r="D36" s="54"/>
    </row>
    <row r="37" spans="1:6" ht="18" customHeight="1" x14ac:dyDescent="0.25">
      <c r="A37" s="41" t="s">
        <v>0</v>
      </c>
      <c r="B37" s="52" t="s">
        <v>3</v>
      </c>
      <c r="C37" s="53" t="s">
        <v>254</v>
      </c>
      <c r="D37" s="54"/>
    </row>
    <row r="38" spans="1:6" ht="18" customHeight="1" x14ac:dyDescent="0.25">
      <c r="A38" s="41" t="s">
        <v>0</v>
      </c>
      <c r="B38" s="52" t="s">
        <v>3</v>
      </c>
      <c r="C38" s="53" t="s">
        <v>255</v>
      </c>
      <c r="D38" s="54"/>
    </row>
    <row r="39" spans="1:6" ht="18" customHeight="1" x14ac:dyDescent="0.25">
      <c r="A39" s="41" t="s">
        <v>0</v>
      </c>
      <c r="B39" s="52" t="s">
        <v>3</v>
      </c>
      <c r="C39" s="53" t="s">
        <v>256</v>
      </c>
      <c r="D39" s="54"/>
    </row>
    <row r="40" spans="1:6" ht="33" customHeight="1" x14ac:dyDescent="0.25">
      <c r="A40" s="41" t="s">
        <v>0</v>
      </c>
      <c r="B40" s="52" t="s">
        <v>3</v>
      </c>
      <c r="C40" s="53" t="s">
        <v>257</v>
      </c>
      <c r="D40" s="54"/>
    </row>
    <row r="41" spans="1:6" ht="18" customHeight="1" x14ac:dyDescent="0.25">
      <c r="A41" s="41" t="s">
        <v>0</v>
      </c>
      <c r="B41" s="52" t="s">
        <v>3</v>
      </c>
      <c r="C41" s="53" t="s">
        <v>258</v>
      </c>
      <c r="D41" s="54"/>
    </row>
    <row r="42" spans="1:6" ht="48" customHeight="1" x14ac:dyDescent="0.25">
      <c r="A42" s="41" t="s">
        <v>0</v>
      </c>
      <c r="B42" s="52" t="s">
        <v>3</v>
      </c>
      <c r="C42" s="53" t="s">
        <v>343</v>
      </c>
      <c r="D42" s="54"/>
    </row>
    <row r="43" spans="1:6" ht="63" customHeight="1" x14ac:dyDescent="0.25">
      <c r="A43" s="41" t="s">
        <v>0</v>
      </c>
      <c r="B43" s="52" t="s">
        <v>3</v>
      </c>
      <c r="C43" s="53" t="s">
        <v>259</v>
      </c>
      <c r="D43" s="54"/>
    </row>
    <row r="44" spans="1:6" ht="18" customHeight="1" x14ac:dyDescent="0.25">
      <c r="A44" s="41" t="s">
        <v>0</v>
      </c>
      <c r="B44" s="55" t="s">
        <v>3</v>
      </c>
      <c r="C44" s="49" t="s">
        <v>23</v>
      </c>
      <c r="D44" s="57"/>
    </row>
    <row r="45" spans="1:6" x14ac:dyDescent="0.25">
      <c r="A45" s="41" t="s">
        <v>0</v>
      </c>
    </row>
    <row r="46" spans="1:6" ht="23.25" customHeight="1" x14ac:dyDescent="0.25">
      <c r="A46" s="41" t="s">
        <v>0</v>
      </c>
      <c r="B46" s="45" t="s">
        <v>16</v>
      </c>
      <c r="C46" s="46"/>
      <c r="D46" s="47"/>
    </row>
    <row r="47" spans="1:6" ht="18" customHeight="1" x14ac:dyDescent="0.25">
      <c r="A47" s="41" t="s">
        <v>0</v>
      </c>
      <c r="B47" s="52" t="s">
        <v>3</v>
      </c>
      <c r="C47" s="72" t="s">
        <v>30</v>
      </c>
      <c r="D47" s="61"/>
    </row>
    <row r="48" spans="1:6" ht="18.75" customHeight="1" x14ac:dyDescent="0.25">
      <c r="A48" s="41" t="s">
        <v>0</v>
      </c>
      <c r="B48" s="55" t="s">
        <v>3</v>
      </c>
      <c r="C48" s="62" t="s">
        <v>31</v>
      </c>
      <c r="D48" s="57"/>
    </row>
  </sheetData>
  <sheetProtection sheet="1" objects="1" scenarios="1"/>
  <hyperlinks>
    <hyperlink ref="C48" r:id="rId1"/>
    <hyperlink ref="C47" r:id="rId2"/>
    <hyperlink ref="C27" r:id="rId3" location="se2.1.200_1408"/>
  </hyperlinks>
  <pageMargins left="0.7" right="0.7" top="0.75" bottom="0.75" header="0.3" footer="0.3"/>
  <pageSetup orientation="portrait" horizontalDpi="300" verticalDpi="300"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8" tint="0.59999389629810485"/>
  </sheetPr>
  <dimension ref="A1:D23"/>
  <sheetViews>
    <sheetView showGridLines="0" showRowColHeaders="0" workbookViewId="0">
      <selection activeCell="A75" sqref="A75"/>
    </sheetView>
  </sheetViews>
  <sheetFormatPr defaultRowHeight="15" x14ac:dyDescent="0.25"/>
  <cols>
    <col min="1" max="1" width="2.7109375" style="69" customWidth="1"/>
    <col min="2" max="2" width="5.42578125" style="51" customWidth="1"/>
    <col min="3" max="3" width="93.28515625" style="43" customWidth="1"/>
    <col min="4" max="4" width="2" style="39" customWidth="1"/>
    <col min="5" max="16384" width="9.140625" style="39"/>
  </cols>
  <sheetData>
    <row r="1" spans="1:4" x14ac:dyDescent="0.25">
      <c r="A1" s="41" t="s">
        <v>0</v>
      </c>
      <c r="C1" s="41" t="s">
        <v>0</v>
      </c>
    </row>
    <row r="2" spans="1:4" ht="23.25" x14ac:dyDescent="0.25">
      <c r="A2" s="41" t="s">
        <v>0</v>
      </c>
      <c r="B2" s="80" t="s">
        <v>10</v>
      </c>
      <c r="C2" s="81"/>
      <c r="D2" s="82"/>
    </row>
    <row r="3" spans="1:4" ht="24.75" x14ac:dyDescent="0.25">
      <c r="A3" s="41" t="s">
        <v>0</v>
      </c>
      <c r="B3" s="78" t="s">
        <v>32</v>
      </c>
      <c r="C3" s="38"/>
      <c r="D3" s="79"/>
    </row>
    <row r="4" spans="1:4" x14ac:dyDescent="0.25">
      <c r="A4" s="41" t="s">
        <v>0</v>
      </c>
      <c r="B4" s="42"/>
    </row>
    <row r="5" spans="1:4" ht="23.25" customHeight="1" x14ac:dyDescent="0.25">
      <c r="A5" s="41" t="s">
        <v>0</v>
      </c>
      <c r="B5" s="45" t="s">
        <v>12</v>
      </c>
      <c r="C5" s="46"/>
      <c r="D5" s="47"/>
    </row>
    <row r="6" spans="1:4" ht="33" customHeight="1" x14ac:dyDescent="0.25">
      <c r="A6" s="41" t="s">
        <v>0</v>
      </c>
      <c r="B6" s="55"/>
      <c r="C6" s="49" t="s">
        <v>33</v>
      </c>
      <c r="D6" s="57"/>
    </row>
    <row r="7" spans="1:4" x14ac:dyDescent="0.25">
      <c r="A7" s="41" t="s">
        <v>0</v>
      </c>
    </row>
    <row r="8" spans="1:4" ht="23.25" customHeight="1" x14ac:dyDescent="0.25">
      <c r="A8" s="41" t="s">
        <v>0</v>
      </c>
      <c r="B8" s="45" t="s">
        <v>13</v>
      </c>
      <c r="C8" s="46"/>
      <c r="D8" s="47"/>
    </row>
    <row r="9" spans="1:4" ht="33" customHeight="1" x14ac:dyDescent="0.25">
      <c r="A9" s="41" t="s">
        <v>0</v>
      </c>
      <c r="B9" s="52" t="s">
        <v>3</v>
      </c>
      <c r="C9" s="53" t="s">
        <v>34</v>
      </c>
      <c r="D9" s="54"/>
    </row>
    <row r="10" spans="1:4" ht="33" customHeight="1" x14ac:dyDescent="0.25">
      <c r="A10" s="41" t="s">
        <v>0</v>
      </c>
      <c r="B10" s="55" t="s">
        <v>3</v>
      </c>
      <c r="C10" s="56" t="s">
        <v>35</v>
      </c>
      <c r="D10" s="57"/>
    </row>
    <row r="11" spans="1:4" x14ac:dyDescent="0.25">
      <c r="A11" s="41" t="s">
        <v>0</v>
      </c>
      <c r="C11" s="58"/>
    </row>
    <row r="12" spans="1:4" ht="23.25" customHeight="1" x14ac:dyDescent="0.25">
      <c r="A12" s="41" t="s">
        <v>0</v>
      </c>
      <c r="B12" s="45" t="s">
        <v>14</v>
      </c>
      <c r="C12" s="46"/>
      <c r="D12" s="47"/>
    </row>
    <row r="13" spans="1:4" ht="18" customHeight="1" x14ac:dyDescent="0.25">
      <c r="A13" s="41" t="s">
        <v>0</v>
      </c>
      <c r="B13" s="55" t="s">
        <v>3</v>
      </c>
      <c r="C13" s="56" t="s">
        <v>36</v>
      </c>
      <c r="D13" s="63"/>
    </row>
    <row r="14" spans="1:4" x14ac:dyDescent="0.25">
      <c r="A14" s="41" t="s">
        <v>0</v>
      </c>
    </row>
    <row r="15" spans="1:4" ht="23.25" customHeight="1" x14ac:dyDescent="0.25">
      <c r="A15" s="41" t="s">
        <v>0</v>
      </c>
      <c r="B15" s="45" t="s">
        <v>15</v>
      </c>
      <c r="C15" s="46"/>
      <c r="D15" s="47"/>
    </row>
    <row r="16" spans="1:4" x14ac:dyDescent="0.25">
      <c r="A16" s="41" t="s">
        <v>0</v>
      </c>
      <c r="B16" s="52" t="s">
        <v>3</v>
      </c>
      <c r="C16" s="72" t="s">
        <v>37</v>
      </c>
      <c r="D16" s="54"/>
    </row>
    <row r="17" spans="1:4" x14ac:dyDescent="0.25">
      <c r="A17" s="41" t="s">
        <v>0</v>
      </c>
      <c r="B17" s="52" t="s">
        <v>3</v>
      </c>
      <c r="C17" s="72" t="s">
        <v>38</v>
      </c>
      <c r="D17" s="54"/>
    </row>
    <row r="18" spans="1:4" x14ac:dyDescent="0.25">
      <c r="A18" s="41" t="s">
        <v>0</v>
      </c>
      <c r="B18" s="52" t="s">
        <v>3</v>
      </c>
      <c r="C18" s="72" t="s">
        <v>39</v>
      </c>
      <c r="D18" s="54"/>
    </row>
    <row r="19" spans="1:4" ht="18" customHeight="1" x14ac:dyDescent="0.25">
      <c r="A19" s="41" t="s">
        <v>0</v>
      </c>
      <c r="B19" s="55" t="s">
        <v>3</v>
      </c>
      <c r="C19" s="56" t="s">
        <v>23</v>
      </c>
      <c r="D19" s="57"/>
    </row>
    <row r="20" spans="1:4" x14ac:dyDescent="0.25">
      <c r="A20" s="41" t="s">
        <v>0</v>
      </c>
    </row>
    <row r="21" spans="1:4" ht="23.25" customHeight="1" x14ac:dyDescent="0.25">
      <c r="A21" s="41" t="s">
        <v>0</v>
      </c>
      <c r="B21" s="45" t="s">
        <v>16</v>
      </c>
      <c r="C21" s="46"/>
      <c r="D21" s="47"/>
    </row>
    <row r="22" spans="1:4" ht="18" customHeight="1" x14ac:dyDescent="0.25">
      <c r="A22" s="41" t="s">
        <v>0</v>
      </c>
      <c r="B22" s="52" t="s">
        <v>3</v>
      </c>
      <c r="C22" s="67" t="s">
        <v>40</v>
      </c>
      <c r="D22" s="61"/>
    </row>
    <row r="23" spans="1:4" ht="18" customHeight="1" x14ac:dyDescent="0.25">
      <c r="A23" s="41" t="s">
        <v>0</v>
      </c>
      <c r="B23" s="55" t="s">
        <v>3</v>
      </c>
      <c r="C23" s="68" t="s">
        <v>41</v>
      </c>
      <c r="D23" s="57"/>
    </row>
  </sheetData>
  <sheetProtection sheet="1" objects="1" scenarios="1"/>
  <hyperlinks>
    <hyperlink ref="C22" r:id="rId1"/>
    <hyperlink ref="C23" r:id="rId2"/>
    <hyperlink ref="C16" r:id="rId3"/>
    <hyperlink ref="C17" r:id="rId4"/>
    <hyperlink ref="C18" r:id="rId5"/>
  </hyperlinks>
  <pageMargins left="0.7" right="0.7" top="0.75" bottom="0.75" header="0.3" footer="0.3"/>
  <pageSetup orientation="portrait" horizontalDpi="300" verticalDpi="300"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59999389629810485"/>
  </sheetPr>
  <dimension ref="A1:D28"/>
  <sheetViews>
    <sheetView showGridLines="0" showRowColHeaders="0" workbookViewId="0">
      <selection activeCell="A75" sqref="A75"/>
    </sheetView>
  </sheetViews>
  <sheetFormatPr defaultRowHeight="15" x14ac:dyDescent="0.25"/>
  <cols>
    <col min="1" max="1" width="2.7109375" style="69" customWidth="1"/>
    <col min="2" max="2" width="5.42578125" style="51" customWidth="1"/>
    <col min="3" max="3" width="93.28515625" style="43" customWidth="1"/>
    <col min="4" max="4" width="2" style="39" customWidth="1"/>
    <col min="5" max="16384" width="9.140625" style="39"/>
  </cols>
  <sheetData>
    <row r="1" spans="1:4" x14ac:dyDescent="0.25">
      <c r="A1" s="41" t="s">
        <v>0</v>
      </c>
      <c r="C1" s="41" t="s">
        <v>0</v>
      </c>
    </row>
    <row r="2" spans="1:4" ht="23.25" x14ac:dyDescent="0.25">
      <c r="A2" s="41" t="s">
        <v>0</v>
      </c>
      <c r="B2" s="80" t="s">
        <v>10</v>
      </c>
      <c r="C2" s="81"/>
      <c r="D2" s="82"/>
    </row>
    <row r="3" spans="1:4" ht="24.75" x14ac:dyDescent="0.25">
      <c r="A3" s="41" t="s">
        <v>0</v>
      </c>
      <c r="B3" s="78" t="s">
        <v>325</v>
      </c>
      <c r="C3" s="38"/>
      <c r="D3" s="79"/>
    </row>
    <row r="4" spans="1:4" x14ac:dyDescent="0.25">
      <c r="A4" s="41" t="s">
        <v>0</v>
      </c>
      <c r="B4" s="42"/>
    </row>
    <row r="5" spans="1:4" ht="23.25" customHeight="1" x14ac:dyDescent="0.25">
      <c r="A5" s="41" t="s">
        <v>0</v>
      </c>
      <c r="B5" s="45" t="s">
        <v>12</v>
      </c>
      <c r="C5" s="46"/>
      <c r="D5" s="47"/>
    </row>
    <row r="6" spans="1:4" ht="48" customHeight="1" x14ac:dyDescent="0.25">
      <c r="A6" s="41" t="s">
        <v>0</v>
      </c>
      <c r="B6" s="55"/>
      <c r="C6" s="49" t="s">
        <v>316</v>
      </c>
      <c r="D6" s="57"/>
    </row>
    <row r="7" spans="1:4" x14ac:dyDescent="0.25">
      <c r="A7" s="41" t="s">
        <v>0</v>
      </c>
    </row>
    <row r="8" spans="1:4" ht="23.25" customHeight="1" x14ac:dyDescent="0.25">
      <c r="A8" s="41" t="s">
        <v>0</v>
      </c>
      <c r="B8" s="45" t="s">
        <v>13</v>
      </c>
      <c r="C8" s="46"/>
      <c r="D8" s="47"/>
    </row>
    <row r="9" spans="1:4" ht="18" customHeight="1" x14ac:dyDescent="0.25">
      <c r="A9" s="41" t="s">
        <v>0</v>
      </c>
      <c r="B9" s="52" t="s">
        <v>3</v>
      </c>
      <c r="C9" s="53" t="s">
        <v>322</v>
      </c>
      <c r="D9" s="54"/>
    </row>
    <row r="10" spans="1:4" ht="18" customHeight="1" x14ac:dyDescent="0.25">
      <c r="A10" s="41" t="s">
        <v>0</v>
      </c>
      <c r="B10" s="52" t="s">
        <v>3</v>
      </c>
      <c r="C10" s="53" t="s">
        <v>321</v>
      </c>
      <c r="D10" s="54"/>
    </row>
    <row r="11" spans="1:4" ht="33" customHeight="1" x14ac:dyDescent="0.25">
      <c r="A11" s="41" t="s">
        <v>0</v>
      </c>
      <c r="B11" s="55" t="s">
        <v>3</v>
      </c>
      <c r="C11" s="49" t="s">
        <v>317</v>
      </c>
      <c r="D11" s="65"/>
    </row>
    <row r="12" spans="1:4" x14ac:dyDescent="0.25">
      <c r="A12" s="41" t="s">
        <v>0</v>
      </c>
      <c r="C12" s="58"/>
    </row>
    <row r="13" spans="1:4" ht="23.25" customHeight="1" x14ac:dyDescent="0.25">
      <c r="A13" s="41" t="s">
        <v>0</v>
      </c>
      <c r="B13" s="45" t="s">
        <v>14</v>
      </c>
      <c r="C13" s="46"/>
      <c r="D13" s="47"/>
    </row>
    <row r="14" spans="1:4" ht="18" customHeight="1" x14ac:dyDescent="0.25">
      <c r="A14" s="41" t="s">
        <v>0</v>
      </c>
      <c r="B14" s="55" t="s">
        <v>3</v>
      </c>
      <c r="C14" s="56" t="s">
        <v>36</v>
      </c>
      <c r="D14" s="63"/>
    </row>
    <row r="15" spans="1:4" x14ac:dyDescent="0.25">
      <c r="A15" s="41" t="s">
        <v>0</v>
      </c>
    </row>
    <row r="16" spans="1:4" ht="23.25" customHeight="1" x14ac:dyDescent="0.25">
      <c r="A16" s="41" t="s">
        <v>0</v>
      </c>
      <c r="B16" s="45" t="s">
        <v>15</v>
      </c>
      <c r="C16" s="46"/>
      <c r="D16" s="47"/>
    </row>
    <row r="17" spans="1:4" ht="18" customHeight="1" x14ac:dyDescent="0.25">
      <c r="A17" s="41" t="s">
        <v>0</v>
      </c>
      <c r="B17" s="52" t="s">
        <v>3</v>
      </c>
      <c r="C17" s="53" t="s">
        <v>42</v>
      </c>
      <c r="D17" s="54"/>
    </row>
    <row r="18" spans="1:4" ht="18" customHeight="1" x14ac:dyDescent="0.25">
      <c r="A18" s="41" t="s">
        <v>0</v>
      </c>
      <c r="B18" s="52" t="s">
        <v>3</v>
      </c>
      <c r="C18" s="53" t="s">
        <v>29</v>
      </c>
      <c r="D18" s="54"/>
    </row>
    <row r="19" spans="1:4" ht="18" customHeight="1" x14ac:dyDescent="0.25">
      <c r="A19" s="41" t="s">
        <v>0</v>
      </c>
      <c r="B19" s="52" t="s">
        <v>3</v>
      </c>
      <c r="C19" s="53" t="s">
        <v>324</v>
      </c>
      <c r="D19" s="54"/>
    </row>
    <row r="20" spans="1:4" ht="18" customHeight="1" x14ac:dyDescent="0.25">
      <c r="A20" s="41" t="s">
        <v>0</v>
      </c>
      <c r="B20" s="52" t="s">
        <v>3</v>
      </c>
      <c r="C20" s="53" t="s">
        <v>302</v>
      </c>
      <c r="D20" s="54"/>
    </row>
    <row r="21" spans="1:4" ht="18" customHeight="1" x14ac:dyDescent="0.25">
      <c r="A21" s="41" t="s">
        <v>0</v>
      </c>
      <c r="B21" s="52" t="s">
        <v>3</v>
      </c>
      <c r="C21" s="53" t="s">
        <v>43</v>
      </c>
      <c r="D21" s="54"/>
    </row>
    <row r="22" spans="1:4" ht="18" customHeight="1" x14ac:dyDescent="0.25">
      <c r="A22" s="41" t="s">
        <v>0</v>
      </c>
      <c r="B22" s="52" t="s">
        <v>3</v>
      </c>
      <c r="C22" s="53" t="s">
        <v>323</v>
      </c>
      <c r="D22" s="54"/>
    </row>
    <row r="23" spans="1:4" ht="18" customHeight="1" x14ac:dyDescent="0.25">
      <c r="A23" s="41" t="s">
        <v>0</v>
      </c>
      <c r="B23" s="55" t="s">
        <v>3</v>
      </c>
      <c r="C23" s="49" t="s">
        <v>44</v>
      </c>
      <c r="D23" s="57"/>
    </row>
    <row r="24" spans="1:4" x14ac:dyDescent="0.25">
      <c r="A24" s="41" t="s">
        <v>0</v>
      </c>
    </row>
    <row r="25" spans="1:4" ht="23.25" customHeight="1" x14ac:dyDescent="0.25">
      <c r="A25" s="41" t="s">
        <v>0</v>
      </c>
      <c r="B25" s="45" t="s">
        <v>16</v>
      </c>
      <c r="C25" s="46"/>
      <c r="D25" s="47"/>
    </row>
    <row r="26" spans="1:4" ht="18" customHeight="1" x14ac:dyDescent="0.25">
      <c r="A26" s="41" t="s">
        <v>0</v>
      </c>
      <c r="B26" s="52" t="s">
        <v>3</v>
      </c>
      <c r="C26" s="67" t="s">
        <v>45</v>
      </c>
      <c r="D26" s="61"/>
    </row>
    <row r="27" spans="1:4" ht="18" customHeight="1" x14ac:dyDescent="0.25">
      <c r="A27" s="41" t="s">
        <v>0</v>
      </c>
      <c r="B27" s="52" t="s">
        <v>3</v>
      </c>
      <c r="C27" s="70" t="s">
        <v>46</v>
      </c>
      <c r="D27" s="76"/>
    </row>
    <row r="28" spans="1:4" ht="18.75" customHeight="1" x14ac:dyDescent="0.25">
      <c r="A28" s="41" t="s">
        <v>0</v>
      </c>
      <c r="B28" s="55" t="s">
        <v>3</v>
      </c>
      <c r="C28" s="68" t="s">
        <v>47</v>
      </c>
      <c r="D28" s="57"/>
    </row>
  </sheetData>
  <sheetProtection sheet="1" objects="1" scenarios="1"/>
  <hyperlinks>
    <hyperlink ref="C28" r:id="rId1"/>
    <hyperlink ref="C26" r:id="rId2"/>
    <hyperlink ref="C27" r:id="rId3" location=":~:text=SSA%20Summer%20Program%20Plan"/>
  </hyperlinks>
  <pageMargins left="0.7" right="0.7" top="0.75" bottom="0.75" header="0.3" footer="0.3"/>
  <pageSetup orientation="portrait" horizontalDpi="300" verticalDpi="300"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8" tint="0.59999389629810485"/>
  </sheetPr>
  <dimension ref="A1:D33"/>
  <sheetViews>
    <sheetView showGridLines="0" showRowColHeaders="0" workbookViewId="0">
      <selection activeCell="A75" sqref="A75"/>
    </sheetView>
  </sheetViews>
  <sheetFormatPr defaultRowHeight="15" x14ac:dyDescent="0.25"/>
  <cols>
    <col min="1" max="1" width="2.7109375" style="69" customWidth="1"/>
    <col min="2" max="2" width="5.42578125" style="51" customWidth="1"/>
    <col min="3" max="3" width="93.28515625" style="43" customWidth="1"/>
    <col min="4" max="4" width="2" style="39" customWidth="1"/>
    <col min="5" max="16384" width="9.140625" style="39"/>
  </cols>
  <sheetData>
    <row r="1" spans="1:4" x14ac:dyDescent="0.25">
      <c r="A1" s="41" t="s">
        <v>0</v>
      </c>
      <c r="C1" s="41" t="s">
        <v>0</v>
      </c>
    </row>
    <row r="2" spans="1:4" ht="23.25" x14ac:dyDescent="0.25">
      <c r="A2" s="41" t="s">
        <v>0</v>
      </c>
      <c r="B2" s="83" t="s">
        <v>10</v>
      </c>
      <c r="C2" s="84"/>
      <c r="D2" s="85"/>
    </row>
    <row r="3" spans="1:4" ht="24.75" x14ac:dyDescent="0.25">
      <c r="A3" s="41" t="s">
        <v>0</v>
      </c>
      <c r="B3" s="86" t="s">
        <v>295</v>
      </c>
      <c r="C3" s="87"/>
      <c r="D3" s="88"/>
    </row>
    <row r="4" spans="1:4" x14ac:dyDescent="0.25">
      <c r="A4" s="41" t="s">
        <v>0</v>
      </c>
      <c r="B4" s="42"/>
    </row>
    <row r="5" spans="1:4" ht="23.25" customHeight="1" x14ac:dyDescent="0.25">
      <c r="A5" s="41" t="s">
        <v>0</v>
      </c>
      <c r="B5" s="45" t="s">
        <v>12</v>
      </c>
      <c r="C5" s="46"/>
      <c r="D5" s="47"/>
    </row>
    <row r="6" spans="1:4" ht="33" customHeight="1" x14ac:dyDescent="0.25">
      <c r="A6" s="41" t="s">
        <v>0</v>
      </c>
      <c r="B6" s="71"/>
      <c r="C6" s="53" t="s">
        <v>296</v>
      </c>
      <c r="D6" s="61"/>
    </row>
    <row r="7" spans="1:4" ht="18" customHeight="1" x14ac:dyDescent="0.25">
      <c r="A7" s="41" t="s">
        <v>0</v>
      </c>
      <c r="B7" s="55"/>
      <c r="C7" s="49" t="s">
        <v>297</v>
      </c>
      <c r="D7" s="57"/>
    </row>
    <row r="8" spans="1:4" x14ac:dyDescent="0.25">
      <c r="A8" s="41" t="s">
        <v>0</v>
      </c>
      <c r="C8" s="39"/>
    </row>
    <row r="9" spans="1:4" ht="23.25" customHeight="1" x14ac:dyDescent="0.25">
      <c r="A9" s="41" t="s">
        <v>0</v>
      </c>
      <c r="B9" s="45" t="s">
        <v>13</v>
      </c>
      <c r="C9" s="46"/>
      <c r="D9" s="47"/>
    </row>
    <row r="10" spans="1:4" ht="18" customHeight="1" x14ac:dyDescent="0.25">
      <c r="A10" s="41" t="s">
        <v>0</v>
      </c>
      <c r="B10" s="52" t="s">
        <v>3</v>
      </c>
      <c r="C10" s="53" t="s">
        <v>318</v>
      </c>
      <c r="D10" s="54"/>
    </row>
    <row r="11" spans="1:4" ht="18" customHeight="1" x14ac:dyDescent="0.25">
      <c r="A11" s="41" t="s">
        <v>0</v>
      </c>
      <c r="B11" s="52" t="s">
        <v>3</v>
      </c>
      <c r="C11" s="53" t="s">
        <v>298</v>
      </c>
      <c r="D11" s="54"/>
    </row>
    <row r="12" spans="1:4" ht="18" customHeight="1" x14ac:dyDescent="0.25">
      <c r="A12" s="41" t="s">
        <v>0</v>
      </c>
      <c r="B12" s="120" t="s">
        <v>28</v>
      </c>
      <c r="C12" s="121" t="s">
        <v>299</v>
      </c>
      <c r="D12" s="54"/>
    </row>
    <row r="13" spans="1:4" ht="18" customHeight="1" x14ac:dyDescent="0.25">
      <c r="A13" s="41" t="s">
        <v>0</v>
      </c>
      <c r="B13" s="120" t="s">
        <v>28</v>
      </c>
      <c r="C13" s="121" t="s">
        <v>320</v>
      </c>
      <c r="D13" s="54"/>
    </row>
    <row r="14" spans="1:4" ht="18" customHeight="1" x14ac:dyDescent="0.25">
      <c r="A14" s="41" t="s">
        <v>0</v>
      </c>
      <c r="B14" s="55" t="s">
        <v>3</v>
      </c>
      <c r="C14" s="56" t="s">
        <v>319</v>
      </c>
      <c r="D14" s="57"/>
    </row>
    <row r="15" spans="1:4" ht="15" customHeight="1" x14ac:dyDescent="0.25">
      <c r="A15" s="41" t="s">
        <v>0</v>
      </c>
      <c r="C15" s="58"/>
    </row>
    <row r="16" spans="1:4" ht="23.25" customHeight="1" x14ac:dyDescent="0.25">
      <c r="A16" s="41" t="s">
        <v>0</v>
      </c>
      <c r="B16" s="45" t="s">
        <v>14</v>
      </c>
      <c r="C16" s="46"/>
      <c r="D16" s="47"/>
    </row>
    <row r="17" spans="1:4" ht="18" customHeight="1" x14ac:dyDescent="0.25">
      <c r="A17" s="41" t="s">
        <v>0</v>
      </c>
      <c r="B17" s="119" t="s">
        <v>3</v>
      </c>
      <c r="C17" s="56" t="s">
        <v>36</v>
      </c>
      <c r="D17" s="63"/>
    </row>
    <row r="18" spans="1:4" x14ac:dyDescent="0.25">
      <c r="A18" s="41" t="s">
        <v>0</v>
      </c>
    </row>
    <row r="19" spans="1:4" ht="23.25" customHeight="1" x14ac:dyDescent="0.25">
      <c r="A19" s="41" t="s">
        <v>0</v>
      </c>
      <c r="B19" s="45" t="s">
        <v>15</v>
      </c>
      <c r="C19" s="46"/>
      <c r="D19" s="47"/>
    </row>
    <row r="20" spans="1:4" ht="18" customHeight="1" x14ac:dyDescent="0.25">
      <c r="A20" s="41" t="s">
        <v>0</v>
      </c>
      <c r="B20" s="52" t="s">
        <v>3</v>
      </c>
      <c r="C20" s="53" t="s">
        <v>42</v>
      </c>
      <c r="D20" s="54"/>
    </row>
    <row r="21" spans="1:4" ht="18" customHeight="1" x14ac:dyDescent="0.25">
      <c r="A21" s="41" t="s">
        <v>0</v>
      </c>
      <c r="B21" s="52" t="s">
        <v>3</v>
      </c>
      <c r="C21" s="53" t="s">
        <v>29</v>
      </c>
      <c r="D21" s="54"/>
    </row>
    <row r="22" spans="1:4" ht="18" customHeight="1" x14ac:dyDescent="0.25">
      <c r="A22" s="41" t="s">
        <v>0</v>
      </c>
      <c r="B22" s="52" t="s">
        <v>3</v>
      </c>
      <c r="C22" s="53" t="s">
        <v>324</v>
      </c>
      <c r="D22" s="54"/>
    </row>
    <row r="23" spans="1:4" ht="18" customHeight="1" x14ac:dyDescent="0.25">
      <c r="A23" s="41" t="s">
        <v>0</v>
      </c>
      <c r="B23" s="52" t="s">
        <v>3</v>
      </c>
      <c r="C23" s="53" t="s">
        <v>302</v>
      </c>
      <c r="D23" s="54"/>
    </row>
    <row r="24" spans="1:4" ht="18" customHeight="1" x14ac:dyDescent="0.25">
      <c r="A24" s="41" t="s">
        <v>0</v>
      </c>
      <c r="B24" s="52" t="s">
        <v>3</v>
      </c>
      <c r="C24" s="53" t="s">
        <v>43</v>
      </c>
      <c r="D24" s="54"/>
    </row>
    <row r="25" spans="1:4" ht="18" customHeight="1" x14ac:dyDescent="0.25">
      <c r="A25" s="41" t="s">
        <v>0</v>
      </c>
      <c r="B25" s="52" t="s">
        <v>3</v>
      </c>
      <c r="C25" s="53" t="s">
        <v>303</v>
      </c>
      <c r="D25" s="54"/>
    </row>
    <row r="26" spans="1:4" ht="18" customHeight="1" x14ac:dyDescent="0.25">
      <c r="A26" s="41" t="s">
        <v>0</v>
      </c>
      <c r="B26" s="52" t="s">
        <v>3</v>
      </c>
      <c r="C26" s="53" t="s">
        <v>304</v>
      </c>
      <c r="D26" s="54"/>
    </row>
    <row r="27" spans="1:4" ht="18" customHeight="1" x14ac:dyDescent="0.25">
      <c r="A27" s="41" t="s">
        <v>0</v>
      </c>
      <c r="B27" s="52" t="s">
        <v>3</v>
      </c>
      <c r="C27" s="53" t="s">
        <v>305</v>
      </c>
      <c r="D27" s="54"/>
    </row>
    <row r="28" spans="1:4" ht="18" customHeight="1" x14ac:dyDescent="0.25">
      <c r="A28" s="41" t="s">
        <v>0</v>
      </c>
      <c r="B28" s="55" t="s">
        <v>3</v>
      </c>
      <c r="C28" s="49" t="s">
        <v>306</v>
      </c>
      <c r="D28" s="57"/>
    </row>
    <row r="29" spans="1:4" x14ac:dyDescent="0.25">
      <c r="A29" s="41" t="s">
        <v>0</v>
      </c>
    </row>
    <row r="30" spans="1:4" ht="23.25" customHeight="1" x14ac:dyDescent="0.25">
      <c r="A30" s="41" t="s">
        <v>0</v>
      </c>
      <c r="B30" s="45" t="s">
        <v>16</v>
      </c>
      <c r="C30" s="46"/>
      <c r="D30" s="47"/>
    </row>
    <row r="31" spans="1:4" ht="18" customHeight="1" x14ac:dyDescent="0.25">
      <c r="A31" s="41" t="s">
        <v>0</v>
      </c>
      <c r="B31" s="52" t="s">
        <v>3</v>
      </c>
      <c r="C31" s="67" t="s">
        <v>307</v>
      </c>
      <c r="D31" s="61"/>
    </row>
    <row r="32" spans="1:4" ht="18" customHeight="1" x14ac:dyDescent="0.25">
      <c r="A32" s="41" t="s">
        <v>0</v>
      </c>
      <c r="B32" s="52" t="s">
        <v>3</v>
      </c>
      <c r="C32" s="67" t="s">
        <v>301</v>
      </c>
      <c r="D32" s="61"/>
    </row>
    <row r="33" spans="1:4" ht="18.75" customHeight="1" x14ac:dyDescent="0.25">
      <c r="A33" s="41" t="s">
        <v>0</v>
      </c>
      <c r="B33" s="55" t="s">
        <v>3</v>
      </c>
      <c r="C33" s="68" t="s">
        <v>300</v>
      </c>
      <c r="D33" s="57"/>
    </row>
  </sheetData>
  <sheetProtection sheet="1" objects="1" scenarios="1"/>
  <hyperlinks>
    <hyperlink ref="C31" r:id="rId1"/>
    <hyperlink ref="C33" r:id="rId2"/>
    <hyperlink ref="C32" r:id="rId3"/>
  </hyperlinks>
  <pageMargins left="0.7" right="0.7" top="0.75" bottom="0.75" header="0.3" footer="0.3"/>
  <pageSetup orientation="portrait" horizontalDpi="300" verticalDpi="300"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D4D4D4"/>
  </sheetPr>
  <dimension ref="A1:F70"/>
  <sheetViews>
    <sheetView showGridLines="0" showRowColHeaders="0" workbookViewId="0">
      <pane ySplit="4" topLeftCell="A5" activePane="bottomLeft" state="frozen"/>
      <selection pane="bottomLeft" activeCell="B2" sqref="B2:C2"/>
    </sheetView>
  </sheetViews>
  <sheetFormatPr defaultRowHeight="15" x14ac:dyDescent="0.25"/>
  <cols>
    <col min="1" max="1" width="2.7109375" customWidth="1"/>
    <col min="2" max="2" width="10.5703125" customWidth="1"/>
    <col min="3" max="3" width="58.42578125" bestFit="1" customWidth="1"/>
    <col min="4" max="4" width="5.7109375" customWidth="1"/>
    <col min="5" max="5" width="10.5703125" customWidth="1"/>
    <col min="6" max="6" width="51.7109375" bestFit="1" customWidth="1"/>
  </cols>
  <sheetData>
    <row r="1" spans="1:6" x14ac:dyDescent="0.25">
      <c r="A1" s="1" t="s">
        <v>0</v>
      </c>
      <c r="C1" s="1" t="s">
        <v>0</v>
      </c>
    </row>
    <row r="2" spans="1:6" ht="18.75" x14ac:dyDescent="0.25">
      <c r="A2" s="1" t="s">
        <v>0</v>
      </c>
      <c r="B2" s="220" t="s">
        <v>77</v>
      </c>
      <c r="C2" s="221"/>
      <c r="E2" s="220" t="s">
        <v>78</v>
      </c>
      <c r="F2" s="221"/>
    </row>
    <row r="3" spans="1:6" x14ac:dyDescent="0.25">
      <c r="A3" s="1" t="s">
        <v>0</v>
      </c>
      <c r="C3" s="1" t="s">
        <v>0</v>
      </c>
    </row>
    <row r="4" spans="1:6" ht="15.75" thickBot="1" x14ac:dyDescent="0.3">
      <c r="A4" s="1" t="s">
        <v>0</v>
      </c>
      <c r="B4" s="222" t="s">
        <v>79</v>
      </c>
      <c r="C4" s="223" t="s">
        <v>80</v>
      </c>
      <c r="E4" s="222" t="s">
        <v>79</v>
      </c>
      <c r="F4" s="223" t="s">
        <v>80</v>
      </c>
    </row>
    <row r="5" spans="1:6" x14ac:dyDescent="0.25">
      <c r="B5" s="224">
        <v>1111</v>
      </c>
      <c r="C5" s="225" t="s">
        <v>81</v>
      </c>
      <c r="E5" s="224">
        <v>111</v>
      </c>
      <c r="F5" s="225" t="s">
        <v>82</v>
      </c>
    </row>
    <row r="6" spans="1:6" x14ac:dyDescent="0.25">
      <c r="B6" s="226">
        <v>1113</v>
      </c>
      <c r="C6" s="227" t="s">
        <v>83</v>
      </c>
      <c r="E6" s="226">
        <v>112</v>
      </c>
      <c r="F6" s="227" t="s">
        <v>84</v>
      </c>
    </row>
    <row r="7" spans="1:6" x14ac:dyDescent="0.25">
      <c r="B7" s="226">
        <v>1121</v>
      </c>
      <c r="C7" s="227" t="s">
        <v>85</v>
      </c>
      <c r="E7" s="226">
        <v>113</v>
      </c>
      <c r="F7" s="227" t="s">
        <v>86</v>
      </c>
    </row>
    <row r="8" spans="1:6" x14ac:dyDescent="0.25">
      <c r="B8" s="226">
        <v>1122</v>
      </c>
      <c r="C8" s="227" t="s">
        <v>87</v>
      </c>
      <c r="E8" s="226">
        <v>114</v>
      </c>
      <c r="F8" s="227" t="s">
        <v>88</v>
      </c>
    </row>
    <row r="9" spans="1:6" x14ac:dyDescent="0.25">
      <c r="B9" s="226">
        <v>1131</v>
      </c>
      <c r="C9" s="227" t="s">
        <v>89</v>
      </c>
      <c r="E9" s="226">
        <v>115</v>
      </c>
      <c r="F9" s="227" t="s">
        <v>90</v>
      </c>
    </row>
    <row r="10" spans="1:6" x14ac:dyDescent="0.25">
      <c r="B10" s="226">
        <v>1132</v>
      </c>
      <c r="C10" s="227" t="s">
        <v>91</v>
      </c>
      <c r="E10" s="226">
        <v>116</v>
      </c>
      <c r="F10" s="227" t="s">
        <v>92</v>
      </c>
    </row>
    <row r="11" spans="1:6" x14ac:dyDescent="0.25">
      <c r="B11" s="226">
        <v>1140</v>
      </c>
      <c r="C11" s="227" t="s">
        <v>93</v>
      </c>
      <c r="E11" s="226">
        <v>117</v>
      </c>
      <c r="F11" s="227" t="s">
        <v>94</v>
      </c>
    </row>
    <row r="12" spans="1:6" x14ac:dyDescent="0.25">
      <c r="B12" s="226">
        <v>1210</v>
      </c>
      <c r="C12" s="227" t="s">
        <v>95</v>
      </c>
      <c r="E12" s="226">
        <v>121</v>
      </c>
      <c r="F12" s="227" t="s">
        <v>96</v>
      </c>
    </row>
    <row r="13" spans="1:6" x14ac:dyDescent="0.25">
      <c r="B13" s="226">
        <v>1220</v>
      </c>
      <c r="C13" s="227" t="s">
        <v>97</v>
      </c>
      <c r="E13" s="226">
        <v>122</v>
      </c>
      <c r="F13" s="227" t="s">
        <v>98</v>
      </c>
    </row>
    <row r="14" spans="1:6" x14ac:dyDescent="0.25">
      <c r="B14" s="226">
        <v>1250</v>
      </c>
      <c r="C14" s="227" t="s">
        <v>99</v>
      </c>
      <c r="E14" s="226">
        <v>123</v>
      </c>
      <c r="F14" s="227" t="s">
        <v>100</v>
      </c>
    </row>
    <row r="15" spans="1:6" x14ac:dyDescent="0.25">
      <c r="B15" s="226">
        <v>1260</v>
      </c>
      <c r="C15" s="227" t="s">
        <v>101</v>
      </c>
      <c r="E15" s="226">
        <v>124</v>
      </c>
      <c r="F15" s="227" t="s">
        <v>102</v>
      </c>
    </row>
    <row r="16" spans="1:6" x14ac:dyDescent="0.25">
      <c r="B16" s="226">
        <v>1271</v>
      </c>
      <c r="C16" s="227" t="s">
        <v>103</v>
      </c>
      <c r="E16" s="226">
        <v>130</v>
      </c>
      <c r="F16" s="227" t="s">
        <v>104</v>
      </c>
    </row>
    <row r="17" spans="2:6" x14ac:dyDescent="0.25">
      <c r="B17" s="226">
        <v>1272</v>
      </c>
      <c r="C17" s="227" t="s">
        <v>105</v>
      </c>
      <c r="E17" s="226">
        <v>210</v>
      </c>
      <c r="F17" s="227" t="s">
        <v>106</v>
      </c>
    </row>
    <row r="18" spans="2:6" x14ac:dyDescent="0.25">
      <c r="B18" s="226">
        <v>1280</v>
      </c>
      <c r="C18" s="227" t="s">
        <v>107</v>
      </c>
      <c r="E18" s="226">
        <v>220</v>
      </c>
      <c r="F18" s="227" t="s">
        <v>108</v>
      </c>
    </row>
    <row r="19" spans="2:6" x14ac:dyDescent="0.25">
      <c r="B19" s="226">
        <v>1291</v>
      </c>
      <c r="C19" s="227" t="s">
        <v>109</v>
      </c>
      <c r="E19" s="226">
        <v>230</v>
      </c>
      <c r="F19" s="227" t="s">
        <v>110</v>
      </c>
    </row>
    <row r="20" spans="2:6" x14ac:dyDescent="0.25">
      <c r="B20" s="226">
        <v>1292</v>
      </c>
      <c r="C20" s="227" t="s">
        <v>111</v>
      </c>
      <c r="E20" s="226">
        <v>240</v>
      </c>
      <c r="F20" s="227" t="s">
        <v>112</v>
      </c>
    </row>
    <row r="21" spans="2:6" x14ac:dyDescent="0.25">
      <c r="B21" s="226">
        <v>1293</v>
      </c>
      <c r="C21" s="227" t="s">
        <v>113</v>
      </c>
      <c r="E21" s="226">
        <v>270</v>
      </c>
      <c r="F21" s="227" t="s">
        <v>114</v>
      </c>
    </row>
    <row r="22" spans="2:6" x14ac:dyDescent="0.25">
      <c r="B22" s="226">
        <v>1294</v>
      </c>
      <c r="C22" s="227" t="s">
        <v>115</v>
      </c>
      <c r="E22" s="226">
        <v>310</v>
      </c>
      <c r="F22" s="227" t="s">
        <v>116</v>
      </c>
    </row>
    <row r="23" spans="2:6" x14ac:dyDescent="0.25">
      <c r="B23" s="226">
        <v>1295</v>
      </c>
      <c r="C23" s="227" t="s">
        <v>117</v>
      </c>
      <c r="E23" s="226">
        <v>320</v>
      </c>
      <c r="F23" s="227" t="s">
        <v>118</v>
      </c>
    </row>
    <row r="24" spans="2:6" x14ac:dyDescent="0.25">
      <c r="B24" s="226">
        <v>1299</v>
      </c>
      <c r="C24" s="227" t="s">
        <v>119</v>
      </c>
      <c r="E24" s="226">
        <v>330</v>
      </c>
      <c r="F24" s="227" t="s">
        <v>120</v>
      </c>
    </row>
    <row r="25" spans="2:6" x14ac:dyDescent="0.25">
      <c r="B25" s="226">
        <v>1300</v>
      </c>
      <c r="C25" s="227" t="s">
        <v>121</v>
      </c>
      <c r="E25" s="226">
        <v>340</v>
      </c>
      <c r="F25" s="227" t="s">
        <v>122</v>
      </c>
    </row>
    <row r="26" spans="2:6" x14ac:dyDescent="0.25">
      <c r="B26" s="226">
        <v>1400</v>
      </c>
      <c r="C26" s="227" t="s">
        <v>123</v>
      </c>
      <c r="E26" s="226">
        <v>350</v>
      </c>
      <c r="F26" s="227" t="s">
        <v>124</v>
      </c>
    </row>
    <row r="27" spans="2:6" x14ac:dyDescent="0.25">
      <c r="B27" s="226">
        <v>2110</v>
      </c>
      <c r="C27" s="227" t="s">
        <v>125</v>
      </c>
      <c r="E27" s="226">
        <v>360</v>
      </c>
      <c r="F27" s="227" t="s">
        <v>126</v>
      </c>
    </row>
    <row r="28" spans="2:6" x14ac:dyDescent="0.25">
      <c r="B28" s="226">
        <v>2120</v>
      </c>
      <c r="C28" s="227" t="s">
        <v>127</v>
      </c>
      <c r="E28" s="226">
        <v>371</v>
      </c>
      <c r="F28" s="227" t="s">
        <v>128</v>
      </c>
    </row>
    <row r="29" spans="2:6" x14ac:dyDescent="0.25">
      <c r="B29" s="226">
        <v>2130</v>
      </c>
      <c r="C29" s="227" t="s">
        <v>129</v>
      </c>
      <c r="E29" s="226">
        <v>372</v>
      </c>
      <c r="F29" s="227" t="s">
        <v>130</v>
      </c>
    </row>
    <row r="30" spans="2:6" x14ac:dyDescent="0.25">
      <c r="B30" s="226">
        <v>2140</v>
      </c>
      <c r="C30" s="227" t="s">
        <v>131</v>
      </c>
      <c r="E30" s="226">
        <v>373</v>
      </c>
      <c r="F30" s="227" t="s">
        <v>132</v>
      </c>
    </row>
    <row r="31" spans="2:6" x14ac:dyDescent="0.25">
      <c r="B31" s="226">
        <v>2150</v>
      </c>
      <c r="C31" s="227" t="s">
        <v>133</v>
      </c>
      <c r="E31" s="226">
        <v>374</v>
      </c>
      <c r="F31" s="227" t="s">
        <v>134</v>
      </c>
    </row>
    <row r="32" spans="2:6" x14ac:dyDescent="0.25">
      <c r="B32" s="226">
        <v>2160</v>
      </c>
      <c r="C32" s="227" t="s">
        <v>135</v>
      </c>
      <c r="E32" s="226">
        <v>380</v>
      </c>
      <c r="F32" s="227" t="s">
        <v>136</v>
      </c>
    </row>
    <row r="33" spans="2:6" x14ac:dyDescent="0.25">
      <c r="B33" s="226">
        <v>2190</v>
      </c>
      <c r="C33" s="227" t="s">
        <v>137</v>
      </c>
      <c r="E33" s="226">
        <v>390</v>
      </c>
      <c r="F33" s="227" t="s">
        <v>138</v>
      </c>
    </row>
    <row r="34" spans="2:6" x14ac:dyDescent="0.25">
      <c r="B34" s="226">
        <v>2210</v>
      </c>
      <c r="C34" s="227" t="s">
        <v>139</v>
      </c>
      <c r="E34" s="226">
        <v>410</v>
      </c>
      <c r="F34" s="227" t="s">
        <v>140</v>
      </c>
    </row>
    <row r="35" spans="2:6" x14ac:dyDescent="0.25">
      <c r="B35" s="226">
        <v>2220</v>
      </c>
      <c r="C35" s="227" t="s">
        <v>141</v>
      </c>
      <c r="E35" s="226">
        <v>420</v>
      </c>
      <c r="F35" s="227" t="s">
        <v>142</v>
      </c>
    </row>
    <row r="36" spans="2:6" x14ac:dyDescent="0.25">
      <c r="B36" s="226">
        <v>2230</v>
      </c>
      <c r="C36" s="227" t="s">
        <v>143</v>
      </c>
      <c r="E36" s="226">
        <v>430</v>
      </c>
      <c r="F36" s="227" t="s">
        <v>144</v>
      </c>
    </row>
    <row r="37" spans="2:6" x14ac:dyDescent="0.25">
      <c r="B37" s="226">
        <v>2240</v>
      </c>
      <c r="C37" s="227" t="s">
        <v>145</v>
      </c>
      <c r="E37" s="226">
        <v>440</v>
      </c>
      <c r="F37" s="227" t="s">
        <v>146</v>
      </c>
    </row>
    <row r="38" spans="2:6" x14ac:dyDescent="0.25">
      <c r="B38" s="226">
        <v>2310</v>
      </c>
      <c r="C38" s="227" t="s">
        <v>147</v>
      </c>
      <c r="E38" s="226">
        <v>450</v>
      </c>
      <c r="F38" s="227" t="s">
        <v>148</v>
      </c>
    </row>
    <row r="39" spans="2:6" x14ac:dyDescent="0.25">
      <c r="B39" s="226">
        <v>2320</v>
      </c>
      <c r="C39" s="227" t="s">
        <v>149</v>
      </c>
      <c r="E39" s="226">
        <v>460</v>
      </c>
      <c r="F39" s="227" t="s">
        <v>150</v>
      </c>
    </row>
    <row r="40" spans="2:6" x14ac:dyDescent="0.25">
      <c r="B40" s="226">
        <v>2410</v>
      </c>
      <c r="C40" s="227" t="s">
        <v>151</v>
      </c>
      <c r="E40" s="226">
        <v>470</v>
      </c>
      <c r="F40" s="227" t="s">
        <v>152</v>
      </c>
    </row>
    <row r="41" spans="2:6" x14ac:dyDescent="0.25">
      <c r="B41" s="226">
        <v>2490</v>
      </c>
      <c r="C41" s="227" t="s">
        <v>153</v>
      </c>
      <c r="E41" s="226">
        <v>480</v>
      </c>
      <c r="F41" s="227" t="s">
        <v>154</v>
      </c>
    </row>
    <row r="42" spans="2:6" x14ac:dyDescent="0.25">
      <c r="B42" s="226">
        <v>2510</v>
      </c>
      <c r="C42" s="227" t="s">
        <v>155</v>
      </c>
      <c r="E42" s="226">
        <v>510</v>
      </c>
      <c r="F42" s="227" t="s">
        <v>156</v>
      </c>
    </row>
    <row r="43" spans="2:6" x14ac:dyDescent="0.25">
      <c r="B43" s="226">
        <v>2520</v>
      </c>
      <c r="C43" s="227" t="s">
        <v>157</v>
      </c>
      <c r="E43" s="226">
        <v>520</v>
      </c>
      <c r="F43" s="227" t="s">
        <v>158</v>
      </c>
    </row>
    <row r="44" spans="2:6" x14ac:dyDescent="0.25">
      <c r="B44" s="226">
        <v>2540</v>
      </c>
      <c r="C44" s="227" t="s">
        <v>159</v>
      </c>
      <c r="E44" s="226">
        <v>530</v>
      </c>
      <c r="F44" s="227" t="s">
        <v>160</v>
      </c>
    </row>
    <row r="45" spans="2:6" x14ac:dyDescent="0.25">
      <c r="B45" s="226">
        <v>2550</v>
      </c>
      <c r="C45" s="227" t="s">
        <v>120</v>
      </c>
      <c r="E45" s="226">
        <v>540</v>
      </c>
      <c r="F45" s="227" t="s">
        <v>161</v>
      </c>
    </row>
    <row r="46" spans="2:6" x14ac:dyDescent="0.25">
      <c r="B46" s="226">
        <v>2570</v>
      </c>
      <c r="C46" s="227" t="s">
        <v>162</v>
      </c>
      <c r="E46" s="226">
        <v>550</v>
      </c>
      <c r="F46" s="227" t="s">
        <v>163</v>
      </c>
    </row>
    <row r="47" spans="2:6" x14ac:dyDescent="0.25">
      <c r="B47" s="226">
        <v>2610</v>
      </c>
      <c r="C47" s="227" t="s">
        <v>164</v>
      </c>
      <c r="E47" s="226">
        <v>562</v>
      </c>
      <c r="F47" s="227" t="s">
        <v>165</v>
      </c>
    </row>
    <row r="48" spans="2:6" x14ac:dyDescent="0.25">
      <c r="B48" s="226">
        <v>2620</v>
      </c>
      <c r="C48" s="227" t="s">
        <v>166</v>
      </c>
      <c r="E48" s="226">
        <v>564</v>
      </c>
      <c r="F48" s="227" t="s">
        <v>167</v>
      </c>
    </row>
    <row r="49" spans="2:6" x14ac:dyDescent="0.25">
      <c r="B49" s="226">
        <v>2630</v>
      </c>
      <c r="C49" s="227" t="s">
        <v>168</v>
      </c>
      <c r="E49" s="226">
        <v>590</v>
      </c>
      <c r="F49" s="227" t="s">
        <v>169</v>
      </c>
    </row>
    <row r="50" spans="2:6" x14ac:dyDescent="0.25">
      <c r="B50" s="226">
        <v>2640</v>
      </c>
      <c r="C50" s="227" t="s">
        <v>170</v>
      </c>
      <c r="E50" s="226">
        <v>610</v>
      </c>
      <c r="F50" s="227" t="s">
        <v>171</v>
      </c>
    </row>
    <row r="51" spans="2:6" x14ac:dyDescent="0.25">
      <c r="B51" s="226">
        <v>2660</v>
      </c>
      <c r="C51" s="227" t="s">
        <v>172</v>
      </c>
      <c r="E51" s="226">
        <v>621</v>
      </c>
      <c r="F51" s="227" t="s">
        <v>173</v>
      </c>
    </row>
    <row r="52" spans="2:6" x14ac:dyDescent="0.25">
      <c r="B52" s="226">
        <v>2670</v>
      </c>
      <c r="C52" s="227" t="s">
        <v>174</v>
      </c>
      <c r="E52" s="226">
        <v>622</v>
      </c>
      <c r="F52" s="227" t="s">
        <v>175</v>
      </c>
    </row>
    <row r="53" spans="2:6" x14ac:dyDescent="0.25">
      <c r="B53" s="226">
        <v>2680</v>
      </c>
      <c r="C53" s="227" t="s">
        <v>176</v>
      </c>
      <c r="E53" s="226">
        <v>630</v>
      </c>
      <c r="F53" s="227" t="s">
        <v>177</v>
      </c>
    </row>
    <row r="54" spans="2:6" x14ac:dyDescent="0.25">
      <c r="B54" s="226">
        <v>2690</v>
      </c>
      <c r="C54" s="227" t="s">
        <v>178</v>
      </c>
      <c r="E54" s="226">
        <v>640</v>
      </c>
      <c r="F54" s="227" t="s">
        <v>179</v>
      </c>
    </row>
    <row r="55" spans="2:6" x14ac:dyDescent="0.25">
      <c r="B55" s="226">
        <v>2700</v>
      </c>
      <c r="C55" s="227" t="s">
        <v>180</v>
      </c>
      <c r="E55" s="226">
        <v>650</v>
      </c>
      <c r="F55" s="227" t="s">
        <v>181</v>
      </c>
    </row>
    <row r="56" spans="2:6" x14ac:dyDescent="0.25">
      <c r="B56" s="226">
        <v>3100</v>
      </c>
      <c r="C56" s="227" t="s">
        <v>182</v>
      </c>
      <c r="E56" s="226">
        <v>660</v>
      </c>
      <c r="F56" s="227" t="s">
        <v>183</v>
      </c>
    </row>
    <row r="57" spans="2:6" x14ac:dyDescent="0.25">
      <c r="B57" s="226">
        <v>3200</v>
      </c>
      <c r="C57" s="227" t="s">
        <v>184</v>
      </c>
      <c r="E57" s="226">
        <v>670</v>
      </c>
      <c r="F57" s="227" t="s">
        <v>185</v>
      </c>
    </row>
    <row r="58" spans="2:6" x14ac:dyDescent="0.25">
      <c r="B58" s="226">
        <v>3300</v>
      </c>
      <c r="C58" s="227" t="s">
        <v>186</v>
      </c>
      <c r="E58" s="226">
        <v>680</v>
      </c>
      <c r="F58" s="227" t="s">
        <v>187</v>
      </c>
    </row>
    <row r="59" spans="2:6" x14ac:dyDescent="0.25">
      <c r="B59" s="226">
        <v>3500</v>
      </c>
      <c r="C59" s="227" t="s">
        <v>188</v>
      </c>
      <c r="E59" s="226">
        <v>690</v>
      </c>
      <c r="F59" s="227" t="s">
        <v>189</v>
      </c>
    </row>
    <row r="60" spans="2:6" x14ac:dyDescent="0.25">
      <c r="B60" s="226">
        <v>4110</v>
      </c>
      <c r="C60" s="227" t="s">
        <v>190</v>
      </c>
      <c r="E60" s="226">
        <v>710</v>
      </c>
      <c r="F60" s="227" t="s">
        <v>191</v>
      </c>
    </row>
    <row r="61" spans="2:6" x14ac:dyDescent="0.25">
      <c r="B61" s="226">
        <v>4120</v>
      </c>
      <c r="C61" s="227" t="s">
        <v>192</v>
      </c>
      <c r="E61" s="226">
        <v>720</v>
      </c>
      <c r="F61" s="227" t="s">
        <v>193</v>
      </c>
    </row>
    <row r="62" spans="2:6" x14ac:dyDescent="0.25">
      <c r="B62" s="226">
        <v>4150</v>
      </c>
      <c r="C62" s="227" t="s">
        <v>194</v>
      </c>
      <c r="E62" s="226">
        <v>790</v>
      </c>
      <c r="F62" s="227" t="s">
        <v>195</v>
      </c>
    </row>
    <row r="63" spans="2:6" x14ac:dyDescent="0.25">
      <c r="B63" s="226">
        <v>4180</v>
      </c>
      <c r="C63" s="227" t="s">
        <v>196</v>
      </c>
      <c r="E63" s="226">
        <v>810</v>
      </c>
      <c r="F63" s="227" t="s">
        <v>197</v>
      </c>
    </row>
    <row r="64" spans="2:6" x14ac:dyDescent="0.25">
      <c r="B64" s="226">
        <v>4190</v>
      </c>
      <c r="C64" s="227" t="s">
        <v>198</v>
      </c>
      <c r="E64" s="228">
        <v>820</v>
      </c>
      <c r="F64" s="229" t="s">
        <v>199</v>
      </c>
    </row>
    <row r="65" spans="2:3" x14ac:dyDescent="0.25">
      <c r="B65" s="226">
        <v>5100</v>
      </c>
      <c r="C65" s="227" t="s">
        <v>200</v>
      </c>
    </row>
    <row r="66" spans="2:3" x14ac:dyDescent="0.25">
      <c r="B66" s="226">
        <v>5200</v>
      </c>
      <c r="C66" s="227" t="s">
        <v>201</v>
      </c>
    </row>
    <row r="67" spans="2:3" x14ac:dyDescent="0.25">
      <c r="B67" s="226">
        <v>5300</v>
      </c>
      <c r="C67" s="227" t="s">
        <v>202</v>
      </c>
    </row>
    <row r="68" spans="2:3" x14ac:dyDescent="0.25">
      <c r="B68" s="226">
        <v>5400</v>
      </c>
      <c r="C68" s="227" t="s">
        <v>187</v>
      </c>
    </row>
    <row r="69" spans="2:3" x14ac:dyDescent="0.25">
      <c r="B69" s="226">
        <v>6000</v>
      </c>
      <c r="C69" s="227" t="s">
        <v>203</v>
      </c>
    </row>
    <row r="70" spans="2:3" x14ac:dyDescent="0.25">
      <c r="B70" s="228">
        <v>7000</v>
      </c>
      <c r="C70" s="229" t="s">
        <v>204</v>
      </c>
    </row>
  </sheetData>
  <sheetProtection sheet="1" objects="1" scenarios="1"/>
  <mergeCells count="2">
    <mergeCell ref="B2:C2"/>
    <mergeCell ref="E2:F2"/>
  </mergeCells>
  <pageMargins left="0.7" right="0.7" top="0.75" bottom="0.75" header="0.3" footer="0.3"/>
  <pageSetup orientation="portrait" horizontalDpi="300" verticalDpi="300"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AAD4F4"/>
    <pageSetUpPr autoPageBreaks="0" fitToPage="1"/>
  </sheetPr>
  <dimension ref="A1:U64"/>
  <sheetViews>
    <sheetView showGridLines="0" showRowColHeaders="0" zoomScaleNormal="100" workbookViewId="0">
      <selection activeCell="B2" sqref="B2:E2"/>
    </sheetView>
  </sheetViews>
  <sheetFormatPr defaultRowHeight="15" outlineLevelCol="1" x14ac:dyDescent="0.25"/>
  <cols>
    <col min="1" max="1" width="2.7109375" style="3" customWidth="1"/>
    <col min="2" max="2" width="21.28515625" style="2" customWidth="1"/>
    <col min="3" max="3" width="8.85546875" style="2" customWidth="1"/>
    <col min="4" max="4" width="6.85546875" style="2" bestFit="1" customWidth="1"/>
    <col min="5" max="5" width="50.7109375" style="2" customWidth="1"/>
    <col min="6" max="15" width="15.28515625" style="2" bestFit="1" customWidth="1"/>
    <col min="16" max="16" width="15.28515625" style="2" hidden="1" customWidth="1" outlineLevel="1"/>
    <col min="17" max="17" width="15.28515625" style="2" hidden="1" customWidth="1" outlineLevel="1" collapsed="1"/>
    <col min="18" max="20" width="15.28515625" hidden="1" customWidth="1" outlineLevel="1"/>
    <col min="21" max="21" width="35.7109375" style="2" customWidth="1" collapsed="1"/>
    <col min="22" max="26" width="14.28515625" style="2" bestFit="1" customWidth="1"/>
    <col min="27" max="16384" width="9.140625" style="2"/>
  </cols>
  <sheetData>
    <row r="1" spans="1:21" x14ac:dyDescent="0.25">
      <c r="A1" s="3" t="s">
        <v>0</v>
      </c>
      <c r="C1" s="3" t="s">
        <v>0</v>
      </c>
    </row>
    <row r="2" spans="1:21" ht="24.75" x14ac:dyDescent="0.25">
      <c r="A2" s="3" t="s">
        <v>0</v>
      </c>
      <c r="B2" s="207" t="s">
        <v>49</v>
      </c>
      <c r="C2" s="208"/>
      <c r="D2" s="208"/>
      <c r="E2" s="209"/>
    </row>
    <row r="3" spans="1:21" customFormat="1" x14ac:dyDescent="0.25">
      <c r="A3" s="1" t="s">
        <v>0</v>
      </c>
    </row>
    <row r="4" spans="1:21" customFormat="1" x14ac:dyDescent="0.25">
      <c r="A4" s="1" t="s">
        <v>0</v>
      </c>
      <c r="B4" s="32" t="s">
        <v>50</v>
      </c>
      <c r="C4" s="201" t="s">
        <v>52</v>
      </c>
      <c r="D4" s="202"/>
      <c r="E4" s="203"/>
    </row>
    <row r="5" spans="1:21" customFormat="1" x14ac:dyDescent="0.25">
      <c r="A5" s="1" t="s">
        <v>0</v>
      </c>
      <c r="B5" s="33" t="s">
        <v>51</v>
      </c>
      <c r="C5" s="204" t="s">
        <v>52</v>
      </c>
      <c r="D5" s="205"/>
      <c r="E5" s="206"/>
    </row>
    <row r="6" spans="1:21" customFormat="1" x14ac:dyDescent="0.25">
      <c r="A6" s="1" t="s">
        <v>0</v>
      </c>
      <c r="E6" s="1"/>
    </row>
    <row r="7" spans="1:21" s="22" customFormat="1" ht="31.5" thickBot="1" x14ac:dyDescent="0.3">
      <c r="A7" s="1" t="s">
        <v>0</v>
      </c>
      <c r="E7" s="23" t="s">
        <v>53</v>
      </c>
      <c r="F7" s="235" t="s">
        <v>54</v>
      </c>
      <c r="G7" s="176" t="s">
        <v>205</v>
      </c>
      <c r="H7" s="24" t="s">
        <v>55</v>
      </c>
      <c r="I7" s="24" t="s">
        <v>56</v>
      </c>
      <c r="J7" s="24" t="s">
        <v>368</v>
      </c>
      <c r="K7" s="24" t="s">
        <v>57</v>
      </c>
      <c r="L7" s="24" t="s">
        <v>59</v>
      </c>
      <c r="M7" s="24" t="s">
        <v>60</v>
      </c>
      <c r="N7" s="24" t="s">
        <v>48</v>
      </c>
      <c r="O7" s="20" t="s">
        <v>215</v>
      </c>
      <c r="P7" s="20" t="s">
        <v>216</v>
      </c>
      <c r="Q7" s="20" t="s">
        <v>217</v>
      </c>
      <c r="R7" s="20" t="s">
        <v>218</v>
      </c>
      <c r="S7" s="20" t="s">
        <v>219</v>
      </c>
      <c r="T7" s="21" t="s">
        <v>220</v>
      </c>
      <c r="U7" s="40" t="s">
        <v>222</v>
      </c>
    </row>
    <row r="8" spans="1:21" customFormat="1" x14ac:dyDescent="0.25">
      <c r="A8" s="1" t="s">
        <v>0</v>
      </c>
      <c r="B8" s="29"/>
      <c r="C8" s="29"/>
      <c r="D8" s="29"/>
      <c r="E8" s="27" t="s">
        <v>63</v>
      </c>
      <c r="F8" s="236">
        <f>SUM(Budget_Summary[[#This Row],[General 
Fund]:[(enter addt''l. fund source 3)]])</f>
        <v>0</v>
      </c>
      <c r="G8" s="177" t="s">
        <v>64</v>
      </c>
      <c r="H8" s="37" t="s">
        <v>64</v>
      </c>
      <c r="I8" s="37" t="s">
        <v>64</v>
      </c>
      <c r="J8" s="37" t="s">
        <v>64</v>
      </c>
      <c r="K8" s="37" t="s">
        <v>64</v>
      </c>
      <c r="L8" s="37" t="s">
        <v>64</v>
      </c>
      <c r="M8" s="37" t="s">
        <v>64</v>
      </c>
      <c r="N8" s="37" t="s">
        <v>64</v>
      </c>
      <c r="O8" s="37" t="s">
        <v>64</v>
      </c>
      <c r="P8" s="37" t="s">
        <v>64</v>
      </c>
      <c r="Q8" s="37" t="s">
        <v>64</v>
      </c>
      <c r="R8" s="37" t="s">
        <v>64</v>
      </c>
      <c r="S8" s="37" t="s">
        <v>64</v>
      </c>
      <c r="T8" s="36" t="s">
        <v>64</v>
      </c>
      <c r="U8" s="26"/>
    </row>
    <row r="9" spans="1:21" customFormat="1" x14ac:dyDescent="0.25">
      <c r="A9" s="1" t="s">
        <v>0</v>
      </c>
      <c r="B9" s="29"/>
      <c r="C9" s="29"/>
      <c r="D9" s="29"/>
      <c r="E9" s="27" t="s">
        <v>66</v>
      </c>
      <c r="F9" s="237">
        <f>SUM(Budget_Summary[[#This Row],[General 
Fund]:[(enter addt''l. fund source 3)]])</f>
        <v>0</v>
      </c>
      <c r="G9" s="178">
        <f>SUM(Budget_Detail[General 
Fund])</f>
        <v>0</v>
      </c>
      <c r="H9" s="173">
        <f>SUM(Budget_Detail[Title I-A])</f>
        <v>0</v>
      </c>
      <c r="I9" s="173">
        <f>SUM(Budget_Detail[Title I-C])</f>
        <v>0</v>
      </c>
      <c r="J9" s="173">
        <f>SUM(Budget_Detail[Title II-A])</f>
        <v>0</v>
      </c>
      <c r="K9" s="173">
        <f>SUM(Budget_Detail[Title IV-B])</f>
        <v>0</v>
      </c>
      <c r="L9" s="173">
        <f>SUM(Budget_Detail[ESSER III])</f>
        <v>0</v>
      </c>
      <c r="M9" s="173">
        <f>SUM(Budget_Detail[SSA 
Summer])</f>
        <v>0</v>
      </c>
      <c r="N9" s="173">
        <f>SUM(Budget_Detail[Jump Start Kindergarten])</f>
        <v>0</v>
      </c>
      <c r="O9" s="173">
        <f>SUM(Budget_Detail[(enter addt''l. fund source 1)])</f>
        <v>0</v>
      </c>
      <c r="P9" s="173">
        <f>SUM(Budget_Detail[(enter addt''l. fund source 2)])</f>
        <v>0</v>
      </c>
      <c r="Q9" s="173">
        <f>SUM(Budget_Detail[(enter addt''l. fund source 3)])</f>
        <v>0</v>
      </c>
      <c r="R9" s="173">
        <f>SUM(Budget_Detail[(enter addt''l. fund source 4)])</f>
        <v>0</v>
      </c>
      <c r="S9" s="173">
        <f>SUM(Budget_Detail[(enter addt''l. fund source 5)])</f>
        <v>0</v>
      </c>
      <c r="T9" s="173">
        <f>SUM(Budget_Detail[(enter addt''l. fund source 6)])</f>
        <v>0</v>
      </c>
      <c r="U9" s="26"/>
    </row>
    <row r="10" spans="1:21" customFormat="1" ht="15" customHeight="1" thickBot="1" x14ac:dyDescent="0.3">
      <c r="A10" s="1" t="s">
        <v>0</v>
      </c>
      <c r="B10" s="29"/>
      <c r="C10" s="29"/>
      <c r="D10" s="30"/>
      <c r="E10" s="27" t="s">
        <v>67</v>
      </c>
      <c r="F10" s="238">
        <f>SUM(Budget_Summary[[#This Row],[General 
Fund]:[(enter addt''l. fund source 3)]])</f>
        <v>0</v>
      </c>
      <c r="G10" s="179">
        <f t="shared" ref="G10:Q10" si="0">IFERROR(G8-G9,0)</f>
        <v>0</v>
      </c>
      <c r="H10" s="174">
        <f t="shared" si="0"/>
        <v>0</v>
      </c>
      <c r="I10" s="174">
        <f t="shared" si="0"/>
        <v>0</v>
      </c>
      <c r="J10" s="174">
        <f t="shared" si="0"/>
        <v>0</v>
      </c>
      <c r="K10" s="174">
        <f t="shared" si="0"/>
        <v>0</v>
      </c>
      <c r="L10" s="174">
        <f t="shared" si="0"/>
        <v>0</v>
      </c>
      <c r="M10" s="174">
        <f t="shared" si="0"/>
        <v>0</v>
      </c>
      <c r="N10" s="174">
        <f t="shared" si="0"/>
        <v>0</v>
      </c>
      <c r="O10" s="174">
        <f t="shared" si="0"/>
        <v>0</v>
      </c>
      <c r="P10" s="174">
        <f t="shared" si="0"/>
        <v>0</v>
      </c>
      <c r="Q10" s="174">
        <f t="shared" si="0"/>
        <v>0</v>
      </c>
      <c r="R10" s="174">
        <f>IFERROR(R8-R9,0)</f>
        <v>0</v>
      </c>
      <c r="S10" s="174">
        <f>IFERROR(S8-S9,0)</f>
        <v>0</v>
      </c>
      <c r="T10" s="175">
        <f>IFERROR(T8-T9,0)</f>
        <v>0</v>
      </c>
      <c r="U10" s="26"/>
    </row>
    <row r="11" spans="1:21" customFormat="1" x14ac:dyDescent="0.25">
      <c r="A11" s="1" t="s">
        <v>0</v>
      </c>
      <c r="B11" s="29"/>
      <c r="C11" s="29"/>
      <c r="D11" s="30"/>
      <c r="E11" s="25" t="s">
        <v>61</v>
      </c>
      <c r="F11" s="239" t="s">
        <v>28</v>
      </c>
      <c r="G11" s="180" t="s">
        <v>62</v>
      </c>
      <c r="H11" s="170" t="s">
        <v>62</v>
      </c>
      <c r="I11" s="170" t="s">
        <v>62</v>
      </c>
      <c r="J11" s="170" t="s">
        <v>62</v>
      </c>
      <c r="K11" s="170" t="s">
        <v>62</v>
      </c>
      <c r="L11" s="170" t="s">
        <v>62</v>
      </c>
      <c r="M11" s="171">
        <v>0.05</v>
      </c>
      <c r="N11" s="170" t="s">
        <v>62</v>
      </c>
      <c r="O11" s="170" t="s">
        <v>62</v>
      </c>
      <c r="P11" s="170" t="s">
        <v>62</v>
      </c>
      <c r="Q11" s="170" t="s">
        <v>62</v>
      </c>
      <c r="R11" s="170" t="s">
        <v>62</v>
      </c>
      <c r="S11" s="170" t="s">
        <v>62</v>
      </c>
      <c r="T11" s="172" t="s">
        <v>62</v>
      </c>
      <c r="U11" s="26"/>
    </row>
    <row r="12" spans="1:21" customFormat="1" x14ac:dyDescent="0.25">
      <c r="A12" s="1" t="s">
        <v>0</v>
      </c>
      <c r="B12" s="29"/>
      <c r="C12" s="29"/>
      <c r="D12" s="30"/>
      <c r="E12" s="25" t="s">
        <v>65</v>
      </c>
      <c r="F12" s="240">
        <f>SUM(Budget_Summary[[#This Row],[General 
Fund]:[(enter addt''l. fund source 3)]])</f>
        <v>0</v>
      </c>
      <c r="G12" s="181">
        <f>IFERROR(ROUND(G11*G8,2),0)</f>
        <v>0</v>
      </c>
      <c r="H12" s="34">
        <f t="shared" ref="H12:Q12" si="1">IFERROR(ROUND(H11*H8,2),0)</f>
        <v>0</v>
      </c>
      <c r="I12" s="34">
        <f t="shared" si="1"/>
        <v>0</v>
      </c>
      <c r="J12" s="34">
        <f t="shared" si="1"/>
        <v>0</v>
      </c>
      <c r="K12" s="34">
        <f t="shared" si="1"/>
        <v>0</v>
      </c>
      <c r="L12" s="34">
        <f t="shared" si="1"/>
        <v>0</v>
      </c>
      <c r="M12" s="34">
        <f t="shared" si="1"/>
        <v>0</v>
      </c>
      <c r="N12" s="34">
        <f t="shared" si="1"/>
        <v>0</v>
      </c>
      <c r="O12" s="34">
        <f t="shared" si="1"/>
        <v>0</v>
      </c>
      <c r="P12" s="34">
        <f t="shared" si="1"/>
        <v>0</v>
      </c>
      <c r="Q12" s="34">
        <f t="shared" si="1"/>
        <v>0</v>
      </c>
      <c r="R12" s="34">
        <f>IFERROR(ROUND(R11*R8,2),0)</f>
        <v>0</v>
      </c>
      <c r="S12" s="34">
        <f>IFERROR(ROUND(S11*S8,2),0)</f>
        <v>0</v>
      </c>
      <c r="T12" s="35">
        <f>IFERROR(ROUND(T11*T8,2),0)</f>
        <v>0</v>
      </c>
      <c r="U12" s="26"/>
    </row>
    <row r="13" spans="1:21" customFormat="1" x14ac:dyDescent="0.25">
      <c r="A13" s="1" t="s">
        <v>0</v>
      </c>
    </row>
    <row r="14" spans="1:21" s="19" customFormat="1" ht="30.75" thickBot="1" x14ac:dyDescent="0.3">
      <c r="A14" s="1" t="s">
        <v>0</v>
      </c>
      <c r="B14" s="147" t="s">
        <v>206</v>
      </c>
      <c r="C14" s="148" t="s">
        <v>68</v>
      </c>
      <c r="D14" s="148" t="s">
        <v>69</v>
      </c>
      <c r="E14" s="149" t="s">
        <v>70</v>
      </c>
      <c r="F14" s="242" t="s">
        <v>71</v>
      </c>
      <c r="G14" s="176" t="s">
        <v>205</v>
      </c>
      <c r="H14" s="24" t="s">
        <v>55</v>
      </c>
      <c r="I14" s="24" t="s">
        <v>56</v>
      </c>
      <c r="J14" s="24" t="s">
        <v>368</v>
      </c>
      <c r="K14" s="148" t="s">
        <v>57</v>
      </c>
      <c r="L14" s="148" t="s">
        <v>59</v>
      </c>
      <c r="M14" s="148" t="s">
        <v>60</v>
      </c>
      <c r="N14" s="148" t="s">
        <v>48</v>
      </c>
      <c r="O14" s="148" t="s">
        <v>215</v>
      </c>
      <c r="P14" s="148" t="s">
        <v>216</v>
      </c>
      <c r="Q14" s="148" t="s">
        <v>217</v>
      </c>
      <c r="R14" s="148" t="s">
        <v>218</v>
      </c>
      <c r="S14" s="148" t="s">
        <v>219</v>
      </c>
      <c r="T14" s="190" t="s">
        <v>220</v>
      </c>
      <c r="U14" s="150" t="s">
        <v>72</v>
      </c>
    </row>
    <row r="15" spans="1:21" x14ac:dyDescent="0.25">
      <c r="B15" s="151" t="s">
        <v>207</v>
      </c>
      <c r="C15" s="152" t="s">
        <v>73</v>
      </c>
      <c r="D15" s="152" t="s">
        <v>74</v>
      </c>
      <c r="E15" s="153" t="s">
        <v>75</v>
      </c>
      <c r="F15" s="243">
        <f>SUM(Budget_Detail[[#This Row],[General 
Fund]:[(enter addt''l. fund source 3)]])</f>
        <v>0</v>
      </c>
      <c r="G15" s="182" t="s">
        <v>64</v>
      </c>
      <c r="H15" s="154" t="s">
        <v>64</v>
      </c>
      <c r="I15" s="154" t="s">
        <v>64</v>
      </c>
      <c r="J15" s="154" t="s">
        <v>64</v>
      </c>
      <c r="K15" s="154" t="s">
        <v>64</v>
      </c>
      <c r="L15" s="154" t="s">
        <v>64</v>
      </c>
      <c r="M15" s="154" t="s">
        <v>64</v>
      </c>
      <c r="N15" s="154" t="s">
        <v>64</v>
      </c>
      <c r="O15" s="154" t="s">
        <v>64</v>
      </c>
      <c r="P15" s="154" t="s">
        <v>64</v>
      </c>
      <c r="Q15" s="154" t="s">
        <v>64</v>
      </c>
      <c r="R15" s="154" t="s">
        <v>64</v>
      </c>
      <c r="S15" s="154" t="s">
        <v>64</v>
      </c>
      <c r="T15" s="191" t="s">
        <v>64</v>
      </c>
      <c r="U15" s="194" t="s">
        <v>76</v>
      </c>
    </row>
    <row r="16" spans="1:21" x14ac:dyDescent="0.25">
      <c r="B16" s="155"/>
      <c r="C16" s="132"/>
      <c r="D16" s="132"/>
      <c r="E16" s="133"/>
      <c r="F16" s="244">
        <f>SUM(Budget_Detail[[#This Row],[General 
Fund]:[(enter addt''l. fund source 3)]])</f>
        <v>0</v>
      </c>
      <c r="G16" s="183"/>
      <c r="H16" s="134"/>
      <c r="I16" s="134"/>
      <c r="J16" s="134"/>
      <c r="K16" s="134"/>
      <c r="L16" s="134"/>
      <c r="M16" s="134"/>
      <c r="N16" s="134"/>
      <c r="O16" s="134"/>
      <c r="P16" s="134"/>
      <c r="Q16" s="134"/>
      <c r="R16" s="134"/>
      <c r="S16" s="134"/>
      <c r="T16" s="192"/>
      <c r="U16" s="195"/>
    </row>
    <row r="17" spans="2:21" x14ac:dyDescent="0.25">
      <c r="B17" s="155"/>
      <c r="C17" s="132"/>
      <c r="D17" s="132"/>
      <c r="E17" s="133"/>
      <c r="F17" s="244">
        <f>SUM(Budget_Detail[[#This Row],[General 
Fund]:[(enter addt''l. fund source 3)]])</f>
        <v>0</v>
      </c>
      <c r="G17" s="183"/>
      <c r="H17" s="134"/>
      <c r="I17" s="134"/>
      <c r="J17" s="134"/>
      <c r="K17" s="134"/>
      <c r="L17" s="134"/>
      <c r="M17" s="134"/>
      <c r="N17" s="134"/>
      <c r="O17" s="134"/>
      <c r="P17" s="134"/>
      <c r="Q17" s="134"/>
      <c r="R17" s="134"/>
      <c r="S17" s="134"/>
      <c r="T17" s="192"/>
      <c r="U17" s="195"/>
    </row>
    <row r="18" spans="2:21" x14ac:dyDescent="0.25">
      <c r="B18" s="155"/>
      <c r="C18" s="132"/>
      <c r="D18" s="132"/>
      <c r="E18" s="133"/>
      <c r="F18" s="244">
        <f>SUM(Budget_Detail[[#This Row],[General 
Fund]:[(enter addt''l. fund source 3)]])</f>
        <v>0</v>
      </c>
      <c r="G18" s="183"/>
      <c r="H18" s="134"/>
      <c r="I18" s="134"/>
      <c r="J18" s="134"/>
      <c r="K18" s="134"/>
      <c r="L18" s="134"/>
      <c r="M18" s="134"/>
      <c r="N18" s="134"/>
      <c r="O18" s="134"/>
      <c r="P18" s="134"/>
      <c r="Q18" s="134"/>
      <c r="R18" s="134"/>
      <c r="S18" s="134"/>
      <c r="T18" s="192"/>
      <c r="U18" s="195"/>
    </row>
    <row r="19" spans="2:21" x14ac:dyDescent="0.25">
      <c r="B19" s="155"/>
      <c r="C19" s="132"/>
      <c r="D19" s="132"/>
      <c r="E19" s="133"/>
      <c r="F19" s="244">
        <f>SUM(Budget_Detail[[#This Row],[General 
Fund]:[(enter addt''l. fund source 3)]])</f>
        <v>0</v>
      </c>
      <c r="G19" s="183"/>
      <c r="H19" s="134"/>
      <c r="I19" s="134"/>
      <c r="J19" s="134"/>
      <c r="K19" s="134"/>
      <c r="L19" s="134"/>
      <c r="M19" s="134"/>
      <c r="N19" s="134"/>
      <c r="O19" s="134"/>
      <c r="P19" s="134"/>
      <c r="Q19" s="134"/>
      <c r="R19" s="134"/>
      <c r="S19" s="134"/>
      <c r="T19" s="192"/>
      <c r="U19" s="195"/>
    </row>
    <row r="20" spans="2:21" x14ac:dyDescent="0.25">
      <c r="B20" s="155"/>
      <c r="C20" s="132"/>
      <c r="D20" s="132"/>
      <c r="E20" s="133"/>
      <c r="F20" s="244">
        <f>SUM(Budget_Detail[[#This Row],[General 
Fund]:[(enter addt''l. fund source 3)]])</f>
        <v>0</v>
      </c>
      <c r="G20" s="183"/>
      <c r="H20" s="134"/>
      <c r="I20" s="134"/>
      <c r="J20" s="134"/>
      <c r="K20" s="134"/>
      <c r="L20" s="134"/>
      <c r="M20" s="134"/>
      <c r="N20" s="134"/>
      <c r="O20" s="134"/>
      <c r="P20" s="134"/>
      <c r="Q20" s="134"/>
      <c r="R20" s="134"/>
      <c r="S20" s="134"/>
      <c r="T20" s="192"/>
      <c r="U20" s="195"/>
    </row>
    <row r="21" spans="2:21" x14ac:dyDescent="0.25">
      <c r="B21" s="155"/>
      <c r="C21" s="132"/>
      <c r="D21" s="132"/>
      <c r="E21" s="133"/>
      <c r="F21" s="244">
        <f>SUM(Budget_Detail[[#This Row],[General 
Fund]:[(enter addt''l. fund source 3)]])</f>
        <v>0</v>
      </c>
      <c r="G21" s="183"/>
      <c r="H21" s="134"/>
      <c r="I21" s="134"/>
      <c r="J21" s="134"/>
      <c r="K21" s="134"/>
      <c r="L21" s="134"/>
      <c r="M21" s="134"/>
      <c r="N21" s="134"/>
      <c r="O21" s="134"/>
      <c r="P21" s="134"/>
      <c r="Q21" s="134"/>
      <c r="R21" s="134"/>
      <c r="S21" s="134"/>
      <c r="T21" s="192"/>
      <c r="U21" s="195"/>
    </row>
    <row r="22" spans="2:21" x14ac:dyDescent="0.25">
      <c r="B22" s="155"/>
      <c r="C22" s="132"/>
      <c r="D22" s="132"/>
      <c r="E22" s="133"/>
      <c r="F22" s="244">
        <f>SUM(Budget_Detail[[#This Row],[General 
Fund]:[(enter addt''l. fund source 3)]])</f>
        <v>0</v>
      </c>
      <c r="G22" s="183"/>
      <c r="H22" s="134"/>
      <c r="I22" s="134"/>
      <c r="J22" s="134"/>
      <c r="K22" s="134"/>
      <c r="L22" s="134"/>
      <c r="M22" s="134"/>
      <c r="N22" s="134"/>
      <c r="O22" s="134"/>
      <c r="P22" s="134"/>
      <c r="Q22" s="134"/>
      <c r="R22" s="134"/>
      <c r="S22" s="134"/>
      <c r="T22" s="192"/>
      <c r="U22" s="195"/>
    </row>
    <row r="23" spans="2:21" x14ac:dyDescent="0.25">
      <c r="B23" s="155"/>
      <c r="C23" s="132"/>
      <c r="D23" s="132"/>
      <c r="E23" s="133"/>
      <c r="F23" s="244">
        <f>SUM(Budget_Detail[[#This Row],[General 
Fund]:[(enter addt''l. fund source 3)]])</f>
        <v>0</v>
      </c>
      <c r="G23" s="183"/>
      <c r="H23" s="134"/>
      <c r="I23" s="134"/>
      <c r="J23" s="134"/>
      <c r="K23" s="134"/>
      <c r="L23" s="134"/>
      <c r="M23" s="134"/>
      <c r="N23" s="134"/>
      <c r="O23" s="134"/>
      <c r="P23" s="134"/>
      <c r="Q23" s="134"/>
      <c r="R23" s="134"/>
      <c r="S23" s="134"/>
      <c r="T23" s="192"/>
      <c r="U23" s="195"/>
    </row>
    <row r="24" spans="2:21" x14ac:dyDescent="0.25">
      <c r="B24" s="155"/>
      <c r="C24" s="132"/>
      <c r="D24" s="132"/>
      <c r="E24" s="133"/>
      <c r="F24" s="244">
        <f>SUM(Budget_Detail[[#This Row],[General 
Fund]:[(enter addt''l. fund source 3)]])</f>
        <v>0</v>
      </c>
      <c r="G24" s="183"/>
      <c r="H24" s="134"/>
      <c r="I24" s="134"/>
      <c r="J24" s="134"/>
      <c r="K24" s="134"/>
      <c r="L24" s="134"/>
      <c r="M24" s="134"/>
      <c r="N24" s="134"/>
      <c r="O24" s="134"/>
      <c r="P24" s="134"/>
      <c r="Q24" s="134"/>
      <c r="R24" s="134"/>
      <c r="S24" s="134"/>
      <c r="T24" s="192"/>
      <c r="U24" s="195"/>
    </row>
    <row r="25" spans="2:21" x14ac:dyDescent="0.25">
      <c r="B25" s="155"/>
      <c r="C25" s="132"/>
      <c r="D25" s="132"/>
      <c r="E25" s="133"/>
      <c r="F25" s="244">
        <f>SUM(Budget_Detail[[#This Row],[General 
Fund]:[(enter addt''l. fund source 3)]])</f>
        <v>0</v>
      </c>
      <c r="G25" s="183"/>
      <c r="H25" s="134"/>
      <c r="I25" s="134"/>
      <c r="J25" s="134"/>
      <c r="K25" s="134"/>
      <c r="L25" s="134"/>
      <c r="M25" s="134"/>
      <c r="N25" s="134"/>
      <c r="O25" s="134"/>
      <c r="P25" s="134"/>
      <c r="Q25" s="134"/>
      <c r="R25" s="134"/>
      <c r="S25" s="134"/>
      <c r="T25" s="192"/>
      <c r="U25" s="195"/>
    </row>
    <row r="26" spans="2:21" x14ac:dyDescent="0.25">
      <c r="B26" s="155"/>
      <c r="C26" s="132"/>
      <c r="D26" s="132"/>
      <c r="E26" s="133"/>
      <c r="F26" s="244">
        <f>SUM(Budget_Detail[[#This Row],[General 
Fund]:[(enter addt''l. fund source 3)]])</f>
        <v>0</v>
      </c>
      <c r="G26" s="183"/>
      <c r="H26" s="134"/>
      <c r="I26" s="134"/>
      <c r="J26" s="134"/>
      <c r="K26" s="134"/>
      <c r="L26" s="134"/>
      <c r="M26" s="134"/>
      <c r="N26" s="134"/>
      <c r="O26" s="134"/>
      <c r="P26" s="134"/>
      <c r="Q26" s="134"/>
      <c r="R26" s="134"/>
      <c r="S26" s="134"/>
      <c r="T26" s="192"/>
      <c r="U26" s="195"/>
    </row>
    <row r="27" spans="2:21" x14ac:dyDescent="0.25">
      <c r="B27" s="155"/>
      <c r="C27" s="132"/>
      <c r="D27" s="132"/>
      <c r="E27" s="133"/>
      <c r="F27" s="244">
        <f>SUM(Budget_Detail[[#This Row],[General 
Fund]:[(enter addt''l. fund source 3)]])</f>
        <v>0</v>
      </c>
      <c r="G27" s="183"/>
      <c r="H27" s="134"/>
      <c r="I27" s="134"/>
      <c r="J27" s="134"/>
      <c r="K27" s="134"/>
      <c r="L27" s="134"/>
      <c r="M27" s="134"/>
      <c r="N27" s="134"/>
      <c r="O27" s="134"/>
      <c r="P27" s="134"/>
      <c r="Q27" s="134"/>
      <c r="R27" s="134"/>
      <c r="S27" s="134"/>
      <c r="T27" s="192"/>
      <c r="U27" s="195"/>
    </row>
    <row r="28" spans="2:21" x14ac:dyDescent="0.25">
      <c r="B28" s="155"/>
      <c r="C28" s="132"/>
      <c r="D28" s="132"/>
      <c r="E28" s="133"/>
      <c r="F28" s="244">
        <f>SUM(Budget_Detail[[#This Row],[General 
Fund]:[(enter addt''l. fund source 3)]])</f>
        <v>0</v>
      </c>
      <c r="G28" s="183"/>
      <c r="H28" s="134"/>
      <c r="I28" s="134"/>
      <c r="J28" s="134"/>
      <c r="K28" s="134"/>
      <c r="L28" s="134"/>
      <c r="M28" s="134"/>
      <c r="N28" s="134"/>
      <c r="O28" s="134"/>
      <c r="P28" s="134"/>
      <c r="Q28" s="134"/>
      <c r="R28" s="134"/>
      <c r="S28" s="134"/>
      <c r="T28" s="192"/>
      <c r="U28" s="195"/>
    </row>
    <row r="29" spans="2:21" x14ac:dyDescent="0.25">
      <c r="B29" s="155"/>
      <c r="C29" s="132"/>
      <c r="D29" s="132"/>
      <c r="E29" s="133"/>
      <c r="F29" s="244">
        <f>SUM(Budget_Detail[[#This Row],[General 
Fund]:[(enter addt''l. fund source 3)]])</f>
        <v>0</v>
      </c>
      <c r="G29" s="183"/>
      <c r="H29" s="134"/>
      <c r="I29" s="134"/>
      <c r="J29" s="134"/>
      <c r="K29" s="134"/>
      <c r="L29" s="134"/>
      <c r="M29" s="134"/>
      <c r="N29" s="134"/>
      <c r="O29" s="134"/>
      <c r="P29" s="134"/>
      <c r="Q29" s="134"/>
      <c r="R29" s="134"/>
      <c r="S29" s="134"/>
      <c r="T29" s="192"/>
      <c r="U29" s="195"/>
    </row>
    <row r="30" spans="2:21" x14ac:dyDescent="0.25">
      <c r="B30" s="155"/>
      <c r="C30" s="132"/>
      <c r="D30" s="132"/>
      <c r="E30" s="133"/>
      <c r="F30" s="244">
        <f>SUM(Budget_Detail[[#This Row],[General 
Fund]:[(enter addt''l. fund source 3)]])</f>
        <v>0</v>
      </c>
      <c r="G30" s="183"/>
      <c r="H30" s="134"/>
      <c r="I30" s="134"/>
      <c r="J30" s="134"/>
      <c r="K30" s="134"/>
      <c r="L30" s="134"/>
      <c r="M30" s="134"/>
      <c r="N30" s="134"/>
      <c r="O30" s="134"/>
      <c r="P30" s="134"/>
      <c r="Q30" s="134"/>
      <c r="R30" s="134"/>
      <c r="S30" s="134"/>
      <c r="T30" s="192"/>
      <c r="U30" s="195"/>
    </row>
    <row r="31" spans="2:21" x14ac:dyDescent="0.25">
      <c r="B31" s="155"/>
      <c r="C31" s="132"/>
      <c r="D31" s="132"/>
      <c r="E31" s="133"/>
      <c r="F31" s="244">
        <f>SUM(Budget_Detail[[#This Row],[General 
Fund]:[(enter addt''l. fund source 3)]])</f>
        <v>0</v>
      </c>
      <c r="G31" s="183"/>
      <c r="H31" s="134"/>
      <c r="I31" s="134"/>
      <c r="J31" s="134"/>
      <c r="K31" s="134"/>
      <c r="L31" s="134"/>
      <c r="M31" s="134"/>
      <c r="N31" s="134"/>
      <c r="O31" s="134"/>
      <c r="P31" s="134"/>
      <c r="Q31" s="134"/>
      <c r="R31" s="134"/>
      <c r="S31" s="134"/>
      <c r="T31" s="192"/>
      <c r="U31" s="195"/>
    </row>
    <row r="32" spans="2:21" x14ac:dyDescent="0.25">
      <c r="B32" s="155"/>
      <c r="C32" s="132"/>
      <c r="D32" s="132"/>
      <c r="E32" s="133"/>
      <c r="F32" s="244">
        <f>SUM(Budget_Detail[[#This Row],[General 
Fund]:[(enter addt''l. fund source 3)]])</f>
        <v>0</v>
      </c>
      <c r="G32" s="183"/>
      <c r="H32" s="134"/>
      <c r="I32" s="134"/>
      <c r="J32" s="134"/>
      <c r="K32" s="134"/>
      <c r="L32" s="134"/>
      <c r="M32" s="134"/>
      <c r="N32" s="134"/>
      <c r="O32" s="134"/>
      <c r="P32" s="134"/>
      <c r="Q32" s="134"/>
      <c r="R32" s="134"/>
      <c r="S32" s="134"/>
      <c r="T32" s="192"/>
      <c r="U32" s="195"/>
    </row>
    <row r="33" spans="2:21" x14ac:dyDescent="0.25">
      <c r="B33" s="155"/>
      <c r="C33" s="132"/>
      <c r="D33" s="132"/>
      <c r="E33" s="133"/>
      <c r="F33" s="244">
        <f>SUM(Budget_Detail[[#This Row],[General 
Fund]:[(enter addt''l. fund source 3)]])</f>
        <v>0</v>
      </c>
      <c r="G33" s="183"/>
      <c r="H33" s="134"/>
      <c r="I33" s="134"/>
      <c r="J33" s="134"/>
      <c r="K33" s="134"/>
      <c r="L33" s="134"/>
      <c r="M33" s="134"/>
      <c r="N33" s="134"/>
      <c r="O33" s="134"/>
      <c r="P33" s="134"/>
      <c r="Q33" s="134"/>
      <c r="R33" s="134"/>
      <c r="S33" s="134"/>
      <c r="T33" s="192"/>
      <c r="U33" s="195"/>
    </row>
    <row r="34" spans="2:21" x14ac:dyDescent="0.25">
      <c r="B34" s="155"/>
      <c r="C34" s="132"/>
      <c r="D34" s="132"/>
      <c r="E34" s="133"/>
      <c r="F34" s="244">
        <f>SUM(Budget_Detail[[#This Row],[General 
Fund]:[(enter addt''l. fund source 3)]])</f>
        <v>0</v>
      </c>
      <c r="G34" s="183"/>
      <c r="H34" s="134"/>
      <c r="I34" s="134"/>
      <c r="J34" s="134"/>
      <c r="K34" s="134"/>
      <c r="L34" s="134"/>
      <c r="M34" s="134"/>
      <c r="N34" s="134"/>
      <c r="O34" s="134"/>
      <c r="P34" s="134"/>
      <c r="Q34" s="134"/>
      <c r="R34" s="134"/>
      <c r="S34" s="134"/>
      <c r="T34" s="192"/>
      <c r="U34" s="195"/>
    </row>
    <row r="35" spans="2:21" x14ac:dyDescent="0.25">
      <c r="B35" s="155"/>
      <c r="C35" s="132"/>
      <c r="D35" s="132"/>
      <c r="E35" s="133"/>
      <c r="F35" s="244">
        <f>SUM(Budget_Detail[[#This Row],[General 
Fund]:[(enter addt''l. fund source 3)]])</f>
        <v>0</v>
      </c>
      <c r="G35" s="183"/>
      <c r="H35" s="134"/>
      <c r="I35" s="134"/>
      <c r="J35" s="134"/>
      <c r="K35" s="134"/>
      <c r="L35" s="134"/>
      <c r="M35" s="134"/>
      <c r="N35" s="134"/>
      <c r="O35" s="134"/>
      <c r="P35" s="134"/>
      <c r="Q35" s="134"/>
      <c r="R35" s="134"/>
      <c r="S35" s="134"/>
      <c r="T35" s="192"/>
      <c r="U35" s="195"/>
    </row>
    <row r="36" spans="2:21" x14ac:dyDescent="0.25">
      <c r="B36" s="155"/>
      <c r="C36" s="132"/>
      <c r="D36" s="132"/>
      <c r="E36" s="133"/>
      <c r="F36" s="244">
        <f>SUM(Budget_Detail[[#This Row],[General 
Fund]:[(enter addt''l. fund source 3)]])</f>
        <v>0</v>
      </c>
      <c r="G36" s="183"/>
      <c r="H36" s="134"/>
      <c r="I36" s="134"/>
      <c r="J36" s="134"/>
      <c r="K36" s="134"/>
      <c r="L36" s="134"/>
      <c r="M36" s="134"/>
      <c r="N36" s="134"/>
      <c r="O36" s="134"/>
      <c r="P36" s="134"/>
      <c r="Q36" s="134"/>
      <c r="R36" s="134"/>
      <c r="S36" s="134"/>
      <c r="T36" s="192"/>
      <c r="U36" s="195"/>
    </row>
    <row r="37" spans="2:21" x14ac:dyDescent="0.25">
      <c r="B37" s="155"/>
      <c r="C37" s="132"/>
      <c r="D37" s="132"/>
      <c r="E37" s="133"/>
      <c r="F37" s="244">
        <f>SUM(Budget_Detail[[#This Row],[General 
Fund]:[(enter addt''l. fund source 3)]])</f>
        <v>0</v>
      </c>
      <c r="G37" s="183"/>
      <c r="H37" s="134"/>
      <c r="I37" s="134"/>
      <c r="J37" s="134"/>
      <c r="K37" s="134"/>
      <c r="L37" s="134"/>
      <c r="M37" s="134"/>
      <c r="N37" s="134"/>
      <c r="O37" s="134"/>
      <c r="P37" s="134"/>
      <c r="Q37" s="134"/>
      <c r="R37" s="134"/>
      <c r="S37" s="134"/>
      <c r="T37" s="192"/>
      <c r="U37" s="195"/>
    </row>
    <row r="38" spans="2:21" x14ac:dyDescent="0.25">
      <c r="B38" s="155"/>
      <c r="C38" s="132"/>
      <c r="D38" s="132"/>
      <c r="E38" s="133"/>
      <c r="F38" s="244">
        <f>SUM(Budget_Detail[[#This Row],[General 
Fund]:[(enter addt''l. fund source 3)]])</f>
        <v>0</v>
      </c>
      <c r="G38" s="183"/>
      <c r="H38" s="134"/>
      <c r="I38" s="134"/>
      <c r="J38" s="134"/>
      <c r="K38" s="134"/>
      <c r="L38" s="134"/>
      <c r="M38" s="134"/>
      <c r="N38" s="134"/>
      <c r="O38" s="134"/>
      <c r="P38" s="134"/>
      <c r="Q38" s="134"/>
      <c r="R38" s="134"/>
      <c r="S38" s="134"/>
      <c r="T38" s="192"/>
      <c r="U38" s="195"/>
    </row>
    <row r="39" spans="2:21" x14ac:dyDescent="0.25">
      <c r="B39" s="155"/>
      <c r="C39" s="132"/>
      <c r="D39" s="132"/>
      <c r="E39" s="133"/>
      <c r="F39" s="244">
        <f>SUM(Budget_Detail[[#This Row],[General 
Fund]:[(enter addt''l. fund source 3)]])</f>
        <v>0</v>
      </c>
      <c r="G39" s="183"/>
      <c r="H39" s="134"/>
      <c r="I39" s="134"/>
      <c r="J39" s="134"/>
      <c r="K39" s="134"/>
      <c r="L39" s="134"/>
      <c r="M39" s="134"/>
      <c r="N39" s="134"/>
      <c r="O39" s="134"/>
      <c r="P39" s="134"/>
      <c r="Q39" s="134"/>
      <c r="R39" s="134"/>
      <c r="S39" s="134"/>
      <c r="T39" s="192"/>
      <c r="U39" s="195"/>
    </row>
    <row r="40" spans="2:21" x14ac:dyDescent="0.25">
      <c r="B40" s="155"/>
      <c r="C40" s="132"/>
      <c r="D40" s="132"/>
      <c r="E40" s="133"/>
      <c r="F40" s="244">
        <f>SUM(Budget_Detail[[#This Row],[General 
Fund]:[(enter addt''l. fund source 3)]])</f>
        <v>0</v>
      </c>
      <c r="G40" s="183"/>
      <c r="H40" s="134"/>
      <c r="I40" s="134"/>
      <c r="J40" s="134"/>
      <c r="K40" s="134"/>
      <c r="L40" s="134"/>
      <c r="M40" s="134"/>
      <c r="N40" s="134"/>
      <c r="O40" s="134"/>
      <c r="P40" s="134"/>
      <c r="Q40" s="134"/>
      <c r="R40" s="134"/>
      <c r="S40" s="134"/>
      <c r="T40" s="192"/>
      <c r="U40" s="195"/>
    </row>
    <row r="41" spans="2:21" x14ac:dyDescent="0.25">
      <c r="B41" s="155"/>
      <c r="C41" s="132"/>
      <c r="D41" s="132"/>
      <c r="E41" s="133"/>
      <c r="F41" s="244">
        <f>SUM(Budget_Detail[[#This Row],[General 
Fund]:[(enter addt''l. fund source 3)]])</f>
        <v>0</v>
      </c>
      <c r="G41" s="183"/>
      <c r="H41" s="134"/>
      <c r="I41" s="134"/>
      <c r="J41" s="134"/>
      <c r="K41" s="134"/>
      <c r="L41" s="134"/>
      <c r="M41" s="134"/>
      <c r="N41" s="134"/>
      <c r="O41" s="134"/>
      <c r="P41" s="134"/>
      <c r="Q41" s="134"/>
      <c r="R41" s="134"/>
      <c r="S41" s="134"/>
      <c r="T41" s="192"/>
      <c r="U41" s="195"/>
    </row>
    <row r="42" spans="2:21" x14ac:dyDescent="0.25">
      <c r="B42" s="155"/>
      <c r="C42" s="132"/>
      <c r="D42" s="132"/>
      <c r="E42" s="133"/>
      <c r="F42" s="244">
        <f>SUM(Budget_Detail[[#This Row],[General 
Fund]:[(enter addt''l. fund source 3)]])</f>
        <v>0</v>
      </c>
      <c r="G42" s="183"/>
      <c r="H42" s="134"/>
      <c r="I42" s="134"/>
      <c r="J42" s="134"/>
      <c r="K42" s="134"/>
      <c r="L42" s="134"/>
      <c r="M42" s="134"/>
      <c r="N42" s="134"/>
      <c r="O42" s="134"/>
      <c r="P42" s="134"/>
      <c r="Q42" s="134"/>
      <c r="R42" s="134"/>
      <c r="S42" s="134"/>
      <c r="T42" s="192"/>
      <c r="U42" s="195"/>
    </row>
    <row r="43" spans="2:21" x14ac:dyDescent="0.25">
      <c r="B43" s="155"/>
      <c r="C43" s="132"/>
      <c r="D43" s="132"/>
      <c r="E43" s="133"/>
      <c r="F43" s="244">
        <f>SUM(Budget_Detail[[#This Row],[General 
Fund]:[(enter addt''l. fund source 3)]])</f>
        <v>0</v>
      </c>
      <c r="G43" s="183"/>
      <c r="H43" s="134"/>
      <c r="I43" s="134"/>
      <c r="J43" s="134"/>
      <c r="K43" s="134"/>
      <c r="L43" s="134"/>
      <c r="M43" s="134"/>
      <c r="N43" s="134"/>
      <c r="O43" s="134"/>
      <c r="P43" s="134"/>
      <c r="Q43" s="134"/>
      <c r="R43" s="134"/>
      <c r="S43" s="134"/>
      <c r="T43" s="192"/>
      <c r="U43" s="195"/>
    </row>
    <row r="44" spans="2:21" x14ac:dyDescent="0.25">
      <c r="B44" s="155"/>
      <c r="C44" s="132"/>
      <c r="D44" s="132"/>
      <c r="E44" s="133"/>
      <c r="F44" s="244">
        <f>SUM(Budget_Detail[[#This Row],[General 
Fund]:[(enter addt''l. fund source 3)]])</f>
        <v>0</v>
      </c>
      <c r="G44" s="183"/>
      <c r="H44" s="134"/>
      <c r="I44" s="134"/>
      <c r="J44" s="134"/>
      <c r="K44" s="134"/>
      <c r="L44" s="134"/>
      <c r="M44" s="134"/>
      <c r="N44" s="134"/>
      <c r="O44" s="134"/>
      <c r="P44" s="134"/>
      <c r="Q44" s="134"/>
      <c r="R44" s="134"/>
      <c r="S44" s="134"/>
      <c r="T44" s="192"/>
      <c r="U44" s="195"/>
    </row>
    <row r="45" spans="2:21" x14ac:dyDescent="0.25">
      <c r="B45" s="155"/>
      <c r="C45" s="132"/>
      <c r="D45" s="132"/>
      <c r="E45" s="133"/>
      <c r="F45" s="244">
        <f>SUM(Budget_Detail[[#This Row],[General 
Fund]:[(enter addt''l. fund source 3)]])</f>
        <v>0</v>
      </c>
      <c r="G45" s="183"/>
      <c r="H45" s="134"/>
      <c r="I45" s="134"/>
      <c r="J45" s="134"/>
      <c r="K45" s="134"/>
      <c r="L45" s="134"/>
      <c r="M45" s="134"/>
      <c r="N45" s="134"/>
      <c r="O45" s="134"/>
      <c r="P45" s="134"/>
      <c r="Q45" s="134"/>
      <c r="R45" s="134"/>
      <c r="S45" s="134"/>
      <c r="T45" s="192"/>
      <c r="U45" s="195"/>
    </row>
    <row r="46" spans="2:21" x14ac:dyDescent="0.25">
      <c r="B46" s="155"/>
      <c r="C46" s="132"/>
      <c r="D46" s="132"/>
      <c r="E46" s="133"/>
      <c r="F46" s="244">
        <f>SUM(Budget_Detail[[#This Row],[General 
Fund]:[(enter addt''l. fund source 3)]])</f>
        <v>0</v>
      </c>
      <c r="G46" s="183"/>
      <c r="H46" s="134"/>
      <c r="I46" s="134"/>
      <c r="J46" s="134"/>
      <c r="K46" s="134"/>
      <c r="L46" s="134"/>
      <c r="M46" s="134"/>
      <c r="N46" s="134"/>
      <c r="O46" s="134"/>
      <c r="P46" s="134"/>
      <c r="Q46" s="134"/>
      <c r="R46" s="134"/>
      <c r="S46" s="134"/>
      <c r="T46" s="192"/>
      <c r="U46" s="195"/>
    </row>
    <row r="47" spans="2:21" x14ac:dyDescent="0.25">
      <c r="B47" s="155"/>
      <c r="C47" s="132"/>
      <c r="D47" s="132"/>
      <c r="E47" s="133"/>
      <c r="F47" s="244">
        <f>SUM(Budget_Detail[[#This Row],[General 
Fund]:[(enter addt''l. fund source 3)]])</f>
        <v>0</v>
      </c>
      <c r="G47" s="183"/>
      <c r="H47" s="134"/>
      <c r="I47" s="134"/>
      <c r="J47" s="134"/>
      <c r="K47" s="134"/>
      <c r="L47" s="134"/>
      <c r="M47" s="134"/>
      <c r="N47" s="134"/>
      <c r="O47" s="134"/>
      <c r="P47" s="134"/>
      <c r="Q47" s="134"/>
      <c r="R47" s="134"/>
      <c r="S47" s="134"/>
      <c r="T47" s="192"/>
      <c r="U47" s="195"/>
    </row>
    <row r="48" spans="2:21" x14ac:dyDescent="0.25">
      <c r="B48" s="155"/>
      <c r="C48" s="132"/>
      <c r="D48" s="132"/>
      <c r="E48" s="133"/>
      <c r="F48" s="244">
        <f>SUM(Budget_Detail[[#This Row],[General 
Fund]:[(enter addt''l. fund source 3)]])</f>
        <v>0</v>
      </c>
      <c r="G48" s="183"/>
      <c r="H48" s="134"/>
      <c r="I48" s="134"/>
      <c r="J48" s="134"/>
      <c r="K48" s="134"/>
      <c r="L48" s="134"/>
      <c r="M48" s="134"/>
      <c r="N48" s="134"/>
      <c r="O48" s="134"/>
      <c r="P48" s="134"/>
      <c r="Q48" s="134"/>
      <c r="R48" s="134"/>
      <c r="S48" s="134"/>
      <c r="T48" s="192"/>
      <c r="U48" s="195"/>
    </row>
    <row r="49" spans="2:21" x14ac:dyDescent="0.25">
      <c r="B49" s="155"/>
      <c r="C49" s="132"/>
      <c r="D49" s="132"/>
      <c r="E49" s="133"/>
      <c r="F49" s="244">
        <f>SUM(Budget_Detail[[#This Row],[General 
Fund]:[(enter addt''l. fund source 3)]])</f>
        <v>0</v>
      </c>
      <c r="G49" s="183"/>
      <c r="H49" s="134"/>
      <c r="I49" s="134"/>
      <c r="J49" s="134"/>
      <c r="K49" s="134"/>
      <c r="L49" s="134"/>
      <c r="M49" s="134"/>
      <c r="N49" s="134"/>
      <c r="O49" s="134"/>
      <c r="P49" s="134"/>
      <c r="Q49" s="134"/>
      <c r="R49" s="134"/>
      <c r="S49" s="134"/>
      <c r="T49" s="192"/>
      <c r="U49" s="195"/>
    </row>
    <row r="50" spans="2:21" x14ac:dyDescent="0.25">
      <c r="B50" s="155"/>
      <c r="C50" s="132"/>
      <c r="D50" s="132"/>
      <c r="E50" s="133"/>
      <c r="F50" s="244">
        <f>SUM(Budget_Detail[[#This Row],[General 
Fund]:[(enter addt''l. fund source 3)]])</f>
        <v>0</v>
      </c>
      <c r="G50" s="183"/>
      <c r="H50" s="134"/>
      <c r="I50" s="134"/>
      <c r="J50" s="134"/>
      <c r="K50" s="134"/>
      <c r="L50" s="134"/>
      <c r="M50" s="134"/>
      <c r="N50" s="134"/>
      <c r="O50" s="134"/>
      <c r="P50" s="134"/>
      <c r="Q50" s="134"/>
      <c r="R50" s="134"/>
      <c r="S50" s="134"/>
      <c r="T50" s="192"/>
      <c r="U50" s="195"/>
    </row>
    <row r="51" spans="2:21" x14ac:dyDescent="0.25">
      <c r="B51" s="155"/>
      <c r="C51" s="132"/>
      <c r="D51" s="132"/>
      <c r="E51" s="133"/>
      <c r="F51" s="244">
        <f>SUM(Budget_Detail[[#This Row],[General 
Fund]:[(enter addt''l. fund source 3)]])</f>
        <v>0</v>
      </c>
      <c r="G51" s="183"/>
      <c r="H51" s="134"/>
      <c r="I51" s="134"/>
      <c r="J51" s="134"/>
      <c r="K51" s="134"/>
      <c r="L51" s="134"/>
      <c r="M51" s="134"/>
      <c r="N51" s="134"/>
      <c r="O51" s="134"/>
      <c r="P51" s="134"/>
      <c r="Q51" s="134"/>
      <c r="R51" s="134"/>
      <c r="S51" s="134"/>
      <c r="T51" s="192"/>
      <c r="U51" s="195"/>
    </row>
    <row r="52" spans="2:21" x14ac:dyDescent="0.25">
      <c r="B52" s="155"/>
      <c r="C52" s="132"/>
      <c r="D52" s="132"/>
      <c r="E52" s="133"/>
      <c r="F52" s="244">
        <f>SUM(Budget_Detail[[#This Row],[General 
Fund]:[(enter addt''l. fund source 3)]])</f>
        <v>0</v>
      </c>
      <c r="G52" s="183"/>
      <c r="H52" s="134"/>
      <c r="I52" s="134"/>
      <c r="J52" s="134"/>
      <c r="K52" s="134"/>
      <c r="L52" s="134"/>
      <c r="M52" s="134"/>
      <c r="N52" s="134"/>
      <c r="O52" s="134"/>
      <c r="P52" s="134"/>
      <c r="Q52" s="134"/>
      <c r="R52" s="134"/>
      <c r="S52" s="134"/>
      <c r="T52" s="192"/>
      <c r="U52" s="195"/>
    </row>
    <row r="53" spans="2:21" x14ac:dyDescent="0.25">
      <c r="B53" s="155"/>
      <c r="C53" s="132"/>
      <c r="D53" s="132"/>
      <c r="E53" s="133"/>
      <c r="F53" s="244">
        <f>SUM(Budget_Detail[[#This Row],[General 
Fund]:[(enter addt''l. fund source 3)]])</f>
        <v>0</v>
      </c>
      <c r="G53" s="183"/>
      <c r="H53" s="134"/>
      <c r="I53" s="134"/>
      <c r="J53" s="134"/>
      <c r="K53" s="134"/>
      <c r="L53" s="134"/>
      <c r="M53" s="134"/>
      <c r="N53" s="134"/>
      <c r="O53" s="134"/>
      <c r="P53" s="134"/>
      <c r="Q53" s="134"/>
      <c r="R53" s="134"/>
      <c r="S53" s="134"/>
      <c r="T53" s="192"/>
      <c r="U53" s="195"/>
    </row>
    <row r="54" spans="2:21" x14ac:dyDescent="0.25">
      <c r="B54" s="155"/>
      <c r="C54" s="132"/>
      <c r="D54" s="132"/>
      <c r="E54" s="133"/>
      <c r="F54" s="244">
        <f>SUM(Budget_Detail[[#This Row],[General 
Fund]:[(enter addt''l. fund source 3)]])</f>
        <v>0</v>
      </c>
      <c r="G54" s="183"/>
      <c r="H54" s="134"/>
      <c r="I54" s="134"/>
      <c r="J54" s="134"/>
      <c r="K54" s="134"/>
      <c r="L54" s="134"/>
      <c r="M54" s="134"/>
      <c r="N54" s="134"/>
      <c r="O54" s="134"/>
      <c r="P54" s="134"/>
      <c r="Q54" s="134"/>
      <c r="R54" s="134"/>
      <c r="S54" s="134"/>
      <c r="T54" s="192"/>
      <c r="U54" s="195"/>
    </row>
    <row r="55" spans="2:21" x14ac:dyDescent="0.25">
      <c r="B55" s="155"/>
      <c r="C55" s="132"/>
      <c r="D55" s="132"/>
      <c r="E55" s="133"/>
      <c r="F55" s="244">
        <f>SUM(Budget_Detail[[#This Row],[General 
Fund]:[(enter addt''l. fund source 3)]])</f>
        <v>0</v>
      </c>
      <c r="G55" s="183"/>
      <c r="H55" s="134"/>
      <c r="I55" s="134"/>
      <c r="J55" s="134"/>
      <c r="K55" s="134"/>
      <c r="L55" s="134"/>
      <c r="M55" s="134"/>
      <c r="N55" s="134"/>
      <c r="O55" s="134"/>
      <c r="P55" s="134"/>
      <c r="Q55" s="134"/>
      <c r="R55" s="134"/>
      <c r="S55" s="134"/>
      <c r="T55" s="192"/>
      <c r="U55" s="195"/>
    </row>
    <row r="56" spans="2:21" x14ac:dyDescent="0.25">
      <c r="B56" s="155"/>
      <c r="C56" s="132"/>
      <c r="D56" s="132"/>
      <c r="E56" s="133"/>
      <c r="F56" s="244">
        <f>SUM(Budget_Detail[[#This Row],[General 
Fund]:[(enter addt''l. fund source 3)]])</f>
        <v>0</v>
      </c>
      <c r="G56" s="183"/>
      <c r="H56" s="134"/>
      <c r="I56" s="134"/>
      <c r="J56" s="134"/>
      <c r="K56" s="134"/>
      <c r="L56" s="134"/>
      <c r="M56" s="134"/>
      <c r="N56" s="134"/>
      <c r="O56" s="134"/>
      <c r="P56" s="134"/>
      <c r="Q56" s="134"/>
      <c r="R56" s="134"/>
      <c r="S56" s="134"/>
      <c r="T56" s="192"/>
      <c r="U56" s="195"/>
    </row>
    <row r="57" spans="2:21" x14ac:dyDescent="0.25">
      <c r="B57" s="155"/>
      <c r="C57" s="132"/>
      <c r="D57" s="132"/>
      <c r="E57" s="133"/>
      <c r="F57" s="244">
        <f>SUM(Budget_Detail[[#This Row],[General 
Fund]:[(enter addt''l. fund source 3)]])</f>
        <v>0</v>
      </c>
      <c r="G57" s="183"/>
      <c r="H57" s="134"/>
      <c r="I57" s="134"/>
      <c r="J57" s="134"/>
      <c r="K57" s="134"/>
      <c r="L57" s="134"/>
      <c r="M57" s="134"/>
      <c r="N57" s="134"/>
      <c r="O57" s="134"/>
      <c r="P57" s="134"/>
      <c r="Q57" s="134"/>
      <c r="R57" s="134"/>
      <c r="S57" s="134"/>
      <c r="T57" s="192"/>
      <c r="U57" s="195"/>
    </row>
    <row r="58" spans="2:21" x14ac:dyDescent="0.25">
      <c r="B58" s="155"/>
      <c r="C58" s="132"/>
      <c r="D58" s="132"/>
      <c r="E58" s="133"/>
      <c r="F58" s="244">
        <f>SUM(Budget_Detail[[#This Row],[General 
Fund]:[(enter addt''l. fund source 3)]])</f>
        <v>0</v>
      </c>
      <c r="G58" s="183"/>
      <c r="H58" s="134"/>
      <c r="I58" s="134"/>
      <c r="J58" s="134"/>
      <c r="K58" s="134"/>
      <c r="L58" s="134"/>
      <c r="M58" s="134"/>
      <c r="N58" s="134"/>
      <c r="O58" s="134"/>
      <c r="P58" s="134"/>
      <c r="Q58" s="134"/>
      <c r="R58" s="134"/>
      <c r="S58" s="134"/>
      <c r="T58" s="192"/>
      <c r="U58" s="195"/>
    </row>
    <row r="59" spans="2:21" x14ac:dyDescent="0.25">
      <c r="B59" s="155"/>
      <c r="C59" s="132"/>
      <c r="D59" s="132"/>
      <c r="E59" s="133"/>
      <c r="F59" s="244">
        <f>SUM(Budget_Detail[[#This Row],[General 
Fund]:[(enter addt''l. fund source 3)]])</f>
        <v>0</v>
      </c>
      <c r="G59" s="183"/>
      <c r="H59" s="134"/>
      <c r="I59" s="134"/>
      <c r="J59" s="134"/>
      <c r="K59" s="134"/>
      <c r="L59" s="134"/>
      <c r="M59" s="134"/>
      <c r="N59" s="134"/>
      <c r="O59" s="134"/>
      <c r="P59" s="134"/>
      <c r="Q59" s="134"/>
      <c r="R59" s="134"/>
      <c r="S59" s="134"/>
      <c r="T59" s="192"/>
      <c r="U59" s="195"/>
    </row>
    <row r="60" spans="2:21" x14ac:dyDescent="0.25">
      <c r="B60" s="155"/>
      <c r="C60" s="132"/>
      <c r="D60" s="132"/>
      <c r="E60" s="133"/>
      <c r="F60" s="244">
        <f>SUM(Budget_Detail[[#This Row],[General 
Fund]:[(enter addt''l. fund source 3)]])</f>
        <v>0</v>
      </c>
      <c r="G60" s="183"/>
      <c r="H60" s="134"/>
      <c r="I60" s="134"/>
      <c r="J60" s="134"/>
      <c r="K60" s="134"/>
      <c r="L60" s="134"/>
      <c r="M60" s="134"/>
      <c r="N60" s="134"/>
      <c r="O60" s="134"/>
      <c r="P60" s="134"/>
      <c r="Q60" s="134"/>
      <c r="R60" s="134"/>
      <c r="S60" s="134"/>
      <c r="T60" s="192"/>
      <c r="U60" s="195"/>
    </row>
    <row r="61" spans="2:21" x14ac:dyDescent="0.25">
      <c r="B61" s="155"/>
      <c r="C61" s="132"/>
      <c r="D61" s="132"/>
      <c r="E61" s="133"/>
      <c r="F61" s="244">
        <f>SUM(Budget_Detail[[#This Row],[General 
Fund]:[(enter addt''l. fund source 3)]])</f>
        <v>0</v>
      </c>
      <c r="G61" s="183"/>
      <c r="H61" s="134"/>
      <c r="I61" s="134"/>
      <c r="J61" s="134"/>
      <c r="K61" s="134"/>
      <c r="L61" s="134"/>
      <c r="M61" s="134"/>
      <c r="N61" s="134"/>
      <c r="O61" s="134"/>
      <c r="P61" s="134"/>
      <c r="Q61" s="134"/>
      <c r="R61" s="134"/>
      <c r="S61" s="134"/>
      <c r="T61" s="192"/>
      <c r="U61" s="195"/>
    </row>
    <row r="62" spans="2:21" x14ac:dyDescent="0.25">
      <c r="B62" s="155"/>
      <c r="C62" s="132"/>
      <c r="D62" s="132"/>
      <c r="E62" s="133"/>
      <c r="F62" s="244">
        <f>SUM(Budget_Detail[[#This Row],[General 
Fund]:[(enter addt''l. fund source 3)]])</f>
        <v>0</v>
      </c>
      <c r="G62" s="183"/>
      <c r="H62" s="134"/>
      <c r="I62" s="134"/>
      <c r="J62" s="134"/>
      <c r="K62" s="134"/>
      <c r="L62" s="134"/>
      <c r="M62" s="134"/>
      <c r="N62" s="134"/>
      <c r="O62" s="134"/>
      <c r="P62" s="134"/>
      <c r="Q62" s="134"/>
      <c r="R62" s="134"/>
      <c r="S62" s="134"/>
      <c r="T62" s="192"/>
      <c r="U62" s="195"/>
    </row>
    <row r="63" spans="2:21" x14ac:dyDescent="0.25">
      <c r="B63" s="155"/>
      <c r="C63" s="132"/>
      <c r="D63" s="132"/>
      <c r="E63" s="133"/>
      <c r="F63" s="244">
        <f>SUM(Budget_Detail[[#This Row],[General 
Fund]:[(enter addt''l. fund source 3)]])</f>
        <v>0</v>
      </c>
      <c r="G63" s="183"/>
      <c r="H63" s="134"/>
      <c r="I63" s="134"/>
      <c r="J63" s="134"/>
      <c r="K63" s="134"/>
      <c r="L63" s="134"/>
      <c r="M63" s="134"/>
      <c r="N63" s="134"/>
      <c r="O63" s="134"/>
      <c r="P63" s="134"/>
      <c r="Q63" s="134"/>
      <c r="R63" s="134"/>
      <c r="S63" s="134"/>
      <c r="T63" s="192"/>
      <c r="U63" s="195"/>
    </row>
    <row r="64" spans="2:21" x14ac:dyDescent="0.25">
      <c r="B64" s="156"/>
      <c r="C64" s="157"/>
      <c r="D64" s="157"/>
      <c r="E64" s="158"/>
      <c r="F64" s="252">
        <f>SUM(Budget_Detail[[#This Row],[General 
Fund]:[(enter addt''l. fund source 3)]])</f>
        <v>0</v>
      </c>
      <c r="G64" s="189"/>
      <c r="H64" s="159"/>
      <c r="I64" s="159"/>
      <c r="J64" s="159"/>
      <c r="K64" s="159"/>
      <c r="L64" s="159"/>
      <c r="M64" s="159"/>
      <c r="N64" s="159"/>
      <c r="O64" s="159"/>
      <c r="P64" s="159"/>
      <c r="Q64" s="159"/>
      <c r="R64" s="159"/>
      <c r="S64" s="159"/>
      <c r="T64" s="193"/>
      <c r="U64" s="196"/>
    </row>
  </sheetData>
  <sheetProtection insertColumns="0" insertRows="0" deleteColumns="0" deleteRows="0" sort="0" autoFilter="0" pivotTables="0"/>
  <mergeCells count="3">
    <mergeCell ref="C4:E4"/>
    <mergeCell ref="C5:E5"/>
    <mergeCell ref="B2:E2"/>
  </mergeCells>
  <conditionalFormatting sqref="C15">
    <cfRule type="cellIs" dxfId="31" priority="22" operator="equal">
      <formula>"(fx code)"</formula>
    </cfRule>
  </conditionalFormatting>
  <conditionalFormatting sqref="D15">
    <cfRule type="cellIs" dxfId="30" priority="23" operator="equal">
      <formula>"(obj)"</formula>
    </cfRule>
  </conditionalFormatting>
  <conditionalFormatting sqref="E15">
    <cfRule type="cellIs" dxfId="29" priority="24" operator="equal">
      <formula>"(enter description)"</formula>
    </cfRule>
  </conditionalFormatting>
  <conditionalFormatting sqref="G8:T8 G15:T15">
    <cfRule type="cellIs" dxfId="28" priority="6" operator="equal">
      <formula>"(enter $)"</formula>
    </cfRule>
  </conditionalFormatting>
  <conditionalFormatting sqref="O7:T7 O14:T14">
    <cfRule type="containsText" dxfId="27" priority="5" operator="containsText" text="(enter addt'l. fund source">
      <formula>NOT(ISERROR(SEARCH("(enter addt'l. fund source",O7)))</formula>
    </cfRule>
  </conditionalFormatting>
  <conditionalFormatting sqref="B15">
    <cfRule type="cellIs" dxfId="26" priority="21" operator="equal">
      <formula>"(select)"</formula>
    </cfRule>
  </conditionalFormatting>
  <conditionalFormatting sqref="U15">
    <cfRule type="cellIs" dxfId="25" priority="25" operator="equal">
      <formula>"(enter note)"</formula>
    </cfRule>
  </conditionalFormatting>
  <conditionalFormatting sqref="C4:E5">
    <cfRule type="cellIs" dxfId="24" priority="4" operator="equal">
      <formula>"(enter text)"</formula>
    </cfRule>
  </conditionalFormatting>
  <conditionalFormatting sqref="G11:T11">
    <cfRule type="cellIs" dxfId="23" priority="3" operator="equal">
      <formula>"(enter %)"</formula>
    </cfRule>
  </conditionalFormatting>
  <conditionalFormatting sqref="F10:T10">
    <cfRule type="cellIs" dxfId="22" priority="2" operator="lessThan">
      <formula>0</formula>
    </cfRule>
  </conditionalFormatting>
  <conditionalFormatting sqref="F10">
    <cfRule type="cellIs" dxfId="21" priority="1" operator="greaterThan">
      <formula>0</formula>
    </cfRule>
  </conditionalFormatting>
  <dataValidations count="1">
    <dataValidation allowBlank="1" showInputMessage="1" showErrorMessage="1" prompt="For federal grants, refer to your district's federally negotiated indirect rate and applicable uses if available. For non-federal grants, refer to the grant guidance on indirect and administrative expenses." sqref="G11:T11"/>
  </dataValidations>
  <printOptions horizontalCentered="1"/>
  <pageMargins left="0.25" right="0.25" top="0.25" bottom="0.25" header="0.3" footer="0.3"/>
  <pageSetup scale="49" fitToHeight="0" orientation="landscape" horizontalDpi="300" verticalDpi="300"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ErrorMessage="1">
          <x14:formula1>
            <xm:f>'Totals by Category'!$B$5:$B$15</xm:f>
          </x14:formula1>
          <xm:sqref>B18:B64</xm:sqref>
        </x14:dataValidation>
        <x14:dataValidation type="list" allowBlank="1" showInputMessage="1" showErrorMessage="1" prompt="To edit the categories in this drop down, change the categories listed on the &quot;Totals by Category&quot; tab.">
          <x14:formula1>
            <xm:f>'Totals by Category'!$B$5:$B$15</xm:f>
          </x14:formula1>
          <xm:sqref>B15:B17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AAD4F4"/>
    <pageSetUpPr fitToPage="1"/>
  </sheetPr>
  <dimension ref="A1:R870"/>
  <sheetViews>
    <sheetView showGridLines="0" showRowColHeaders="0" zoomScaleNormal="100" workbookViewId="0">
      <selection activeCell="B2" sqref="B2:E2"/>
    </sheetView>
  </sheetViews>
  <sheetFormatPr defaultColWidth="9.140625" defaultRowHeight="15" customHeight="1" outlineLevelCol="1" x14ac:dyDescent="0.25"/>
  <cols>
    <col min="1" max="1" width="2.7109375" style="89" customWidth="1"/>
    <col min="2" max="2" width="23" style="90" bestFit="1" customWidth="1"/>
    <col min="3" max="4" width="15.28515625" style="91" customWidth="1"/>
    <col min="5" max="5" width="15.28515625" style="107" customWidth="1"/>
    <col min="6" max="12" width="15.28515625" style="92" customWidth="1"/>
    <col min="13" max="17" width="15.28515625" style="92" hidden="1" customWidth="1" outlineLevel="1"/>
    <col min="18" max="18" width="28" style="92" bestFit="1" customWidth="1" collapsed="1"/>
    <col min="19" max="16384" width="9.140625" style="92"/>
  </cols>
  <sheetData>
    <row r="1" spans="1:18" ht="15" customHeight="1" x14ac:dyDescent="0.25">
      <c r="A1" s="89" t="s">
        <v>0</v>
      </c>
      <c r="C1" s="89" t="s">
        <v>0</v>
      </c>
      <c r="E1" s="39"/>
      <c r="F1" s="39"/>
      <c r="G1" s="39"/>
      <c r="H1" s="39"/>
      <c r="I1" s="39"/>
      <c r="J1" s="39"/>
      <c r="K1" s="39"/>
      <c r="L1" s="39"/>
    </row>
    <row r="2" spans="1:18" ht="21" x14ac:dyDescent="0.25">
      <c r="A2" s="89" t="s">
        <v>0</v>
      </c>
      <c r="B2" s="216" t="s">
        <v>367</v>
      </c>
      <c r="C2" s="217"/>
      <c r="D2" s="217"/>
      <c r="E2" s="218"/>
      <c r="F2" s="39"/>
      <c r="G2" s="39"/>
      <c r="H2" s="39"/>
      <c r="I2" s="39"/>
      <c r="J2" s="39"/>
      <c r="K2" s="39"/>
      <c r="L2" s="39"/>
    </row>
    <row r="3" spans="1:18" x14ac:dyDescent="0.25">
      <c r="A3" s="89" t="s">
        <v>0</v>
      </c>
      <c r="B3" s="92"/>
      <c r="C3" s="92"/>
      <c r="D3" s="92"/>
      <c r="E3" s="39"/>
      <c r="F3" s="39"/>
      <c r="G3" s="39"/>
      <c r="H3" s="39"/>
      <c r="I3" s="39"/>
      <c r="J3" s="39"/>
      <c r="K3" s="39"/>
      <c r="L3" s="39"/>
    </row>
    <row r="4" spans="1:18" s="109" customFormat="1" ht="31.5" thickBot="1" x14ac:dyDescent="0.3">
      <c r="A4" s="108" t="s">
        <v>0</v>
      </c>
      <c r="B4" s="215" t="s">
        <v>206</v>
      </c>
      <c r="C4" s="245" t="s">
        <v>221</v>
      </c>
      <c r="D4" s="230" t="s">
        <v>205</v>
      </c>
      <c r="E4" s="145" t="s">
        <v>55</v>
      </c>
      <c r="F4" s="145" t="s">
        <v>56</v>
      </c>
      <c r="G4" s="145" t="s">
        <v>368</v>
      </c>
      <c r="H4" s="145" t="s">
        <v>57</v>
      </c>
      <c r="I4" s="145" t="s">
        <v>59</v>
      </c>
      <c r="J4" s="145" t="s">
        <v>60</v>
      </c>
      <c r="K4" s="145" t="s">
        <v>48</v>
      </c>
      <c r="L4" s="145" t="s">
        <v>215</v>
      </c>
      <c r="M4" s="145" t="s">
        <v>216</v>
      </c>
      <c r="N4" s="145" t="s">
        <v>217</v>
      </c>
      <c r="O4" s="145" t="s">
        <v>218</v>
      </c>
      <c r="P4" s="145" t="s">
        <v>219</v>
      </c>
      <c r="Q4" s="146" t="s">
        <v>220</v>
      </c>
      <c r="R4" s="165" t="s">
        <v>352</v>
      </c>
    </row>
    <row r="5" spans="1:18" s="109" customFormat="1" ht="15" customHeight="1" x14ac:dyDescent="0.25">
      <c r="A5" s="108" t="s">
        <v>0</v>
      </c>
      <c r="B5" s="135" t="s">
        <v>208</v>
      </c>
      <c r="C5" s="246">
        <f>SUM(Expenditures_By_Category[[#This Row],[General 
Fund]:[(enter addt''l. fund source 6)]])</f>
        <v>0</v>
      </c>
      <c r="D5" s="231">
        <f>SUMIF(Budget_Detail[[Category]:[Category]],Expenditures_By_Category[[#This Row],[Category]:[Category]],Budget_Detail[General 
Fund])</f>
        <v>0</v>
      </c>
      <c r="E5" s="110">
        <f>SUMIF(Budget_Detail[[Category]:[Category]],Expenditures_By_Category[[#This Row],[Category]:[Category]],Budget_Detail[Title I-A])</f>
        <v>0</v>
      </c>
      <c r="F5" s="110">
        <f>SUMIF(Budget_Detail[[Category]:[Category]],Expenditures_By_Category[[#This Row],[Category]:[Category]],Budget_Detail[Title I-C])</f>
        <v>0</v>
      </c>
      <c r="G5" s="110">
        <f>SUMIF(Budget_Detail[[Category]:[Category]],Expenditures_By_Category[[#This Row],[Category]:[Category]],Budget_Detail[Title II-A])</f>
        <v>0</v>
      </c>
      <c r="H5" s="110">
        <f>SUMIF(Budget_Detail[[Category]:[Category]],Expenditures_By_Category[[#This Row],[Category]:[Category]],Budget_Detail[Title IV-B])</f>
        <v>0</v>
      </c>
      <c r="I5" s="110">
        <f>SUMIF(Budget_Detail[[Category]:[Category]],Expenditures_By_Category[[#This Row],[Category]:[Category]],Budget_Detail[ESSER III])</f>
        <v>0</v>
      </c>
      <c r="J5" s="110">
        <f>SUMIF(Budget_Detail[[Category]:[Category]],Expenditures_By_Category[[#This Row],[Category]:[Category]],Budget_Detail[SSA 
Summer])</f>
        <v>0</v>
      </c>
      <c r="K5" s="110">
        <f>SUMIF(Budget_Detail[[Category]:[Category]],Expenditures_By_Category[[#This Row],[Category]:[Category]],Budget_Detail[Jump Start Kindergarten])</f>
        <v>0</v>
      </c>
      <c r="L5" s="110">
        <f>SUMIF(Budget_Detail[[Category]:[Category]],Expenditures_By_Category[[#This Row],[Category]:[Category]],Budget_Detail[(enter addt''l. fund source 1)])</f>
        <v>0</v>
      </c>
      <c r="M5" s="110">
        <f>SUMIF(Budget_Detail[[Category]:[Category]],Expenditures_By_Category[[#This Row],[Category]:[Category]],Budget_Detail[(enter addt''l. fund source 2)])</f>
        <v>0</v>
      </c>
      <c r="N5" s="110">
        <f>SUMIF(Budget_Detail[[Category]:[Category]],Expenditures_By_Category[[#This Row],[Category]:[Category]],Budget_Detail[(enter addt''l. fund source 3)])</f>
        <v>0</v>
      </c>
      <c r="O5" s="110">
        <f>SUMIF(Budget_Detail[[Category]:[Category]],Expenditures_By_Category[[#This Row],[Category]:[Category]],Budget_Detail[(enter addt''l. fund source 4)])</f>
        <v>0</v>
      </c>
      <c r="P5" s="110">
        <f>SUMIF(Budget_Detail[[Category]:[Category]],Expenditures_By_Category[[#This Row],[Category]:[Category]],Budget_Detail[(enter addt''l. fund source 5)])</f>
        <v>0</v>
      </c>
      <c r="Q5" s="141">
        <f>SUMIF(Budget_Detail[[Category]:[Category]],Expenditures_By_Category[[#This Row],[Category]:[Category]],Budget_Detail[(enter addt''l. fund source 6)])</f>
        <v>0</v>
      </c>
      <c r="R5" s="163"/>
    </row>
    <row r="6" spans="1:18" s="109" customFormat="1" ht="15" customHeight="1" x14ac:dyDescent="0.25">
      <c r="A6" s="108" t="s">
        <v>0</v>
      </c>
      <c r="B6" s="136" t="s">
        <v>212</v>
      </c>
      <c r="C6" s="247">
        <f>SUM(Expenditures_By_Category[[#This Row],[General 
Fund]:[(enter addt''l. fund source 6)]])</f>
        <v>0</v>
      </c>
      <c r="D6" s="232">
        <f>SUMIF(Budget_Detail[[Category]:[Category]],Expenditures_By_Category[[#This Row],[Category]:[Category]],Budget_Detail[General 
Fund])</f>
        <v>0</v>
      </c>
      <c r="E6" s="111">
        <f>SUMIF(Budget_Detail[[Category]:[Category]],Expenditures_By_Category[[#This Row],[Category]:[Category]],Budget_Detail[Title I-A])</f>
        <v>0</v>
      </c>
      <c r="F6" s="111">
        <f>SUMIF(Budget_Detail[[Category]:[Category]],Expenditures_By_Category[[#This Row],[Category]:[Category]],Budget_Detail[Title I-C])</f>
        <v>0</v>
      </c>
      <c r="G6" s="111">
        <f>SUMIF(Budget_Detail[[Category]:[Category]],Expenditures_By_Category[[#This Row],[Category]:[Category]],Budget_Detail[Title II-A])</f>
        <v>0</v>
      </c>
      <c r="H6" s="111">
        <f>SUMIF(Budget_Detail[[Category]:[Category]],Expenditures_By_Category[[#This Row],[Category]:[Category]],Budget_Detail[Title IV-B])</f>
        <v>0</v>
      </c>
      <c r="I6" s="111">
        <f>SUMIF(Budget_Detail[[Category]:[Category]],Expenditures_By_Category[[#This Row],[Category]:[Category]],Budget_Detail[ESSER III])</f>
        <v>0</v>
      </c>
      <c r="J6" s="111">
        <f>SUMIF(Budget_Detail[[Category]:[Category]],Expenditures_By_Category[[#This Row],[Category]:[Category]],Budget_Detail[SSA 
Summer])</f>
        <v>0</v>
      </c>
      <c r="K6" s="111">
        <f>SUMIF(Budget_Detail[[Category]:[Category]],Expenditures_By_Category[[#This Row],[Category]:[Category]],Budget_Detail[Jump Start Kindergarten])</f>
        <v>0</v>
      </c>
      <c r="L6" s="111">
        <f>SUMIF(Budget_Detail[[Category]:[Category]],Expenditures_By_Category[[#This Row],[Category]:[Category]],Budget_Detail[(enter addt''l. fund source 1)])</f>
        <v>0</v>
      </c>
      <c r="M6" s="111">
        <f>SUMIF(Budget_Detail[[Category]:[Category]],Expenditures_By_Category[[#This Row],[Category]:[Category]],Budget_Detail[(enter addt''l. fund source 2)])</f>
        <v>0</v>
      </c>
      <c r="N6" s="111">
        <f>SUMIF(Budget_Detail[[Category]:[Category]],Expenditures_By_Category[[#This Row],[Category]:[Category]],Budget_Detail[(enter addt''l. fund source 3)])</f>
        <v>0</v>
      </c>
      <c r="O6" s="111">
        <f>SUMIF(Budget_Detail[[Category]:[Category]],Expenditures_By_Category[[#This Row],[Category]:[Category]],Budget_Detail[(enter addt''l. fund source 4)])</f>
        <v>0</v>
      </c>
      <c r="P6" s="111">
        <f>SUMIF(Budget_Detail[[Category]:[Category]],Expenditures_By_Category[[#This Row],[Category]:[Category]],Budget_Detail[(enter addt''l. fund source 5)])</f>
        <v>0</v>
      </c>
      <c r="Q6" s="142">
        <f>SUMIF(Budget_Detail[[Category]:[Category]],Expenditures_By_Category[[#This Row],[Category]:[Category]],Budget_Detail[(enter addt''l. fund source 6)])</f>
        <v>0</v>
      </c>
      <c r="R6" s="163"/>
    </row>
    <row r="7" spans="1:18" s="109" customFormat="1" ht="15" customHeight="1" x14ac:dyDescent="0.25">
      <c r="A7" s="108" t="s">
        <v>0</v>
      </c>
      <c r="B7" s="136" t="s">
        <v>213</v>
      </c>
      <c r="C7" s="247">
        <f>SUM(Expenditures_By_Category[[#This Row],[General 
Fund]:[(enter addt''l. fund source 6)]])</f>
        <v>0</v>
      </c>
      <c r="D7" s="232">
        <f>SUMIF(Budget_Detail[[Category]:[Category]],Expenditures_By_Category[[#This Row],[Category]:[Category]],Budget_Detail[General 
Fund])</f>
        <v>0</v>
      </c>
      <c r="E7" s="111">
        <f>SUMIF(Budget_Detail[[Category]:[Category]],Expenditures_By_Category[[#This Row],[Category]:[Category]],Budget_Detail[Title I-A])</f>
        <v>0</v>
      </c>
      <c r="F7" s="111">
        <f>SUMIF(Budget_Detail[[Category]:[Category]],Expenditures_By_Category[[#This Row],[Category]:[Category]],Budget_Detail[Title I-C])</f>
        <v>0</v>
      </c>
      <c r="G7" s="111">
        <f>SUMIF(Budget_Detail[[Category]:[Category]],Expenditures_By_Category[[#This Row],[Category]:[Category]],Budget_Detail[Title II-A])</f>
        <v>0</v>
      </c>
      <c r="H7" s="111">
        <f>SUMIF(Budget_Detail[[Category]:[Category]],Expenditures_By_Category[[#This Row],[Category]:[Category]],Budget_Detail[Title IV-B])</f>
        <v>0</v>
      </c>
      <c r="I7" s="111">
        <f>SUMIF(Budget_Detail[[Category]:[Category]],Expenditures_By_Category[[#This Row],[Category]:[Category]],Budget_Detail[ESSER III])</f>
        <v>0</v>
      </c>
      <c r="J7" s="111">
        <f>SUMIF(Budget_Detail[[Category]:[Category]],Expenditures_By_Category[[#This Row],[Category]:[Category]],Budget_Detail[SSA 
Summer])</f>
        <v>0</v>
      </c>
      <c r="K7" s="111">
        <f>SUMIF(Budget_Detail[[Category]:[Category]],Expenditures_By_Category[[#This Row],[Category]:[Category]],Budget_Detail[Jump Start Kindergarten])</f>
        <v>0</v>
      </c>
      <c r="L7" s="111">
        <f>SUMIF(Budget_Detail[[Category]:[Category]],Expenditures_By_Category[[#This Row],[Category]:[Category]],Budget_Detail[(enter addt''l. fund source 1)])</f>
        <v>0</v>
      </c>
      <c r="M7" s="111">
        <f>SUMIF(Budget_Detail[[Category]:[Category]],Expenditures_By_Category[[#This Row],[Category]:[Category]],Budget_Detail[(enter addt''l. fund source 2)])</f>
        <v>0</v>
      </c>
      <c r="N7" s="111">
        <f>SUMIF(Budget_Detail[[Category]:[Category]],Expenditures_By_Category[[#This Row],[Category]:[Category]],Budget_Detail[(enter addt''l. fund source 3)])</f>
        <v>0</v>
      </c>
      <c r="O7" s="111">
        <f>SUMIF(Budget_Detail[[Category]:[Category]],Expenditures_By_Category[[#This Row],[Category]:[Category]],Budget_Detail[(enter addt''l. fund source 4)])</f>
        <v>0</v>
      </c>
      <c r="P7" s="111">
        <f>SUMIF(Budget_Detail[[Category]:[Category]],Expenditures_By_Category[[#This Row],[Category]:[Category]],Budget_Detail[(enter addt''l. fund source 5)])</f>
        <v>0</v>
      </c>
      <c r="Q7" s="142">
        <f>SUMIF(Budget_Detail[[Category]:[Category]],Expenditures_By_Category[[#This Row],[Category]:[Category]],Budget_Detail[(enter addt''l. fund source 6)])</f>
        <v>0</v>
      </c>
      <c r="R7" s="163"/>
    </row>
    <row r="8" spans="1:18" s="109" customFormat="1" ht="15" customHeight="1" x14ac:dyDescent="0.25">
      <c r="A8" s="108" t="s">
        <v>0</v>
      </c>
      <c r="B8" s="137" t="s">
        <v>209</v>
      </c>
      <c r="C8" s="247">
        <f>SUM(Expenditures_By_Category[[#This Row],[General 
Fund]:[(enter addt''l. fund source 6)]])</f>
        <v>0</v>
      </c>
      <c r="D8" s="233">
        <f>SUMIF(Budget_Detail[[Category]:[Category]],Expenditures_By_Category[[#This Row],[Category]:[Category]],Budget_Detail[General 
Fund])</f>
        <v>0</v>
      </c>
      <c r="E8" s="112">
        <f>SUMIF(Budget_Detail[[Category]:[Category]],Expenditures_By_Category[[#This Row],[Category]:[Category]],Budget_Detail[Title I-A])</f>
        <v>0</v>
      </c>
      <c r="F8" s="112">
        <f>SUMIF(Budget_Detail[[Category]:[Category]],Expenditures_By_Category[[#This Row],[Category]:[Category]],Budget_Detail[Title I-C])</f>
        <v>0</v>
      </c>
      <c r="G8" s="112">
        <f>SUMIF(Budget_Detail[[Category]:[Category]],Expenditures_By_Category[[#This Row],[Category]:[Category]],Budget_Detail[Title II-A])</f>
        <v>0</v>
      </c>
      <c r="H8" s="112">
        <f>SUMIF(Budget_Detail[[Category]:[Category]],Expenditures_By_Category[[#This Row],[Category]:[Category]],Budget_Detail[Title IV-B])</f>
        <v>0</v>
      </c>
      <c r="I8" s="112">
        <f>SUMIF(Budget_Detail[[Category]:[Category]],Expenditures_By_Category[[#This Row],[Category]:[Category]],Budget_Detail[ESSER III])</f>
        <v>0</v>
      </c>
      <c r="J8" s="112">
        <f>SUMIF(Budget_Detail[[Category]:[Category]],Expenditures_By_Category[[#This Row],[Category]:[Category]],Budget_Detail[SSA 
Summer])</f>
        <v>0</v>
      </c>
      <c r="K8" s="112">
        <f>SUMIF(Budget_Detail[[Category]:[Category]],Expenditures_By_Category[[#This Row],[Category]:[Category]],Budget_Detail[Jump Start Kindergarten])</f>
        <v>0</v>
      </c>
      <c r="L8" s="112">
        <f>SUMIF(Budget_Detail[[Category]:[Category]],Expenditures_By_Category[[#This Row],[Category]:[Category]],Budget_Detail[(enter addt''l. fund source 1)])</f>
        <v>0</v>
      </c>
      <c r="M8" s="112">
        <f>SUMIF(Budget_Detail[[Category]:[Category]],Expenditures_By_Category[[#This Row],[Category]:[Category]],Budget_Detail[(enter addt''l. fund source 2)])</f>
        <v>0</v>
      </c>
      <c r="N8" s="112">
        <f>SUMIF(Budget_Detail[[Category]:[Category]],Expenditures_By_Category[[#This Row],[Category]:[Category]],Budget_Detail[(enter addt''l. fund source 3)])</f>
        <v>0</v>
      </c>
      <c r="O8" s="112">
        <f>SUMIF(Budget_Detail[[Category]:[Category]],Expenditures_By_Category[[#This Row],[Category]:[Category]],Budget_Detail[(enter addt''l. fund source 4)])</f>
        <v>0</v>
      </c>
      <c r="P8" s="112">
        <f>SUMIF(Budget_Detail[[Category]:[Category]],Expenditures_By_Category[[#This Row],[Category]:[Category]],Budget_Detail[(enter addt''l. fund source 5)])</f>
        <v>0</v>
      </c>
      <c r="Q8" s="143">
        <f>SUMIF(Budget_Detail[[Category]:[Category]],Expenditures_By_Category[[#This Row],[Category]:[Category]],Budget_Detail[(enter addt''l. fund source 6)])</f>
        <v>0</v>
      </c>
      <c r="R8" s="163"/>
    </row>
    <row r="9" spans="1:18" s="109" customFormat="1" ht="15" customHeight="1" x14ac:dyDescent="0.25">
      <c r="A9" s="108" t="s">
        <v>0</v>
      </c>
      <c r="B9" s="137" t="s">
        <v>29</v>
      </c>
      <c r="C9" s="247">
        <f>SUM(Expenditures_By_Category[[#This Row],[General 
Fund]:[(enter addt''l. fund source 6)]])</f>
        <v>0</v>
      </c>
      <c r="D9" s="233">
        <f>SUMIF(Budget_Detail[[Category]:[Category]],Expenditures_By_Category[[#This Row],[Category]:[Category]],Budget_Detail[General 
Fund])</f>
        <v>0</v>
      </c>
      <c r="E9" s="112">
        <f>SUMIF(Budget_Detail[[Category]:[Category]],Expenditures_By_Category[[#This Row],[Category]:[Category]],Budget_Detail[Title I-A])</f>
        <v>0</v>
      </c>
      <c r="F9" s="112">
        <f>SUMIF(Budget_Detail[[Category]:[Category]],Expenditures_By_Category[[#This Row],[Category]:[Category]],Budget_Detail[Title I-C])</f>
        <v>0</v>
      </c>
      <c r="G9" s="112">
        <f>SUMIF(Budget_Detail[[Category]:[Category]],Expenditures_By_Category[[#This Row],[Category]:[Category]],Budget_Detail[Title II-A])</f>
        <v>0</v>
      </c>
      <c r="H9" s="112">
        <f>SUMIF(Budget_Detail[[Category]:[Category]],Expenditures_By_Category[[#This Row],[Category]:[Category]],Budget_Detail[Title IV-B])</f>
        <v>0</v>
      </c>
      <c r="I9" s="112">
        <f>SUMIF(Budget_Detail[[Category]:[Category]],Expenditures_By_Category[[#This Row],[Category]:[Category]],Budget_Detail[ESSER III])</f>
        <v>0</v>
      </c>
      <c r="J9" s="112">
        <f>SUMIF(Budget_Detail[[Category]:[Category]],Expenditures_By_Category[[#This Row],[Category]:[Category]],Budget_Detail[SSA 
Summer])</f>
        <v>0</v>
      </c>
      <c r="K9" s="112">
        <f>SUMIF(Budget_Detail[[Category]:[Category]],Expenditures_By_Category[[#This Row],[Category]:[Category]],Budget_Detail[Jump Start Kindergarten])</f>
        <v>0</v>
      </c>
      <c r="L9" s="112">
        <f>SUMIF(Budget_Detail[[Category]:[Category]],Expenditures_By_Category[[#This Row],[Category]:[Category]],Budget_Detail[(enter addt''l. fund source 1)])</f>
        <v>0</v>
      </c>
      <c r="M9" s="112">
        <f>SUMIF(Budget_Detail[[Category]:[Category]],Expenditures_By_Category[[#This Row],[Category]:[Category]],Budget_Detail[(enter addt''l. fund source 2)])</f>
        <v>0</v>
      </c>
      <c r="N9" s="112">
        <f>SUMIF(Budget_Detail[[Category]:[Category]],Expenditures_By_Category[[#This Row],[Category]:[Category]],Budget_Detail[(enter addt''l. fund source 3)])</f>
        <v>0</v>
      </c>
      <c r="O9" s="112">
        <f>SUMIF(Budget_Detail[[Category]:[Category]],Expenditures_By_Category[[#This Row],[Category]:[Category]],Budget_Detail[(enter addt''l. fund source 4)])</f>
        <v>0</v>
      </c>
      <c r="P9" s="112">
        <f>SUMIF(Budget_Detail[[Category]:[Category]],Expenditures_By_Category[[#This Row],[Category]:[Category]],Budget_Detail[(enter addt''l. fund source 5)])</f>
        <v>0</v>
      </c>
      <c r="Q9" s="143">
        <f>SUMIF(Budget_Detail[[Category]:[Category]],Expenditures_By_Category[[#This Row],[Category]:[Category]],Budget_Detail[(enter addt''l. fund source 6)])</f>
        <v>0</v>
      </c>
      <c r="R9" s="163"/>
    </row>
    <row r="10" spans="1:18" s="109" customFormat="1" ht="15" customHeight="1" x14ac:dyDescent="0.25">
      <c r="A10" s="108" t="s">
        <v>0</v>
      </c>
      <c r="B10" s="137" t="s">
        <v>210</v>
      </c>
      <c r="C10" s="247">
        <f>SUM(Expenditures_By_Category[[#This Row],[General 
Fund]:[(enter addt''l. fund source 6)]])</f>
        <v>0</v>
      </c>
      <c r="D10" s="233">
        <f>SUMIF(Budget_Detail[[Category]:[Category]],Expenditures_By_Category[[#This Row],[Category]:[Category]],Budget_Detail[General 
Fund])</f>
        <v>0</v>
      </c>
      <c r="E10" s="112">
        <f>SUMIF(Budget_Detail[[Category]:[Category]],Expenditures_By_Category[[#This Row],[Category]:[Category]],Budget_Detail[Title I-A])</f>
        <v>0</v>
      </c>
      <c r="F10" s="112">
        <f>SUMIF(Budget_Detail[[Category]:[Category]],Expenditures_By_Category[[#This Row],[Category]:[Category]],Budget_Detail[Title I-C])</f>
        <v>0</v>
      </c>
      <c r="G10" s="112">
        <f>SUMIF(Budget_Detail[[Category]:[Category]],Expenditures_By_Category[[#This Row],[Category]:[Category]],Budget_Detail[Title II-A])</f>
        <v>0</v>
      </c>
      <c r="H10" s="112">
        <f>SUMIF(Budget_Detail[[Category]:[Category]],Expenditures_By_Category[[#This Row],[Category]:[Category]],Budget_Detail[Title IV-B])</f>
        <v>0</v>
      </c>
      <c r="I10" s="112">
        <f>SUMIF(Budget_Detail[[Category]:[Category]],Expenditures_By_Category[[#This Row],[Category]:[Category]],Budget_Detail[ESSER III])</f>
        <v>0</v>
      </c>
      <c r="J10" s="112">
        <f>SUMIF(Budget_Detail[[Category]:[Category]],Expenditures_By_Category[[#This Row],[Category]:[Category]],Budget_Detail[SSA 
Summer])</f>
        <v>0</v>
      </c>
      <c r="K10" s="112">
        <f>SUMIF(Budget_Detail[[Category]:[Category]],Expenditures_By_Category[[#This Row],[Category]:[Category]],Budget_Detail[Jump Start Kindergarten])</f>
        <v>0</v>
      </c>
      <c r="L10" s="112">
        <f>SUMIF(Budget_Detail[[Category]:[Category]],Expenditures_By_Category[[#This Row],[Category]:[Category]],Budget_Detail[(enter addt''l. fund source 1)])</f>
        <v>0</v>
      </c>
      <c r="M10" s="112">
        <f>SUMIF(Budget_Detail[[Category]:[Category]],Expenditures_By_Category[[#This Row],[Category]:[Category]],Budget_Detail[(enter addt''l. fund source 2)])</f>
        <v>0</v>
      </c>
      <c r="N10" s="112">
        <f>SUMIF(Budget_Detail[[Category]:[Category]],Expenditures_By_Category[[#This Row],[Category]:[Category]],Budget_Detail[(enter addt''l. fund source 3)])</f>
        <v>0</v>
      </c>
      <c r="O10" s="112">
        <f>SUMIF(Budget_Detail[[Category]:[Category]],Expenditures_By_Category[[#This Row],[Category]:[Category]],Budget_Detail[(enter addt''l. fund source 4)])</f>
        <v>0</v>
      </c>
      <c r="P10" s="112">
        <f>SUMIF(Budget_Detail[[Category]:[Category]],Expenditures_By_Category[[#This Row],[Category]:[Category]],Budget_Detail[(enter addt''l. fund source 5)])</f>
        <v>0</v>
      </c>
      <c r="Q10" s="143">
        <f>SUMIF(Budget_Detail[[Category]:[Category]],Expenditures_By_Category[[#This Row],[Category]:[Category]],Budget_Detail[(enter addt''l. fund source 6)])</f>
        <v>0</v>
      </c>
      <c r="R10" s="163"/>
    </row>
    <row r="11" spans="1:18" s="109" customFormat="1" ht="15" customHeight="1" x14ac:dyDescent="0.25">
      <c r="A11" s="108" t="s">
        <v>0</v>
      </c>
      <c r="B11" s="138" t="s">
        <v>211</v>
      </c>
      <c r="C11" s="247">
        <f>SUM(Expenditures_By_Category[[#This Row],[General 
Fund]:[(enter addt''l. fund source 6)]])</f>
        <v>0</v>
      </c>
      <c r="D11" s="233">
        <f>SUMIF(Budget_Detail[[Category]:[Category]],Expenditures_By_Category[[#This Row],[Category]:[Category]],Budget_Detail[General 
Fund])</f>
        <v>0</v>
      </c>
      <c r="E11" s="112">
        <f>SUMIF(Budget_Detail[[Category]:[Category]],Expenditures_By_Category[[#This Row],[Category]:[Category]],Budget_Detail[Title I-A])</f>
        <v>0</v>
      </c>
      <c r="F11" s="112">
        <f>SUMIF(Budget_Detail[[Category]:[Category]],Expenditures_By_Category[[#This Row],[Category]:[Category]],Budget_Detail[Title I-C])</f>
        <v>0</v>
      </c>
      <c r="G11" s="112">
        <f>SUMIF(Budget_Detail[[Category]:[Category]],Expenditures_By_Category[[#This Row],[Category]:[Category]],Budget_Detail[Title II-A])</f>
        <v>0</v>
      </c>
      <c r="H11" s="112">
        <f>SUMIF(Budget_Detail[[Category]:[Category]],Expenditures_By_Category[[#This Row],[Category]:[Category]],Budget_Detail[Title IV-B])</f>
        <v>0</v>
      </c>
      <c r="I11" s="112">
        <f>SUMIF(Budget_Detail[[Category]:[Category]],Expenditures_By_Category[[#This Row],[Category]:[Category]],Budget_Detail[ESSER III])</f>
        <v>0</v>
      </c>
      <c r="J11" s="112">
        <f>SUMIF(Budget_Detail[[Category]:[Category]],Expenditures_By_Category[[#This Row],[Category]:[Category]],Budget_Detail[SSA 
Summer])</f>
        <v>0</v>
      </c>
      <c r="K11" s="112">
        <f>SUMIF(Budget_Detail[[Category]:[Category]],Expenditures_By_Category[[#This Row],[Category]:[Category]],Budget_Detail[Jump Start Kindergarten])</f>
        <v>0</v>
      </c>
      <c r="L11" s="112">
        <f>SUMIF(Budget_Detail[[Category]:[Category]],Expenditures_By_Category[[#This Row],[Category]:[Category]],Budget_Detail[(enter addt''l. fund source 1)])</f>
        <v>0</v>
      </c>
      <c r="M11" s="112">
        <f>SUMIF(Budget_Detail[[Category]:[Category]],Expenditures_By_Category[[#This Row],[Category]:[Category]],Budget_Detail[(enter addt''l. fund source 2)])</f>
        <v>0</v>
      </c>
      <c r="N11" s="112">
        <f>SUMIF(Budget_Detail[[Category]:[Category]],Expenditures_By_Category[[#This Row],[Category]:[Category]],Budget_Detail[(enter addt''l. fund source 3)])</f>
        <v>0</v>
      </c>
      <c r="O11" s="112">
        <f>SUMIF(Budget_Detail[[Category]:[Category]],Expenditures_By_Category[[#This Row],[Category]:[Category]],Budget_Detail[(enter addt''l. fund source 4)])</f>
        <v>0</v>
      </c>
      <c r="P11" s="112">
        <f>SUMIF(Budget_Detail[[Category]:[Category]],Expenditures_By_Category[[#This Row],[Category]:[Category]],Budget_Detail[(enter addt''l. fund source 5)])</f>
        <v>0</v>
      </c>
      <c r="Q11" s="143">
        <f>SUMIF(Budget_Detail[[Category]:[Category]],Expenditures_By_Category[[#This Row],[Category]:[Category]],Budget_Detail[(enter addt''l. fund source 6)])</f>
        <v>0</v>
      </c>
      <c r="R11" s="163"/>
    </row>
    <row r="12" spans="1:18" s="109" customFormat="1" ht="15" customHeight="1" x14ac:dyDescent="0.25">
      <c r="A12" s="108" t="s">
        <v>0</v>
      </c>
      <c r="B12" s="139" t="s">
        <v>333</v>
      </c>
      <c r="C12" s="247">
        <f>SUM(Expenditures_By_Category[[#This Row],[General 
Fund]:[(enter addt''l. fund source 6)]])</f>
        <v>0</v>
      </c>
      <c r="D12" s="233">
        <f>SUMIF(Budget_Detail[[Category]:[Category]],Expenditures_By_Category[[#This Row],[Category]:[Category]],Budget_Detail[General 
Fund])</f>
        <v>0</v>
      </c>
      <c r="E12" s="112">
        <f>SUMIF(Budget_Detail[[Category]:[Category]],Expenditures_By_Category[[#This Row],[Category]:[Category]],Budget_Detail[Title I-A])</f>
        <v>0</v>
      </c>
      <c r="F12" s="112">
        <f>SUMIF(Budget_Detail[[Category]:[Category]],Expenditures_By_Category[[#This Row],[Category]:[Category]],Budget_Detail[Title I-C])</f>
        <v>0</v>
      </c>
      <c r="G12" s="112">
        <f>SUMIF(Budget_Detail[[Category]:[Category]],Expenditures_By_Category[[#This Row],[Category]:[Category]],Budget_Detail[Title II-A])</f>
        <v>0</v>
      </c>
      <c r="H12" s="112">
        <f>SUMIF(Budget_Detail[[Category]:[Category]],Expenditures_By_Category[[#This Row],[Category]:[Category]],Budget_Detail[Title IV-B])</f>
        <v>0</v>
      </c>
      <c r="I12" s="112">
        <f>SUMIF(Budget_Detail[[Category]:[Category]],Expenditures_By_Category[[#This Row],[Category]:[Category]],Budget_Detail[ESSER III])</f>
        <v>0</v>
      </c>
      <c r="J12" s="112">
        <f>SUMIF(Budget_Detail[[Category]:[Category]],Expenditures_By_Category[[#This Row],[Category]:[Category]],Budget_Detail[SSA 
Summer])</f>
        <v>0</v>
      </c>
      <c r="K12" s="112">
        <f>SUMIF(Budget_Detail[[Category]:[Category]],Expenditures_By_Category[[#This Row],[Category]:[Category]],Budget_Detail[Jump Start Kindergarten])</f>
        <v>0</v>
      </c>
      <c r="L12" s="112">
        <f>SUMIF(Budget_Detail[[Category]:[Category]],Expenditures_By_Category[[#This Row],[Category]:[Category]],Budget_Detail[(enter addt''l. fund source 1)])</f>
        <v>0</v>
      </c>
      <c r="M12" s="112">
        <f>SUMIF(Budget_Detail[[Category]:[Category]],Expenditures_By_Category[[#This Row],[Category]:[Category]],Budget_Detail[(enter addt''l. fund source 2)])</f>
        <v>0</v>
      </c>
      <c r="N12" s="112">
        <f>SUMIF(Budget_Detail[[Category]:[Category]],Expenditures_By_Category[[#This Row],[Category]:[Category]],Budget_Detail[(enter addt''l. fund source 3)])</f>
        <v>0</v>
      </c>
      <c r="O12" s="112">
        <f>SUMIF(Budget_Detail[[Category]:[Category]],Expenditures_By_Category[[#This Row],[Category]:[Category]],Budget_Detail[(enter addt''l. fund source 4)])</f>
        <v>0</v>
      </c>
      <c r="P12" s="112">
        <f>SUMIF(Budget_Detail[[Category]:[Category]],Expenditures_By_Category[[#This Row],[Category]:[Category]],Budget_Detail[(enter addt''l. fund source 5)])</f>
        <v>0</v>
      </c>
      <c r="Q12" s="143">
        <f>SUMIF(Budget_Detail[[Category]:[Category]],Expenditures_By_Category[[#This Row],[Category]:[Category]],Budget_Detail[(enter addt''l. fund source 6)])</f>
        <v>0</v>
      </c>
      <c r="R12" s="163"/>
    </row>
    <row r="13" spans="1:18" s="109" customFormat="1" ht="15" customHeight="1" x14ac:dyDescent="0.25">
      <c r="A13" s="108" t="s">
        <v>0</v>
      </c>
      <c r="B13" s="137" t="s">
        <v>333</v>
      </c>
      <c r="C13" s="247">
        <f>SUM(Expenditures_By_Category[[#This Row],[General 
Fund]:[(enter addt''l. fund source 6)]])</f>
        <v>0</v>
      </c>
      <c r="D13" s="233">
        <f>SUMIF(Budget_Detail[[Category]:[Category]],Expenditures_By_Category[[#This Row],[Category]:[Category]],Budget_Detail[General 
Fund])</f>
        <v>0</v>
      </c>
      <c r="E13" s="112">
        <f>SUMIF(Budget_Detail[[Category]:[Category]],Expenditures_By_Category[[#This Row],[Category]:[Category]],Budget_Detail[Title I-A])</f>
        <v>0</v>
      </c>
      <c r="F13" s="112">
        <f>SUMIF(Budget_Detail[[Category]:[Category]],Expenditures_By_Category[[#This Row],[Category]:[Category]],Budget_Detail[Title I-C])</f>
        <v>0</v>
      </c>
      <c r="G13" s="112">
        <f>SUMIF(Budget_Detail[[Category]:[Category]],Expenditures_By_Category[[#This Row],[Category]:[Category]],Budget_Detail[Title II-A])</f>
        <v>0</v>
      </c>
      <c r="H13" s="112">
        <f>SUMIF(Budget_Detail[[Category]:[Category]],Expenditures_By_Category[[#This Row],[Category]:[Category]],Budget_Detail[Title IV-B])</f>
        <v>0</v>
      </c>
      <c r="I13" s="112">
        <f>SUMIF(Budget_Detail[[Category]:[Category]],Expenditures_By_Category[[#This Row],[Category]:[Category]],Budget_Detail[ESSER III])</f>
        <v>0</v>
      </c>
      <c r="J13" s="112">
        <f>SUMIF(Budget_Detail[[Category]:[Category]],Expenditures_By_Category[[#This Row],[Category]:[Category]],Budget_Detail[SSA 
Summer])</f>
        <v>0</v>
      </c>
      <c r="K13" s="112">
        <f>SUMIF(Budget_Detail[[Category]:[Category]],Expenditures_By_Category[[#This Row],[Category]:[Category]],Budget_Detail[Jump Start Kindergarten])</f>
        <v>0</v>
      </c>
      <c r="L13" s="112">
        <f>SUMIF(Budget_Detail[[Category]:[Category]],Expenditures_By_Category[[#This Row],[Category]:[Category]],Budget_Detail[(enter addt''l. fund source 1)])</f>
        <v>0</v>
      </c>
      <c r="M13" s="112">
        <f>SUMIF(Budget_Detail[[Category]:[Category]],Expenditures_By_Category[[#This Row],[Category]:[Category]],Budget_Detail[(enter addt''l. fund source 2)])</f>
        <v>0</v>
      </c>
      <c r="N13" s="112">
        <f>SUMIF(Budget_Detail[[Category]:[Category]],Expenditures_By_Category[[#This Row],[Category]:[Category]],Budget_Detail[(enter addt''l. fund source 3)])</f>
        <v>0</v>
      </c>
      <c r="O13" s="112">
        <f>SUMIF(Budget_Detail[[Category]:[Category]],Expenditures_By_Category[[#This Row],[Category]:[Category]],Budget_Detail[(enter addt''l. fund source 4)])</f>
        <v>0</v>
      </c>
      <c r="P13" s="112">
        <f>SUMIF(Budget_Detail[[Category]:[Category]],Expenditures_By_Category[[#This Row],[Category]:[Category]],Budget_Detail[(enter addt''l. fund source 5)])</f>
        <v>0</v>
      </c>
      <c r="Q13" s="143">
        <f>SUMIF(Budget_Detail[[Category]:[Category]],Expenditures_By_Category[[#This Row],[Category]:[Category]],Budget_Detail[(enter addt''l. fund source 6)])</f>
        <v>0</v>
      </c>
      <c r="R13" s="163"/>
    </row>
    <row r="14" spans="1:18" s="109" customFormat="1" ht="15" customHeight="1" x14ac:dyDescent="0.25">
      <c r="A14" s="108" t="s">
        <v>0</v>
      </c>
      <c r="B14" s="137" t="s">
        <v>333</v>
      </c>
      <c r="C14" s="247">
        <f>SUM(Expenditures_By_Category[[#This Row],[General 
Fund]:[(enter addt''l. fund source 6)]])</f>
        <v>0</v>
      </c>
      <c r="D14" s="233">
        <f>SUMIF(Budget_Detail[[Category]:[Category]],Expenditures_By_Category[[#This Row],[Category]:[Category]],Budget_Detail[General 
Fund])</f>
        <v>0</v>
      </c>
      <c r="E14" s="112">
        <f>SUMIF(Budget_Detail[[Category]:[Category]],Expenditures_By_Category[[#This Row],[Category]:[Category]],Budget_Detail[Title I-A])</f>
        <v>0</v>
      </c>
      <c r="F14" s="112">
        <f>SUMIF(Budget_Detail[[Category]:[Category]],Expenditures_By_Category[[#This Row],[Category]:[Category]],Budget_Detail[Title I-C])</f>
        <v>0</v>
      </c>
      <c r="G14" s="112">
        <f>SUMIF(Budget_Detail[[Category]:[Category]],Expenditures_By_Category[[#This Row],[Category]:[Category]],Budget_Detail[Title II-A])</f>
        <v>0</v>
      </c>
      <c r="H14" s="112">
        <f>SUMIF(Budget_Detail[[Category]:[Category]],Expenditures_By_Category[[#This Row],[Category]:[Category]],Budget_Detail[Title IV-B])</f>
        <v>0</v>
      </c>
      <c r="I14" s="112">
        <f>SUMIF(Budget_Detail[[Category]:[Category]],Expenditures_By_Category[[#This Row],[Category]:[Category]],Budget_Detail[ESSER III])</f>
        <v>0</v>
      </c>
      <c r="J14" s="112">
        <f>SUMIF(Budget_Detail[[Category]:[Category]],Expenditures_By_Category[[#This Row],[Category]:[Category]],Budget_Detail[SSA 
Summer])</f>
        <v>0</v>
      </c>
      <c r="K14" s="112">
        <f>SUMIF(Budget_Detail[[Category]:[Category]],Expenditures_By_Category[[#This Row],[Category]:[Category]],Budget_Detail[Jump Start Kindergarten])</f>
        <v>0</v>
      </c>
      <c r="L14" s="112">
        <f>SUMIF(Budget_Detail[[Category]:[Category]],Expenditures_By_Category[[#This Row],[Category]:[Category]],Budget_Detail[(enter addt''l. fund source 1)])</f>
        <v>0</v>
      </c>
      <c r="M14" s="112">
        <f>SUMIF(Budget_Detail[[Category]:[Category]],Expenditures_By_Category[[#This Row],[Category]:[Category]],Budget_Detail[(enter addt''l. fund source 2)])</f>
        <v>0</v>
      </c>
      <c r="N14" s="112">
        <f>SUMIF(Budget_Detail[[Category]:[Category]],Expenditures_By_Category[[#This Row],[Category]:[Category]],Budget_Detail[(enter addt''l. fund source 3)])</f>
        <v>0</v>
      </c>
      <c r="O14" s="112">
        <f>SUMIF(Budget_Detail[[Category]:[Category]],Expenditures_By_Category[[#This Row],[Category]:[Category]],Budget_Detail[(enter addt''l. fund source 4)])</f>
        <v>0</v>
      </c>
      <c r="P14" s="112">
        <f>SUMIF(Budget_Detail[[Category]:[Category]],Expenditures_By_Category[[#This Row],[Category]:[Category]],Budget_Detail[(enter addt''l. fund source 5)])</f>
        <v>0</v>
      </c>
      <c r="Q14" s="143">
        <f>SUMIF(Budget_Detail[[Category]:[Category]],Expenditures_By_Category[[#This Row],[Category]:[Category]],Budget_Detail[(enter addt''l. fund source 6)])</f>
        <v>0</v>
      </c>
      <c r="R14" s="163"/>
    </row>
    <row r="15" spans="1:18" s="93" customFormat="1" ht="15" hidden="1" customHeight="1" x14ac:dyDescent="0.25">
      <c r="A15" s="89" t="s">
        <v>0</v>
      </c>
      <c r="B15" s="140" t="s">
        <v>207</v>
      </c>
      <c r="C15" s="251">
        <f>SUM(Expenditures_By_Category[[#This Row],[General 
Fund]:[(enter addt''l. fund source 6)]])</f>
        <v>0</v>
      </c>
      <c r="D15" s="234" t="s">
        <v>28</v>
      </c>
      <c r="E15" s="94" t="s">
        <v>28</v>
      </c>
      <c r="F15" s="94" t="s">
        <v>28</v>
      </c>
      <c r="G15" s="94" t="s">
        <v>28</v>
      </c>
      <c r="H15" s="94" t="s">
        <v>28</v>
      </c>
      <c r="I15" s="94" t="s">
        <v>28</v>
      </c>
      <c r="J15" s="94" t="s">
        <v>28</v>
      </c>
      <c r="K15" s="94" t="s">
        <v>28</v>
      </c>
      <c r="L15" s="94" t="s">
        <v>28</v>
      </c>
      <c r="M15" s="94" t="s">
        <v>28</v>
      </c>
      <c r="N15" s="94" t="s">
        <v>28</v>
      </c>
      <c r="O15" s="94" t="s">
        <v>28</v>
      </c>
      <c r="P15" s="94" t="s">
        <v>28</v>
      </c>
      <c r="Q15" s="95" t="s">
        <v>28</v>
      </c>
      <c r="R15" s="164"/>
    </row>
    <row r="16" spans="1:18" s="93" customFormat="1" ht="15" customHeight="1" x14ac:dyDescent="0.25">
      <c r="A16" s="89" t="s">
        <v>0</v>
      </c>
      <c r="B16" s="96" t="s">
        <v>214</v>
      </c>
      <c r="C16" s="250">
        <f>SUM(Expenditures_By_Category[Grand Total])</f>
        <v>0</v>
      </c>
      <c r="D16" s="249">
        <f>SUM(Expenditures_By_Category[General 
Fund])</f>
        <v>0</v>
      </c>
      <c r="E16" s="97">
        <f>SUM(Expenditures_By_Category[Title I-A])</f>
        <v>0</v>
      </c>
      <c r="F16" s="97">
        <f>SUM(Expenditures_By_Category[Title I-C])</f>
        <v>0</v>
      </c>
      <c r="G16" s="97">
        <f>SUM(Expenditures_By_Category[Title II-A])</f>
        <v>0</v>
      </c>
      <c r="H16" s="97">
        <f>SUM(Expenditures_By_Category[Title IV-B])</f>
        <v>0</v>
      </c>
      <c r="I16" s="97">
        <f>SUM(Expenditures_By_Category[ESSER III])</f>
        <v>0</v>
      </c>
      <c r="J16" s="97">
        <f>SUM(Expenditures_By_Category[SSA 
Summer])</f>
        <v>0</v>
      </c>
      <c r="K16" s="97">
        <f>SUM(Expenditures_By_Category[Jump Start Kindergarten])</f>
        <v>0</v>
      </c>
      <c r="L16" s="97">
        <f>SUM(Expenditures_By_Category[(enter addt''l. fund source 1)])</f>
        <v>0</v>
      </c>
      <c r="M16" s="97">
        <f>SUM(Expenditures_By_Category[(enter addt''l. fund source 2)])</f>
        <v>0</v>
      </c>
      <c r="N16" s="97">
        <f>SUM(Expenditures_By_Category[(enter addt''l. fund source 3)])</f>
        <v>0</v>
      </c>
      <c r="O16" s="97">
        <f>SUM(Expenditures_By_Category[(enter addt''l. fund source 4)])</f>
        <v>0</v>
      </c>
      <c r="P16" s="98">
        <f>SUM(Expenditures_By_Category[(enter addt''l. fund source 5)])</f>
        <v>0</v>
      </c>
      <c r="Q16" s="99">
        <f>SUM(Expenditures_By_Category[(enter addt''l. fund source 6)])</f>
        <v>0</v>
      </c>
      <c r="R16" s="164"/>
    </row>
    <row r="17" spans="1:4" s="103" customFormat="1" ht="15" customHeight="1" x14ac:dyDescent="0.25">
      <c r="A17" s="100"/>
      <c r="B17" s="101"/>
      <c r="C17" s="102"/>
      <c r="D17" s="102"/>
    </row>
    <row r="18" spans="1:4" s="103" customFormat="1" ht="15" customHeight="1" x14ac:dyDescent="0.25">
      <c r="A18" s="100"/>
      <c r="B18" s="101"/>
      <c r="C18" s="102"/>
      <c r="D18" s="102"/>
    </row>
    <row r="19" spans="1:4" s="103" customFormat="1" ht="15" customHeight="1" x14ac:dyDescent="0.25">
      <c r="A19" s="100"/>
      <c r="B19" s="101"/>
      <c r="C19" s="102"/>
      <c r="D19" s="102"/>
    </row>
    <row r="20" spans="1:4" s="103" customFormat="1" ht="15" customHeight="1" x14ac:dyDescent="0.25">
      <c r="A20" s="100"/>
      <c r="B20" s="101"/>
      <c r="C20" s="102"/>
      <c r="D20" s="102"/>
    </row>
    <row r="21" spans="1:4" s="103" customFormat="1" ht="15" customHeight="1" x14ac:dyDescent="0.25">
      <c r="A21" s="100"/>
      <c r="B21" s="101"/>
      <c r="C21" s="102"/>
      <c r="D21" s="102"/>
    </row>
    <row r="22" spans="1:4" s="103" customFormat="1" ht="15" customHeight="1" x14ac:dyDescent="0.25">
      <c r="A22" s="100"/>
      <c r="B22" s="101"/>
      <c r="C22" s="102"/>
      <c r="D22" s="102"/>
    </row>
    <row r="23" spans="1:4" s="103" customFormat="1" ht="15" customHeight="1" x14ac:dyDescent="0.25">
      <c r="A23" s="100"/>
      <c r="B23" s="101"/>
      <c r="C23" s="102"/>
      <c r="D23" s="102"/>
    </row>
    <row r="24" spans="1:4" s="103" customFormat="1" ht="15" customHeight="1" x14ac:dyDescent="0.25">
      <c r="A24" s="100"/>
      <c r="B24" s="101"/>
      <c r="C24" s="102"/>
      <c r="D24" s="102"/>
    </row>
    <row r="25" spans="1:4" s="103" customFormat="1" ht="15" customHeight="1" x14ac:dyDescent="0.25">
      <c r="A25" s="100"/>
      <c r="B25" s="101"/>
      <c r="C25" s="102"/>
      <c r="D25" s="102"/>
    </row>
    <row r="26" spans="1:4" s="103" customFormat="1" ht="15" customHeight="1" x14ac:dyDescent="0.25">
      <c r="A26" s="100"/>
      <c r="B26" s="101"/>
      <c r="C26" s="102"/>
      <c r="D26" s="102"/>
    </row>
    <row r="27" spans="1:4" s="103" customFormat="1" ht="15" customHeight="1" x14ac:dyDescent="0.25">
      <c r="A27" s="100"/>
      <c r="B27" s="101"/>
      <c r="C27" s="102"/>
      <c r="D27" s="102"/>
    </row>
    <row r="28" spans="1:4" s="103" customFormat="1" ht="15" customHeight="1" x14ac:dyDescent="0.25">
      <c r="A28" s="100"/>
      <c r="B28" s="101"/>
      <c r="C28" s="102"/>
      <c r="D28" s="102"/>
    </row>
    <row r="29" spans="1:4" s="103" customFormat="1" ht="15" customHeight="1" x14ac:dyDescent="0.25">
      <c r="A29" s="100"/>
      <c r="B29" s="101"/>
      <c r="C29" s="102"/>
      <c r="D29" s="102"/>
    </row>
    <row r="30" spans="1:4" s="103" customFormat="1" ht="15" customHeight="1" x14ac:dyDescent="0.25">
      <c r="A30" s="100"/>
      <c r="B30" s="101"/>
      <c r="C30" s="102"/>
      <c r="D30" s="102"/>
    </row>
    <row r="31" spans="1:4" s="103" customFormat="1" ht="15" customHeight="1" x14ac:dyDescent="0.25">
      <c r="A31" s="100"/>
      <c r="B31" s="101"/>
      <c r="C31" s="102"/>
      <c r="D31" s="102"/>
    </row>
    <row r="32" spans="1:4" s="103" customFormat="1" ht="15" customHeight="1" x14ac:dyDescent="0.25">
      <c r="A32" s="100"/>
      <c r="B32" s="101"/>
      <c r="C32" s="102"/>
      <c r="D32" s="102"/>
    </row>
    <row r="33" spans="1:4" s="103" customFormat="1" ht="15" customHeight="1" x14ac:dyDescent="0.25">
      <c r="A33" s="100"/>
      <c r="B33" s="101"/>
      <c r="C33" s="102"/>
      <c r="D33" s="102"/>
    </row>
    <row r="34" spans="1:4" s="103" customFormat="1" ht="15" customHeight="1" x14ac:dyDescent="0.25">
      <c r="A34" s="100"/>
      <c r="B34" s="101"/>
      <c r="C34" s="102"/>
      <c r="D34" s="102"/>
    </row>
    <row r="35" spans="1:4" s="103" customFormat="1" ht="15" customHeight="1" x14ac:dyDescent="0.25">
      <c r="A35" s="100"/>
      <c r="B35" s="101"/>
      <c r="C35" s="102"/>
      <c r="D35" s="102"/>
    </row>
    <row r="36" spans="1:4" s="103" customFormat="1" ht="15" customHeight="1" x14ac:dyDescent="0.25">
      <c r="A36" s="100"/>
      <c r="B36" s="101"/>
      <c r="C36" s="102"/>
      <c r="D36" s="102"/>
    </row>
    <row r="37" spans="1:4" s="103" customFormat="1" ht="15" customHeight="1" x14ac:dyDescent="0.25">
      <c r="A37" s="100"/>
      <c r="B37" s="101"/>
      <c r="C37" s="102"/>
      <c r="D37" s="102"/>
    </row>
    <row r="38" spans="1:4" s="103" customFormat="1" ht="15" customHeight="1" x14ac:dyDescent="0.25">
      <c r="A38" s="100"/>
      <c r="B38" s="101"/>
      <c r="C38" s="102"/>
      <c r="D38" s="102"/>
    </row>
    <row r="39" spans="1:4" s="103" customFormat="1" ht="15" customHeight="1" x14ac:dyDescent="0.25">
      <c r="A39" s="100"/>
      <c r="B39" s="101"/>
      <c r="C39" s="102"/>
      <c r="D39" s="102"/>
    </row>
    <row r="40" spans="1:4" s="103" customFormat="1" ht="15" customHeight="1" x14ac:dyDescent="0.25">
      <c r="A40" s="100"/>
      <c r="B40" s="101"/>
      <c r="C40" s="102"/>
      <c r="D40" s="102"/>
    </row>
    <row r="41" spans="1:4" s="103" customFormat="1" ht="15" customHeight="1" x14ac:dyDescent="0.25">
      <c r="A41" s="100"/>
      <c r="B41" s="101"/>
      <c r="C41" s="102"/>
      <c r="D41" s="102"/>
    </row>
    <row r="42" spans="1:4" s="103" customFormat="1" ht="15" customHeight="1" x14ac:dyDescent="0.25">
      <c r="A42" s="100"/>
      <c r="B42" s="101"/>
      <c r="C42" s="102"/>
      <c r="D42" s="102"/>
    </row>
    <row r="43" spans="1:4" s="103" customFormat="1" ht="15" customHeight="1" x14ac:dyDescent="0.25">
      <c r="A43" s="100"/>
      <c r="B43" s="101"/>
      <c r="C43" s="102"/>
      <c r="D43" s="102"/>
    </row>
    <row r="44" spans="1:4" s="103" customFormat="1" ht="15" customHeight="1" x14ac:dyDescent="0.25">
      <c r="A44" s="100"/>
      <c r="B44" s="101"/>
      <c r="C44" s="102"/>
      <c r="D44" s="102"/>
    </row>
    <row r="45" spans="1:4" s="103" customFormat="1" ht="15" customHeight="1" x14ac:dyDescent="0.25">
      <c r="A45" s="100"/>
      <c r="B45" s="101"/>
      <c r="C45" s="102"/>
      <c r="D45" s="102"/>
    </row>
    <row r="46" spans="1:4" s="103" customFormat="1" ht="15" customHeight="1" x14ac:dyDescent="0.25">
      <c r="A46" s="100"/>
      <c r="B46" s="101"/>
      <c r="C46" s="102"/>
      <c r="D46" s="102"/>
    </row>
    <row r="47" spans="1:4" s="103" customFormat="1" ht="15" customHeight="1" x14ac:dyDescent="0.25">
      <c r="A47" s="100"/>
      <c r="B47" s="101"/>
      <c r="C47" s="102"/>
      <c r="D47" s="102"/>
    </row>
    <row r="48" spans="1:4" s="103" customFormat="1" ht="15" customHeight="1" x14ac:dyDescent="0.25">
      <c r="A48" s="100"/>
      <c r="B48" s="101"/>
      <c r="C48" s="102"/>
      <c r="D48" s="102"/>
    </row>
    <row r="49" spans="1:4" s="103" customFormat="1" ht="15" customHeight="1" x14ac:dyDescent="0.25">
      <c r="A49" s="100"/>
      <c r="B49" s="101"/>
      <c r="C49" s="102"/>
      <c r="D49" s="102"/>
    </row>
    <row r="50" spans="1:4" s="103" customFormat="1" ht="15" customHeight="1" x14ac:dyDescent="0.25">
      <c r="A50" s="100"/>
      <c r="B50" s="101"/>
      <c r="C50" s="102"/>
      <c r="D50" s="102"/>
    </row>
    <row r="51" spans="1:4" s="103" customFormat="1" ht="15" customHeight="1" x14ac:dyDescent="0.25">
      <c r="A51" s="100"/>
      <c r="B51" s="101"/>
      <c r="C51" s="102"/>
      <c r="D51" s="102"/>
    </row>
    <row r="52" spans="1:4" s="103" customFormat="1" ht="15" customHeight="1" x14ac:dyDescent="0.25">
      <c r="A52" s="100"/>
      <c r="B52" s="101"/>
      <c r="C52" s="102"/>
      <c r="D52" s="102"/>
    </row>
    <row r="53" spans="1:4" s="103" customFormat="1" ht="15" customHeight="1" x14ac:dyDescent="0.25">
      <c r="A53" s="100"/>
      <c r="B53" s="101"/>
      <c r="C53" s="102"/>
      <c r="D53" s="102"/>
    </row>
    <row r="54" spans="1:4" s="103" customFormat="1" ht="15" customHeight="1" x14ac:dyDescent="0.25">
      <c r="A54" s="100"/>
      <c r="B54" s="101"/>
      <c r="C54" s="102"/>
      <c r="D54" s="102"/>
    </row>
    <row r="55" spans="1:4" s="103" customFormat="1" ht="15" customHeight="1" x14ac:dyDescent="0.25">
      <c r="A55" s="100"/>
      <c r="B55" s="101"/>
      <c r="C55" s="102"/>
      <c r="D55" s="102"/>
    </row>
    <row r="56" spans="1:4" s="103" customFormat="1" ht="15" customHeight="1" x14ac:dyDescent="0.25">
      <c r="A56" s="100"/>
      <c r="B56" s="101"/>
      <c r="C56" s="102"/>
      <c r="D56" s="102"/>
    </row>
    <row r="57" spans="1:4" s="103" customFormat="1" ht="15" customHeight="1" x14ac:dyDescent="0.25">
      <c r="A57" s="100"/>
      <c r="B57" s="101"/>
      <c r="C57" s="102"/>
      <c r="D57" s="102"/>
    </row>
    <row r="58" spans="1:4" s="103" customFormat="1" ht="15" customHeight="1" x14ac:dyDescent="0.25">
      <c r="A58" s="100"/>
      <c r="B58" s="101"/>
      <c r="C58" s="102"/>
      <c r="D58" s="102"/>
    </row>
    <row r="59" spans="1:4" s="103" customFormat="1" ht="15" customHeight="1" x14ac:dyDescent="0.25">
      <c r="A59" s="100"/>
      <c r="B59" s="101"/>
      <c r="C59" s="102"/>
      <c r="D59" s="102"/>
    </row>
    <row r="60" spans="1:4" s="103" customFormat="1" ht="15" customHeight="1" x14ac:dyDescent="0.25">
      <c r="A60" s="100"/>
      <c r="B60" s="101"/>
      <c r="C60" s="102"/>
      <c r="D60" s="102"/>
    </row>
    <row r="61" spans="1:4" s="103" customFormat="1" ht="15" customHeight="1" x14ac:dyDescent="0.25">
      <c r="A61" s="100"/>
      <c r="B61" s="101"/>
      <c r="C61" s="102"/>
      <c r="D61" s="102"/>
    </row>
    <row r="62" spans="1:4" s="103" customFormat="1" ht="15" customHeight="1" x14ac:dyDescent="0.25">
      <c r="A62" s="100"/>
      <c r="B62" s="101"/>
      <c r="C62" s="102"/>
      <c r="D62" s="102"/>
    </row>
    <row r="63" spans="1:4" s="103" customFormat="1" ht="15" customHeight="1" x14ac:dyDescent="0.25">
      <c r="A63" s="100"/>
      <c r="B63" s="101"/>
      <c r="C63" s="102"/>
      <c r="D63" s="102"/>
    </row>
    <row r="64" spans="1:4" s="103" customFormat="1" ht="15" customHeight="1" x14ac:dyDescent="0.25">
      <c r="A64" s="100"/>
      <c r="B64" s="101"/>
      <c r="C64" s="102"/>
      <c r="D64" s="102"/>
    </row>
    <row r="65" spans="1:4" s="103" customFormat="1" ht="15" customHeight="1" x14ac:dyDescent="0.25">
      <c r="A65" s="100"/>
      <c r="B65" s="101"/>
      <c r="C65" s="102"/>
      <c r="D65" s="102"/>
    </row>
    <row r="66" spans="1:4" s="103" customFormat="1" ht="15" customHeight="1" x14ac:dyDescent="0.25">
      <c r="A66" s="100"/>
      <c r="B66" s="101"/>
      <c r="C66" s="102"/>
      <c r="D66" s="102"/>
    </row>
    <row r="67" spans="1:4" s="103" customFormat="1" ht="15" customHeight="1" x14ac:dyDescent="0.25">
      <c r="A67" s="100"/>
      <c r="B67" s="101"/>
      <c r="C67" s="102"/>
      <c r="D67" s="102"/>
    </row>
    <row r="68" spans="1:4" s="103" customFormat="1" ht="15" customHeight="1" x14ac:dyDescent="0.25">
      <c r="A68" s="100"/>
      <c r="B68" s="101"/>
      <c r="C68" s="102"/>
      <c r="D68" s="102"/>
    </row>
    <row r="69" spans="1:4" s="103" customFormat="1" ht="15" customHeight="1" x14ac:dyDescent="0.25">
      <c r="A69" s="100"/>
      <c r="B69" s="101"/>
      <c r="C69" s="102"/>
      <c r="D69" s="102"/>
    </row>
    <row r="70" spans="1:4" s="103" customFormat="1" ht="15" customHeight="1" x14ac:dyDescent="0.25">
      <c r="A70" s="100"/>
      <c r="B70" s="101"/>
      <c r="C70" s="102"/>
      <c r="D70" s="102"/>
    </row>
    <row r="71" spans="1:4" s="103" customFormat="1" ht="15" customHeight="1" x14ac:dyDescent="0.25">
      <c r="A71" s="100"/>
      <c r="B71" s="101"/>
      <c r="C71" s="102"/>
      <c r="D71" s="102"/>
    </row>
    <row r="72" spans="1:4" s="103" customFormat="1" ht="15" customHeight="1" x14ac:dyDescent="0.25">
      <c r="A72" s="100"/>
      <c r="B72" s="101"/>
      <c r="C72" s="102"/>
      <c r="D72" s="102"/>
    </row>
    <row r="73" spans="1:4" s="103" customFormat="1" ht="15" customHeight="1" x14ac:dyDescent="0.25">
      <c r="A73" s="100"/>
      <c r="B73" s="101"/>
      <c r="C73" s="102"/>
      <c r="D73" s="102"/>
    </row>
    <row r="74" spans="1:4" s="103" customFormat="1" ht="15" customHeight="1" x14ac:dyDescent="0.25">
      <c r="A74" s="100"/>
      <c r="B74" s="101"/>
      <c r="C74" s="102"/>
      <c r="D74" s="102"/>
    </row>
    <row r="75" spans="1:4" s="103" customFormat="1" ht="15" customHeight="1" x14ac:dyDescent="0.25">
      <c r="A75" s="100"/>
      <c r="B75" s="101"/>
      <c r="C75" s="102"/>
      <c r="D75" s="102"/>
    </row>
    <row r="76" spans="1:4" s="103" customFormat="1" ht="15" customHeight="1" x14ac:dyDescent="0.25">
      <c r="A76" s="100"/>
      <c r="B76" s="101"/>
      <c r="C76" s="102"/>
      <c r="D76" s="102"/>
    </row>
    <row r="77" spans="1:4" s="103" customFormat="1" ht="15" customHeight="1" x14ac:dyDescent="0.25">
      <c r="A77" s="100"/>
      <c r="B77" s="101"/>
      <c r="C77" s="102"/>
      <c r="D77" s="102"/>
    </row>
    <row r="78" spans="1:4" s="103" customFormat="1" ht="15" customHeight="1" x14ac:dyDescent="0.25">
      <c r="A78" s="100"/>
      <c r="B78" s="101"/>
      <c r="C78" s="102"/>
      <c r="D78" s="102"/>
    </row>
    <row r="79" spans="1:4" s="103" customFormat="1" ht="15" customHeight="1" x14ac:dyDescent="0.25">
      <c r="A79" s="100"/>
      <c r="B79" s="101"/>
      <c r="C79" s="102"/>
      <c r="D79" s="102"/>
    </row>
    <row r="80" spans="1:4" s="103" customFormat="1" ht="15" customHeight="1" x14ac:dyDescent="0.25">
      <c r="A80" s="100"/>
      <c r="B80" s="101"/>
      <c r="C80" s="102"/>
      <c r="D80" s="102"/>
    </row>
    <row r="81" spans="1:4" s="103" customFormat="1" ht="15" customHeight="1" x14ac:dyDescent="0.25">
      <c r="A81" s="100"/>
      <c r="B81" s="101"/>
      <c r="C81" s="102"/>
      <c r="D81" s="102"/>
    </row>
    <row r="82" spans="1:4" s="103" customFormat="1" ht="15" customHeight="1" x14ac:dyDescent="0.25">
      <c r="A82" s="100"/>
      <c r="B82" s="101"/>
      <c r="C82" s="102"/>
      <c r="D82" s="102"/>
    </row>
    <row r="83" spans="1:4" s="103" customFormat="1" ht="15" customHeight="1" x14ac:dyDescent="0.25">
      <c r="A83" s="100"/>
      <c r="B83" s="101"/>
      <c r="C83" s="102"/>
      <c r="D83" s="102"/>
    </row>
    <row r="84" spans="1:4" s="103" customFormat="1" ht="15" customHeight="1" x14ac:dyDescent="0.25">
      <c r="A84" s="100"/>
      <c r="B84" s="101"/>
      <c r="C84" s="102"/>
      <c r="D84" s="102"/>
    </row>
    <row r="85" spans="1:4" s="103" customFormat="1" ht="15" customHeight="1" x14ac:dyDescent="0.25">
      <c r="A85" s="100"/>
      <c r="B85" s="101"/>
      <c r="C85" s="102"/>
      <c r="D85" s="102"/>
    </row>
    <row r="86" spans="1:4" s="103" customFormat="1" ht="15" customHeight="1" x14ac:dyDescent="0.25">
      <c r="A86" s="100"/>
      <c r="B86" s="101"/>
      <c r="C86" s="102"/>
      <c r="D86" s="102"/>
    </row>
    <row r="87" spans="1:4" s="103" customFormat="1" ht="15" customHeight="1" x14ac:dyDescent="0.25">
      <c r="A87" s="100"/>
      <c r="B87" s="101"/>
      <c r="C87" s="102"/>
      <c r="D87" s="102"/>
    </row>
    <row r="88" spans="1:4" s="103" customFormat="1" ht="15" customHeight="1" x14ac:dyDescent="0.25">
      <c r="A88" s="100"/>
      <c r="B88" s="101"/>
      <c r="C88" s="102"/>
      <c r="D88" s="102"/>
    </row>
    <row r="89" spans="1:4" s="103" customFormat="1" ht="15" customHeight="1" x14ac:dyDescent="0.25">
      <c r="A89" s="100"/>
      <c r="B89" s="101"/>
      <c r="C89" s="102"/>
      <c r="D89" s="102"/>
    </row>
    <row r="90" spans="1:4" s="103" customFormat="1" ht="15" customHeight="1" x14ac:dyDescent="0.25">
      <c r="A90" s="100"/>
      <c r="B90" s="101"/>
      <c r="C90" s="102"/>
      <c r="D90" s="102"/>
    </row>
    <row r="91" spans="1:4" s="103" customFormat="1" ht="15" customHeight="1" x14ac:dyDescent="0.25">
      <c r="A91" s="100"/>
      <c r="B91" s="101"/>
      <c r="C91" s="102"/>
      <c r="D91" s="102"/>
    </row>
    <row r="92" spans="1:4" s="103" customFormat="1" ht="15" customHeight="1" x14ac:dyDescent="0.25">
      <c r="A92" s="100"/>
      <c r="B92" s="101"/>
      <c r="C92" s="102"/>
      <c r="D92" s="102"/>
    </row>
    <row r="93" spans="1:4" s="103" customFormat="1" ht="15" customHeight="1" x14ac:dyDescent="0.25">
      <c r="A93" s="100"/>
      <c r="B93" s="101"/>
      <c r="C93" s="102"/>
      <c r="D93" s="102"/>
    </row>
    <row r="94" spans="1:4" s="103" customFormat="1" ht="15" customHeight="1" x14ac:dyDescent="0.25">
      <c r="A94" s="100"/>
      <c r="B94" s="101"/>
      <c r="C94" s="102"/>
      <c r="D94" s="102"/>
    </row>
    <row r="95" spans="1:4" s="103" customFormat="1" ht="15" customHeight="1" x14ac:dyDescent="0.25">
      <c r="A95" s="100"/>
      <c r="B95" s="101"/>
      <c r="C95" s="102"/>
      <c r="D95" s="102"/>
    </row>
    <row r="96" spans="1:4" s="103" customFormat="1" ht="15" customHeight="1" x14ac:dyDescent="0.25">
      <c r="A96" s="100"/>
      <c r="B96" s="101"/>
      <c r="C96" s="102"/>
      <c r="D96" s="102"/>
    </row>
    <row r="97" spans="1:4" s="103" customFormat="1" ht="15" customHeight="1" x14ac:dyDescent="0.25">
      <c r="A97" s="100"/>
      <c r="B97" s="101"/>
      <c r="C97" s="102"/>
      <c r="D97" s="102"/>
    </row>
    <row r="98" spans="1:4" s="103" customFormat="1" ht="15" customHeight="1" x14ac:dyDescent="0.25">
      <c r="A98" s="100"/>
      <c r="B98" s="101"/>
      <c r="C98" s="102"/>
      <c r="D98" s="102"/>
    </row>
    <row r="99" spans="1:4" s="103" customFormat="1" ht="15" customHeight="1" x14ac:dyDescent="0.25">
      <c r="A99" s="100"/>
      <c r="B99" s="101"/>
      <c r="C99" s="102"/>
      <c r="D99" s="102"/>
    </row>
    <row r="100" spans="1:4" s="103" customFormat="1" ht="15" customHeight="1" x14ac:dyDescent="0.25">
      <c r="A100" s="100"/>
      <c r="B100" s="101"/>
      <c r="C100" s="102"/>
      <c r="D100" s="102"/>
    </row>
    <row r="101" spans="1:4" s="103" customFormat="1" ht="15" customHeight="1" x14ac:dyDescent="0.25">
      <c r="A101" s="100"/>
      <c r="B101" s="101"/>
      <c r="C101" s="102"/>
      <c r="D101" s="102"/>
    </row>
    <row r="102" spans="1:4" s="103" customFormat="1" ht="15" customHeight="1" x14ac:dyDescent="0.25">
      <c r="A102" s="100"/>
      <c r="B102" s="101"/>
      <c r="C102" s="102"/>
      <c r="D102" s="102"/>
    </row>
    <row r="103" spans="1:4" s="103" customFormat="1" ht="15" customHeight="1" x14ac:dyDescent="0.25">
      <c r="A103" s="100"/>
      <c r="B103" s="101"/>
      <c r="C103" s="102"/>
      <c r="D103" s="102"/>
    </row>
    <row r="104" spans="1:4" s="103" customFormat="1" ht="15" customHeight="1" x14ac:dyDescent="0.25">
      <c r="A104" s="100"/>
      <c r="B104" s="101"/>
      <c r="C104" s="102"/>
      <c r="D104" s="102"/>
    </row>
    <row r="105" spans="1:4" s="103" customFormat="1" ht="15" customHeight="1" x14ac:dyDescent="0.25">
      <c r="A105" s="100"/>
      <c r="B105" s="101"/>
      <c r="C105" s="102"/>
      <c r="D105" s="102"/>
    </row>
    <row r="106" spans="1:4" s="103" customFormat="1" ht="15" customHeight="1" x14ac:dyDescent="0.25">
      <c r="A106" s="100"/>
      <c r="B106" s="101"/>
      <c r="C106" s="102"/>
      <c r="D106" s="102"/>
    </row>
    <row r="107" spans="1:4" s="103" customFormat="1" ht="15" customHeight="1" x14ac:dyDescent="0.25">
      <c r="A107" s="100"/>
      <c r="B107" s="101"/>
      <c r="C107" s="102"/>
      <c r="D107" s="102"/>
    </row>
    <row r="108" spans="1:4" s="103" customFormat="1" ht="15" customHeight="1" x14ac:dyDescent="0.25">
      <c r="A108" s="100"/>
      <c r="B108" s="101"/>
      <c r="C108" s="102"/>
      <c r="D108" s="102"/>
    </row>
    <row r="109" spans="1:4" s="103" customFormat="1" ht="15" customHeight="1" x14ac:dyDescent="0.25">
      <c r="A109" s="100"/>
      <c r="B109" s="101"/>
      <c r="C109" s="102"/>
      <c r="D109" s="102"/>
    </row>
    <row r="110" spans="1:4" s="103" customFormat="1" ht="15" customHeight="1" x14ac:dyDescent="0.25">
      <c r="A110" s="100"/>
      <c r="B110" s="101"/>
      <c r="C110" s="102"/>
      <c r="D110" s="102"/>
    </row>
    <row r="111" spans="1:4" s="103" customFormat="1" ht="15" customHeight="1" x14ac:dyDescent="0.25">
      <c r="A111" s="100"/>
      <c r="B111" s="101"/>
      <c r="C111" s="102"/>
      <c r="D111" s="102"/>
    </row>
    <row r="112" spans="1:4" s="103" customFormat="1" ht="15" customHeight="1" x14ac:dyDescent="0.25">
      <c r="A112" s="100"/>
      <c r="B112" s="101"/>
      <c r="C112" s="102"/>
      <c r="D112" s="102"/>
    </row>
    <row r="113" spans="1:4" s="103" customFormat="1" ht="15" customHeight="1" x14ac:dyDescent="0.25">
      <c r="A113" s="100"/>
      <c r="B113" s="101"/>
      <c r="C113" s="102"/>
      <c r="D113" s="102"/>
    </row>
    <row r="114" spans="1:4" s="103" customFormat="1" ht="15" customHeight="1" x14ac:dyDescent="0.25">
      <c r="A114" s="100"/>
      <c r="B114" s="101"/>
      <c r="C114" s="102"/>
      <c r="D114" s="102"/>
    </row>
    <row r="115" spans="1:4" s="103" customFormat="1" ht="15" customHeight="1" x14ac:dyDescent="0.25">
      <c r="A115" s="100"/>
      <c r="B115" s="101"/>
      <c r="C115" s="102"/>
      <c r="D115" s="102"/>
    </row>
    <row r="116" spans="1:4" s="103" customFormat="1" ht="15" customHeight="1" x14ac:dyDescent="0.25">
      <c r="A116" s="100"/>
      <c r="B116" s="101"/>
      <c r="C116" s="102"/>
      <c r="D116" s="102"/>
    </row>
    <row r="117" spans="1:4" s="103" customFormat="1" ht="15" customHeight="1" x14ac:dyDescent="0.25">
      <c r="A117" s="100"/>
      <c r="B117" s="101"/>
      <c r="C117" s="102"/>
      <c r="D117" s="102"/>
    </row>
    <row r="118" spans="1:4" s="103" customFormat="1" ht="15" customHeight="1" x14ac:dyDescent="0.25">
      <c r="A118" s="100"/>
      <c r="B118" s="101"/>
      <c r="C118" s="102"/>
      <c r="D118" s="102"/>
    </row>
    <row r="119" spans="1:4" s="103" customFormat="1" ht="15" customHeight="1" x14ac:dyDescent="0.25">
      <c r="A119" s="100"/>
      <c r="B119" s="101"/>
      <c r="C119" s="102"/>
      <c r="D119" s="102"/>
    </row>
    <row r="120" spans="1:4" s="103" customFormat="1" ht="15" customHeight="1" x14ac:dyDescent="0.25">
      <c r="A120" s="100"/>
      <c r="B120" s="101"/>
      <c r="C120" s="102"/>
      <c r="D120" s="102"/>
    </row>
    <row r="121" spans="1:4" s="103" customFormat="1" ht="15" customHeight="1" x14ac:dyDescent="0.25">
      <c r="A121" s="100"/>
      <c r="B121" s="101"/>
      <c r="C121" s="102"/>
      <c r="D121" s="102"/>
    </row>
    <row r="122" spans="1:4" s="103" customFormat="1" ht="15" customHeight="1" x14ac:dyDescent="0.25">
      <c r="A122" s="100"/>
      <c r="B122" s="101"/>
      <c r="C122" s="102"/>
      <c r="D122" s="102"/>
    </row>
    <row r="123" spans="1:4" s="103" customFormat="1" ht="15" customHeight="1" x14ac:dyDescent="0.25">
      <c r="A123" s="100"/>
      <c r="B123" s="101"/>
      <c r="C123" s="102"/>
      <c r="D123" s="102"/>
    </row>
    <row r="124" spans="1:4" s="103" customFormat="1" ht="15" customHeight="1" x14ac:dyDescent="0.25">
      <c r="A124" s="100"/>
      <c r="B124" s="101"/>
      <c r="C124" s="102"/>
      <c r="D124" s="102"/>
    </row>
    <row r="125" spans="1:4" s="103" customFormat="1" ht="15" customHeight="1" x14ac:dyDescent="0.25">
      <c r="A125" s="100"/>
      <c r="B125" s="101"/>
      <c r="C125" s="102"/>
      <c r="D125" s="102"/>
    </row>
    <row r="126" spans="1:4" s="103" customFormat="1" ht="15" customHeight="1" x14ac:dyDescent="0.25">
      <c r="A126" s="100"/>
      <c r="B126" s="101"/>
      <c r="C126" s="102"/>
      <c r="D126" s="102"/>
    </row>
    <row r="127" spans="1:4" s="103" customFormat="1" ht="15" customHeight="1" x14ac:dyDescent="0.25">
      <c r="A127" s="100"/>
      <c r="B127" s="101"/>
      <c r="C127" s="102"/>
      <c r="D127" s="102"/>
    </row>
    <row r="128" spans="1:4" s="103" customFormat="1" ht="15" customHeight="1" x14ac:dyDescent="0.25">
      <c r="A128" s="100"/>
      <c r="B128" s="101"/>
      <c r="C128" s="102"/>
      <c r="D128" s="102"/>
    </row>
    <row r="129" spans="1:4" s="103" customFormat="1" ht="15" customHeight="1" x14ac:dyDescent="0.25">
      <c r="A129" s="100"/>
      <c r="B129" s="101"/>
      <c r="C129" s="102"/>
      <c r="D129" s="102"/>
    </row>
    <row r="130" spans="1:4" s="103" customFormat="1" ht="15" customHeight="1" x14ac:dyDescent="0.25">
      <c r="A130" s="100"/>
      <c r="B130" s="101"/>
      <c r="C130" s="102"/>
      <c r="D130" s="102"/>
    </row>
    <row r="131" spans="1:4" s="103" customFormat="1" ht="15" customHeight="1" x14ac:dyDescent="0.25">
      <c r="A131" s="100"/>
      <c r="B131" s="101"/>
      <c r="C131" s="102"/>
      <c r="D131" s="102"/>
    </row>
    <row r="132" spans="1:4" s="103" customFormat="1" ht="15" customHeight="1" x14ac:dyDescent="0.25">
      <c r="A132" s="100"/>
      <c r="B132" s="101"/>
      <c r="C132" s="102"/>
      <c r="D132" s="102"/>
    </row>
    <row r="133" spans="1:4" s="103" customFormat="1" ht="15" customHeight="1" x14ac:dyDescent="0.25">
      <c r="A133" s="100"/>
      <c r="B133" s="101"/>
      <c r="C133" s="102"/>
      <c r="D133" s="102"/>
    </row>
    <row r="134" spans="1:4" s="103" customFormat="1" ht="15" customHeight="1" x14ac:dyDescent="0.25">
      <c r="A134" s="100"/>
      <c r="B134" s="101"/>
      <c r="C134" s="102"/>
      <c r="D134" s="102"/>
    </row>
    <row r="135" spans="1:4" s="103" customFormat="1" ht="15" customHeight="1" x14ac:dyDescent="0.25">
      <c r="A135" s="100"/>
      <c r="B135" s="101"/>
      <c r="C135" s="102"/>
      <c r="D135" s="102"/>
    </row>
    <row r="136" spans="1:4" s="103" customFormat="1" ht="15" customHeight="1" x14ac:dyDescent="0.25">
      <c r="A136" s="100"/>
      <c r="B136" s="101"/>
      <c r="C136" s="102"/>
      <c r="D136" s="102"/>
    </row>
    <row r="137" spans="1:4" s="103" customFormat="1" ht="15" customHeight="1" x14ac:dyDescent="0.25">
      <c r="A137" s="100"/>
      <c r="B137" s="101"/>
      <c r="C137" s="102"/>
      <c r="D137" s="102"/>
    </row>
    <row r="138" spans="1:4" s="103" customFormat="1" ht="15" customHeight="1" x14ac:dyDescent="0.25">
      <c r="A138" s="100"/>
      <c r="B138" s="101"/>
      <c r="C138" s="102"/>
      <c r="D138" s="102"/>
    </row>
    <row r="139" spans="1:4" s="103" customFormat="1" ht="15" customHeight="1" x14ac:dyDescent="0.25">
      <c r="A139" s="100"/>
      <c r="B139" s="101"/>
      <c r="C139" s="102"/>
      <c r="D139" s="102"/>
    </row>
    <row r="140" spans="1:4" s="103" customFormat="1" ht="15" customHeight="1" x14ac:dyDescent="0.25">
      <c r="A140" s="100"/>
      <c r="B140" s="101"/>
      <c r="C140" s="102"/>
      <c r="D140" s="102"/>
    </row>
    <row r="141" spans="1:4" s="103" customFormat="1" ht="15" customHeight="1" x14ac:dyDescent="0.25">
      <c r="A141" s="100"/>
      <c r="B141" s="101"/>
      <c r="C141" s="102"/>
      <c r="D141" s="102"/>
    </row>
    <row r="142" spans="1:4" s="103" customFormat="1" ht="15" customHeight="1" x14ac:dyDescent="0.25">
      <c r="A142" s="100"/>
      <c r="B142" s="101"/>
      <c r="C142" s="102"/>
      <c r="D142" s="102"/>
    </row>
    <row r="143" spans="1:4" s="103" customFormat="1" ht="15" customHeight="1" x14ac:dyDescent="0.25">
      <c r="A143" s="100"/>
      <c r="B143" s="101"/>
      <c r="C143" s="102"/>
      <c r="D143" s="102"/>
    </row>
    <row r="144" spans="1:4" s="103" customFormat="1" ht="15" customHeight="1" x14ac:dyDescent="0.25">
      <c r="A144" s="100"/>
      <c r="B144" s="101"/>
      <c r="C144" s="102"/>
      <c r="D144" s="102"/>
    </row>
    <row r="145" spans="1:4" s="103" customFormat="1" ht="15" customHeight="1" x14ac:dyDescent="0.25">
      <c r="A145" s="100"/>
      <c r="B145" s="101"/>
      <c r="C145" s="102"/>
      <c r="D145" s="102"/>
    </row>
    <row r="146" spans="1:4" s="103" customFormat="1" ht="15" customHeight="1" x14ac:dyDescent="0.25">
      <c r="A146" s="100"/>
      <c r="B146" s="101"/>
      <c r="C146" s="102"/>
      <c r="D146" s="102"/>
    </row>
    <row r="147" spans="1:4" s="103" customFormat="1" ht="15" customHeight="1" x14ac:dyDescent="0.25">
      <c r="A147" s="100"/>
      <c r="B147" s="101"/>
      <c r="C147" s="102"/>
      <c r="D147" s="102"/>
    </row>
    <row r="148" spans="1:4" s="103" customFormat="1" ht="15" customHeight="1" x14ac:dyDescent="0.25">
      <c r="A148" s="100"/>
      <c r="B148" s="101"/>
      <c r="C148" s="102"/>
      <c r="D148" s="102"/>
    </row>
    <row r="149" spans="1:4" s="103" customFormat="1" ht="15" customHeight="1" x14ac:dyDescent="0.25">
      <c r="A149" s="100"/>
      <c r="B149" s="101"/>
      <c r="C149" s="102"/>
      <c r="D149" s="102"/>
    </row>
    <row r="150" spans="1:4" s="103" customFormat="1" ht="15" customHeight="1" x14ac:dyDescent="0.25">
      <c r="A150" s="100"/>
      <c r="B150" s="101"/>
      <c r="C150" s="102"/>
      <c r="D150" s="102"/>
    </row>
    <row r="151" spans="1:4" s="103" customFormat="1" ht="15" customHeight="1" x14ac:dyDescent="0.25">
      <c r="A151" s="100"/>
      <c r="B151" s="101"/>
      <c r="C151" s="102"/>
      <c r="D151" s="102"/>
    </row>
    <row r="152" spans="1:4" s="103" customFormat="1" ht="15" customHeight="1" x14ac:dyDescent="0.25">
      <c r="A152" s="100"/>
      <c r="B152" s="101"/>
      <c r="C152" s="102"/>
      <c r="D152" s="102"/>
    </row>
    <row r="153" spans="1:4" s="103" customFormat="1" ht="15" customHeight="1" x14ac:dyDescent="0.25">
      <c r="A153" s="100"/>
      <c r="B153" s="101"/>
      <c r="C153" s="102"/>
      <c r="D153" s="102"/>
    </row>
    <row r="154" spans="1:4" s="103" customFormat="1" ht="15" customHeight="1" x14ac:dyDescent="0.25">
      <c r="A154" s="100"/>
      <c r="B154" s="101"/>
      <c r="C154" s="102"/>
      <c r="D154" s="102"/>
    </row>
    <row r="155" spans="1:4" s="103" customFormat="1" ht="15" customHeight="1" x14ac:dyDescent="0.25">
      <c r="A155" s="100"/>
      <c r="B155" s="101"/>
      <c r="C155" s="102"/>
      <c r="D155" s="102"/>
    </row>
    <row r="156" spans="1:4" s="103" customFormat="1" ht="15" customHeight="1" x14ac:dyDescent="0.25">
      <c r="A156" s="100"/>
      <c r="B156" s="101"/>
      <c r="C156" s="102"/>
      <c r="D156" s="102"/>
    </row>
    <row r="157" spans="1:4" s="103" customFormat="1" ht="15" customHeight="1" x14ac:dyDescent="0.25">
      <c r="A157" s="100"/>
      <c r="B157" s="101"/>
      <c r="C157" s="102"/>
      <c r="D157" s="102"/>
    </row>
    <row r="158" spans="1:4" s="103" customFormat="1" ht="15" customHeight="1" x14ac:dyDescent="0.25">
      <c r="A158" s="100"/>
      <c r="B158" s="101"/>
      <c r="C158" s="102"/>
      <c r="D158" s="102"/>
    </row>
    <row r="159" spans="1:4" s="103" customFormat="1" ht="15" customHeight="1" x14ac:dyDescent="0.25">
      <c r="A159" s="100"/>
      <c r="B159" s="101"/>
      <c r="C159" s="102"/>
      <c r="D159" s="102"/>
    </row>
    <row r="160" spans="1:4" s="103" customFormat="1" ht="15" customHeight="1" x14ac:dyDescent="0.25">
      <c r="A160" s="100"/>
      <c r="B160" s="101"/>
      <c r="C160" s="102"/>
      <c r="D160" s="102"/>
    </row>
    <row r="161" spans="1:4" s="103" customFormat="1" ht="15" customHeight="1" x14ac:dyDescent="0.25">
      <c r="A161" s="100"/>
      <c r="B161" s="101"/>
      <c r="C161" s="102"/>
      <c r="D161" s="102"/>
    </row>
    <row r="162" spans="1:4" s="103" customFormat="1" ht="15" customHeight="1" x14ac:dyDescent="0.25">
      <c r="A162" s="100"/>
      <c r="B162" s="101"/>
      <c r="C162" s="102"/>
      <c r="D162" s="102"/>
    </row>
    <row r="163" spans="1:4" s="103" customFormat="1" ht="15" customHeight="1" x14ac:dyDescent="0.25">
      <c r="A163" s="100"/>
      <c r="B163" s="101"/>
      <c r="C163" s="102"/>
      <c r="D163" s="102"/>
    </row>
    <row r="164" spans="1:4" s="103" customFormat="1" ht="15" customHeight="1" x14ac:dyDescent="0.25">
      <c r="A164" s="100"/>
      <c r="B164" s="101"/>
      <c r="C164" s="102"/>
      <c r="D164" s="102"/>
    </row>
    <row r="165" spans="1:4" s="103" customFormat="1" ht="15" customHeight="1" x14ac:dyDescent="0.25">
      <c r="A165" s="100"/>
      <c r="B165" s="101"/>
      <c r="C165" s="102"/>
      <c r="D165" s="102"/>
    </row>
    <row r="166" spans="1:4" s="103" customFormat="1" ht="15" customHeight="1" x14ac:dyDescent="0.25">
      <c r="A166" s="100"/>
      <c r="B166" s="101"/>
      <c r="C166" s="102"/>
      <c r="D166" s="102"/>
    </row>
    <row r="167" spans="1:4" s="103" customFormat="1" ht="15" customHeight="1" x14ac:dyDescent="0.25">
      <c r="A167" s="100"/>
      <c r="B167" s="101"/>
      <c r="C167" s="102"/>
      <c r="D167" s="102"/>
    </row>
    <row r="168" spans="1:4" s="103" customFormat="1" ht="15" customHeight="1" x14ac:dyDescent="0.25">
      <c r="A168" s="100"/>
      <c r="B168" s="101"/>
      <c r="C168" s="102"/>
      <c r="D168" s="102"/>
    </row>
    <row r="169" spans="1:4" s="103" customFormat="1" ht="15" customHeight="1" x14ac:dyDescent="0.25">
      <c r="A169" s="100"/>
      <c r="B169" s="101"/>
      <c r="C169" s="102"/>
      <c r="D169" s="102"/>
    </row>
    <row r="170" spans="1:4" s="103" customFormat="1" ht="15" customHeight="1" x14ac:dyDescent="0.25">
      <c r="A170" s="100"/>
      <c r="B170" s="101"/>
      <c r="C170" s="102"/>
      <c r="D170" s="102"/>
    </row>
    <row r="171" spans="1:4" s="103" customFormat="1" ht="15" customHeight="1" x14ac:dyDescent="0.25">
      <c r="A171" s="100"/>
      <c r="B171" s="101"/>
      <c r="C171" s="102"/>
      <c r="D171" s="102"/>
    </row>
    <row r="172" spans="1:4" s="103" customFormat="1" ht="15" customHeight="1" x14ac:dyDescent="0.25">
      <c r="A172" s="100"/>
      <c r="B172" s="101"/>
      <c r="C172" s="102"/>
      <c r="D172" s="102"/>
    </row>
    <row r="173" spans="1:4" s="103" customFormat="1" ht="15" customHeight="1" x14ac:dyDescent="0.25">
      <c r="A173" s="100"/>
      <c r="B173" s="101"/>
      <c r="C173" s="102"/>
      <c r="D173" s="102"/>
    </row>
    <row r="174" spans="1:4" s="103" customFormat="1" ht="15" customHeight="1" x14ac:dyDescent="0.25">
      <c r="A174" s="100"/>
      <c r="B174" s="101"/>
      <c r="C174" s="102"/>
      <c r="D174" s="102"/>
    </row>
    <row r="175" spans="1:4" s="103" customFormat="1" ht="15" customHeight="1" x14ac:dyDescent="0.25">
      <c r="A175" s="100"/>
      <c r="B175" s="101"/>
      <c r="C175" s="102"/>
      <c r="D175" s="102"/>
    </row>
    <row r="176" spans="1:4" s="103" customFormat="1" ht="15" customHeight="1" x14ac:dyDescent="0.25">
      <c r="A176" s="100"/>
      <c r="B176" s="101"/>
      <c r="C176" s="102"/>
      <c r="D176" s="102"/>
    </row>
    <row r="177" spans="1:16" s="103" customFormat="1" ht="15" customHeight="1" x14ac:dyDescent="0.25">
      <c r="A177" s="100"/>
      <c r="B177" s="101"/>
      <c r="C177" s="102"/>
      <c r="D177" s="102"/>
    </row>
    <row r="178" spans="1:16" s="103" customFormat="1" ht="15" customHeight="1" x14ac:dyDescent="0.25">
      <c r="A178" s="100"/>
      <c r="B178" s="101"/>
      <c r="C178" s="102"/>
      <c r="D178" s="102"/>
    </row>
    <row r="179" spans="1:16" s="103" customFormat="1" ht="15" customHeight="1" x14ac:dyDescent="0.25">
      <c r="A179" s="100"/>
      <c r="B179" s="101"/>
      <c r="C179" s="102"/>
      <c r="D179" s="102"/>
    </row>
    <row r="180" spans="1:16" s="103" customFormat="1" ht="15" customHeight="1" x14ac:dyDescent="0.25">
      <c r="A180" s="100"/>
      <c r="B180" s="101"/>
      <c r="C180" s="102"/>
      <c r="D180" s="102"/>
    </row>
    <row r="181" spans="1:16" s="103" customFormat="1" ht="15" customHeight="1" x14ac:dyDescent="0.25">
      <c r="A181" s="100"/>
      <c r="B181" s="101"/>
      <c r="C181" s="102"/>
      <c r="D181" s="102"/>
    </row>
    <row r="182" spans="1:16" s="103" customFormat="1" ht="15" customHeight="1" x14ac:dyDescent="0.25">
      <c r="A182" s="100"/>
      <c r="B182" s="101"/>
      <c r="C182" s="102"/>
      <c r="D182" s="102"/>
    </row>
    <row r="183" spans="1:16" s="103" customFormat="1" ht="15" customHeight="1" x14ac:dyDescent="0.25">
      <c r="A183" s="100"/>
      <c r="B183" s="101"/>
      <c r="C183" s="102"/>
      <c r="D183" s="102"/>
    </row>
    <row r="184" spans="1:16" s="103" customFormat="1" ht="15" customHeight="1" x14ac:dyDescent="0.25">
      <c r="A184" s="100"/>
      <c r="B184" s="101"/>
      <c r="C184" s="102"/>
      <c r="D184" s="102"/>
    </row>
    <row r="185" spans="1:16" s="103" customFormat="1" ht="15" customHeight="1" x14ac:dyDescent="0.25">
      <c r="A185" s="100"/>
      <c r="B185" s="101"/>
      <c r="C185" s="102"/>
      <c r="D185" s="102"/>
    </row>
    <row r="186" spans="1:16" s="103" customFormat="1" ht="15" customHeight="1" x14ac:dyDescent="0.25">
      <c r="A186" s="100"/>
      <c r="B186" s="101"/>
      <c r="C186" s="102"/>
      <c r="D186" s="102"/>
    </row>
    <row r="187" spans="1:16" s="103" customFormat="1" ht="15" customHeight="1" x14ac:dyDescent="0.25">
      <c r="A187" s="100"/>
      <c r="B187" s="101"/>
      <c r="C187" s="102"/>
      <c r="D187" s="102"/>
    </row>
    <row r="188" spans="1:16" s="103" customFormat="1" ht="15" customHeight="1" x14ac:dyDescent="0.25">
      <c r="A188" s="100"/>
      <c r="B188" s="101"/>
      <c r="C188" s="102"/>
      <c r="D188" s="102"/>
    </row>
    <row r="189" spans="1:16" s="103" customFormat="1" ht="15" customHeight="1" x14ac:dyDescent="0.25">
      <c r="A189" s="100"/>
      <c r="B189" s="101"/>
      <c r="C189" s="102"/>
      <c r="D189" s="102"/>
      <c r="E189" s="104"/>
      <c r="F189" s="104"/>
      <c r="G189" s="104"/>
      <c r="H189" s="104"/>
      <c r="I189" s="104"/>
      <c r="J189" s="104"/>
      <c r="K189" s="104"/>
      <c r="L189" s="104"/>
      <c r="M189" s="104"/>
      <c r="N189" s="104"/>
      <c r="O189" s="104"/>
      <c r="P189" s="104"/>
    </row>
    <row r="190" spans="1:16" s="104" customFormat="1" ht="15" customHeight="1" x14ac:dyDescent="0.25">
      <c r="A190" s="105"/>
      <c r="B190" s="101"/>
      <c r="C190" s="102"/>
      <c r="D190" s="102"/>
    </row>
    <row r="191" spans="1:16" s="104" customFormat="1" ht="15" customHeight="1" x14ac:dyDescent="0.25">
      <c r="A191" s="105"/>
      <c r="B191" s="101"/>
      <c r="C191" s="102"/>
      <c r="D191" s="102"/>
    </row>
    <row r="192" spans="1:16" s="104" customFormat="1" ht="15" customHeight="1" x14ac:dyDescent="0.25">
      <c r="A192" s="105"/>
      <c r="B192" s="101"/>
      <c r="C192" s="102"/>
      <c r="D192" s="102"/>
    </row>
    <row r="193" spans="1:16" s="104" customFormat="1" ht="15" customHeight="1" x14ac:dyDescent="0.25">
      <c r="A193" s="105"/>
      <c r="B193" s="101"/>
      <c r="C193" s="102"/>
      <c r="D193" s="102"/>
    </row>
    <row r="194" spans="1:16" s="104" customFormat="1" ht="15" customHeight="1" x14ac:dyDescent="0.25">
      <c r="A194" s="105"/>
      <c r="B194" s="101"/>
      <c r="C194" s="102"/>
      <c r="D194" s="102"/>
    </row>
    <row r="195" spans="1:16" s="104" customFormat="1" ht="15" customHeight="1" x14ac:dyDescent="0.25">
      <c r="A195" s="105"/>
      <c r="B195" s="101"/>
      <c r="C195" s="102"/>
      <c r="D195" s="102"/>
    </row>
    <row r="196" spans="1:16" s="104" customFormat="1" ht="15" customHeight="1" x14ac:dyDescent="0.25">
      <c r="A196" s="105"/>
      <c r="B196" s="101"/>
      <c r="C196" s="102"/>
      <c r="D196" s="102"/>
      <c r="E196" s="106"/>
    </row>
    <row r="197" spans="1:16" s="104" customFormat="1" ht="15" customHeight="1" x14ac:dyDescent="0.25">
      <c r="A197" s="105"/>
      <c r="B197" s="101"/>
      <c r="C197" s="102"/>
      <c r="D197" s="102"/>
      <c r="E197" s="92"/>
      <c r="F197" s="103"/>
      <c r="G197" s="103"/>
      <c r="H197" s="103"/>
      <c r="I197" s="103"/>
      <c r="J197" s="103"/>
      <c r="K197" s="103"/>
      <c r="L197" s="103"/>
      <c r="M197" s="103"/>
      <c r="N197" s="103"/>
      <c r="O197" s="103"/>
      <c r="P197" s="103"/>
    </row>
    <row r="198" spans="1:16" s="103" customFormat="1" ht="15" customHeight="1" x14ac:dyDescent="0.25">
      <c r="A198" s="100"/>
      <c r="B198" s="101"/>
      <c r="C198" s="102"/>
      <c r="D198" s="102"/>
      <c r="E198" s="106"/>
      <c r="F198" s="104"/>
      <c r="G198" s="104"/>
      <c r="H198" s="104"/>
      <c r="I198" s="104"/>
      <c r="J198" s="104"/>
      <c r="K198" s="104"/>
      <c r="L198" s="104"/>
      <c r="M198" s="104"/>
      <c r="N198" s="104"/>
      <c r="O198" s="104"/>
      <c r="P198" s="104"/>
    </row>
    <row r="199" spans="1:16" s="104" customFormat="1" ht="15" customHeight="1" x14ac:dyDescent="0.25">
      <c r="A199" s="105"/>
      <c r="B199" s="101"/>
      <c r="C199" s="102"/>
      <c r="D199" s="102"/>
      <c r="E199" s="106"/>
    </row>
    <row r="200" spans="1:16" s="104" customFormat="1" ht="15" customHeight="1" x14ac:dyDescent="0.25">
      <c r="A200" s="105"/>
      <c r="B200" s="101"/>
      <c r="C200" s="102"/>
      <c r="D200" s="102"/>
      <c r="E200" s="106"/>
    </row>
    <row r="201" spans="1:16" s="104" customFormat="1" ht="15" customHeight="1" x14ac:dyDescent="0.25">
      <c r="A201" s="105"/>
      <c r="B201" s="101"/>
      <c r="C201" s="102"/>
      <c r="D201" s="102"/>
      <c r="E201" s="106"/>
    </row>
    <row r="202" spans="1:16" s="104" customFormat="1" ht="15" customHeight="1" x14ac:dyDescent="0.25">
      <c r="A202" s="105"/>
      <c r="B202" s="101"/>
      <c r="C202" s="102"/>
      <c r="D202" s="102"/>
      <c r="E202" s="106"/>
    </row>
    <row r="203" spans="1:16" s="104" customFormat="1" ht="15" customHeight="1" x14ac:dyDescent="0.25">
      <c r="A203" s="105"/>
      <c r="B203" s="101"/>
      <c r="C203" s="102"/>
      <c r="D203" s="102"/>
      <c r="E203" s="106"/>
    </row>
    <row r="204" spans="1:16" s="104" customFormat="1" ht="15" customHeight="1" x14ac:dyDescent="0.25">
      <c r="A204" s="105"/>
      <c r="B204" s="101"/>
      <c r="C204" s="102"/>
      <c r="D204" s="102"/>
      <c r="E204" s="106"/>
    </row>
    <row r="205" spans="1:16" s="104" customFormat="1" ht="15" customHeight="1" x14ac:dyDescent="0.25">
      <c r="A205" s="105"/>
      <c r="B205" s="101"/>
      <c r="C205" s="102"/>
      <c r="D205" s="102"/>
      <c r="E205" s="106"/>
    </row>
    <row r="206" spans="1:16" s="104" customFormat="1" ht="15" customHeight="1" x14ac:dyDescent="0.25">
      <c r="A206" s="105"/>
      <c r="B206" s="101"/>
      <c r="C206" s="102"/>
      <c r="D206" s="102"/>
      <c r="E206" s="106"/>
    </row>
    <row r="207" spans="1:16" s="104" customFormat="1" ht="15" customHeight="1" x14ac:dyDescent="0.25">
      <c r="A207" s="105"/>
      <c r="B207" s="101"/>
      <c r="C207" s="102"/>
      <c r="D207" s="102"/>
      <c r="E207" s="106"/>
    </row>
    <row r="208" spans="1:16" s="104" customFormat="1" ht="15" customHeight="1" x14ac:dyDescent="0.25">
      <c r="A208" s="105"/>
      <c r="B208" s="101"/>
      <c r="C208" s="102"/>
      <c r="D208" s="102"/>
      <c r="E208" s="106"/>
    </row>
    <row r="209" spans="1:5" s="104" customFormat="1" ht="15" customHeight="1" x14ac:dyDescent="0.25">
      <c r="A209" s="105"/>
      <c r="B209" s="101"/>
      <c r="C209" s="102"/>
      <c r="D209" s="102"/>
      <c r="E209" s="106"/>
    </row>
    <row r="210" spans="1:5" s="104" customFormat="1" ht="15" customHeight="1" x14ac:dyDescent="0.25">
      <c r="A210" s="105"/>
      <c r="B210" s="101"/>
      <c r="C210" s="102"/>
      <c r="D210" s="102"/>
      <c r="E210" s="106"/>
    </row>
    <row r="211" spans="1:5" s="104" customFormat="1" ht="15" customHeight="1" x14ac:dyDescent="0.25">
      <c r="A211" s="105"/>
      <c r="B211" s="101"/>
      <c r="C211" s="102"/>
      <c r="D211" s="102"/>
      <c r="E211" s="106"/>
    </row>
    <row r="212" spans="1:5" s="104" customFormat="1" ht="15" customHeight="1" x14ac:dyDescent="0.25">
      <c r="A212" s="105"/>
      <c r="B212" s="101"/>
      <c r="C212" s="102"/>
      <c r="D212" s="102"/>
      <c r="E212" s="106"/>
    </row>
    <row r="213" spans="1:5" s="104" customFormat="1" ht="15" customHeight="1" x14ac:dyDescent="0.25">
      <c r="A213" s="105"/>
      <c r="B213" s="101"/>
      <c r="C213" s="102"/>
      <c r="D213" s="102"/>
      <c r="E213" s="106"/>
    </row>
    <row r="214" spans="1:5" s="104" customFormat="1" ht="15" customHeight="1" x14ac:dyDescent="0.25">
      <c r="A214" s="105"/>
      <c r="B214" s="101"/>
      <c r="C214" s="102"/>
      <c r="D214" s="102"/>
      <c r="E214" s="106"/>
    </row>
    <row r="215" spans="1:5" s="104" customFormat="1" ht="15" customHeight="1" x14ac:dyDescent="0.25">
      <c r="A215" s="105"/>
      <c r="B215" s="101"/>
      <c r="C215" s="102"/>
      <c r="D215" s="102"/>
      <c r="E215" s="106"/>
    </row>
    <row r="216" spans="1:5" s="104" customFormat="1" ht="15" customHeight="1" x14ac:dyDescent="0.25">
      <c r="A216" s="105"/>
      <c r="B216" s="101"/>
      <c r="C216" s="102"/>
      <c r="D216" s="102"/>
      <c r="E216" s="106"/>
    </row>
    <row r="217" spans="1:5" s="104" customFormat="1" ht="15" customHeight="1" x14ac:dyDescent="0.25">
      <c r="A217" s="105"/>
      <c r="B217" s="101"/>
      <c r="C217" s="102"/>
      <c r="D217" s="102"/>
      <c r="E217" s="106"/>
    </row>
    <row r="218" spans="1:5" s="104" customFormat="1" ht="15" customHeight="1" x14ac:dyDescent="0.25">
      <c r="A218" s="105"/>
      <c r="B218" s="101"/>
      <c r="C218" s="102"/>
      <c r="D218" s="102"/>
      <c r="E218" s="106"/>
    </row>
    <row r="219" spans="1:5" s="104" customFormat="1" ht="15" customHeight="1" x14ac:dyDescent="0.25">
      <c r="A219" s="105"/>
      <c r="B219" s="101"/>
      <c r="C219" s="102"/>
      <c r="D219" s="102"/>
      <c r="E219" s="106"/>
    </row>
    <row r="220" spans="1:5" s="104" customFormat="1" ht="15" customHeight="1" x14ac:dyDescent="0.25">
      <c r="A220" s="105"/>
      <c r="B220" s="101"/>
      <c r="C220" s="102"/>
      <c r="D220" s="102"/>
      <c r="E220" s="106"/>
    </row>
    <row r="221" spans="1:5" s="104" customFormat="1" ht="15" customHeight="1" x14ac:dyDescent="0.25">
      <c r="A221" s="105"/>
      <c r="B221" s="101"/>
      <c r="C221" s="102"/>
      <c r="D221" s="102"/>
      <c r="E221" s="106"/>
    </row>
    <row r="222" spans="1:5" s="104" customFormat="1" ht="15" customHeight="1" x14ac:dyDescent="0.25">
      <c r="A222" s="105"/>
      <c r="B222" s="101"/>
      <c r="C222" s="102"/>
      <c r="D222" s="102"/>
      <c r="E222" s="106"/>
    </row>
    <row r="223" spans="1:5" s="104" customFormat="1" ht="15" customHeight="1" x14ac:dyDescent="0.25">
      <c r="A223" s="105"/>
      <c r="B223" s="101"/>
      <c r="C223" s="102"/>
      <c r="D223" s="102"/>
      <c r="E223" s="106"/>
    </row>
    <row r="224" spans="1:5" s="104" customFormat="1" ht="15" customHeight="1" x14ac:dyDescent="0.25">
      <c r="A224" s="105"/>
      <c r="B224" s="101"/>
      <c r="C224" s="102"/>
      <c r="D224" s="102"/>
      <c r="E224" s="106"/>
    </row>
    <row r="225" spans="1:5" s="104" customFormat="1" ht="15" customHeight="1" x14ac:dyDescent="0.25">
      <c r="A225" s="105"/>
      <c r="B225" s="101"/>
      <c r="C225" s="102"/>
      <c r="D225" s="102"/>
      <c r="E225" s="106"/>
    </row>
    <row r="226" spans="1:5" s="104" customFormat="1" ht="15" customHeight="1" x14ac:dyDescent="0.25">
      <c r="A226" s="105"/>
      <c r="B226" s="101"/>
      <c r="C226" s="102"/>
      <c r="D226" s="102"/>
      <c r="E226" s="106"/>
    </row>
    <row r="227" spans="1:5" s="104" customFormat="1" ht="15" customHeight="1" x14ac:dyDescent="0.25">
      <c r="A227" s="105"/>
      <c r="B227" s="101"/>
      <c r="C227" s="102"/>
      <c r="D227" s="102"/>
      <c r="E227" s="106"/>
    </row>
    <row r="228" spans="1:5" s="104" customFormat="1" ht="15" customHeight="1" x14ac:dyDescent="0.25">
      <c r="A228" s="105"/>
      <c r="B228" s="101"/>
      <c r="C228" s="102"/>
      <c r="D228" s="102"/>
      <c r="E228" s="106"/>
    </row>
    <row r="229" spans="1:5" s="104" customFormat="1" ht="15" customHeight="1" x14ac:dyDescent="0.25">
      <c r="A229" s="105"/>
      <c r="B229" s="101"/>
      <c r="C229" s="102"/>
      <c r="D229" s="102"/>
      <c r="E229" s="106"/>
    </row>
    <row r="230" spans="1:5" s="104" customFormat="1" ht="15" customHeight="1" x14ac:dyDescent="0.25">
      <c r="A230" s="105"/>
      <c r="B230" s="101"/>
      <c r="C230" s="102"/>
      <c r="D230" s="102"/>
      <c r="E230" s="106"/>
    </row>
    <row r="231" spans="1:5" s="104" customFormat="1" ht="15" customHeight="1" x14ac:dyDescent="0.25">
      <c r="A231" s="105"/>
      <c r="B231" s="101"/>
      <c r="C231" s="102"/>
      <c r="D231" s="102"/>
      <c r="E231" s="106"/>
    </row>
    <row r="232" spans="1:5" s="104" customFormat="1" ht="15" customHeight="1" x14ac:dyDescent="0.25">
      <c r="A232" s="105"/>
      <c r="B232" s="101"/>
      <c r="C232" s="102"/>
      <c r="D232" s="102"/>
      <c r="E232" s="106"/>
    </row>
    <row r="233" spans="1:5" s="104" customFormat="1" ht="15" customHeight="1" x14ac:dyDescent="0.25">
      <c r="A233" s="105"/>
      <c r="B233" s="101"/>
      <c r="C233" s="102"/>
      <c r="D233" s="102"/>
      <c r="E233" s="106"/>
    </row>
    <row r="234" spans="1:5" s="104" customFormat="1" ht="15" customHeight="1" x14ac:dyDescent="0.25">
      <c r="A234" s="105"/>
      <c r="B234" s="101"/>
      <c r="C234" s="102"/>
      <c r="D234" s="102"/>
      <c r="E234" s="106"/>
    </row>
    <row r="235" spans="1:5" s="104" customFormat="1" ht="15" customHeight="1" x14ac:dyDescent="0.25">
      <c r="A235" s="105"/>
      <c r="B235" s="101"/>
      <c r="C235" s="102"/>
      <c r="D235" s="102"/>
      <c r="E235" s="106"/>
    </row>
    <row r="236" spans="1:5" s="104" customFormat="1" ht="15" customHeight="1" x14ac:dyDescent="0.25">
      <c r="A236" s="105"/>
      <c r="B236" s="101"/>
      <c r="C236" s="102"/>
      <c r="D236" s="102"/>
      <c r="E236" s="106"/>
    </row>
    <row r="237" spans="1:5" s="104" customFormat="1" ht="15" customHeight="1" x14ac:dyDescent="0.25">
      <c r="A237" s="105"/>
      <c r="B237" s="101"/>
      <c r="C237" s="102"/>
      <c r="D237" s="102"/>
      <c r="E237" s="106"/>
    </row>
    <row r="238" spans="1:5" s="104" customFormat="1" ht="15" customHeight="1" x14ac:dyDescent="0.25">
      <c r="A238" s="105"/>
      <c r="B238" s="101"/>
      <c r="C238" s="102"/>
      <c r="D238" s="102"/>
      <c r="E238" s="106"/>
    </row>
    <row r="239" spans="1:5" s="104" customFormat="1" ht="15" customHeight="1" x14ac:dyDescent="0.25">
      <c r="A239" s="105"/>
      <c r="B239" s="101"/>
      <c r="C239" s="102"/>
      <c r="D239" s="102"/>
      <c r="E239" s="106"/>
    </row>
    <row r="240" spans="1:5" s="104" customFormat="1" ht="15" customHeight="1" x14ac:dyDescent="0.25">
      <c r="A240" s="105"/>
      <c r="B240" s="101"/>
      <c r="C240" s="102"/>
      <c r="D240" s="102"/>
      <c r="E240" s="106"/>
    </row>
    <row r="241" spans="1:5" s="104" customFormat="1" ht="15" customHeight="1" x14ac:dyDescent="0.25">
      <c r="A241" s="105"/>
      <c r="B241" s="101"/>
      <c r="C241" s="102"/>
      <c r="D241" s="102"/>
      <c r="E241" s="106"/>
    </row>
    <row r="242" spans="1:5" s="104" customFormat="1" ht="15" customHeight="1" x14ac:dyDescent="0.25">
      <c r="A242" s="105"/>
      <c r="B242" s="101"/>
      <c r="C242" s="102"/>
      <c r="D242" s="102"/>
      <c r="E242" s="106"/>
    </row>
    <row r="243" spans="1:5" s="104" customFormat="1" ht="15" customHeight="1" x14ac:dyDescent="0.25">
      <c r="A243" s="105"/>
      <c r="B243" s="101"/>
      <c r="C243" s="102"/>
      <c r="D243" s="102"/>
      <c r="E243" s="106"/>
    </row>
    <row r="244" spans="1:5" s="104" customFormat="1" ht="15" customHeight="1" x14ac:dyDescent="0.25">
      <c r="A244" s="105"/>
      <c r="B244" s="101"/>
      <c r="C244" s="102"/>
      <c r="D244" s="102"/>
      <c r="E244" s="106"/>
    </row>
    <row r="245" spans="1:5" s="104" customFormat="1" ht="15" customHeight="1" x14ac:dyDescent="0.25">
      <c r="A245" s="105"/>
      <c r="B245" s="101"/>
      <c r="C245" s="102"/>
      <c r="D245" s="102"/>
      <c r="E245" s="106"/>
    </row>
    <row r="246" spans="1:5" s="104" customFormat="1" ht="15" customHeight="1" x14ac:dyDescent="0.25">
      <c r="A246" s="105"/>
      <c r="B246" s="101"/>
      <c r="C246" s="102"/>
      <c r="D246" s="102"/>
      <c r="E246" s="106"/>
    </row>
    <row r="247" spans="1:5" s="104" customFormat="1" ht="15" customHeight="1" x14ac:dyDescent="0.25">
      <c r="A247" s="105"/>
      <c r="B247" s="101"/>
      <c r="C247" s="102"/>
      <c r="D247" s="102"/>
      <c r="E247" s="106"/>
    </row>
    <row r="248" spans="1:5" s="104" customFormat="1" ht="15" customHeight="1" x14ac:dyDescent="0.25">
      <c r="A248" s="105"/>
      <c r="B248" s="101"/>
      <c r="C248" s="102"/>
      <c r="D248" s="102"/>
      <c r="E248" s="106"/>
    </row>
    <row r="249" spans="1:5" s="104" customFormat="1" ht="15" customHeight="1" x14ac:dyDescent="0.25">
      <c r="A249" s="105"/>
      <c r="B249" s="101"/>
      <c r="C249" s="102"/>
      <c r="D249" s="102"/>
      <c r="E249" s="106"/>
    </row>
    <row r="250" spans="1:5" s="104" customFormat="1" ht="15" customHeight="1" x14ac:dyDescent="0.25">
      <c r="A250" s="105"/>
      <c r="B250" s="101"/>
      <c r="C250" s="102"/>
      <c r="D250" s="102"/>
      <c r="E250" s="106"/>
    </row>
    <row r="251" spans="1:5" s="104" customFormat="1" ht="15" customHeight="1" x14ac:dyDescent="0.25">
      <c r="A251" s="105"/>
      <c r="B251" s="101"/>
      <c r="C251" s="102"/>
      <c r="D251" s="102"/>
      <c r="E251" s="106"/>
    </row>
    <row r="252" spans="1:5" s="104" customFormat="1" ht="15" customHeight="1" x14ac:dyDescent="0.25">
      <c r="A252" s="105"/>
      <c r="B252" s="101"/>
      <c r="C252" s="102"/>
      <c r="D252" s="102"/>
      <c r="E252" s="106"/>
    </row>
    <row r="253" spans="1:5" s="104" customFormat="1" ht="15" customHeight="1" x14ac:dyDescent="0.25">
      <c r="A253" s="105"/>
      <c r="B253" s="101"/>
      <c r="C253" s="102"/>
      <c r="D253" s="102"/>
      <c r="E253" s="106"/>
    </row>
    <row r="254" spans="1:5" s="104" customFormat="1" ht="15" customHeight="1" x14ac:dyDescent="0.25">
      <c r="A254" s="105"/>
      <c r="B254" s="101"/>
      <c r="C254" s="102"/>
      <c r="D254" s="102"/>
      <c r="E254" s="106"/>
    </row>
    <row r="255" spans="1:5" s="104" customFormat="1" ht="15" customHeight="1" x14ac:dyDescent="0.25">
      <c r="A255" s="105"/>
      <c r="B255" s="101"/>
      <c r="C255" s="102"/>
      <c r="D255" s="102"/>
      <c r="E255" s="106"/>
    </row>
    <row r="256" spans="1:5" s="104" customFormat="1" ht="15" customHeight="1" x14ac:dyDescent="0.25">
      <c r="A256" s="105"/>
      <c r="B256" s="101"/>
      <c r="C256" s="102"/>
      <c r="D256" s="102"/>
      <c r="E256" s="106"/>
    </row>
    <row r="257" spans="1:5" s="104" customFormat="1" ht="15" customHeight="1" x14ac:dyDescent="0.25">
      <c r="A257" s="105"/>
      <c r="B257" s="101"/>
      <c r="C257" s="102"/>
      <c r="D257" s="102"/>
      <c r="E257" s="106"/>
    </row>
    <row r="258" spans="1:5" s="104" customFormat="1" ht="15" customHeight="1" x14ac:dyDescent="0.25">
      <c r="A258" s="105"/>
      <c r="B258" s="101"/>
      <c r="C258" s="102"/>
      <c r="D258" s="102"/>
      <c r="E258" s="106"/>
    </row>
    <row r="259" spans="1:5" s="104" customFormat="1" ht="15" customHeight="1" x14ac:dyDescent="0.25">
      <c r="A259" s="105"/>
      <c r="B259" s="101"/>
      <c r="C259" s="102"/>
      <c r="D259" s="102"/>
      <c r="E259" s="106"/>
    </row>
    <row r="260" spans="1:5" s="104" customFormat="1" ht="15" customHeight="1" x14ac:dyDescent="0.25">
      <c r="A260" s="105"/>
      <c r="B260" s="101"/>
      <c r="C260" s="102"/>
      <c r="D260" s="102"/>
      <c r="E260" s="106"/>
    </row>
    <row r="261" spans="1:5" s="104" customFormat="1" ht="15" customHeight="1" x14ac:dyDescent="0.25">
      <c r="A261" s="105"/>
      <c r="B261" s="101"/>
      <c r="C261" s="102"/>
      <c r="D261" s="102"/>
      <c r="E261" s="106"/>
    </row>
    <row r="262" spans="1:5" s="104" customFormat="1" ht="15" customHeight="1" x14ac:dyDescent="0.25">
      <c r="A262" s="105"/>
      <c r="B262" s="101"/>
      <c r="C262" s="102"/>
      <c r="D262" s="102"/>
      <c r="E262" s="106"/>
    </row>
    <row r="263" spans="1:5" s="104" customFormat="1" ht="15" customHeight="1" x14ac:dyDescent="0.25">
      <c r="A263" s="105"/>
      <c r="B263" s="101"/>
      <c r="C263" s="102"/>
      <c r="D263" s="102"/>
      <c r="E263" s="106"/>
    </row>
    <row r="264" spans="1:5" s="104" customFormat="1" ht="15" customHeight="1" x14ac:dyDescent="0.25">
      <c r="A264" s="105"/>
      <c r="B264" s="101"/>
      <c r="C264" s="102"/>
      <c r="D264" s="102"/>
      <c r="E264" s="106"/>
    </row>
    <row r="265" spans="1:5" s="104" customFormat="1" ht="15" customHeight="1" x14ac:dyDescent="0.25">
      <c r="A265" s="105"/>
      <c r="B265" s="101"/>
      <c r="C265" s="102"/>
      <c r="D265" s="102"/>
      <c r="E265" s="106"/>
    </row>
    <row r="266" spans="1:5" s="104" customFormat="1" ht="15" customHeight="1" x14ac:dyDescent="0.25">
      <c r="A266" s="105"/>
      <c r="B266" s="101"/>
      <c r="C266" s="102"/>
      <c r="D266" s="102"/>
      <c r="E266" s="106"/>
    </row>
    <row r="267" spans="1:5" s="104" customFormat="1" ht="15" customHeight="1" x14ac:dyDescent="0.25">
      <c r="A267" s="105"/>
      <c r="B267" s="101"/>
      <c r="C267" s="102"/>
      <c r="D267" s="102"/>
      <c r="E267" s="106"/>
    </row>
    <row r="268" spans="1:5" s="104" customFormat="1" ht="15" customHeight="1" x14ac:dyDescent="0.25">
      <c r="A268" s="105"/>
      <c r="B268" s="101"/>
      <c r="C268" s="102"/>
      <c r="D268" s="102"/>
      <c r="E268" s="106"/>
    </row>
    <row r="269" spans="1:5" s="104" customFormat="1" ht="15" customHeight="1" x14ac:dyDescent="0.25">
      <c r="A269" s="105"/>
      <c r="B269" s="101"/>
      <c r="C269" s="102"/>
      <c r="D269" s="102"/>
      <c r="E269" s="106"/>
    </row>
    <row r="270" spans="1:5" s="104" customFormat="1" ht="15" customHeight="1" x14ac:dyDescent="0.25">
      <c r="A270" s="105"/>
      <c r="B270" s="101"/>
      <c r="C270" s="102"/>
      <c r="D270" s="102"/>
      <c r="E270" s="106"/>
    </row>
    <row r="271" spans="1:5" s="104" customFormat="1" ht="15" customHeight="1" x14ac:dyDescent="0.25">
      <c r="A271" s="105"/>
      <c r="B271" s="101"/>
      <c r="C271" s="102"/>
      <c r="D271" s="102"/>
      <c r="E271" s="106"/>
    </row>
    <row r="272" spans="1:5" s="104" customFormat="1" ht="15" customHeight="1" x14ac:dyDescent="0.25">
      <c r="A272" s="105"/>
      <c r="B272" s="101"/>
      <c r="C272" s="102"/>
      <c r="D272" s="102"/>
      <c r="E272" s="106"/>
    </row>
    <row r="273" spans="1:5" s="104" customFormat="1" ht="15" customHeight="1" x14ac:dyDescent="0.25">
      <c r="A273" s="105"/>
      <c r="B273" s="101"/>
      <c r="C273" s="102"/>
      <c r="D273" s="102"/>
      <c r="E273" s="106"/>
    </row>
    <row r="274" spans="1:5" s="104" customFormat="1" ht="15" customHeight="1" x14ac:dyDescent="0.25">
      <c r="A274" s="105"/>
      <c r="B274" s="101"/>
      <c r="C274" s="102"/>
      <c r="D274" s="102"/>
      <c r="E274" s="106"/>
    </row>
    <row r="275" spans="1:5" s="104" customFormat="1" ht="15" customHeight="1" x14ac:dyDescent="0.25">
      <c r="A275" s="105"/>
      <c r="B275" s="101"/>
      <c r="C275" s="102"/>
      <c r="D275" s="102"/>
      <c r="E275" s="106"/>
    </row>
    <row r="276" spans="1:5" s="104" customFormat="1" ht="15" customHeight="1" x14ac:dyDescent="0.25">
      <c r="A276" s="105"/>
      <c r="B276" s="101"/>
      <c r="C276" s="102"/>
      <c r="D276" s="102"/>
      <c r="E276" s="106"/>
    </row>
    <row r="277" spans="1:5" s="104" customFormat="1" ht="15" customHeight="1" x14ac:dyDescent="0.25">
      <c r="A277" s="105"/>
      <c r="B277" s="101"/>
      <c r="C277" s="102"/>
      <c r="D277" s="102"/>
      <c r="E277" s="106"/>
    </row>
    <row r="278" spans="1:5" s="104" customFormat="1" ht="15" customHeight="1" x14ac:dyDescent="0.25">
      <c r="A278" s="105"/>
      <c r="B278" s="101"/>
      <c r="C278" s="102"/>
      <c r="D278" s="102"/>
      <c r="E278" s="106"/>
    </row>
    <row r="279" spans="1:5" s="104" customFormat="1" ht="15" customHeight="1" x14ac:dyDescent="0.25">
      <c r="A279" s="105"/>
      <c r="B279" s="101"/>
      <c r="C279" s="102"/>
      <c r="D279" s="102"/>
      <c r="E279" s="106"/>
    </row>
    <row r="280" spans="1:5" s="104" customFormat="1" ht="15" customHeight="1" x14ac:dyDescent="0.25">
      <c r="A280" s="105"/>
      <c r="B280" s="101"/>
      <c r="C280" s="102"/>
      <c r="D280" s="102"/>
      <c r="E280" s="106"/>
    </row>
    <row r="281" spans="1:5" s="104" customFormat="1" ht="15" customHeight="1" x14ac:dyDescent="0.25">
      <c r="A281" s="105"/>
      <c r="B281" s="101"/>
      <c r="C281" s="102"/>
      <c r="D281" s="102"/>
      <c r="E281" s="106"/>
    </row>
    <row r="282" spans="1:5" s="104" customFormat="1" ht="15" customHeight="1" x14ac:dyDescent="0.25">
      <c r="A282" s="105"/>
      <c r="B282" s="101"/>
      <c r="C282" s="102"/>
      <c r="D282" s="102"/>
      <c r="E282" s="106"/>
    </row>
    <row r="283" spans="1:5" s="104" customFormat="1" ht="15" customHeight="1" x14ac:dyDescent="0.25">
      <c r="A283" s="105"/>
      <c r="B283" s="101"/>
      <c r="C283" s="102"/>
      <c r="D283" s="102"/>
      <c r="E283" s="106"/>
    </row>
    <row r="284" spans="1:5" s="104" customFormat="1" ht="15" customHeight="1" x14ac:dyDescent="0.25">
      <c r="A284" s="105"/>
      <c r="B284" s="101"/>
      <c r="C284" s="102"/>
      <c r="D284" s="102"/>
      <c r="E284" s="106"/>
    </row>
    <row r="285" spans="1:5" s="104" customFormat="1" ht="15" customHeight="1" x14ac:dyDescent="0.25">
      <c r="A285" s="105"/>
      <c r="B285" s="101"/>
      <c r="C285" s="102"/>
      <c r="D285" s="102"/>
      <c r="E285" s="106"/>
    </row>
    <row r="286" spans="1:5" s="104" customFormat="1" ht="15" customHeight="1" x14ac:dyDescent="0.25">
      <c r="A286" s="105"/>
      <c r="B286" s="101"/>
      <c r="C286" s="102"/>
      <c r="D286" s="102"/>
      <c r="E286" s="106"/>
    </row>
    <row r="287" spans="1:5" s="104" customFormat="1" ht="15" customHeight="1" x14ac:dyDescent="0.25">
      <c r="A287" s="105"/>
      <c r="B287" s="101"/>
      <c r="C287" s="102"/>
      <c r="D287" s="102"/>
      <c r="E287" s="106"/>
    </row>
    <row r="288" spans="1:5" s="104" customFormat="1" ht="15" customHeight="1" x14ac:dyDescent="0.25">
      <c r="A288" s="105"/>
      <c r="B288" s="101"/>
      <c r="C288" s="102"/>
      <c r="D288" s="102"/>
      <c r="E288" s="106"/>
    </row>
    <row r="289" spans="1:5" s="104" customFormat="1" ht="15" customHeight="1" x14ac:dyDescent="0.25">
      <c r="A289" s="105"/>
      <c r="B289" s="101"/>
      <c r="C289" s="102"/>
      <c r="D289" s="102"/>
      <c r="E289" s="106"/>
    </row>
    <row r="290" spans="1:5" s="104" customFormat="1" ht="15" customHeight="1" x14ac:dyDescent="0.25">
      <c r="A290" s="105"/>
      <c r="B290" s="101"/>
      <c r="C290" s="102"/>
      <c r="D290" s="102"/>
      <c r="E290" s="106"/>
    </row>
    <row r="291" spans="1:5" s="104" customFormat="1" ht="15" customHeight="1" x14ac:dyDescent="0.25">
      <c r="A291" s="105"/>
      <c r="B291" s="101"/>
      <c r="C291" s="102"/>
      <c r="D291" s="102"/>
      <c r="E291" s="106"/>
    </row>
    <row r="292" spans="1:5" s="104" customFormat="1" ht="15" customHeight="1" x14ac:dyDescent="0.25">
      <c r="A292" s="105"/>
      <c r="B292" s="101"/>
      <c r="C292" s="102"/>
      <c r="D292" s="102"/>
      <c r="E292" s="106"/>
    </row>
    <row r="293" spans="1:5" s="104" customFormat="1" ht="15" customHeight="1" x14ac:dyDescent="0.25">
      <c r="A293" s="105"/>
      <c r="B293" s="101"/>
      <c r="C293" s="102"/>
      <c r="D293" s="102"/>
      <c r="E293" s="106"/>
    </row>
    <row r="294" spans="1:5" s="104" customFormat="1" ht="15" customHeight="1" x14ac:dyDescent="0.25">
      <c r="A294" s="105"/>
      <c r="B294" s="101"/>
      <c r="C294" s="102"/>
      <c r="D294" s="102"/>
      <c r="E294" s="106"/>
    </row>
    <row r="295" spans="1:5" s="104" customFormat="1" ht="15" customHeight="1" x14ac:dyDescent="0.25">
      <c r="A295" s="105"/>
      <c r="B295" s="101"/>
      <c r="C295" s="102"/>
      <c r="D295" s="102"/>
      <c r="E295" s="106"/>
    </row>
    <row r="296" spans="1:5" s="104" customFormat="1" ht="15" customHeight="1" x14ac:dyDescent="0.25">
      <c r="A296" s="105"/>
      <c r="B296" s="101"/>
      <c r="C296" s="102"/>
      <c r="D296" s="102"/>
      <c r="E296" s="106"/>
    </row>
    <row r="297" spans="1:5" s="104" customFormat="1" ht="15" customHeight="1" x14ac:dyDescent="0.25">
      <c r="A297" s="105"/>
      <c r="B297" s="101"/>
      <c r="C297" s="102"/>
      <c r="D297" s="102"/>
      <c r="E297" s="106"/>
    </row>
    <row r="298" spans="1:5" s="104" customFormat="1" ht="15" customHeight="1" x14ac:dyDescent="0.25">
      <c r="A298" s="105"/>
      <c r="B298" s="101"/>
      <c r="C298" s="102"/>
      <c r="D298" s="102"/>
      <c r="E298" s="106"/>
    </row>
    <row r="299" spans="1:5" s="104" customFormat="1" ht="15" customHeight="1" x14ac:dyDescent="0.25">
      <c r="A299" s="105"/>
      <c r="B299" s="101"/>
      <c r="C299" s="102"/>
      <c r="D299" s="102"/>
      <c r="E299" s="106"/>
    </row>
    <row r="300" spans="1:5" s="104" customFormat="1" ht="15" customHeight="1" x14ac:dyDescent="0.25">
      <c r="A300" s="105"/>
      <c r="B300" s="101"/>
      <c r="C300" s="102"/>
      <c r="D300" s="102"/>
      <c r="E300" s="106"/>
    </row>
    <row r="301" spans="1:5" s="104" customFormat="1" ht="15" customHeight="1" x14ac:dyDescent="0.25">
      <c r="A301" s="105"/>
      <c r="B301" s="101"/>
      <c r="C301" s="102"/>
      <c r="D301" s="102"/>
      <c r="E301" s="106"/>
    </row>
    <row r="302" spans="1:5" s="104" customFormat="1" ht="15" customHeight="1" x14ac:dyDescent="0.25">
      <c r="A302" s="105"/>
      <c r="B302" s="101"/>
      <c r="C302" s="102"/>
      <c r="D302" s="102"/>
      <c r="E302" s="106"/>
    </row>
    <row r="303" spans="1:5" s="104" customFormat="1" ht="15" customHeight="1" x14ac:dyDescent="0.25">
      <c r="A303" s="105"/>
      <c r="B303" s="101"/>
      <c r="C303" s="102"/>
      <c r="D303" s="102"/>
      <c r="E303" s="106"/>
    </row>
    <row r="304" spans="1:5" s="104" customFormat="1" ht="15" customHeight="1" x14ac:dyDescent="0.25">
      <c r="A304" s="105"/>
      <c r="B304" s="101"/>
      <c r="C304" s="102"/>
      <c r="D304" s="102"/>
      <c r="E304" s="106"/>
    </row>
    <row r="305" spans="1:5" s="104" customFormat="1" ht="15" customHeight="1" x14ac:dyDescent="0.25">
      <c r="A305" s="105"/>
      <c r="B305" s="101"/>
      <c r="C305" s="102"/>
      <c r="D305" s="102"/>
      <c r="E305" s="106"/>
    </row>
    <row r="306" spans="1:5" s="104" customFormat="1" ht="15" customHeight="1" x14ac:dyDescent="0.25">
      <c r="A306" s="105"/>
      <c r="B306" s="101"/>
      <c r="C306" s="102"/>
      <c r="D306" s="102"/>
      <c r="E306" s="106"/>
    </row>
    <row r="307" spans="1:5" s="104" customFormat="1" ht="15" customHeight="1" x14ac:dyDescent="0.25">
      <c r="A307" s="105"/>
      <c r="B307" s="101"/>
      <c r="C307" s="102"/>
      <c r="D307" s="102"/>
      <c r="E307" s="106"/>
    </row>
    <row r="308" spans="1:5" s="104" customFormat="1" ht="15" customHeight="1" x14ac:dyDescent="0.25">
      <c r="A308" s="105"/>
      <c r="B308" s="101"/>
      <c r="C308" s="102"/>
      <c r="D308" s="102"/>
      <c r="E308" s="106"/>
    </row>
    <row r="309" spans="1:5" s="104" customFormat="1" ht="15" customHeight="1" x14ac:dyDescent="0.25">
      <c r="A309" s="105"/>
      <c r="B309" s="101"/>
      <c r="C309" s="102"/>
      <c r="D309" s="102"/>
      <c r="E309" s="106"/>
    </row>
    <row r="310" spans="1:5" s="104" customFormat="1" ht="15" customHeight="1" x14ac:dyDescent="0.25">
      <c r="A310" s="105"/>
      <c r="B310" s="101"/>
      <c r="C310" s="102"/>
      <c r="D310" s="102"/>
      <c r="E310" s="106"/>
    </row>
    <row r="311" spans="1:5" s="104" customFormat="1" ht="15" customHeight="1" x14ac:dyDescent="0.25">
      <c r="A311" s="105"/>
      <c r="B311" s="101"/>
      <c r="C311" s="102"/>
      <c r="D311" s="102"/>
      <c r="E311" s="106"/>
    </row>
    <row r="312" spans="1:5" s="104" customFormat="1" ht="15" customHeight="1" x14ac:dyDescent="0.25">
      <c r="A312" s="105"/>
      <c r="B312" s="101"/>
      <c r="C312" s="102"/>
      <c r="D312" s="102"/>
      <c r="E312" s="106"/>
    </row>
    <row r="313" spans="1:5" s="104" customFormat="1" ht="15" customHeight="1" x14ac:dyDescent="0.25">
      <c r="A313" s="105"/>
      <c r="B313" s="101"/>
      <c r="C313" s="102"/>
      <c r="D313" s="102"/>
      <c r="E313" s="106"/>
    </row>
    <row r="314" spans="1:5" s="104" customFormat="1" ht="15" customHeight="1" x14ac:dyDescent="0.25">
      <c r="A314" s="105"/>
      <c r="B314" s="101"/>
      <c r="C314" s="102"/>
      <c r="D314" s="102"/>
      <c r="E314" s="106"/>
    </row>
    <row r="315" spans="1:5" s="104" customFormat="1" ht="15" customHeight="1" x14ac:dyDescent="0.25">
      <c r="A315" s="105"/>
      <c r="B315" s="101"/>
      <c r="C315" s="102"/>
      <c r="D315" s="102"/>
      <c r="E315" s="106"/>
    </row>
    <row r="316" spans="1:5" s="104" customFormat="1" ht="15" customHeight="1" x14ac:dyDescent="0.25">
      <c r="A316" s="105"/>
      <c r="B316" s="101"/>
      <c r="C316" s="102"/>
      <c r="D316" s="102"/>
      <c r="E316" s="106"/>
    </row>
    <row r="317" spans="1:5" s="104" customFormat="1" ht="15" customHeight="1" x14ac:dyDescent="0.25">
      <c r="A317" s="105"/>
      <c r="B317" s="101"/>
      <c r="C317" s="102"/>
      <c r="D317" s="102"/>
      <c r="E317" s="106"/>
    </row>
    <row r="318" spans="1:5" s="104" customFormat="1" ht="15" customHeight="1" x14ac:dyDescent="0.25">
      <c r="A318" s="105"/>
      <c r="B318" s="101"/>
      <c r="C318" s="102"/>
      <c r="D318" s="102"/>
      <c r="E318" s="106"/>
    </row>
    <row r="319" spans="1:5" s="104" customFormat="1" ht="15" customHeight="1" x14ac:dyDescent="0.25">
      <c r="A319" s="105"/>
      <c r="B319" s="101"/>
      <c r="C319" s="102"/>
      <c r="D319" s="102"/>
      <c r="E319" s="106"/>
    </row>
    <row r="320" spans="1:5" s="104" customFormat="1" ht="15" customHeight="1" x14ac:dyDescent="0.25">
      <c r="A320" s="105"/>
      <c r="B320" s="101"/>
      <c r="C320" s="102"/>
      <c r="D320" s="102"/>
      <c r="E320" s="106"/>
    </row>
    <row r="321" spans="1:5" s="104" customFormat="1" ht="15" customHeight="1" x14ac:dyDescent="0.25">
      <c r="A321" s="105"/>
      <c r="B321" s="101"/>
      <c r="C321" s="102"/>
      <c r="D321" s="102"/>
      <c r="E321" s="106"/>
    </row>
    <row r="322" spans="1:5" s="104" customFormat="1" ht="15" customHeight="1" x14ac:dyDescent="0.25">
      <c r="A322" s="105"/>
      <c r="B322" s="101"/>
      <c r="C322" s="102"/>
      <c r="D322" s="102"/>
      <c r="E322" s="106"/>
    </row>
    <row r="323" spans="1:5" s="104" customFormat="1" ht="15" customHeight="1" x14ac:dyDescent="0.25">
      <c r="A323" s="105"/>
      <c r="B323" s="101"/>
      <c r="C323" s="102"/>
      <c r="D323" s="102"/>
      <c r="E323" s="106"/>
    </row>
    <row r="324" spans="1:5" s="104" customFormat="1" ht="15" customHeight="1" x14ac:dyDescent="0.25">
      <c r="A324" s="105"/>
      <c r="B324" s="101"/>
      <c r="C324" s="102"/>
      <c r="D324" s="102"/>
      <c r="E324" s="106"/>
    </row>
    <row r="325" spans="1:5" s="104" customFormat="1" ht="15" customHeight="1" x14ac:dyDescent="0.25">
      <c r="A325" s="105"/>
      <c r="B325" s="101"/>
      <c r="C325" s="102"/>
      <c r="D325" s="102"/>
      <c r="E325" s="106"/>
    </row>
    <row r="326" spans="1:5" s="104" customFormat="1" ht="15" customHeight="1" x14ac:dyDescent="0.25">
      <c r="A326" s="105"/>
      <c r="B326" s="101"/>
      <c r="C326" s="102"/>
      <c r="D326" s="102"/>
      <c r="E326" s="106"/>
    </row>
    <row r="327" spans="1:5" s="104" customFormat="1" ht="15" customHeight="1" x14ac:dyDescent="0.25">
      <c r="A327" s="105"/>
      <c r="B327" s="101"/>
      <c r="C327" s="102"/>
      <c r="D327" s="102"/>
      <c r="E327" s="106"/>
    </row>
    <row r="328" spans="1:5" s="104" customFormat="1" ht="15" customHeight="1" x14ac:dyDescent="0.25">
      <c r="A328" s="105"/>
      <c r="B328" s="101"/>
      <c r="C328" s="102"/>
      <c r="D328" s="102"/>
      <c r="E328" s="106"/>
    </row>
    <row r="329" spans="1:5" s="104" customFormat="1" ht="15" customHeight="1" x14ac:dyDescent="0.25">
      <c r="A329" s="105"/>
      <c r="B329" s="101"/>
      <c r="C329" s="102"/>
      <c r="D329" s="102"/>
      <c r="E329" s="106"/>
    </row>
    <row r="330" spans="1:5" s="104" customFormat="1" ht="15" customHeight="1" x14ac:dyDescent="0.25">
      <c r="A330" s="105"/>
      <c r="B330" s="101"/>
      <c r="C330" s="102"/>
      <c r="D330" s="102"/>
      <c r="E330" s="106"/>
    </row>
    <row r="331" spans="1:5" s="104" customFormat="1" ht="15" customHeight="1" x14ac:dyDescent="0.25">
      <c r="A331" s="105"/>
      <c r="B331" s="101"/>
      <c r="C331" s="102"/>
      <c r="D331" s="102"/>
      <c r="E331" s="106"/>
    </row>
    <row r="332" spans="1:5" s="104" customFormat="1" ht="15" customHeight="1" x14ac:dyDescent="0.25">
      <c r="A332" s="105"/>
      <c r="B332" s="101"/>
      <c r="C332" s="102"/>
      <c r="D332" s="102"/>
      <c r="E332" s="106"/>
    </row>
    <row r="333" spans="1:5" s="104" customFormat="1" ht="15" customHeight="1" x14ac:dyDescent="0.25">
      <c r="A333" s="105"/>
      <c r="B333" s="101"/>
      <c r="C333" s="102"/>
      <c r="D333" s="102"/>
      <c r="E333" s="106"/>
    </row>
    <row r="334" spans="1:5" s="104" customFormat="1" ht="15" customHeight="1" x14ac:dyDescent="0.25">
      <c r="A334" s="105"/>
      <c r="B334" s="101"/>
      <c r="C334" s="102"/>
      <c r="D334" s="102"/>
      <c r="E334" s="106"/>
    </row>
    <row r="335" spans="1:5" s="104" customFormat="1" ht="15" customHeight="1" x14ac:dyDescent="0.25">
      <c r="A335" s="105"/>
      <c r="B335" s="101"/>
      <c r="C335" s="102"/>
      <c r="D335" s="102"/>
      <c r="E335" s="106"/>
    </row>
    <row r="336" spans="1:5" s="104" customFormat="1" ht="15" customHeight="1" x14ac:dyDescent="0.25">
      <c r="A336" s="105"/>
      <c r="B336" s="101"/>
      <c r="C336" s="102"/>
      <c r="D336" s="102"/>
      <c r="E336" s="106"/>
    </row>
    <row r="337" spans="1:5" s="104" customFormat="1" ht="15" customHeight="1" x14ac:dyDescent="0.25">
      <c r="A337" s="105"/>
      <c r="B337" s="101"/>
      <c r="C337" s="102"/>
      <c r="D337" s="102"/>
      <c r="E337" s="106"/>
    </row>
    <row r="338" spans="1:5" s="104" customFormat="1" ht="15" customHeight="1" x14ac:dyDescent="0.25">
      <c r="A338" s="105"/>
      <c r="B338" s="101"/>
      <c r="C338" s="102"/>
      <c r="D338" s="102"/>
      <c r="E338" s="106"/>
    </row>
    <row r="339" spans="1:5" s="104" customFormat="1" ht="15" customHeight="1" x14ac:dyDescent="0.25">
      <c r="A339" s="105"/>
      <c r="B339" s="101"/>
      <c r="C339" s="102"/>
      <c r="D339" s="102"/>
      <c r="E339" s="106"/>
    </row>
    <row r="340" spans="1:5" s="104" customFormat="1" ht="15" customHeight="1" x14ac:dyDescent="0.25">
      <c r="A340" s="105"/>
      <c r="B340" s="101"/>
      <c r="C340" s="102"/>
      <c r="D340" s="102"/>
      <c r="E340" s="106"/>
    </row>
    <row r="341" spans="1:5" s="104" customFormat="1" ht="15" customHeight="1" x14ac:dyDescent="0.25">
      <c r="A341" s="105"/>
      <c r="B341" s="101"/>
      <c r="C341" s="102"/>
      <c r="D341" s="102"/>
      <c r="E341" s="106"/>
    </row>
    <row r="342" spans="1:5" s="104" customFormat="1" ht="15" customHeight="1" x14ac:dyDescent="0.25">
      <c r="A342" s="105"/>
      <c r="B342" s="101"/>
      <c r="C342" s="102"/>
      <c r="D342" s="102"/>
      <c r="E342" s="106"/>
    </row>
    <row r="343" spans="1:5" s="104" customFormat="1" ht="15" customHeight="1" x14ac:dyDescent="0.25">
      <c r="A343" s="105"/>
      <c r="B343" s="101"/>
      <c r="C343" s="102"/>
      <c r="D343" s="102"/>
      <c r="E343" s="106"/>
    </row>
    <row r="344" spans="1:5" s="104" customFormat="1" ht="15" customHeight="1" x14ac:dyDescent="0.25">
      <c r="A344" s="105"/>
      <c r="B344" s="101"/>
      <c r="C344" s="102"/>
      <c r="D344" s="102"/>
      <c r="E344" s="106"/>
    </row>
    <row r="345" spans="1:5" s="104" customFormat="1" ht="15" customHeight="1" x14ac:dyDescent="0.25">
      <c r="A345" s="105"/>
      <c r="B345" s="101"/>
      <c r="C345" s="102"/>
      <c r="D345" s="102"/>
      <c r="E345" s="106"/>
    </row>
    <row r="346" spans="1:5" s="104" customFormat="1" ht="15" customHeight="1" x14ac:dyDescent="0.25">
      <c r="A346" s="105"/>
      <c r="B346" s="101"/>
      <c r="C346" s="102"/>
      <c r="D346" s="102"/>
      <c r="E346" s="106"/>
    </row>
    <row r="347" spans="1:5" s="104" customFormat="1" ht="15" customHeight="1" x14ac:dyDescent="0.25">
      <c r="A347" s="105"/>
      <c r="B347" s="101"/>
      <c r="C347" s="102"/>
      <c r="D347" s="102"/>
      <c r="E347" s="106"/>
    </row>
    <row r="348" spans="1:5" s="104" customFormat="1" ht="15" customHeight="1" x14ac:dyDescent="0.25">
      <c r="A348" s="105"/>
      <c r="B348" s="101"/>
      <c r="C348" s="102"/>
      <c r="D348" s="102"/>
      <c r="E348" s="106"/>
    </row>
    <row r="349" spans="1:5" s="104" customFormat="1" ht="15" customHeight="1" x14ac:dyDescent="0.25">
      <c r="A349" s="105"/>
      <c r="B349" s="101"/>
      <c r="C349" s="102"/>
      <c r="D349" s="102"/>
      <c r="E349" s="106"/>
    </row>
    <row r="350" spans="1:5" s="104" customFormat="1" ht="15" customHeight="1" x14ac:dyDescent="0.25">
      <c r="A350" s="105"/>
      <c r="B350" s="101"/>
      <c r="C350" s="102"/>
      <c r="D350" s="102"/>
      <c r="E350" s="106"/>
    </row>
    <row r="351" spans="1:5" s="104" customFormat="1" ht="15" customHeight="1" x14ac:dyDescent="0.25">
      <c r="A351" s="105"/>
      <c r="B351" s="101"/>
      <c r="C351" s="102"/>
      <c r="D351" s="102"/>
      <c r="E351" s="106"/>
    </row>
    <row r="352" spans="1:5" s="104" customFormat="1" ht="15" customHeight="1" x14ac:dyDescent="0.25">
      <c r="A352" s="105"/>
      <c r="B352" s="101"/>
      <c r="C352" s="102"/>
      <c r="D352" s="102"/>
      <c r="E352" s="106"/>
    </row>
    <row r="353" spans="1:5" s="104" customFormat="1" ht="15" customHeight="1" x14ac:dyDescent="0.25">
      <c r="A353" s="105"/>
      <c r="B353" s="101"/>
      <c r="C353" s="102"/>
      <c r="D353" s="102"/>
      <c r="E353" s="106"/>
    </row>
    <row r="354" spans="1:5" s="104" customFormat="1" ht="15" customHeight="1" x14ac:dyDescent="0.25">
      <c r="A354" s="105"/>
      <c r="B354" s="101"/>
      <c r="C354" s="102"/>
      <c r="D354" s="102"/>
      <c r="E354" s="106"/>
    </row>
    <row r="355" spans="1:5" s="104" customFormat="1" ht="15" customHeight="1" x14ac:dyDescent="0.25">
      <c r="A355" s="105"/>
      <c r="B355" s="101"/>
      <c r="C355" s="102"/>
      <c r="D355" s="102"/>
      <c r="E355" s="106"/>
    </row>
    <row r="356" spans="1:5" s="104" customFormat="1" ht="15" customHeight="1" x14ac:dyDescent="0.25">
      <c r="A356" s="105"/>
      <c r="B356" s="101"/>
      <c r="C356" s="102"/>
      <c r="D356" s="102"/>
      <c r="E356" s="106"/>
    </row>
    <row r="357" spans="1:5" s="104" customFormat="1" ht="15" customHeight="1" x14ac:dyDescent="0.25">
      <c r="A357" s="105"/>
      <c r="B357" s="101"/>
      <c r="C357" s="102"/>
      <c r="D357" s="102"/>
      <c r="E357" s="106"/>
    </row>
    <row r="358" spans="1:5" s="104" customFormat="1" ht="15" customHeight="1" x14ac:dyDescent="0.25">
      <c r="A358" s="105"/>
      <c r="B358" s="101"/>
      <c r="C358" s="102"/>
      <c r="D358" s="102"/>
      <c r="E358" s="106"/>
    </row>
    <row r="359" spans="1:5" s="104" customFormat="1" ht="15" customHeight="1" x14ac:dyDescent="0.25">
      <c r="A359" s="105"/>
      <c r="B359" s="101"/>
      <c r="C359" s="102"/>
      <c r="D359" s="102"/>
      <c r="E359" s="106"/>
    </row>
    <row r="360" spans="1:5" s="104" customFormat="1" ht="15" customHeight="1" x14ac:dyDescent="0.25">
      <c r="A360" s="105"/>
      <c r="B360" s="101"/>
      <c r="C360" s="102"/>
      <c r="D360" s="102"/>
      <c r="E360" s="106"/>
    </row>
    <row r="361" spans="1:5" s="104" customFormat="1" ht="15" customHeight="1" x14ac:dyDescent="0.25">
      <c r="A361" s="105"/>
      <c r="B361" s="101"/>
      <c r="C361" s="102"/>
      <c r="D361" s="102"/>
      <c r="E361" s="106"/>
    </row>
    <row r="362" spans="1:5" s="104" customFormat="1" ht="15" customHeight="1" x14ac:dyDescent="0.25">
      <c r="A362" s="105"/>
      <c r="B362" s="101"/>
      <c r="C362" s="102"/>
      <c r="D362" s="102"/>
      <c r="E362" s="106"/>
    </row>
    <row r="363" spans="1:5" s="104" customFormat="1" ht="15" customHeight="1" x14ac:dyDescent="0.25">
      <c r="A363" s="105"/>
      <c r="B363" s="101"/>
      <c r="C363" s="102"/>
      <c r="D363" s="102"/>
      <c r="E363" s="106"/>
    </row>
    <row r="364" spans="1:5" s="104" customFormat="1" ht="15" customHeight="1" x14ac:dyDescent="0.25">
      <c r="A364" s="105"/>
      <c r="B364" s="101"/>
      <c r="C364" s="102"/>
      <c r="D364" s="102"/>
      <c r="E364" s="106"/>
    </row>
    <row r="365" spans="1:5" s="104" customFormat="1" ht="15" customHeight="1" x14ac:dyDescent="0.25">
      <c r="A365" s="105"/>
      <c r="B365" s="101"/>
      <c r="C365" s="102"/>
      <c r="D365" s="102"/>
      <c r="E365" s="106"/>
    </row>
    <row r="366" spans="1:5" s="104" customFormat="1" ht="15" customHeight="1" x14ac:dyDescent="0.25">
      <c r="A366" s="105"/>
      <c r="B366" s="101"/>
      <c r="C366" s="102"/>
      <c r="D366" s="102"/>
      <c r="E366" s="106"/>
    </row>
    <row r="367" spans="1:5" s="104" customFormat="1" ht="15" customHeight="1" x14ac:dyDescent="0.25">
      <c r="A367" s="105"/>
      <c r="B367" s="101"/>
      <c r="C367" s="102"/>
      <c r="D367" s="102"/>
      <c r="E367" s="106"/>
    </row>
    <row r="368" spans="1:5" s="104" customFormat="1" ht="15" customHeight="1" x14ac:dyDescent="0.25">
      <c r="A368" s="105"/>
      <c r="B368" s="101"/>
      <c r="C368" s="102"/>
      <c r="D368" s="102"/>
      <c r="E368" s="106"/>
    </row>
    <row r="369" spans="1:5" s="104" customFormat="1" ht="15" customHeight="1" x14ac:dyDescent="0.25">
      <c r="A369" s="105"/>
      <c r="B369" s="101"/>
      <c r="C369" s="102"/>
      <c r="D369" s="102"/>
      <c r="E369" s="106"/>
    </row>
    <row r="370" spans="1:5" s="104" customFormat="1" ht="15" customHeight="1" x14ac:dyDescent="0.25">
      <c r="A370" s="105"/>
      <c r="B370" s="101"/>
      <c r="C370" s="102"/>
      <c r="D370" s="102"/>
      <c r="E370" s="106"/>
    </row>
    <row r="371" spans="1:5" s="104" customFormat="1" ht="15" customHeight="1" x14ac:dyDescent="0.25">
      <c r="A371" s="105"/>
      <c r="B371" s="101"/>
      <c r="C371" s="102"/>
      <c r="D371" s="102"/>
      <c r="E371" s="106"/>
    </row>
    <row r="372" spans="1:5" s="104" customFormat="1" ht="15" customHeight="1" x14ac:dyDescent="0.25">
      <c r="A372" s="105"/>
      <c r="B372" s="101"/>
      <c r="C372" s="102"/>
      <c r="D372" s="102"/>
      <c r="E372" s="106"/>
    </row>
    <row r="373" spans="1:5" s="104" customFormat="1" ht="15" customHeight="1" x14ac:dyDescent="0.25">
      <c r="A373" s="105"/>
      <c r="B373" s="101"/>
      <c r="C373" s="102"/>
      <c r="D373" s="102"/>
      <c r="E373" s="106"/>
    </row>
    <row r="374" spans="1:5" s="104" customFormat="1" ht="15" customHeight="1" x14ac:dyDescent="0.25">
      <c r="A374" s="105"/>
      <c r="B374" s="101"/>
      <c r="C374" s="102"/>
      <c r="D374" s="102"/>
      <c r="E374" s="106"/>
    </row>
    <row r="375" spans="1:5" s="104" customFormat="1" ht="15" customHeight="1" x14ac:dyDescent="0.25">
      <c r="A375" s="105"/>
      <c r="B375" s="101"/>
      <c r="C375" s="102"/>
      <c r="D375" s="102"/>
      <c r="E375" s="106"/>
    </row>
    <row r="376" spans="1:5" s="104" customFormat="1" ht="15" customHeight="1" x14ac:dyDescent="0.25">
      <c r="A376" s="105"/>
      <c r="B376" s="101"/>
      <c r="C376" s="102"/>
      <c r="D376" s="102"/>
      <c r="E376" s="106"/>
    </row>
    <row r="377" spans="1:5" s="104" customFormat="1" ht="15" customHeight="1" x14ac:dyDescent="0.25">
      <c r="A377" s="105"/>
      <c r="B377" s="101"/>
      <c r="C377" s="102"/>
      <c r="D377" s="102"/>
      <c r="E377" s="106"/>
    </row>
    <row r="378" spans="1:5" s="104" customFormat="1" ht="15" customHeight="1" x14ac:dyDescent="0.25">
      <c r="A378" s="105"/>
      <c r="B378" s="101"/>
      <c r="C378" s="102"/>
      <c r="D378" s="102"/>
      <c r="E378" s="106"/>
    </row>
    <row r="379" spans="1:5" s="104" customFormat="1" ht="15" customHeight="1" x14ac:dyDescent="0.25">
      <c r="A379" s="105"/>
      <c r="B379" s="101"/>
      <c r="C379" s="102"/>
      <c r="D379" s="102"/>
      <c r="E379" s="106"/>
    </row>
    <row r="380" spans="1:5" s="104" customFormat="1" ht="15" customHeight="1" x14ac:dyDescent="0.25">
      <c r="A380" s="105"/>
      <c r="B380" s="101"/>
      <c r="C380" s="102"/>
      <c r="D380" s="102"/>
      <c r="E380" s="106"/>
    </row>
    <row r="381" spans="1:5" s="104" customFormat="1" ht="15" customHeight="1" x14ac:dyDescent="0.25">
      <c r="A381" s="105"/>
      <c r="B381" s="101"/>
      <c r="C381" s="102"/>
      <c r="D381" s="102"/>
      <c r="E381" s="106"/>
    </row>
    <row r="382" spans="1:5" s="104" customFormat="1" ht="15" customHeight="1" x14ac:dyDescent="0.25">
      <c r="A382" s="105"/>
      <c r="B382" s="101"/>
      <c r="C382" s="102"/>
      <c r="D382" s="102"/>
      <c r="E382" s="106"/>
    </row>
    <row r="383" spans="1:5" s="104" customFormat="1" ht="15" customHeight="1" x14ac:dyDescent="0.25">
      <c r="A383" s="105"/>
      <c r="B383" s="101"/>
      <c r="C383" s="102"/>
      <c r="D383" s="102"/>
      <c r="E383" s="106"/>
    </row>
    <row r="384" spans="1:5" s="104" customFormat="1" ht="15" customHeight="1" x14ac:dyDescent="0.25">
      <c r="A384" s="105"/>
      <c r="B384" s="101"/>
      <c r="C384" s="102"/>
      <c r="D384" s="102"/>
      <c r="E384" s="106"/>
    </row>
    <row r="385" spans="1:5" s="104" customFormat="1" ht="15" customHeight="1" x14ac:dyDescent="0.25">
      <c r="A385" s="105"/>
      <c r="B385" s="101"/>
      <c r="C385" s="102"/>
      <c r="D385" s="102"/>
      <c r="E385" s="106"/>
    </row>
    <row r="386" spans="1:5" s="104" customFormat="1" ht="15" customHeight="1" x14ac:dyDescent="0.25">
      <c r="A386" s="105"/>
      <c r="B386" s="101"/>
      <c r="C386" s="102"/>
      <c r="D386" s="102"/>
      <c r="E386" s="106"/>
    </row>
    <row r="387" spans="1:5" s="104" customFormat="1" ht="15" customHeight="1" x14ac:dyDescent="0.25">
      <c r="A387" s="105"/>
      <c r="B387" s="101"/>
      <c r="C387" s="102"/>
      <c r="D387" s="102"/>
      <c r="E387" s="106"/>
    </row>
    <row r="388" spans="1:5" s="104" customFormat="1" ht="15" customHeight="1" x14ac:dyDescent="0.25">
      <c r="A388" s="105"/>
      <c r="B388" s="101"/>
      <c r="C388" s="102"/>
      <c r="D388" s="102"/>
      <c r="E388" s="106"/>
    </row>
    <row r="389" spans="1:5" s="104" customFormat="1" ht="15" customHeight="1" x14ac:dyDescent="0.25">
      <c r="A389" s="105"/>
      <c r="B389" s="101"/>
      <c r="C389" s="102"/>
      <c r="D389" s="102"/>
      <c r="E389" s="106"/>
    </row>
    <row r="390" spans="1:5" s="104" customFormat="1" ht="15" customHeight="1" x14ac:dyDescent="0.25">
      <c r="A390" s="105"/>
      <c r="B390" s="101"/>
      <c r="C390" s="102"/>
      <c r="D390" s="102"/>
      <c r="E390" s="106"/>
    </row>
    <row r="391" spans="1:5" s="104" customFormat="1" ht="15" customHeight="1" x14ac:dyDescent="0.25">
      <c r="A391" s="105"/>
      <c r="B391" s="101"/>
      <c r="C391" s="102"/>
      <c r="D391" s="102"/>
      <c r="E391" s="106"/>
    </row>
    <row r="392" spans="1:5" s="104" customFormat="1" ht="15" customHeight="1" x14ac:dyDescent="0.25">
      <c r="A392" s="105"/>
      <c r="B392" s="101"/>
      <c r="C392" s="102"/>
      <c r="D392" s="102"/>
      <c r="E392" s="106"/>
    </row>
    <row r="393" spans="1:5" s="104" customFormat="1" ht="15" customHeight="1" x14ac:dyDescent="0.25">
      <c r="A393" s="105"/>
      <c r="B393" s="101"/>
      <c r="C393" s="102"/>
      <c r="D393" s="102"/>
      <c r="E393" s="106"/>
    </row>
    <row r="394" spans="1:5" s="104" customFormat="1" ht="15" customHeight="1" x14ac:dyDescent="0.25">
      <c r="A394" s="105"/>
      <c r="B394" s="101"/>
      <c r="C394" s="102"/>
      <c r="D394" s="102"/>
      <c r="E394" s="106"/>
    </row>
    <row r="395" spans="1:5" s="104" customFormat="1" ht="15" customHeight="1" x14ac:dyDescent="0.25">
      <c r="A395" s="105"/>
      <c r="B395" s="101"/>
      <c r="C395" s="102"/>
      <c r="D395" s="102"/>
      <c r="E395" s="106"/>
    </row>
    <row r="396" spans="1:5" s="104" customFormat="1" ht="15" customHeight="1" x14ac:dyDescent="0.25">
      <c r="A396" s="105"/>
      <c r="B396" s="101"/>
      <c r="C396" s="102"/>
      <c r="D396" s="102"/>
      <c r="E396" s="106"/>
    </row>
    <row r="397" spans="1:5" s="104" customFormat="1" ht="15" customHeight="1" x14ac:dyDescent="0.25">
      <c r="A397" s="105"/>
      <c r="B397" s="101"/>
      <c r="C397" s="102"/>
      <c r="D397" s="102"/>
      <c r="E397" s="106"/>
    </row>
    <row r="398" spans="1:5" s="104" customFormat="1" ht="15" customHeight="1" x14ac:dyDescent="0.25">
      <c r="A398" s="105"/>
      <c r="B398" s="101"/>
      <c r="C398" s="102"/>
      <c r="D398" s="102"/>
      <c r="E398" s="106"/>
    </row>
    <row r="399" spans="1:5" s="104" customFormat="1" ht="15" customHeight="1" x14ac:dyDescent="0.25">
      <c r="A399" s="105"/>
      <c r="B399" s="101"/>
      <c r="C399" s="102"/>
      <c r="D399" s="102"/>
      <c r="E399" s="106"/>
    </row>
    <row r="400" spans="1:5" s="104" customFormat="1" ht="15" customHeight="1" x14ac:dyDescent="0.25">
      <c r="A400" s="105"/>
      <c r="B400" s="101"/>
      <c r="C400" s="102"/>
      <c r="D400" s="102"/>
      <c r="E400" s="106"/>
    </row>
    <row r="401" spans="1:5" s="104" customFormat="1" ht="15" customHeight="1" x14ac:dyDescent="0.25">
      <c r="A401" s="105"/>
      <c r="B401" s="101"/>
      <c r="C401" s="102"/>
      <c r="D401" s="102"/>
      <c r="E401" s="106"/>
    </row>
    <row r="402" spans="1:5" s="104" customFormat="1" ht="15" customHeight="1" x14ac:dyDescent="0.25">
      <c r="A402" s="105"/>
      <c r="B402" s="101"/>
      <c r="C402" s="102"/>
      <c r="D402" s="102"/>
      <c r="E402" s="106"/>
    </row>
    <row r="403" spans="1:5" s="104" customFormat="1" ht="15" customHeight="1" x14ac:dyDescent="0.25">
      <c r="A403" s="105"/>
      <c r="B403" s="101"/>
      <c r="C403" s="102"/>
      <c r="D403" s="102"/>
      <c r="E403" s="106"/>
    </row>
    <row r="404" spans="1:5" s="104" customFormat="1" ht="15" customHeight="1" x14ac:dyDescent="0.25">
      <c r="A404" s="105"/>
      <c r="B404" s="101"/>
      <c r="C404" s="102"/>
      <c r="D404" s="102"/>
      <c r="E404" s="106"/>
    </row>
    <row r="405" spans="1:5" s="104" customFormat="1" ht="15" customHeight="1" x14ac:dyDescent="0.25">
      <c r="A405" s="105"/>
      <c r="B405" s="101"/>
      <c r="C405" s="102"/>
      <c r="D405" s="102"/>
      <c r="E405" s="106"/>
    </row>
    <row r="406" spans="1:5" s="104" customFormat="1" ht="15" customHeight="1" x14ac:dyDescent="0.25">
      <c r="A406" s="105"/>
      <c r="B406" s="101"/>
      <c r="C406" s="102"/>
      <c r="D406" s="102"/>
      <c r="E406" s="106"/>
    </row>
    <row r="407" spans="1:5" s="104" customFormat="1" ht="15" customHeight="1" x14ac:dyDescent="0.25">
      <c r="A407" s="105"/>
      <c r="B407" s="101"/>
      <c r="C407" s="102"/>
      <c r="D407" s="102"/>
      <c r="E407" s="106"/>
    </row>
    <row r="408" spans="1:5" s="104" customFormat="1" ht="15" customHeight="1" x14ac:dyDescent="0.25">
      <c r="A408" s="105"/>
      <c r="B408" s="101"/>
      <c r="C408" s="102"/>
      <c r="D408" s="102"/>
      <c r="E408" s="106"/>
    </row>
    <row r="409" spans="1:5" s="104" customFormat="1" ht="15" customHeight="1" x14ac:dyDescent="0.25">
      <c r="A409" s="105"/>
      <c r="B409" s="101"/>
      <c r="C409" s="102"/>
      <c r="D409" s="102"/>
      <c r="E409" s="106"/>
    </row>
    <row r="410" spans="1:5" s="104" customFormat="1" ht="15" customHeight="1" x14ac:dyDescent="0.25">
      <c r="A410" s="105"/>
      <c r="B410" s="101"/>
      <c r="C410" s="102"/>
      <c r="D410" s="102"/>
      <c r="E410" s="106"/>
    </row>
    <row r="411" spans="1:5" s="104" customFormat="1" ht="15" customHeight="1" x14ac:dyDescent="0.25">
      <c r="A411" s="105"/>
      <c r="B411" s="101"/>
      <c r="C411" s="102"/>
      <c r="D411" s="102"/>
      <c r="E411" s="106"/>
    </row>
    <row r="412" spans="1:5" s="104" customFormat="1" ht="15" customHeight="1" x14ac:dyDescent="0.25">
      <c r="A412" s="105"/>
      <c r="B412" s="101"/>
      <c r="C412" s="102"/>
      <c r="D412" s="102"/>
      <c r="E412" s="106"/>
    </row>
    <row r="413" spans="1:5" s="104" customFormat="1" ht="15" customHeight="1" x14ac:dyDescent="0.25">
      <c r="A413" s="105"/>
      <c r="B413" s="101"/>
      <c r="C413" s="102"/>
      <c r="D413" s="102"/>
      <c r="E413" s="106"/>
    </row>
    <row r="414" spans="1:5" s="104" customFormat="1" ht="15" customHeight="1" x14ac:dyDescent="0.25">
      <c r="A414" s="105"/>
      <c r="B414" s="101"/>
      <c r="C414" s="102"/>
      <c r="D414" s="102"/>
      <c r="E414" s="106"/>
    </row>
    <row r="415" spans="1:5" s="104" customFormat="1" ht="15" customHeight="1" x14ac:dyDescent="0.25">
      <c r="A415" s="105"/>
      <c r="B415" s="101"/>
      <c r="C415" s="102"/>
      <c r="D415" s="102"/>
      <c r="E415" s="106"/>
    </row>
    <row r="416" spans="1:5" s="104" customFormat="1" ht="15" customHeight="1" x14ac:dyDescent="0.25">
      <c r="A416" s="105"/>
      <c r="B416" s="101"/>
      <c r="C416" s="102"/>
      <c r="D416" s="102"/>
      <c r="E416" s="106"/>
    </row>
    <row r="417" spans="1:5" s="104" customFormat="1" ht="15" customHeight="1" x14ac:dyDescent="0.25">
      <c r="A417" s="105"/>
      <c r="B417" s="101"/>
      <c r="C417" s="102"/>
      <c r="D417" s="102"/>
      <c r="E417" s="106"/>
    </row>
    <row r="418" spans="1:5" s="104" customFormat="1" ht="15" customHeight="1" x14ac:dyDescent="0.25">
      <c r="A418" s="105"/>
      <c r="B418" s="101"/>
      <c r="C418" s="102"/>
      <c r="D418" s="102"/>
      <c r="E418" s="106"/>
    </row>
    <row r="419" spans="1:5" s="104" customFormat="1" ht="15" customHeight="1" x14ac:dyDescent="0.25">
      <c r="A419" s="105"/>
      <c r="B419" s="101"/>
      <c r="C419" s="102"/>
      <c r="D419" s="102"/>
      <c r="E419" s="106"/>
    </row>
    <row r="420" spans="1:5" s="104" customFormat="1" ht="15" customHeight="1" x14ac:dyDescent="0.25">
      <c r="A420" s="105"/>
      <c r="B420" s="101"/>
      <c r="C420" s="102"/>
      <c r="D420" s="102"/>
      <c r="E420" s="106"/>
    </row>
    <row r="421" spans="1:5" s="104" customFormat="1" ht="15" customHeight="1" x14ac:dyDescent="0.25">
      <c r="A421" s="105"/>
      <c r="B421" s="101"/>
      <c r="C421" s="102"/>
      <c r="D421" s="102"/>
      <c r="E421" s="106"/>
    </row>
    <row r="422" spans="1:5" s="104" customFormat="1" ht="15" customHeight="1" x14ac:dyDescent="0.25">
      <c r="A422" s="105"/>
      <c r="B422" s="101"/>
      <c r="C422" s="102"/>
      <c r="D422" s="102"/>
      <c r="E422" s="106"/>
    </row>
    <row r="423" spans="1:5" s="104" customFormat="1" ht="15" customHeight="1" x14ac:dyDescent="0.25">
      <c r="A423" s="105"/>
      <c r="B423" s="101"/>
      <c r="C423" s="102"/>
      <c r="D423" s="102"/>
      <c r="E423" s="106"/>
    </row>
    <row r="424" spans="1:5" s="104" customFormat="1" ht="15" customHeight="1" x14ac:dyDescent="0.25">
      <c r="A424" s="105"/>
      <c r="B424" s="101"/>
      <c r="C424" s="102"/>
      <c r="D424" s="102"/>
      <c r="E424" s="106"/>
    </row>
    <row r="425" spans="1:5" s="104" customFormat="1" ht="15" customHeight="1" x14ac:dyDescent="0.25">
      <c r="A425" s="105"/>
      <c r="B425" s="101"/>
      <c r="C425" s="102"/>
      <c r="D425" s="102"/>
      <c r="E425" s="106"/>
    </row>
    <row r="426" spans="1:5" s="104" customFormat="1" ht="15" customHeight="1" x14ac:dyDescent="0.25">
      <c r="A426" s="105"/>
      <c r="B426" s="101"/>
      <c r="C426" s="102"/>
      <c r="D426" s="102"/>
      <c r="E426" s="106"/>
    </row>
    <row r="427" spans="1:5" s="104" customFormat="1" ht="15" customHeight="1" x14ac:dyDescent="0.25">
      <c r="A427" s="105"/>
      <c r="B427" s="101"/>
      <c r="C427" s="102"/>
      <c r="D427" s="102"/>
      <c r="E427" s="106"/>
    </row>
    <row r="428" spans="1:5" s="104" customFormat="1" ht="15" customHeight="1" x14ac:dyDescent="0.25">
      <c r="A428" s="105"/>
      <c r="B428" s="101"/>
      <c r="C428" s="102"/>
      <c r="D428" s="102"/>
      <c r="E428" s="106"/>
    </row>
    <row r="429" spans="1:5" s="104" customFormat="1" ht="15" customHeight="1" x14ac:dyDescent="0.25">
      <c r="A429" s="105"/>
      <c r="B429" s="101"/>
      <c r="C429" s="102"/>
      <c r="D429" s="102"/>
      <c r="E429" s="106"/>
    </row>
    <row r="430" spans="1:5" s="104" customFormat="1" ht="15" customHeight="1" x14ac:dyDescent="0.25">
      <c r="A430" s="105"/>
      <c r="B430" s="101"/>
      <c r="C430" s="102"/>
      <c r="D430" s="102"/>
      <c r="E430" s="106"/>
    </row>
    <row r="431" spans="1:5" s="104" customFormat="1" ht="15" customHeight="1" x14ac:dyDescent="0.25">
      <c r="A431" s="105"/>
      <c r="B431" s="101"/>
      <c r="C431" s="102"/>
      <c r="D431" s="102"/>
      <c r="E431" s="106"/>
    </row>
    <row r="432" spans="1:5" s="104" customFormat="1" ht="15" customHeight="1" x14ac:dyDescent="0.25">
      <c r="A432" s="105"/>
      <c r="B432" s="101"/>
      <c r="C432" s="102"/>
      <c r="D432" s="102"/>
      <c r="E432" s="106"/>
    </row>
    <row r="433" spans="1:5" s="104" customFormat="1" ht="15" customHeight="1" x14ac:dyDescent="0.25">
      <c r="A433" s="105"/>
      <c r="B433" s="101"/>
      <c r="C433" s="102"/>
      <c r="D433" s="102"/>
      <c r="E433" s="106"/>
    </row>
    <row r="434" spans="1:5" s="104" customFormat="1" ht="15" customHeight="1" x14ac:dyDescent="0.25">
      <c r="A434" s="105"/>
      <c r="B434" s="101"/>
      <c r="C434" s="102"/>
      <c r="D434" s="102"/>
      <c r="E434" s="106"/>
    </row>
    <row r="435" spans="1:5" s="104" customFormat="1" ht="15" customHeight="1" x14ac:dyDescent="0.25">
      <c r="A435" s="105"/>
      <c r="B435" s="101"/>
      <c r="C435" s="102"/>
      <c r="D435" s="102"/>
      <c r="E435" s="106"/>
    </row>
    <row r="436" spans="1:5" s="104" customFormat="1" ht="15" customHeight="1" x14ac:dyDescent="0.25">
      <c r="A436" s="105"/>
      <c r="B436" s="101"/>
      <c r="C436" s="102"/>
      <c r="D436" s="102"/>
      <c r="E436" s="106"/>
    </row>
    <row r="437" spans="1:5" s="104" customFormat="1" ht="15" customHeight="1" x14ac:dyDescent="0.25">
      <c r="A437" s="105"/>
      <c r="B437" s="101"/>
      <c r="C437" s="102"/>
      <c r="D437" s="102"/>
      <c r="E437" s="106"/>
    </row>
    <row r="438" spans="1:5" s="104" customFormat="1" ht="15" customHeight="1" x14ac:dyDescent="0.25">
      <c r="A438" s="105"/>
      <c r="B438" s="101"/>
      <c r="C438" s="102"/>
      <c r="D438" s="102"/>
      <c r="E438" s="106"/>
    </row>
    <row r="439" spans="1:5" s="104" customFormat="1" ht="15" customHeight="1" x14ac:dyDescent="0.25">
      <c r="A439" s="105"/>
      <c r="B439" s="101"/>
      <c r="C439" s="102"/>
      <c r="D439" s="102"/>
      <c r="E439" s="106"/>
    </row>
    <row r="440" spans="1:5" s="104" customFormat="1" ht="15" customHeight="1" x14ac:dyDescent="0.25">
      <c r="A440" s="105"/>
      <c r="B440" s="101"/>
      <c r="C440" s="102"/>
      <c r="D440" s="102"/>
      <c r="E440" s="106"/>
    </row>
    <row r="441" spans="1:5" s="104" customFormat="1" ht="15" customHeight="1" x14ac:dyDescent="0.25">
      <c r="A441" s="105"/>
      <c r="B441" s="101"/>
      <c r="C441" s="102"/>
      <c r="D441" s="102"/>
      <c r="E441" s="106"/>
    </row>
    <row r="442" spans="1:5" s="104" customFormat="1" ht="15" customHeight="1" x14ac:dyDescent="0.25">
      <c r="A442" s="105"/>
      <c r="B442" s="101"/>
      <c r="C442" s="102"/>
      <c r="D442" s="102"/>
      <c r="E442" s="106"/>
    </row>
    <row r="443" spans="1:5" s="104" customFormat="1" ht="15" customHeight="1" x14ac:dyDescent="0.25">
      <c r="A443" s="105"/>
      <c r="B443" s="101"/>
      <c r="C443" s="102"/>
      <c r="D443" s="102"/>
      <c r="E443" s="106"/>
    </row>
    <row r="444" spans="1:5" s="104" customFormat="1" ht="15" customHeight="1" x14ac:dyDescent="0.25">
      <c r="A444" s="105"/>
      <c r="B444" s="101"/>
      <c r="C444" s="102"/>
      <c r="D444" s="102"/>
      <c r="E444" s="106"/>
    </row>
    <row r="445" spans="1:5" s="104" customFormat="1" ht="15" customHeight="1" x14ac:dyDescent="0.25">
      <c r="A445" s="105"/>
      <c r="B445" s="101"/>
      <c r="C445" s="102"/>
      <c r="D445" s="102"/>
      <c r="E445" s="106"/>
    </row>
    <row r="446" spans="1:5" s="104" customFormat="1" ht="15" customHeight="1" x14ac:dyDescent="0.25">
      <c r="A446" s="105"/>
      <c r="B446" s="101"/>
      <c r="C446" s="102"/>
      <c r="D446" s="102"/>
      <c r="E446" s="106"/>
    </row>
    <row r="447" spans="1:5" s="104" customFormat="1" ht="15" customHeight="1" x14ac:dyDescent="0.25">
      <c r="A447" s="105"/>
      <c r="B447" s="101"/>
      <c r="C447" s="102"/>
      <c r="D447" s="102"/>
      <c r="E447" s="106"/>
    </row>
    <row r="448" spans="1:5" s="104" customFormat="1" ht="15" customHeight="1" x14ac:dyDescent="0.25">
      <c r="A448" s="105"/>
      <c r="B448" s="101"/>
      <c r="C448" s="102"/>
      <c r="D448" s="102"/>
      <c r="E448" s="106"/>
    </row>
    <row r="449" spans="1:5" s="104" customFormat="1" ht="15" customHeight="1" x14ac:dyDescent="0.25">
      <c r="A449" s="105"/>
      <c r="B449" s="101"/>
      <c r="C449" s="102"/>
      <c r="D449" s="102"/>
      <c r="E449" s="106"/>
    </row>
    <row r="450" spans="1:5" s="104" customFormat="1" ht="15" customHeight="1" x14ac:dyDescent="0.25">
      <c r="A450" s="105"/>
      <c r="B450" s="101"/>
      <c r="C450" s="102"/>
      <c r="D450" s="102"/>
      <c r="E450" s="106"/>
    </row>
    <row r="451" spans="1:5" s="104" customFormat="1" ht="15" customHeight="1" x14ac:dyDescent="0.25">
      <c r="A451" s="105"/>
      <c r="B451" s="101"/>
      <c r="C451" s="102"/>
      <c r="D451" s="102"/>
      <c r="E451" s="106"/>
    </row>
    <row r="452" spans="1:5" s="104" customFormat="1" ht="15" customHeight="1" x14ac:dyDescent="0.25">
      <c r="A452" s="105"/>
      <c r="B452" s="101"/>
      <c r="C452" s="102"/>
      <c r="D452" s="102"/>
      <c r="E452" s="106"/>
    </row>
    <row r="453" spans="1:5" s="104" customFormat="1" ht="15" customHeight="1" x14ac:dyDescent="0.25">
      <c r="A453" s="105"/>
      <c r="B453" s="101"/>
      <c r="C453" s="102"/>
      <c r="D453" s="102"/>
      <c r="E453" s="106"/>
    </row>
    <row r="454" spans="1:5" s="104" customFormat="1" ht="15" customHeight="1" x14ac:dyDescent="0.25">
      <c r="A454" s="105"/>
      <c r="B454" s="101"/>
      <c r="C454" s="102"/>
      <c r="D454" s="102"/>
      <c r="E454" s="106"/>
    </row>
    <row r="455" spans="1:5" s="104" customFormat="1" ht="15" customHeight="1" x14ac:dyDescent="0.25">
      <c r="A455" s="105"/>
      <c r="B455" s="101"/>
      <c r="C455" s="102"/>
      <c r="D455" s="102"/>
      <c r="E455" s="106"/>
    </row>
    <row r="456" spans="1:5" s="104" customFormat="1" ht="15" customHeight="1" x14ac:dyDescent="0.25">
      <c r="A456" s="105"/>
      <c r="B456" s="101"/>
      <c r="C456" s="102"/>
      <c r="D456" s="102"/>
      <c r="E456" s="106"/>
    </row>
    <row r="457" spans="1:5" s="104" customFormat="1" ht="15" customHeight="1" x14ac:dyDescent="0.25">
      <c r="A457" s="105"/>
      <c r="B457" s="101"/>
      <c r="C457" s="102"/>
      <c r="D457" s="102"/>
      <c r="E457" s="106"/>
    </row>
    <row r="458" spans="1:5" s="104" customFormat="1" ht="15" customHeight="1" x14ac:dyDescent="0.25">
      <c r="A458" s="105"/>
      <c r="B458" s="101"/>
      <c r="C458" s="102"/>
      <c r="D458" s="102"/>
      <c r="E458" s="106"/>
    </row>
    <row r="459" spans="1:5" s="104" customFormat="1" ht="15" customHeight="1" x14ac:dyDescent="0.25">
      <c r="A459" s="105"/>
      <c r="B459" s="101"/>
      <c r="C459" s="102"/>
      <c r="D459" s="102"/>
      <c r="E459" s="106"/>
    </row>
    <row r="460" spans="1:5" s="104" customFormat="1" ht="15" customHeight="1" x14ac:dyDescent="0.25">
      <c r="A460" s="105"/>
      <c r="B460" s="101"/>
      <c r="C460" s="102"/>
      <c r="D460" s="102"/>
      <c r="E460" s="106"/>
    </row>
    <row r="461" spans="1:5" s="104" customFormat="1" ht="15" customHeight="1" x14ac:dyDescent="0.25">
      <c r="A461" s="105"/>
      <c r="B461" s="101"/>
      <c r="C461" s="102"/>
      <c r="D461" s="102"/>
      <c r="E461" s="106"/>
    </row>
    <row r="462" spans="1:5" s="104" customFormat="1" ht="15" customHeight="1" x14ac:dyDescent="0.25">
      <c r="A462" s="105"/>
      <c r="B462" s="101"/>
      <c r="C462" s="102"/>
      <c r="D462" s="102"/>
      <c r="E462" s="106"/>
    </row>
    <row r="463" spans="1:5" s="104" customFormat="1" ht="15" customHeight="1" x14ac:dyDescent="0.25">
      <c r="A463" s="105"/>
      <c r="B463" s="101"/>
      <c r="C463" s="102"/>
      <c r="D463" s="102"/>
      <c r="E463" s="106"/>
    </row>
    <row r="464" spans="1:5" s="104" customFormat="1" ht="15" customHeight="1" x14ac:dyDescent="0.25">
      <c r="A464" s="105"/>
      <c r="B464" s="101"/>
      <c r="C464" s="102"/>
      <c r="D464" s="102"/>
      <c r="E464" s="106"/>
    </row>
    <row r="465" spans="1:5" s="104" customFormat="1" ht="15" customHeight="1" x14ac:dyDescent="0.25">
      <c r="A465" s="105"/>
      <c r="B465" s="101"/>
      <c r="C465" s="102"/>
      <c r="D465" s="102"/>
      <c r="E465" s="106"/>
    </row>
    <row r="466" spans="1:5" s="104" customFormat="1" ht="15" customHeight="1" x14ac:dyDescent="0.25">
      <c r="A466" s="105"/>
      <c r="B466" s="101"/>
      <c r="C466" s="102"/>
      <c r="D466" s="102"/>
      <c r="E466" s="106"/>
    </row>
    <row r="467" spans="1:5" s="104" customFormat="1" ht="15" customHeight="1" x14ac:dyDescent="0.25">
      <c r="A467" s="105"/>
      <c r="B467" s="101"/>
      <c r="C467" s="102"/>
      <c r="D467" s="102"/>
      <c r="E467" s="106"/>
    </row>
    <row r="468" spans="1:5" s="104" customFormat="1" ht="15" customHeight="1" x14ac:dyDescent="0.25">
      <c r="A468" s="105"/>
      <c r="B468" s="101"/>
      <c r="C468" s="102"/>
      <c r="D468" s="102"/>
      <c r="E468" s="106"/>
    </row>
    <row r="469" spans="1:5" s="104" customFormat="1" ht="15" customHeight="1" x14ac:dyDescent="0.25">
      <c r="A469" s="105"/>
      <c r="B469" s="101"/>
      <c r="C469" s="102"/>
      <c r="D469" s="102"/>
      <c r="E469" s="106"/>
    </row>
    <row r="470" spans="1:5" s="104" customFormat="1" ht="15" customHeight="1" x14ac:dyDescent="0.25">
      <c r="A470" s="105"/>
      <c r="B470" s="101"/>
      <c r="C470" s="102"/>
      <c r="D470" s="102"/>
      <c r="E470" s="106"/>
    </row>
    <row r="471" spans="1:5" s="104" customFormat="1" ht="15" customHeight="1" x14ac:dyDescent="0.25">
      <c r="A471" s="105"/>
      <c r="B471" s="101"/>
      <c r="C471" s="102"/>
      <c r="D471" s="102"/>
      <c r="E471" s="106"/>
    </row>
    <row r="472" spans="1:5" s="104" customFormat="1" ht="15" customHeight="1" x14ac:dyDescent="0.25">
      <c r="A472" s="105"/>
      <c r="B472" s="101"/>
      <c r="C472" s="102"/>
      <c r="D472" s="102"/>
      <c r="E472" s="106"/>
    </row>
    <row r="473" spans="1:5" s="104" customFormat="1" ht="15" customHeight="1" x14ac:dyDescent="0.25">
      <c r="A473" s="105"/>
      <c r="B473" s="101"/>
      <c r="C473" s="102"/>
      <c r="D473" s="102"/>
      <c r="E473" s="106"/>
    </row>
    <row r="474" spans="1:5" s="104" customFormat="1" ht="15" customHeight="1" x14ac:dyDescent="0.25">
      <c r="A474" s="105"/>
      <c r="B474" s="101"/>
      <c r="C474" s="102"/>
      <c r="D474" s="102"/>
      <c r="E474" s="106"/>
    </row>
    <row r="475" spans="1:5" s="104" customFormat="1" ht="15" customHeight="1" x14ac:dyDescent="0.25">
      <c r="A475" s="105"/>
      <c r="B475" s="101"/>
      <c r="C475" s="102"/>
      <c r="D475" s="102"/>
      <c r="E475" s="106"/>
    </row>
    <row r="476" spans="1:5" s="104" customFormat="1" ht="15" customHeight="1" x14ac:dyDescent="0.25">
      <c r="A476" s="105"/>
      <c r="B476" s="101"/>
      <c r="C476" s="102"/>
      <c r="D476" s="102"/>
      <c r="E476" s="106"/>
    </row>
    <row r="477" spans="1:5" s="104" customFormat="1" ht="15" customHeight="1" x14ac:dyDescent="0.25">
      <c r="A477" s="105"/>
      <c r="B477" s="101"/>
      <c r="C477" s="102"/>
      <c r="D477" s="102"/>
      <c r="E477" s="106"/>
    </row>
    <row r="478" spans="1:5" s="104" customFormat="1" ht="15" customHeight="1" x14ac:dyDescent="0.25">
      <c r="A478" s="105"/>
      <c r="B478" s="101"/>
      <c r="C478" s="102"/>
      <c r="D478" s="102"/>
      <c r="E478" s="106"/>
    </row>
    <row r="479" spans="1:5" s="104" customFormat="1" ht="15" customHeight="1" x14ac:dyDescent="0.25">
      <c r="A479" s="105"/>
      <c r="B479" s="101"/>
      <c r="C479" s="102"/>
      <c r="D479" s="102"/>
      <c r="E479" s="106"/>
    </row>
    <row r="480" spans="1:5" s="104" customFormat="1" ht="15" customHeight="1" x14ac:dyDescent="0.25">
      <c r="A480" s="105"/>
      <c r="B480" s="101"/>
      <c r="C480" s="102"/>
      <c r="D480" s="102"/>
      <c r="E480" s="106"/>
    </row>
    <row r="481" spans="1:5" s="104" customFormat="1" ht="15" customHeight="1" x14ac:dyDescent="0.25">
      <c r="A481" s="105"/>
      <c r="B481" s="101"/>
      <c r="C481" s="102"/>
      <c r="D481" s="102"/>
      <c r="E481" s="106"/>
    </row>
    <row r="482" spans="1:5" s="104" customFormat="1" ht="15" customHeight="1" x14ac:dyDescent="0.25">
      <c r="A482" s="105"/>
      <c r="B482" s="101"/>
      <c r="C482" s="102"/>
      <c r="D482" s="102"/>
      <c r="E482" s="106"/>
    </row>
    <row r="483" spans="1:5" s="104" customFormat="1" ht="15" customHeight="1" x14ac:dyDescent="0.25">
      <c r="A483" s="105"/>
      <c r="B483" s="101"/>
      <c r="C483" s="102"/>
      <c r="D483" s="102"/>
      <c r="E483" s="106"/>
    </row>
    <row r="484" spans="1:5" s="104" customFormat="1" ht="15" customHeight="1" x14ac:dyDescent="0.25">
      <c r="A484" s="105"/>
      <c r="B484" s="101"/>
      <c r="C484" s="102"/>
      <c r="D484" s="102"/>
      <c r="E484" s="106"/>
    </row>
    <row r="485" spans="1:5" s="104" customFormat="1" ht="15" customHeight="1" x14ac:dyDescent="0.25">
      <c r="A485" s="105"/>
      <c r="B485" s="101"/>
      <c r="C485" s="102"/>
      <c r="D485" s="102"/>
      <c r="E485" s="106"/>
    </row>
    <row r="486" spans="1:5" s="104" customFormat="1" ht="15" customHeight="1" x14ac:dyDescent="0.25">
      <c r="A486" s="105"/>
      <c r="B486" s="101"/>
      <c r="C486" s="102"/>
      <c r="D486" s="102"/>
      <c r="E486" s="106"/>
    </row>
    <row r="487" spans="1:5" s="104" customFormat="1" ht="15" customHeight="1" x14ac:dyDescent="0.25">
      <c r="A487" s="105"/>
      <c r="B487" s="101"/>
      <c r="C487" s="102"/>
      <c r="D487" s="102"/>
      <c r="E487" s="106"/>
    </row>
    <row r="488" spans="1:5" s="104" customFormat="1" ht="15" customHeight="1" x14ac:dyDescent="0.25">
      <c r="A488" s="105"/>
      <c r="B488" s="101"/>
      <c r="C488" s="102"/>
      <c r="D488" s="102"/>
      <c r="E488" s="106"/>
    </row>
    <row r="489" spans="1:5" s="104" customFormat="1" ht="15" customHeight="1" x14ac:dyDescent="0.25">
      <c r="A489" s="105"/>
      <c r="B489" s="101"/>
      <c r="C489" s="102"/>
      <c r="D489" s="102"/>
      <c r="E489" s="106"/>
    </row>
    <row r="490" spans="1:5" s="104" customFormat="1" ht="15" customHeight="1" x14ac:dyDescent="0.25">
      <c r="A490" s="105"/>
      <c r="B490" s="101"/>
      <c r="C490" s="102"/>
      <c r="D490" s="102"/>
      <c r="E490" s="106"/>
    </row>
    <row r="491" spans="1:5" s="104" customFormat="1" ht="15" customHeight="1" x14ac:dyDescent="0.25">
      <c r="A491" s="105"/>
      <c r="B491" s="101"/>
      <c r="C491" s="102"/>
      <c r="D491" s="102"/>
      <c r="E491" s="106"/>
    </row>
    <row r="492" spans="1:5" s="104" customFormat="1" ht="15" customHeight="1" x14ac:dyDescent="0.25">
      <c r="A492" s="105"/>
      <c r="B492" s="101"/>
      <c r="C492" s="102"/>
      <c r="D492" s="102"/>
      <c r="E492" s="106"/>
    </row>
    <row r="493" spans="1:5" s="104" customFormat="1" ht="15" customHeight="1" x14ac:dyDescent="0.25">
      <c r="A493" s="105"/>
      <c r="B493" s="101"/>
      <c r="C493" s="102"/>
      <c r="D493" s="102"/>
      <c r="E493" s="106"/>
    </row>
    <row r="494" spans="1:5" s="104" customFormat="1" ht="15" customHeight="1" x14ac:dyDescent="0.25">
      <c r="A494" s="105"/>
      <c r="B494" s="101"/>
      <c r="C494" s="102"/>
      <c r="D494" s="102"/>
      <c r="E494" s="106"/>
    </row>
    <row r="495" spans="1:5" s="104" customFormat="1" ht="15" customHeight="1" x14ac:dyDescent="0.25">
      <c r="A495" s="105"/>
      <c r="B495" s="101"/>
      <c r="C495" s="102"/>
      <c r="D495" s="102"/>
      <c r="E495" s="106"/>
    </row>
    <row r="496" spans="1:5" s="104" customFormat="1" ht="15" customHeight="1" x14ac:dyDescent="0.25">
      <c r="A496" s="105"/>
      <c r="B496" s="101"/>
      <c r="C496" s="102"/>
      <c r="D496" s="102"/>
      <c r="E496" s="106"/>
    </row>
    <row r="497" spans="1:5" s="104" customFormat="1" ht="15" customHeight="1" x14ac:dyDescent="0.25">
      <c r="A497" s="105"/>
      <c r="B497" s="101"/>
      <c r="C497" s="102"/>
      <c r="D497" s="102"/>
      <c r="E497" s="106"/>
    </row>
    <row r="498" spans="1:5" s="104" customFormat="1" ht="15" customHeight="1" x14ac:dyDescent="0.25">
      <c r="A498" s="105"/>
      <c r="B498" s="101"/>
      <c r="C498" s="102"/>
      <c r="D498" s="102"/>
      <c r="E498" s="106"/>
    </row>
    <row r="499" spans="1:5" s="104" customFormat="1" ht="15" customHeight="1" x14ac:dyDescent="0.25">
      <c r="A499" s="105"/>
      <c r="B499" s="101"/>
      <c r="C499" s="102"/>
      <c r="D499" s="102"/>
      <c r="E499" s="106"/>
    </row>
    <row r="500" spans="1:5" s="104" customFormat="1" ht="15" customHeight="1" x14ac:dyDescent="0.25">
      <c r="A500" s="105"/>
      <c r="B500" s="101"/>
      <c r="C500" s="102"/>
      <c r="D500" s="102"/>
      <c r="E500" s="106"/>
    </row>
    <row r="501" spans="1:5" s="104" customFormat="1" ht="15" customHeight="1" x14ac:dyDescent="0.25">
      <c r="A501" s="105"/>
      <c r="B501" s="101"/>
      <c r="C501" s="102"/>
      <c r="D501" s="102"/>
      <c r="E501" s="106"/>
    </row>
    <row r="502" spans="1:5" s="104" customFormat="1" ht="15" customHeight="1" x14ac:dyDescent="0.25">
      <c r="A502" s="105"/>
      <c r="B502" s="101"/>
      <c r="C502" s="102"/>
      <c r="D502" s="102"/>
      <c r="E502" s="106"/>
    </row>
    <row r="503" spans="1:5" s="104" customFormat="1" ht="15" customHeight="1" x14ac:dyDescent="0.25">
      <c r="A503" s="105"/>
      <c r="B503" s="101"/>
      <c r="C503" s="102"/>
      <c r="D503" s="102"/>
      <c r="E503" s="106"/>
    </row>
    <row r="504" spans="1:5" s="104" customFormat="1" ht="15" customHeight="1" x14ac:dyDescent="0.25">
      <c r="A504" s="105"/>
      <c r="B504" s="101"/>
      <c r="C504" s="102"/>
      <c r="D504" s="102"/>
      <c r="E504" s="106"/>
    </row>
    <row r="505" spans="1:5" s="104" customFormat="1" ht="15" customHeight="1" x14ac:dyDescent="0.25">
      <c r="A505" s="105"/>
      <c r="B505" s="101"/>
      <c r="C505" s="102"/>
      <c r="D505" s="102"/>
      <c r="E505" s="106"/>
    </row>
    <row r="506" spans="1:5" s="104" customFormat="1" ht="15" customHeight="1" x14ac:dyDescent="0.25">
      <c r="A506" s="105"/>
      <c r="B506" s="101"/>
      <c r="C506" s="102"/>
      <c r="D506" s="102"/>
      <c r="E506" s="106"/>
    </row>
    <row r="507" spans="1:5" s="104" customFormat="1" ht="15" customHeight="1" x14ac:dyDescent="0.25">
      <c r="A507" s="105"/>
      <c r="B507" s="101"/>
      <c r="C507" s="102"/>
      <c r="D507" s="102"/>
      <c r="E507" s="106"/>
    </row>
    <row r="508" spans="1:5" s="104" customFormat="1" ht="15" customHeight="1" x14ac:dyDescent="0.25">
      <c r="A508" s="105"/>
      <c r="B508" s="101"/>
      <c r="C508" s="102"/>
      <c r="D508" s="102"/>
      <c r="E508" s="106"/>
    </row>
    <row r="509" spans="1:5" s="104" customFormat="1" ht="15" customHeight="1" x14ac:dyDescent="0.25">
      <c r="A509" s="105"/>
      <c r="B509" s="101"/>
      <c r="C509" s="102"/>
      <c r="D509" s="102"/>
      <c r="E509" s="106"/>
    </row>
    <row r="510" spans="1:5" s="104" customFormat="1" ht="15" customHeight="1" x14ac:dyDescent="0.25">
      <c r="A510" s="105"/>
      <c r="B510" s="101"/>
      <c r="C510" s="102"/>
      <c r="D510" s="102"/>
      <c r="E510" s="106"/>
    </row>
    <row r="511" spans="1:5" s="104" customFormat="1" ht="15" customHeight="1" x14ac:dyDescent="0.25">
      <c r="A511" s="105"/>
      <c r="B511" s="101"/>
      <c r="C511" s="102"/>
      <c r="D511" s="102"/>
      <c r="E511" s="106"/>
    </row>
    <row r="512" spans="1:5" s="104" customFormat="1" ht="15" customHeight="1" x14ac:dyDescent="0.25">
      <c r="A512" s="105"/>
      <c r="B512" s="101"/>
      <c r="C512" s="102"/>
      <c r="D512" s="102"/>
      <c r="E512" s="106"/>
    </row>
    <row r="513" spans="1:5" s="104" customFormat="1" ht="15" customHeight="1" x14ac:dyDescent="0.25">
      <c r="A513" s="105"/>
      <c r="B513" s="101"/>
      <c r="C513" s="102"/>
      <c r="D513" s="102"/>
      <c r="E513" s="106"/>
    </row>
    <row r="514" spans="1:5" s="104" customFormat="1" ht="15" customHeight="1" x14ac:dyDescent="0.25">
      <c r="A514" s="105"/>
      <c r="B514" s="101"/>
      <c r="C514" s="102"/>
      <c r="D514" s="102"/>
      <c r="E514" s="106"/>
    </row>
    <row r="515" spans="1:5" s="104" customFormat="1" ht="15" customHeight="1" x14ac:dyDescent="0.25">
      <c r="A515" s="105"/>
      <c r="B515" s="101"/>
      <c r="C515" s="102"/>
      <c r="D515" s="102"/>
      <c r="E515" s="106"/>
    </row>
    <row r="516" spans="1:5" s="104" customFormat="1" ht="15" customHeight="1" x14ac:dyDescent="0.25">
      <c r="A516" s="105"/>
      <c r="B516" s="101"/>
      <c r="C516" s="102"/>
      <c r="D516" s="102"/>
      <c r="E516" s="106"/>
    </row>
    <row r="517" spans="1:5" s="104" customFormat="1" ht="15" customHeight="1" x14ac:dyDescent="0.25">
      <c r="A517" s="105"/>
      <c r="B517" s="101"/>
      <c r="C517" s="102"/>
      <c r="D517" s="102"/>
      <c r="E517" s="106"/>
    </row>
    <row r="518" spans="1:5" s="104" customFormat="1" ht="15" customHeight="1" x14ac:dyDescent="0.25">
      <c r="A518" s="105"/>
      <c r="B518" s="101"/>
      <c r="C518" s="102"/>
      <c r="D518" s="102"/>
      <c r="E518" s="106"/>
    </row>
    <row r="519" spans="1:5" s="104" customFormat="1" ht="15" customHeight="1" x14ac:dyDescent="0.25">
      <c r="A519" s="105"/>
      <c r="B519" s="101"/>
      <c r="C519" s="102"/>
      <c r="D519" s="102"/>
      <c r="E519" s="106"/>
    </row>
    <row r="520" spans="1:5" s="104" customFormat="1" ht="15" customHeight="1" x14ac:dyDescent="0.25">
      <c r="A520" s="105"/>
      <c r="B520" s="101"/>
      <c r="C520" s="102"/>
      <c r="D520" s="102"/>
      <c r="E520" s="106"/>
    </row>
    <row r="521" spans="1:5" s="104" customFormat="1" ht="15" customHeight="1" x14ac:dyDescent="0.25">
      <c r="A521" s="105"/>
      <c r="B521" s="101"/>
      <c r="C521" s="102"/>
      <c r="D521" s="102"/>
      <c r="E521" s="106"/>
    </row>
    <row r="522" spans="1:5" s="104" customFormat="1" ht="15" customHeight="1" x14ac:dyDescent="0.25">
      <c r="A522" s="105"/>
      <c r="B522" s="101"/>
      <c r="C522" s="102"/>
      <c r="D522" s="102"/>
      <c r="E522" s="106"/>
    </row>
    <row r="523" spans="1:5" s="104" customFormat="1" ht="15" customHeight="1" x14ac:dyDescent="0.25">
      <c r="A523" s="105"/>
      <c r="B523" s="101"/>
      <c r="C523" s="102"/>
      <c r="D523" s="102"/>
      <c r="E523" s="106"/>
    </row>
    <row r="524" spans="1:5" s="104" customFormat="1" ht="15" customHeight="1" x14ac:dyDescent="0.25">
      <c r="A524" s="105"/>
      <c r="B524" s="101"/>
      <c r="C524" s="102"/>
      <c r="D524" s="102"/>
      <c r="E524" s="106"/>
    </row>
    <row r="525" spans="1:5" s="104" customFormat="1" ht="15" customHeight="1" x14ac:dyDescent="0.25">
      <c r="A525" s="105"/>
      <c r="B525" s="101"/>
      <c r="C525" s="102"/>
      <c r="D525" s="102"/>
      <c r="E525" s="106"/>
    </row>
    <row r="526" spans="1:5" s="104" customFormat="1" ht="15" customHeight="1" x14ac:dyDescent="0.25">
      <c r="A526" s="105"/>
      <c r="B526" s="101"/>
      <c r="C526" s="102"/>
      <c r="D526" s="102"/>
      <c r="E526" s="106"/>
    </row>
    <row r="527" spans="1:5" s="104" customFormat="1" ht="15" customHeight="1" x14ac:dyDescent="0.25">
      <c r="A527" s="105"/>
      <c r="B527" s="101"/>
      <c r="C527" s="102"/>
      <c r="D527" s="102"/>
      <c r="E527" s="106"/>
    </row>
    <row r="528" spans="1:5" s="104" customFormat="1" ht="15" customHeight="1" x14ac:dyDescent="0.25">
      <c r="A528" s="105"/>
      <c r="B528" s="101"/>
      <c r="C528" s="102"/>
      <c r="D528" s="102"/>
      <c r="E528" s="106"/>
    </row>
    <row r="529" spans="1:5" s="104" customFormat="1" ht="15" customHeight="1" x14ac:dyDescent="0.25">
      <c r="A529" s="105"/>
      <c r="B529" s="101"/>
      <c r="C529" s="102"/>
      <c r="D529" s="102"/>
      <c r="E529" s="106"/>
    </row>
    <row r="530" spans="1:5" s="104" customFormat="1" ht="15" customHeight="1" x14ac:dyDescent="0.25">
      <c r="A530" s="105"/>
      <c r="B530" s="101"/>
      <c r="C530" s="102"/>
      <c r="D530" s="102"/>
      <c r="E530" s="106"/>
    </row>
    <row r="531" spans="1:5" s="104" customFormat="1" ht="15" customHeight="1" x14ac:dyDescent="0.25">
      <c r="A531" s="105"/>
      <c r="B531" s="101"/>
      <c r="C531" s="102"/>
      <c r="D531" s="102"/>
      <c r="E531" s="106"/>
    </row>
    <row r="532" spans="1:5" s="104" customFormat="1" ht="15" customHeight="1" x14ac:dyDescent="0.25">
      <c r="A532" s="105"/>
      <c r="B532" s="101"/>
      <c r="C532" s="102"/>
      <c r="D532" s="102"/>
      <c r="E532" s="106"/>
    </row>
    <row r="533" spans="1:5" s="104" customFormat="1" ht="15" customHeight="1" x14ac:dyDescent="0.25">
      <c r="A533" s="105"/>
      <c r="B533" s="101"/>
      <c r="C533" s="102"/>
      <c r="D533" s="102"/>
      <c r="E533" s="106"/>
    </row>
    <row r="534" spans="1:5" s="104" customFormat="1" ht="15" customHeight="1" x14ac:dyDescent="0.25">
      <c r="A534" s="105"/>
      <c r="B534" s="101"/>
      <c r="C534" s="102"/>
      <c r="D534" s="102"/>
      <c r="E534" s="106"/>
    </row>
    <row r="535" spans="1:5" s="104" customFormat="1" ht="15" customHeight="1" x14ac:dyDescent="0.25">
      <c r="A535" s="105"/>
      <c r="B535" s="101"/>
      <c r="C535" s="102"/>
      <c r="D535" s="102"/>
      <c r="E535" s="106"/>
    </row>
    <row r="536" spans="1:5" s="104" customFormat="1" ht="15" customHeight="1" x14ac:dyDescent="0.25">
      <c r="A536" s="105"/>
      <c r="B536" s="101"/>
      <c r="C536" s="102"/>
      <c r="D536" s="102"/>
      <c r="E536" s="106"/>
    </row>
    <row r="537" spans="1:5" s="104" customFormat="1" ht="15" customHeight="1" x14ac:dyDescent="0.25">
      <c r="A537" s="105"/>
      <c r="B537" s="101"/>
      <c r="C537" s="102"/>
      <c r="D537" s="102"/>
      <c r="E537" s="106"/>
    </row>
    <row r="538" spans="1:5" s="104" customFormat="1" ht="15" customHeight="1" x14ac:dyDescent="0.25">
      <c r="A538" s="105"/>
      <c r="B538" s="101"/>
      <c r="C538" s="102"/>
      <c r="D538" s="102"/>
      <c r="E538" s="106"/>
    </row>
    <row r="539" spans="1:5" s="104" customFormat="1" ht="15" customHeight="1" x14ac:dyDescent="0.25">
      <c r="A539" s="105"/>
      <c r="B539" s="101"/>
      <c r="C539" s="102"/>
      <c r="D539" s="102"/>
      <c r="E539" s="106"/>
    </row>
    <row r="540" spans="1:5" s="104" customFormat="1" ht="15" customHeight="1" x14ac:dyDescent="0.25">
      <c r="A540" s="105"/>
      <c r="B540" s="101"/>
      <c r="C540" s="102"/>
      <c r="D540" s="102"/>
      <c r="E540" s="106"/>
    </row>
    <row r="541" spans="1:5" s="104" customFormat="1" ht="15" customHeight="1" x14ac:dyDescent="0.25">
      <c r="A541" s="105"/>
      <c r="B541" s="101"/>
      <c r="C541" s="102"/>
      <c r="D541" s="102"/>
      <c r="E541" s="106"/>
    </row>
    <row r="542" spans="1:5" s="104" customFormat="1" ht="15" customHeight="1" x14ac:dyDescent="0.25">
      <c r="A542" s="105"/>
      <c r="B542" s="101"/>
      <c r="C542" s="102"/>
      <c r="D542" s="102"/>
      <c r="E542" s="106"/>
    </row>
    <row r="543" spans="1:5" s="104" customFormat="1" ht="15" customHeight="1" x14ac:dyDescent="0.25">
      <c r="A543" s="105"/>
      <c r="B543" s="101"/>
      <c r="C543" s="102"/>
      <c r="D543" s="102"/>
      <c r="E543" s="106"/>
    </row>
    <row r="544" spans="1:5" s="104" customFormat="1" ht="15" customHeight="1" x14ac:dyDescent="0.25">
      <c r="A544" s="105"/>
      <c r="B544" s="101"/>
      <c r="C544" s="102"/>
      <c r="D544" s="102"/>
      <c r="E544" s="106"/>
    </row>
    <row r="545" spans="1:5" s="104" customFormat="1" ht="15" customHeight="1" x14ac:dyDescent="0.25">
      <c r="A545" s="105"/>
      <c r="B545" s="101"/>
      <c r="C545" s="102"/>
      <c r="D545" s="102"/>
      <c r="E545" s="106"/>
    </row>
    <row r="546" spans="1:5" s="104" customFormat="1" ht="15" customHeight="1" x14ac:dyDescent="0.25">
      <c r="A546" s="105"/>
      <c r="B546" s="101"/>
      <c r="C546" s="102"/>
      <c r="D546" s="102"/>
      <c r="E546" s="106"/>
    </row>
    <row r="547" spans="1:5" s="104" customFormat="1" ht="15" customHeight="1" x14ac:dyDescent="0.25">
      <c r="A547" s="105"/>
      <c r="B547" s="101"/>
      <c r="C547" s="102"/>
      <c r="D547" s="102"/>
      <c r="E547" s="106"/>
    </row>
    <row r="548" spans="1:5" s="104" customFormat="1" ht="15" customHeight="1" x14ac:dyDescent="0.25">
      <c r="A548" s="105"/>
      <c r="B548" s="101"/>
      <c r="C548" s="102"/>
      <c r="D548" s="102"/>
      <c r="E548" s="106"/>
    </row>
    <row r="549" spans="1:5" s="104" customFormat="1" ht="15" customHeight="1" x14ac:dyDescent="0.25">
      <c r="A549" s="105"/>
      <c r="B549" s="101"/>
      <c r="C549" s="102"/>
      <c r="D549" s="102"/>
      <c r="E549" s="106"/>
    </row>
    <row r="550" spans="1:5" s="104" customFormat="1" ht="15" customHeight="1" x14ac:dyDescent="0.25">
      <c r="A550" s="105"/>
      <c r="B550" s="101"/>
      <c r="C550" s="102"/>
      <c r="D550" s="102"/>
      <c r="E550" s="106"/>
    </row>
    <row r="551" spans="1:5" s="104" customFormat="1" ht="15" customHeight="1" x14ac:dyDescent="0.25">
      <c r="A551" s="105"/>
      <c r="B551" s="101"/>
      <c r="C551" s="102"/>
      <c r="D551" s="102"/>
      <c r="E551" s="106"/>
    </row>
    <row r="552" spans="1:5" s="104" customFormat="1" ht="15" customHeight="1" x14ac:dyDescent="0.25">
      <c r="A552" s="105"/>
      <c r="B552" s="101"/>
      <c r="C552" s="102"/>
      <c r="D552" s="102"/>
      <c r="E552" s="106"/>
    </row>
    <row r="553" spans="1:5" s="104" customFormat="1" ht="15" customHeight="1" x14ac:dyDescent="0.25">
      <c r="A553" s="105"/>
      <c r="B553" s="101"/>
      <c r="C553" s="102"/>
      <c r="D553" s="102"/>
      <c r="E553" s="106"/>
    </row>
    <row r="554" spans="1:5" s="104" customFormat="1" ht="15" customHeight="1" x14ac:dyDescent="0.25">
      <c r="A554" s="105"/>
      <c r="B554" s="101"/>
      <c r="C554" s="102"/>
      <c r="D554" s="102"/>
      <c r="E554" s="106"/>
    </row>
    <row r="555" spans="1:5" s="104" customFormat="1" ht="15" customHeight="1" x14ac:dyDescent="0.25">
      <c r="A555" s="105"/>
      <c r="B555" s="101"/>
      <c r="C555" s="102"/>
      <c r="D555" s="102"/>
      <c r="E555" s="106"/>
    </row>
    <row r="556" spans="1:5" s="104" customFormat="1" ht="15" customHeight="1" x14ac:dyDescent="0.25">
      <c r="A556" s="105"/>
      <c r="B556" s="101"/>
      <c r="C556" s="102"/>
      <c r="D556" s="102"/>
      <c r="E556" s="106"/>
    </row>
    <row r="557" spans="1:5" s="104" customFormat="1" ht="15" customHeight="1" x14ac:dyDescent="0.25">
      <c r="A557" s="105"/>
      <c r="B557" s="101"/>
      <c r="C557" s="102"/>
      <c r="D557" s="102"/>
      <c r="E557" s="106"/>
    </row>
    <row r="558" spans="1:5" s="104" customFormat="1" ht="15" customHeight="1" x14ac:dyDescent="0.25">
      <c r="A558" s="105"/>
      <c r="B558" s="101"/>
      <c r="C558" s="102"/>
      <c r="D558" s="102"/>
      <c r="E558" s="106"/>
    </row>
    <row r="559" spans="1:5" s="104" customFormat="1" ht="15" customHeight="1" x14ac:dyDescent="0.25">
      <c r="A559" s="105"/>
      <c r="B559" s="101"/>
      <c r="C559" s="102"/>
      <c r="D559" s="102"/>
      <c r="E559" s="106"/>
    </row>
    <row r="560" spans="1:5" s="104" customFormat="1" ht="15" customHeight="1" x14ac:dyDescent="0.25">
      <c r="A560" s="105"/>
      <c r="B560" s="101"/>
      <c r="C560" s="102"/>
      <c r="D560" s="102"/>
      <c r="E560" s="106"/>
    </row>
    <row r="561" spans="1:5" s="104" customFormat="1" ht="15" customHeight="1" x14ac:dyDescent="0.25">
      <c r="A561" s="105"/>
      <c r="B561" s="101"/>
      <c r="C561" s="102"/>
      <c r="D561" s="102"/>
      <c r="E561" s="106"/>
    </row>
    <row r="562" spans="1:5" s="104" customFormat="1" ht="15" customHeight="1" x14ac:dyDescent="0.25">
      <c r="A562" s="105"/>
      <c r="B562" s="101"/>
      <c r="C562" s="102"/>
      <c r="D562" s="102"/>
      <c r="E562" s="106"/>
    </row>
    <row r="563" spans="1:5" s="104" customFormat="1" ht="15" customHeight="1" x14ac:dyDescent="0.25">
      <c r="A563" s="105"/>
      <c r="B563" s="101"/>
      <c r="C563" s="102"/>
      <c r="D563" s="102"/>
      <c r="E563" s="106"/>
    </row>
    <row r="564" spans="1:5" s="104" customFormat="1" ht="15" customHeight="1" x14ac:dyDescent="0.25">
      <c r="A564" s="105"/>
      <c r="B564" s="101"/>
      <c r="C564" s="102"/>
      <c r="D564" s="102"/>
      <c r="E564" s="106"/>
    </row>
    <row r="565" spans="1:5" s="104" customFormat="1" ht="15" customHeight="1" x14ac:dyDescent="0.25">
      <c r="A565" s="105"/>
      <c r="B565" s="101"/>
      <c r="C565" s="102"/>
      <c r="D565" s="102"/>
      <c r="E565" s="106"/>
    </row>
    <row r="566" spans="1:5" s="104" customFormat="1" ht="15" customHeight="1" x14ac:dyDescent="0.25">
      <c r="A566" s="105"/>
      <c r="B566" s="101"/>
      <c r="C566" s="102"/>
      <c r="D566" s="102"/>
      <c r="E566" s="106"/>
    </row>
    <row r="567" spans="1:5" s="104" customFormat="1" ht="15" customHeight="1" x14ac:dyDescent="0.25">
      <c r="A567" s="105"/>
      <c r="B567" s="101"/>
      <c r="C567" s="102"/>
      <c r="D567" s="102"/>
      <c r="E567" s="106"/>
    </row>
    <row r="568" spans="1:5" s="104" customFormat="1" ht="15" customHeight="1" x14ac:dyDescent="0.25">
      <c r="A568" s="105"/>
      <c r="B568" s="101"/>
      <c r="C568" s="102"/>
      <c r="D568" s="102"/>
      <c r="E568" s="106"/>
    </row>
    <row r="569" spans="1:5" s="104" customFormat="1" ht="15" customHeight="1" x14ac:dyDescent="0.25">
      <c r="A569" s="105"/>
      <c r="B569" s="101"/>
      <c r="C569" s="102"/>
      <c r="D569" s="102"/>
      <c r="E569" s="106"/>
    </row>
    <row r="570" spans="1:5" s="104" customFormat="1" ht="15" customHeight="1" x14ac:dyDescent="0.25">
      <c r="A570" s="105"/>
      <c r="B570" s="101"/>
      <c r="C570" s="102"/>
      <c r="D570" s="102"/>
      <c r="E570" s="106"/>
    </row>
    <row r="571" spans="1:5" s="104" customFormat="1" ht="15" customHeight="1" x14ac:dyDescent="0.25">
      <c r="A571" s="105"/>
      <c r="B571" s="101"/>
      <c r="C571" s="102"/>
      <c r="D571" s="102"/>
      <c r="E571" s="106"/>
    </row>
    <row r="572" spans="1:5" s="104" customFormat="1" ht="15" customHeight="1" x14ac:dyDescent="0.25">
      <c r="A572" s="105"/>
      <c r="B572" s="101"/>
      <c r="C572" s="102"/>
      <c r="D572" s="102"/>
      <c r="E572" s="106"/>
    </row>
    <row r="573" spans="1:5" s="104" customFormat="1" ht="15" customHeight="1" x14ac:dyDescent="0.25">
      <c r="A573" s="105"/>
      <c r="B573" s="101"/>
      <c r="C573" s="102"/>
      <c r="D573" s="102"/>
      <c r="E573" s="106"/>
    </row>
    <row r="574" spans="1:5" s="104" customFormat="1" ht="15" customHeight="1" x14ac:dyDescent="0.25">
      <c r="A574" s="105"/>
      <c r="B574" s="101"/>
      <c r="C574" s="102"/>
      <c r="D574" s="102"/>
      <c r="E574" s="106"/>
    </row>
    <row r="575" spans="1:5" s="104" customFormat="1" ht="15" customHeight="1" x14ac:dyDescent="0.25">
      <c r="A575" s="105"/>
      <c r="B575" s="101"/>
      <c r="C575" s="102"/>
      <c r="D575" s="102"/>
      <c r="E575" s="106"/>
    </row>
    <row r="576" spans="1:5" s="104" customFormat="1" ht="15" customHeight="1" x14ac:dyDescent="0.25">
      <c r="A576" s="105"/>
      <c r="B576" s="101"/>
      <c r="C576" s="102"/>
      <c r="D576" s="102"/>
      <c r="E576" s="106"/>
    </row>
    <row r="577" spans="1:5" s="104" customFormat="1" ht="15" customHeight="1" x14ac:dyDescent="0.25">
      <c r="A577" s="105"/>
      <c r="B577" s="101"/>
      <c r="C577" s="102"/>
      <c r="D577" s="102"/>
      <c r="E577" s="106"/>
    </row>
    <row r="578" spans="1:5" s="104" customFormat="1" ht="15" customHeight="1" x14ac:dyDescent="0.25">
      <c r="A578" s="105"/>
      <c r="B578" s="101"/>
      <c r="C578" s="102"/>
      <c r="D578" s="102"/>
      <c r="E578" s="106"/>
    </row>
    <row r="579" spans="1:5" s="104" customFormat="1" ht="15" customHeight="1" x14ac:dyDescent="0.25">
      <c r="A579" s="105"/>
      <c r="B579" s="101"/>
      <c r="C579" s="102"/>
      <c r="D579" s="102"/>
      <c r="E579" s="106"/>
    </row>
    <row r="580" spans="1:5" s="104" customFormat="1" ht="15" customHeight="1" x14ac:dyDescent="0.25">
      <c r="A580" s="105"/>
      <c r="B580" s="101"/>
      <c r="C580" s="102"/>
      <c r="D580" s="102"/>
      <c r="E580" s="106"/>
    </row>
    <row r="581" spans="1:5" s="104" customFormat="1" ht="15" customHeight="1" x14ac:dyDescent="0.25">
      <c r="A581" s="105"/>
      <c r="B581" s="101"/>
      <c r="C581" s="102"/>
      <c r="D581" s="102"/>
      <c r="E581" s="106"/>
    </row>
    <row r="582" spans="1:5" s="104" customFormat="1" ht="15" customHeight="1" x14ac:dyDescent="0.25">
      <c r="A582" s="105"/>
      <c r="B582" s="101"/>
      <c r="C582" s="102"/>
      <c r="D582" s="102"/>
      <c r="E582" s="106"/>
    </row>
    <row r="583" spans="1:5" s="104" customFormat="1" ht="15" customHeight="1" x14ac:dyDescent="0.25">
      <c r="A583" s="105"/>
      <c r="B583" s="101"/>
      <c r="C583" s="102"/>
      <c r="D583" s="102"/>
      <c r="E583" s="106"/>
    </row>
    <row r="584" spans="1:5" s="104" customFormat="1" ht="15" customHeight="1" x14ac:dyDescent="0.25">
      <c r="A584" s="105"/>
      <c r="B584" s="101"/>
      <c r="C584" s="102"/>
      <c r="D584" s="102"/>
      <c r="E584" s="106"/>
    </row>
    <row r="585" spans="1:5" s="104" customFormat="1" ht="15" customHeight="1" x14ac:dyDescent="0.25">
      <c r="A585" s="105"/>
      <c r="B585" s="101"/>
      <c r="C585" s="102"/>
      <c r="D585" s="102"/>
      <c r="E585" s="106"/>
    </row>
    <row r="586" spans="1:5" s="104" customFormat="1" ht="15" customHeight="1" x14ac:dyDescent="0.25">
      <c r="A586" s="105"/>
      <c r="B586" s="101"/>
      <c r="C586" s="102"/>
      <c r="D586" s="102"/>
      <c r="E586" s="106"/>
    </row>
    <row r="587" spans="1:5" s="104" customFormat="1" ht="15" customHeight="1" x14ac:dyDescent="0.25">
      <c r="A587" s="105"/>
      <c r="B587" s="101"/>
      <c r="C587" s="102"/>
      <c r="D587" s="102"/>
      <c r="E587" s="106"/>
    </row>
    <row r="588" spans="1:5" s="104" customFormat="1" ht="15" customHeight="1" x14ac:dyDescent="0.25">
      <c r="A588" s="105"/>
      <c r="B588" s="101"/>
      <c r="C588" s="102"/>
      <c r="D588" s="102"/>
      <c r="E588" s="106"/>
    </row>
    <row r="589" spans="1:5" s="104" customFormat="1" ht="15" customHeight="1" x14ac:dyDescent="0.25">
      <c r="A589" s="105"/>
      <c r="B589" s="101"/>
      <c r="C589" s="102"/>
      <c r="D589" s="102"/>
      <c r="E589" s="106"/>
    </row>
    <row r="590" spans="1:5" s="104" customFormat="1" ht="15" customHeight="1" x14ac:dyDescent="0.25">
      <c r="A590" s="105"/>
      <c r="B590" s="101"/>
      <c r="C590" s="102"/>
      <c r="D590" s="102"/>
      <c r="E590" s="106"/>
    </row>
    <row r="591" spans="1:5" s="104" customFormat="1" ht="15" customHeight="1" x14ac:dyDescent="0.25">
      <c r="A591" s="105"/>
      <c r="B591" s="101"/>
      <c r="C591" s="102"/>
      <c r="D591" s="102"/>
      <c r="E591" s="106"/>
    </row>
    <row r="592" spans="1:5" s="104" customFormat="1" ht="15" customHeight="1" x14ac:dyDescent="0.25">
      <c r="A592" s="105"/>
      <c r="B592" s="101"/>
      <c r="C592" s="102"/>
      <c r="D592" s="102"/>
      <c r="E592" s="106"/>
    </row>
    <row r="593" spans="1:5" s="104" customFormat="1" ht="15" customHeight="1" x14ac:dyDescent="0.25">
      <c r="A593" s="105"/>
      <c r="B593" s="101"/>
      <c r="C593" s="102"/>
      <c r="D593" s="102"/>
      <c r="E593" s="106"/>
    </row>
    <row r="594" spans="1:5" s="104" customFormat="1" ht="15" customHeight="1" x14ac:dyDescent="0.25">
      <c r="A594" s="105"/>
      <c r="B594" s="101"/>
      <c r="C594" s="102"/>
      <c r="D594" s="102"/>
      <c r="E594" s="106"/>
    </row>
    <row r="595" spans="1:5" s="104" customFormat="1" ht="15" customHeight="1" x14ac:dyDescent="0.25">
      <c r="A595" s="105"/>
      <c r="B595" s="101"/>
      <c r="C595" s="102"/>
      <c r="D595" s="102"/>
      <c r="E595" s="106"/>
    </row>
    <row r="596" spans="1:5" s="104" customFormat="1" ht="15" customHeight="1" x14ac:dyDescent="0.25">
      <c r="A596" s="105"/>
      <c r="B596" s="101"/>
      <c r="C596" s="102"/>
      <c r="D596" s="102"/>
      <c r="E596" s="106"/>
    </row>
    <row r="597" spans="1:5" s="104" customFormat="1" ht="15" customHeight="1" x14ac:dyDescent="0.25">
      <c r="A597" s="105"/>
      <c r="B597" s="101"/>
      <c r="C597" s="102"/>
      <c r="D597" s="102"/>
      <c r="E597" s="106"/>
    </row>
    <row r="598" spans="1:5" s="104" customFormat="1" ht="15" customHeight="1" x14ac:dyDescent="0.25">
      <c r="A598" s="105"/>
      <c r="B598" s="101"/>
      <c r="C598" s="102"/>
      <c r="D598" s="102"/>
      <c r="E598" s="106"/>
    </row>
    <row r="599" spans="1:5" s="104" customFormat="1" ht="15" customHeight="1" x14ac:dyDescent="0.25">
      <c r="A599" s="105"/>
      <c r="B599" s="101"/>
      <c r="C599" s="102"/>
      <c r="D599" s="102"/>
      <c r="E599" s="106"/>
    </row>
    <row r="600" spans="1:5" s="104" customFormat="1" ht="15" customHeight="1" x14ac:dyDescent="0.25">
      <c r="A600" s="105"/>
      <c r="B600" s="101"/>
      <c r="C600" s="102"/>
      <c r="D600" s="102"/>
      <c r="E600" s="106"/>
    </row>
    <row r="601" spans="1:5" s="104" customFormat="1" ht="15" customHeight="1" x14ac:dyDescent="0.25">
      <c r="A601" s="105"/>
      <c r="B601" s="101"/>
      <c r="C601" s="102"/>
      <c r="D601" s="102"/>
      <c r="E601" s="106"/>
    </row>
    <row r="602" spans="1:5" s="104" customFormat="1" ht="15" customHeight="1" x14ac:dyDescent="0.25">
      <c r="A602" s="105"/>
      <c r="B602" s="101"/>
      <c r="C602" s="102"/>
      <c r="D602" s="102"/>
      <c r="E602" s="106"/>
    </row>
    <row r="603" spans="1:5" s="104" customFormat="1" ht="15" customHeight="1" x14ac:dyDescent="0.25">
      <c r="A603" s="105"/>
      <c r="B603" s="101"/>
      <c r="C603" s="102"/>
      <c r="D603" s="102"/>
      <c r="E603" s="106"/>
    </row>
    <row r="604" spans="1:5" s="104" customFormat="1" ht="15" customHeight="1" x14ac:dyDescent="0.25">
      <c r="A604" s="105"/>
      <c r="B604" s="101"/>
      <c r="C604" s="102"/>
      <c r="D604" s="102"/>
      <c r="E604" s="106"/>
    </row>
    <row r="605" spans="1:5" s="104" customFormat="1" ht="15" customHeight="1" x14ac:dyDescent="0.25">
      <c r="A605" s="105"/>
      <c r="B605" s="101"/>
      <c r="C605" s="102"/>
      <c r="D605" s="102"/>
      <c r="E605" s="106"/>
    </row>
    <row r="606" spans="1:5" s="104" customFormat="1" ht="15" customHeight="1" x14ac:dyDescent="0.25">
      <c r="A606" s="105"/>
      <c r="B606" s="101"/>
      <c r="C606" s="102"/>
      <c r="D606" s="102"/>
      <c r="E606" s="106"/>
    </row>
    <row r="607" spans="1:5" s="104" customFormat="1" ht="15" customHeight="1" x14ac:dyDescent="0.25">
      <c r="A607" s="105"/>
      <c r="B607" s="101"/>
      <c r="C607" s="102"/>
      <c r="D607" s="102"/>
      <c r="E607" s="106"/>
    </row>
    <row r="608" spans="1:5" s="104" customFormat="1" ht="15" customHeight="1" x14ac:dyDescent="0.25">
      <c r="A608" s="105"/>
      <c r="B608" s="101"/>
      <c r="C608" s="102"/>
      <c r="D608" s="102"/>
      <c r="E608" s="106"/>
    </row>
    <row r="609" spans="1:5" s="104" customFormat="1" ht="15" customHeight="1" x14ac:dyDescent="0.25">
      <c r="A609" s="105"/>
      <c r="B609" s="101"/>
      <c r="C609" s="102"/>
      <c r="D609" s="102"/>
      <c r="E609" s="106"/>
    </row>
    <row r="610" spans="1:5" s="104" customFormat="1" ht="15" customHeight="1" x14ac:dyDescent="0.25">
      <c r="A610" s="105"/>
      <c r="B610" s="101"/>
      <c r="C610" s="102"/>
      <c r="D610" s="102"/>
      <c r="E610" s="106"/>
    </row>
    <row r="611" spans="1:5" s="104" customFormat="1" ht="15" customHeight="1" x14ac:dyDescent="0.25">
      <c r="A611" s="105"/>
      <c r="B611" s="101"/>
      <c r="C611" s="102"/>
      <c r="D611" s="102"/>
      <c r="E611" s="106"/>
    </row>
    <row r="612" spans="1:5" s="104" customFormat="1" ht="15" customHeight="1" x14ac:dyDescent="0.25">
      <c r="A612" s="105"/>
      <c r="B612" s="101"/>
      <c r="C612" s="102"/>
      <c r="D612" s="102"/>
      <c r="E612" s="106"/>
    </row>
    <row r="613" spans="1:5" s="104" customFormat="1" ht="15" customHeight="1" x14ac:dyDescent="0.25">
      <c r="A613" s="105"/>
      <c r="B613" s="101"/>
      <c r="C613" s="102"/>
      <c r="D613" s="102"/>
      <c r="E613" s="106"/>
    </row>
    <row r="614" spans="1:5" s="104" customFormat="1" ht="15" customHeight="1" x14ac:dyDescent="0.25">
      <c r="A614" s="105"/>
      <c r="B614" s="101"/>
      <c r="C614" s="102"/>
      <c r="D614" s="102"/>
      <c r="E614" s="106"/>
    </row>
    <row r="615" spans="1:5" s="104" customFormat="1" ht="15" customHeight="1" x14ac:dyDescent="0.25">
      <c r="A615" s="105"/>
      <c r="B615" s="101"/>
      <c r="C615" s="102"/>
      <c r="D615" s="102"/>
      <c r="E615" s="106"/>
    </row>
    <row r="616" spans="1:5" s="104" customFormat="1" ht="15" customHeight="1" x14ac:dyDescent="0.25">
      <c r="A616" s="105"/>
      <c r="B616" s="101"/>
      <c r="C616" s="102"/>
      <c r="D616" s="102"/>
      <c r="E616" s="106"/>
    </row>
    <row r="617" spans="1:5" s="104" customFormat="1" ht="15" customHeight="1" x14ac:dyDescent="0.25">
      <c r="A617" s="105"/>
      <c r="B617" s="101"/>
      <c r="C617" s="102"/>
      <c r="D617" s="102"/>
      <c r="E617" s="106"/>
    </row>
    <row r="618" spans="1:5" s="104" customFormat="1" ht="15" customHeight="1" x14ac:dyDescent="0.25">
      <c r="A618" s="105"/>
      <c r="B618" s="101"/>
      <c r="C618" s="102"/>
      <c r="D618" s="102"/>
      <c r="E618" s="106"/>
    </row>
    <row r="619" spans="1:5" s="104" customFormat="1" ht="15" customHeight="1" x14ac:dyDescent="0.25">
      <c r="A619" s="105"/>
      <c r="B619" s="101"/>
      <c r="C619" s="102"/>
      <c r="D619" s="102"/>
      <c r="E619" s="106"/>
    </row>
    <row r="620" spans="1:5" s="104" customFormat="1" ht="15" customHeight="1" x14ac:dyDescent="0.25">
      <c r="A620" s="105"/>
      <c r="B620" s="101"/>
      <c r="C620" s="102"/>
      <c r="D620" s="102"/>
      <c r="E620" s="106"/>
    </row>
    <row r="621" spans="1:5" s="104" customFormat="1" ht="15" customHeight="1" x14ac:dyDescent="0.25">
      <c r="A621" s="105"/>
      <c r="B621" s="101"/>
      <c r="C621" s="102"/>
      <c r="D621" s="102"/>
      <c r="E621" s="106"/>
    </row>
    <row r="622" spans="1:5" s="104" customFormat="1" ht="15" customHeight="1" x14ac:dyDescent="0.25">
      <c r="A622" s="105"/>
      <c r="B622" s="101"/>
      <c r="C622" s="102"/>
      <c r="D622" s="102"/>
      <c r="E622" s="106"/>
    </row>
    <row r="623" spans="1:5" s="104" customFormat="1" ht="15" customHeight="1" x14ac:dyDescent="0.25">
      <c r="A623" s="105"/>
      <c r="B623" s="101"/>
      <c r="C623" s="102"/>
      <c r="D623" s="102"/>
      <c r="E623" s="106"/>
    </row>
    <row r="624" spans="1:5" s="104" customFormat="1" ht="15" customHeight="1" x14ac:dyDescent="0.25">
      <c r="A624" s="105"/>
      <c r="B624" s="101"/>
      <c r="C624" s="102"/>
      <c r="D624" s="102"/>
      <c r="E624" s="106"/>
    </row>
    <row r="625" spans="1:5" s="104" customFormat="1" ht="15" customHeight="1" x14ac:dyDescent="0.25">
      <c r="A625" s="105"/>
      <c r="B625" s="101"/>
      <c r="C625" s="102"/>
      <c r="D625" s="102"/>
      <c r="E625" s="106"/>
    </row>
    <row r="626" spans="1:5" s="104" customFormat="1" ht="15" customHeight="1" x14ac:dyDescent="0.25">
      <c r="A626" s="105"/>
      <c r="B626" s="101"/>
      <c r="C626" s="102"/>
      <c r="D626" s="102"/>
      <c r="E626" s="106"/>
    </row>
    <row r="627" spans="1:5" s="104" customFormat="1" ht="15" customHeight="1" x14ac:dyDescent="0.25">
      <c r="A627" s="105"/>
      <c r="B627" s="101"/>
      <c r="C627" s="102"/>
      <c r="D627" s="102"/>
      <c r="E627" s="106"/>
    </row>
    <row r="628" spans="1:5" s="104" customFormat="1" ht="15" customHeight="1" x14ac:dyDescent="0.25">
      <c r="A628" s="105"/>
      <c r="B628" s="101"/>
      <c r="C628" s="102"/>
      <c r="D628" s="102"/>
      <c r="E628" s="106"/>
    </row>
    <row r="629" spans="1:5" s="104" customFormat="1" ht="15" customHeight="1" x14ac:dyDescent="0.25">
      <c r="A629" s="105"/>
      <c r="B629" s="101"/>
      <c r="C629" s="102"/>
      <c r="D629" s="102"/>
      <c r="E629" s="106"/>
    </row>
    <row r="630" spans="1:5" s="104" customFormat="1" ht="15" customHeight="1" x14ac:dyDescent="0.25">
      <c r="A630" s="105"/>
      <c r="B630" s="101"/>
      <c r="C630" s="102"/>
      <c r="D630" s="102"/>
      <c r="E630" s="106"/>
    </row>
    <row r="631" spans="1:5" s="104" customFormat="1" ht="15" customHeight="1" x14ac:dyDescent="0.25">
      <c r="A631" s="105"/>
      <c r="B631" s="101"/>
      <c r="C631" s="102"/>
      <c r="D631" s="102"/>
      <c r="E631" s="106"/>
    </row>
    <row r="632" spans="1:5" s="104" customFormat="1" ht="15" customHeight="1" x14ac:dyDescent="0.25">
      <c r="A632" s="105"/>
      <c r="B632" s="101"/>
      <c r="C632" s="102"/>
      <c r="D632" s="102"/>
      <c r="E632" s="106"/>
    </row>
    <row r="633" spans="1:5" s="104" customFormat="1" ht="15" customHeight="1" x14ac:dyDescent="0.25">
      <c r="A633" s="105"/>
      <c r="B633" s="101"/>
      <c r="C633" s="102"/>
      <c r="D633" s="102"/>
      <c r="E633" s="106"/>
    </row>
    <row r="634" spans="1:5" s="104" customFormat="1" ht="15" customHeight="1" x14ac:dyDescent="0.25">
      <c r="A634" s="105"/>
      <c r="B634" s="101"/>
      <c r="C634" s="102"/>
      <c r="D634" s="102"/>
      <c r="E634" s="106"/>
    </row>
    <row r="635" spans="1:5" s="104" customFormat="1" ht="15" customHeight="1" x14ac:dyDescent="0.25">
      <c r="A635" s="105"/>
      <c r="B635" s="101"/>
      <c r="C635" s="102"/>
      <c r="D635" s="102"/>
      <c r="E635" s="106"/>
    </row>
    <row r="636" spans="1:5" s="104" customFormat="1" ht="15" customHeight="1" x14ac:dyDescent="0.25">
      <c r="A636" s="105"/>
      <c r="B636" s="101"/>
      <c r="C636" s="102"/>
      <c r="D636" s="102"/>
      <c r="E636" s="106"/>
    </row>
    <row r="637" spans="1:5" s="104" customFormat="1" ht="15" customHeight="1" x14ac:dyDescent="0.25">
      <c r="A637" s="105"/>
      <c r="B637" s="101"/>
      <c r="C637" s="102"/>
      <c r="D637" s="102"/>
      <c r="E637" s="106"/>
    </row>
    <row r="638" spans="1:5" s="104" customFormat="1" ht="15" customHeight="1" x14ac:dyDescent="0.25">
      <c r="A638" s="105"/>
      <c r="B638" s="101"/>
      <c r="C638" s="102"/>
      <c r="D638" s="102"/>
      <c r="E638" s="106"/>
    </row>
    <row r="639" spans="1:5" s="104" customFormat="1" ht="15" customHeight="1" x14ac:dyDescent="0.25">
      <c r="A639" s="105"/>
      <c r="B639" s="101"/>
      <c r="C639" s="102"/>
      <c r="D639" s="102"/>
      <c r="E639" s="106"/>
    </row>
    <row r="640" spans="1:5" s="104" customFormat="1" ht="15" customHeight="1" x14ac:dyDescent="0.25">
      <c r="A640" s="105"/>
      <c r="B640" s="101"/>
      <c r="C640" s="102"/>
      <c r="D640" s="102"/>
      <c r="E640" s="106"/>
    </row>
    <row r="641" spans="1:5" s="104" customFormat="1" ht="15" customHeight="1" x14ac:dyDescent="0.25">
      <c r="A641" s="105"/>
      <c r="B641" s="101"/>
      <c r="C641" s="102"/>
      <c r="D641" s="102"/>
      <c r="E641" s="106"/>
    </row>
    <row r="642" spans="1:5" s="104" customFormat="1" ht="15" customHeight="1" x14ac:dyDescent="0.25">
      <c r="A642" s="105"/>
      <c r="B642" s="101"/>
      <c r="C642" s="102"/>
      <c r="D642" s="102"/>
      <c r="E642" s="106"/>
    </row>
    <row r="643" spans="1:5" s="104" customFormat="1" ht="15" customHeight="1" x14ac:dyDescent="0.25">
      <c r="A643" s="105"/>
      <c r="B643" s="101"/>
      <c r="C643" s="102"/>
      <c r="D643" s="102"/>
      <c r="E643" s="106"/>
    </row>
    <row r="644" spans="1:5" s="104" customFormat="1" ht="15" customHeight="1" x14ac:dyDescent="0.25">
      <c r="A644" s="105"/>
      <c r="B644" s="101"/>
      <c r="C644" s="102"/>
      <c r="D644" s="102"/>
      <c r="E644" s="106"/>
    </row>
    <row r="645" spans="1:5" s="104" customFormat="1" ht="15" customHeight="1" x14ac:dyDescent="0.25">
      <c r="A645" s="105"/>
      <c r="B645" s="101"/>
      <c r="C645" s="102"/>
      <c r="D645" s="102"/>
      <c r="E645" s="106"/>
    </row>
    <row r="646" spans="1:5" s="104" customFormat="1" ht="15" customHeight="1" x14ac:dyDescent="0.25">
      <c r="A646" s="105"/>
      <c r="B646" s="101"/>
      <c r="C646" s="102"/>
      <c r="D646" s="102"/>
      <c r="E646" s="106"/>
    </row>
    <row r="647" spans="1:5" s="104" customFormat="1" ht="15" customHeight="1" x14ac:dyDescent="0.25">
      <c r="A647" s="105"/>
      <c r="B647" s="101"/>
      <c r="C647" s="102"/>
      <c r="D647" s="102"/>
      <c r="E647" s="106"/>
    </row>
    <row r="648" spans="1:5" s="104" customFormat="1" ht="15" customHeight="1" x14ac:dyDescent="0.25">
      <c r="A648" s="105"/>
      <c r="B648" s="101"/>
      <c r="C648" s="102"/>
      <c r="D648" s="102"/>
      <c r="E648" s="106"/>
    </row>
    <row r="649" spans="1:5" s="104" customFormat="1" ht="15" customHeight="1" x14ac:dyDescent="0.25">
      <c r="A649" s="105"/>
      <c r="B649" s="101"/>
      <c r="C649" s="102"/>
      <c r="D649" s="102"/>
      <c r="E649" s="106"/>
    </row>
    <row r="650" spans="1:5" s="104" customFormat="1" ht="15" customHeight="1" x14ac:dyDescent="0.25">
      <c r="A650" s="105"/>
      <c r="B650" s="101"/>
      <c r="C650" s="102"/>
      <c r="D650" s="102"/>
      <c r="E650" s="106"/>
    </row>
    <row r="651" spans="1:5" s="104" customFormat="1" ht="15" customHeight="1" x14ac:dyDescent="0.25">
      <c r="A651" s="105"/>
      <c r="B651" s="101"/>
      <c r="C651" s="102"/>
      <c r="D651" s="102"/>
      <c r="E651" s="106"/>
    </row>
    <row r="652" spans="1:5" s="104" customFormat="1" ht="15" customHeight="1" x14ac:dyDescent="0.25">
      <c r="A652" s="105"/>
      <c r="B652" s="101"/>
      <c r="C652" s="102"/>
      <c r="D652" s="102"/>
      <c r="E652" s="106"/>
    </row>
    <row r="653" spans="1:5" s="104" customFormat="1" ht="15" customHeight="1" x14ac:dyDescent="0.25">
      <c r="A653" s="105"/>
      <c r="B653" s="101"/>
      <c r="C653" s="102"/>
      <c r="D653" s="102"/>
      <c r="E653" s="106"/>
    </row>
    <row r="654" spans="1:5" s="104" customFormat="1" ht="15" customHeight="1" x14ac:dyDescent="0.25">
      <c r="A654" s="105"/>
      <c r="B654" s="101"/>
      <c r="C654" s="102"/>
      <c r="D654" s="102"/>
      <c r="E654" s="106"/>
    </row>
    <row r="655" spans="1:5" s="104" customFormat="1" ht="15" customHeight="1" x14ac:dyDescent="0.25">
      <c r="A655" s="105"/>
      <c r="B655" s="101"/>
      <c r="C655" s="102"/>
      <c r="D655" s="102"/>
      <c r="E655" s="106"/>
    </row>
    <row r="656" spans="1:5" s="104" customFormat="1" ht="15" customHeight="1" x14ac:dyDescent="0.25">
      <c r="A656" s="105"/>
      <c r="B656" s="101"/>
      <c r="C656" s="102"/>
      <c r="D656" s="102"/>
      <c r="E656" s="106"/>
    </row>
    <row r="657" spans="1:5" s="104" customFormat="1" ht="15" customHeight="1" x14ac:dyDescent="0.25">
      <c r="A657" s="105"/>
      <c r="B657" s="101"/>
      <c r="C657" s="102"/>
      <c r="D657" s="102"/>
      <c r="E657" s="106"/>
    </row>
    <row r="658" spans="1:5" s="104" customFormat="1" ht="15" customHeight="1" x14ac:dyDescent="0.25">
      <c r="A658" s="105"/>
      <c r="B658" s="101"/>
      <c r="C658" s="102"/>
      <c r="D658" s="102"/>
      <c r="E658" s="106"/>
    </row>
    <row r="659" spans="1:5" s="104" customFormat="1" ht="15" customHeight="1" x14ac:dyDescent="0.25">
      <c r="A659" s="105"/>
      <c r="B659" s="101"/>
      <c r="C659" s="102"/>
      <c r="D659" s="102"/>
      <c r="E659" s="106"/>
    </row>
    <row r="660" spans="1:5" s="104" customFormat="1" ht="15" customHeight="1" x14ac:dyDescent="0.25">
      <c r="A660" s="105"/>
      <c r="B660" s="101"/>
      <c r="C660" s="102"/>
      <c r="D660" s="102"/>
      <c r="E660" s="106"/>
    </row>
    <row r="661" spans="1:5" s="104" customFormat="1" ht="15" customHeight="1" x14ac:dyDescent="0.25">
      <c r="A661" s="105"/>
      <c r="B661" s="101"/>
      <c r="C661" s="102"/>
      <c r="D661" s="102"/>
      <c r="E661" s="106"/>
    </row>
    <row r="662" spans="1:5" s="104" customFormat="1" ht="15" customHeight="1" x14ac:dyDescent="0.25">
      <c r="A662" s="105"/>
      <c r="B662" s="101"/>
      <c r="C662" s="102"/>
      <c r="D662" s="102"/>
      <c r="E662" s="106"/>
    </row>
    <row r="663" spans="1:5" s="104" customFormat="1" ht="15" customHeight="1" x14ac:dyDescent="0.25">
      <c r="A663" s="105"/>
      <c r="B663" s="101"/>
      <c r="C663" s="102"/>
      <c r="D663" s="102"/>
      <c r="E663" s="106"/>
    </row>
    <row r="664" spans="1:5" s="104" customFormat="1" ht="15" customHeight="1" x14ac:dyDescent="0.25">
      <c r="A664" s="105"/>
      <c r="B664" s="101"/>
      <c r="C664" s="102"/>
      <c r="D664" s="102"/>
      <c r="E664" s="106"/>
    </row>
    <row r="665" spans="1:5" s="104" customFormat="1" ht="15" customHeight="1" x14ac:dyDescent="0.25">
      <c r="A665" s="105"/>
      <c r="B665" s="101"/>
      <c r="C665" s="102"/>
      <c r="D665" s="102"/>
      <c r="E665" s="106"/>
    </row>
    <row r="666" spans="1:5" s="104" customFormat="1" ht="15" customHeight="1" x14ac:dyDescent="0.25">
      <c r="A666" s="105"/>
      <c r="B666" s="101"/>
      <c r="C666" s="102"/>
      <c r="D666" s="102"/>
      <c r="E666" s="106"/>
    </row>
    <row r="667" spans="1:5" s="104" customFormat="1" ht="15" customHeight="1" x14ac:dyDescent="0.25">
      <c r="A667" s="105"/>
      <c r="B667" s="101"/>
      <c r="C667" s="102"/>
      <c r="D667" s="102"/>
      <c r="E667" s="106"/>
    </row>
    <row r="668" spans="1:5" s="104" customFormat="1" ht="15" customHeight="1" x14ac:dyDescent="0.25">
      <c r="A668" s="105"/>
      <c r="B668" s="101"/>
      <c r="C668" s="102"/>
      <c r="D668" s="102"/>
      <c r="E668" s="106"/>
    </row>
    <row r="669" spans="1:5" s="104" customFormat="1" ht="15" customHeight="1" x14ac:dyDescent="0.25">
      <c r="A669" s="105"/>
      <c r="B669" s="101"/>
      <c r="C669" s="102"/>
      <c r="D669" s="102"/>
      <c r="E669" s="106"/>
    </row>
    <row r="670" spans="1:5" s="104" customFormat="1" ht="15" customHeight="1" x14ac:dyDescent="0.25">
      <c r="A670" s="105"/>
      <c r="B670" s="101"/>
      <c r="C670" s="102"/>
      <c r="D670" s="102"/>
      <c r="E670" s="106"/>
    </row>
    <row r="671" spans="1:5" s="104" customFormat="1" ht="15" customHeight="1" x14ac:dyDescent="0.25">
      <c r="A671" s="105"/>
      <c r="B671" s="101"/>
      <c r="C671" s="102"/>
      <c r="D671" s="102"/>
      <c r="E671" s="106"/>
    </row>
    <row r="672" spans="1:5" s="104" customFormat="1" ht="15" customHeight="1" x14ac:dyDescent="0.25">
      <c r="A672" s="105"/>
      <c r="B672" s="101"/>
      <c r="C672" s="102"/>
      <c r="D672" s="102"/>
      <c r="E672" s="106"/>
    </row>
    <row r="673" spans="1:5" s="104" customFormat="1" ht="15" customHeight="1" x14ac:dyDescent="0.25">
      <c r="A673" s="105"/>
      <c r="B673" s="101"/>
      <c r="C673" s="102"/>
      <c r="D673" s="102"/>
      <c r="E673" s="106"/>
    </row>
    <row r="674" spans="1:5" s="104" customFormat="1" ht="15" customHeight="1" x14ac:dyDescent="0.25">
      <c r="A674" s="105"/>
      <c r="B674" s="101"/>
      <c r="C674" s="102"/>
      <c r="D674" s="102"/>
      <c r="E674" s="106"/>
    </row>
    <row r="675" spans="1:5" s="104" customFormat="1" ht="15" customHeight="1" x14ac:dyDescent="0.25">
      <c r="A675" s="105"/>
      <c r="B675" s="90"/>
      <c r="C675" s="91"/>
      <c r="D675" s="91"/>
      <c r="E675" s="106"/>
    </row>
    <row r="676" spans="1:5" s="104" customFormat="1" ht="15" customHeight="1" x14ac:dyDescent="0.25">
      <c r="A676" s="105"/>
      <c r="B676" s="90"/>
      <c r="C676" s="91"/>
      <c r="D676" s="91"/>
      <c r="E676" s="106"/>
    </row>
    <row r="677" spans="1:5" s="104" customFormat="1" ht="15" customHeight="1" x14ac:dyDescent="0.25">
      <c r="A677" s="105"/>
      <c r="B677" s="90"/>
      <c r="C677" s="91"/>
      <c r="D677" s="91"/>
      <c r="E677" s="106"/>
    </row>
    <row r="678" spans="1:5" s="104" customFormat="1" ht="15" customHeight="1" x14ac:dyDescent="0.25">
      <c r="A678" s="105"/>
      <c r="B678" s="90"/>
      <c r="C678" s="91"/>
      <c r="D678" s="91"/>
      <c r="E678" s="106"/>
    </row>
    <row r="679" spans="1:5" s="104" customFormat="1" ht="15" customHeight="1" x14ac:dyDescent="0.25">
      <c r="A679" s="105"/>
      <c r="B679" s="90"/>
      <c r="C679" s="91"/>
      <c r="D679" s="91"/>
      <c r="E679" s="106"/>
    </row>
    <row r="680" spans="1:5" s="104" customFormat="1" ht="15" customHeight="1" x14ac:dyDescent="0.25">
      <c r="A680" s="105"/>
      <c r="B680" s="90"/>
      <c r="C680" s="91"/>
      <c r="D680" s="91"/>
      <c r="E680" s="106"/>
    </row>
    <row r="681" spans="1:5" s="104" customFormat="1" ht="15" customHeight="1" x14ac:dyDescent="0.25">
      <c r="A681" s="105"/>
      <c r="B681" s="90"/>
      <c r="C681" s="91"/>
      <c r="D681" s="91"/>
      <c r="E681" s="106"/>
    </row>
    <row r="682" spans="1:5" s="104" customFormat="1" ht="15" customHeight="1" x14ac:dyDescent="0.25">
      <c r="A682" s="105"/>
      <c r="B682" s="90"/>
      <c r="C682" s="91"/>
      <c r="D682" s="91"/>
      <c r="E682" s="106"/>
    </row>
    <row r="683" spans="1:5" s="104" customFormat="1" ht="15" customHeight="1" x14ac:dyDescent="0.25">
      <c r="A683" s="105"/>
      <c r="B683" s="90"/>
      <c r="C683" s="91"/>
      <c r="D683" s="91"/>
      <c r="E683" s="106"/>
    </row>
    <row r="684" spans="1:5" s="104" customFormat="1" ht="15" customHeight="1" x14ac:dyDescent="0.25">
      <c r="A684" s="105"/>
      <c r="B684" s="90"/>
      <c r="C684" s="91"/>
      <c r="D684" s="91"/>
      <c r="E684" s="106"/>
    </row>
    <row r="685" spans="1:5" s="104" customFormat="1" ht="15" customHeight="1" x14ac:dyDescent="0.25">
      <c r="A685" s="105"/>
      <c r="B685" s="90"/>
      <c r="C685" s="91"/>
      <c r="D685" s="91"/>
      <c r="E685" s="106"/>
    </row>
    <row r="686" spans="1:5" s="104" customFormat="1" ht="15" customHeight="1" x14ac:dyDescent="0.25">
      <c r="A686" s="105"/>
      <c r="B686" s="90"/>
      <c r="C686" s="91"/>
      <c r="D686" s="91"/>
      <c r="E686" s="106"/>
    </row>
    <row r="687" spans="1:5" s="104" customFormat="1" ht="15" customHeight="1" x14ac:dyDescent="0.25">
      <c r="A687" s="105"/>
      <c r="B687" s="90"/>
      <c r="C687" s="91"/>
      <c r="D687" s="91"/>
      <c r="E687" s="106"/>
    </row>
    <row r="688" spans="1:5" s="104" customFormat="1" ht="15" customHeight="1" x14ac:dyDescent="0.25">
      <c r="A688" s="105"/>
      <c r="B688" s="90"/>
      <c r="C688" s="91"/>
      <c r="D688" s="91"/>
      <c r="E688" s="106"/>
    </row>
    <row r="689" spans="1:5" s="104" customFormat="1" ht="15" customHeight="1" x14ac:dyDescent="0.25">
      <c r="A689" s="105"/>
      <c r="B689" s="90"/>
      <c r="C689" s="91"/>
      <c r="D689" s="91"/>
      <c r="E689" s="106"/>
    </row>
    <row r="690" spans="1:5" s="104" customFormat="1" ht="15" customHeight="1" x14ac:dyDescent="0.25">
      <c r="A690" s="105"/>
      <c r="B690" s="90"/>
      <c r="C690" s="91"/>
      <c r="D690" s="91"/>
      <c r="E690" s="106"/>
    </row>
    <row r="691" spans="1:5" s="104" customFormat="1" ht="15" customHeight="1" x14ac:dyDescent="0.25">
      <c r="A691" s="105"/>
      <c r="B691" s="90"/>
      <c r="C691" s="91"/>
      <c r="D691" s="91"/>
      <c r="E691" s="106"/>
    </row>
    <row r="692" spans="1:5" s="104" customFormat="1" ht="15" customHeight="1" x14ac:dyDescent="0.25">
      <c r="A692" s="105"/>
      <c r="B692" s="90"/>
      <c r="C692" s="91"/>
      <c r="D692" s="91"/>
      <c r="E692" s="106"/>
    </row>
    <row r="693" spans="1:5" s="104" customFormat="1" ht="15" customHeight="1" x14ac:dyDescent="0.25">
      <c r="A693" s="105"/>
      <c r="B693" s="90"/>
      <c r="C693" s="91"/>
      <c r="D693" s="91"/>
      <c r="E693" s="106"/>
    </row>
    <row r="694" spans="1:5" s="104" customFormat="1" ht="15" customHeight="1" x14ac:dyDescent="0.25">
      <c r="A694" s="105"/>
      <c r="B694" s="90"/>
      <c r="C694" s="91"/>
      <c r="D694" s="91"/>
      <c r="E694" s="106"/>
    </row>
    <row r="695" spans="1:5" s="104" customFormat="1" ht="15" customHeight="1" x14ac:dyDescent="0.25">
      <c r="A695" s="105"/>
      <c r="B695" s="90"/>
      <c r="C695" s="91"/>
      <c r="D695" s="91"/>
      <c r="E695" s="106"/>
    </row>
    <row r="696" spans="1:5" s="104" customFormat="1" ht="15" customHeight="1" x14ac:dyDescent="0.25">
      <c r="A696" s="105"/>
      <c r="B696" s="90"/>
      <c r="C696" s="91"/>
      <c r="D696" s="91"/>
      <c r="E696" s="106"/>
    </row>
    <row r="697" spans="1:5" s="104" customFormat="1" ht="15" customHeight="1" x14ac:dyDescent="0.25">
      <c r="A697" s="105"/>
      <c r="B697" s="90"/>
      <c r="C697" s="91"/>
      <c r="D697" s="91"/>
      <c r="E697" s="106"/>
    </row>
    <row r="698" spans="1:5" s="104" customFormat="1" ht="15" customHeight="1" x14ac:dyDescent="0.25">
      <c r="A698" s="105"/>
      <c r="B698" s="90"/>
      <c r="C698" s="91"/>
      <c r="D698" s="91"/>
      <c r="E698" s="106"/>
    </row>
    <row r="699" spans="1:5" s="104" customFormat="1" ht="15" customHeight="1" x14ac:dyDescent="0.25">
      <c r="A699" s="105"/>
      <c r="B699" s="90"/>
      <c r="C699" s="91"/>
      <c r="D699" s="91"/>
      <c r="E699" s="106"/>
    </row>
    <row r="700" spans="1:5" s="104" customFormat="1" ht="15" customHeight="1" x14ac:dyDescent="0.25">
      <c r="A700" s="105"/>
      <c r="B700" s="90"/>
      <c r="C700" s="91"/>
      <c r="D700" s="91"/>
      <c r="E700" s="106"/>
    </row>
    <row r="701" spans="1:5" s="104" customFormat="1" ht="15" customHeight="1" x14ac:dyDescent="0.25">
      <c r="A701" s="105"/>
      <c r="B701" s="90"/>
      <c r="C701" s="91"/>
      <c r="D701" s="91"/>
      <c r="E701" s="106"/>
    </row>
    <row r="702" spans="1:5" s="104" customFormat="1" ht="15" customHeight="1" x14ac:dyDescent="0.25">
      <c r="A702" s="105"/>
      <c r="B702" s="90"/>
      <c r="C702" s="91"/>
      <c r="D702" s="91"/>
      <c r="E702" s="106"/>
    </row>
    <row r="703" spans="1:5" s="104" customFormat="1" ht="15" customHeight="1" x14ac:dyDescent="0.25">
      <c r="A703" s="105"/>
      <c r="B703" s="90"/>
      <c r="C703" s="91"/>
      <c r="D703" s="91"/>
      <c r="E703" s="106"/>
    </row>
    <row r="704" spans="1:5" s="104" customFormat="1" ht="15" customHeight="1" x14ac:dyDescent="0.25">
      <c r="A704" s="105"/>
      <c r="B704" s="90"/>
      <c r="C704" s="91"/>
      <c r="D704" s="91"/>
      <c r="E704" s="106"/>
    </row>
    <row r="705" spans="1:5" s="104" customFormat="1" ht="15" customHeight="1" x14ac:dyDescent="0.25">
      <c r="A705" s="105"/>
      <c r="B705" s="90"/>
      <c r="C705" s="91"/>
      <c r="D705" s="91"/>
      <c r="E705" s="106"/>
    </row>
    <row r="706" spans="1:5" s="104" customFormat="1" ht="15" customHeight="1" x14ac:dyDescent="0.25">
      <c r="A706" s="105"/>
      <c r="B706" s="90"/>
      <c r="C706" s="91"/>
      <c r="D706" s="91"/>
      <c r="E706" s="106"/>
    </row>
    <row r="707" spans="1:5" s="104" customFormat="1" ht="15" customHeight="1" x14ac:dyDescent="0.25">
      <c r="A707" s="105"/>
      <c r="B707" s="90"/>
      <c r="C707" s="91"/>
      <c r="D707" s="91"/>
      <c r="E707" s="106"/>
    </row>
    <row r="708" spans="1:5" s="104" customFormat="1" ht="15" customHeight="1" x14ac:dyDescent="0.25">
      <c r="A708" s="105"/>
      <c r="B708" s="90"/>
      <c r="C708" s="91"/>
      <c r="D708" s="91"/>
      <c r="E708" s="106"/>
    </row>
    <row r="709" spans="1:5" s="104" customFormat="1" ht="15" customHeight="1" x14ac:dyDescent="0.25">
      <c r="A709" s="105"/>
      <c r="B709" s="90"/>
      <c r="C709" s="91"/>
      <c r="D709" s="91"/>
      <c r="E709" s="106"/>
    </row>
    <row r="710" spans="1:5" s="104" customFormat="1" ht="15" customHeight="1" x14ac:dyDescent="0.25">
      <c r="A710" s="105"/>
      <c r="B710" s="90"/>
      <c r="C710" s="91"/>
      <c r="D710" s="91"/>
      <c r="E710" s="106"/>
    </row>
    <row r="711" spans="1:5" s="104" customFormat="1" ht="15" customHeight="1" x14ac:dyDescent="0.25">
      <c r="A711" s="105"/>
      <c r="B711" s="90"/>
      <c r="C711" s="91"/>
      <c r="D711" s="91"/>
      <c r="E711" s="106"/>
    </row>
    <row r="712" spans="1:5" s="104" customFormat="1" ht="15" customHeight="1" x14ac:dyDescent="0.25">
      <c r="A712" s="105"/>
      <c r="B712" s="90"/>
      <c r="C712" s="91"/>
      <c r="D712" s="91"/>
      <c r="E712" s="106"/>
    </row>
    <row r="713" spans="1:5" s="104" customFormat="1" ht="15" customHeight="1" x14ac:dyDescent="0.25">
      <c r="A713" s="105"/>
      <c r="B713" s="90"/>
      <c r="C713" s="91"/>
      <c r="D713" s="91"/>
      <c r="E713" s="106"/>
    </row>
    <row r="714" spans="1:5" s="104" customFormat="1" ht="15" customHeight="1" x14ac:dyDescent="0.25">
      <c r="A714" s="105"/>
      <c r="B714" s="90"/>
      <c r="C714" s="91"/>
      <c r="D714" s="91"/>
      <c r="E714" s="106"/>
    </row>
    <row r="715" spans="1:5" s="104" customFormat="1" ht="15" customHeight="1" x14ac:dyDescent="0.25">
      <c r="A715" s="105"/>
      <c r="B715" s="90"/>
      <c r="C715" s="91"/>
      <c r="D715" s="91"/>
      <c r="E715" s="106"/>
    </row>
    <row r="716" spans="1:5" s="104" customFormat="1" ht="15" customHeight="1" x14ac:dyDescent="0.25">
      <c r="A716" s="105"/>
      <c r="B716" s="90"/>
      <c r="C716" s="91"/>
      <c r="D716" s="91"/>
      <c r="E716" s="106"/>
    </row>
    <row r="717" spans="1:5" s="104" customFormat="1" ht="15" customHeight="1" x14ac:dyDescent="0.25">
      <c r="A717" s="105"/>
      <c r="B717" s="90"/>
      <c r="C717" s="91"/>
      <c r="D717" s="91"/>
      <c r="E717" s="106"/>
    </row>
    <row r="718" spans="1:5" s="104" customFormat="1" ht="15" customHeight="1" x14ac:dyDescent="0.25">
      <c r="A718" s="105"/>
      <c r="B718" s="90"/>
      <c r="C718" s="91"/>
      <c r="D718" s="91"/>
      <c r="E718" s="106"/>
    </row>
    <row r="719" spans="1:5" s="104" customFormat="1" ht="15" customHeight="1" x14ac:dyDescent="0.25">
      <c r="A719" s="105"/>
      <c r="B719" s="90"/>
      <c r="C719" s="91"/>
      <c r="D719" s="91"/>
      <c r="E719" s="106"/>
    </row>
    <row r="720" spans="1:5" s="104" customFormat="1" ht="15" customHeight="1" x14ac:dyDescent="0.25">
      <c r="A720" s="105"/>
      <c r="B720" s="90"/>
      <c r="C720" s="91"/>
      <c r="D720" s="91"/>
      <c r="E720" s="106"/>
    </row>
    <row r="721" spans="1:5" s="104" customFormat="1" ht="15" customHeight="1" x14ac:dyDescent="0.25">
      <c r="A721" s="105"/>
      <c r="B721" s="90"/>
      <c r="C721" s="91"/>
      <c r="D721" s="91"/>
      <c r="E721" s="106"/>
    </row>
    <row r="722" spans="1:5" s="104" customFormat="1" ht="15" customHeight="1" x14ac:dyDescent="0.25">
      <c r="A722" s="105"/>
      <c r="B722" s="90"/>
      <c r="C722" s="91"/>
      <c r="D722" s="91"/>
      <c r="E722" s="106"/>
    </row>
    <row r="723" spans="1:5" s="104" customFormat="1" ht="15" customHeight="1" x14ac:dyDescent="0.25">
      <c r="A723" s="105"/>
      <c r="B723" s="90"/>
      <c r="C723" s="91"/>
      <c r="D723" s="91"/>
      <c r="E723" s="106"/>
    </row>
    <row r="724" spans="1:5" s="104" customFormat="1" ht="15" customHeight="1" x14ac:dyDescent="0.25">
      <c r="A724" s="105"/>
      <c r="B724" s="90"/>
      <c r="C724" s="91"/>
      <c r="D724" s="91"/>
      <c r="E724" s="106"/>
    </row>
    <row r="725" spans="1:5" s="104" customFormat="1" ht="15" customHeight="1" x14ac:dyDescent="0.25">
      <c r="A725" s="105"/>
      <c r="B725" s="90"/>
      <c r="C725" s="91"/>
      <c r="D725" s="91"/>
      <c r="E725" s="106"/>
    </row>
    <row r="726" spans="1:5" s="104" customFormat="1" ht="15" customHeight="1" x14ac:dyDescent="0.25">
      <c r="A726" s="105"/>
      <c r="B726" s="90"/>
      <c r="C726" s="91"/>
      <c r="D726" s="91"/>
      <c r="E726" s="106"/>
    </row>
    <row r="727" spans="1:5" s="104" customFormat="1" ht="15" customHeight="1" x14ac:dyDescent="0.25">
      <c r="A727" s="105"/>
      <c r="B727" s="90"/>
      <c r="C727" s="91"/>
      <c r="D727" s="91"/>
      <c r="E727" s="106"/>
    </row>
    <row r="728" spans="1:5" s="104" customFormat="1" ht="15" customHeight="1" x14ac:dyDescent="0.25">
      <c r="A728" s="105"/>
      <c r="B728" s="90"/>
      <c r="C728" s="91"/>
      <c r="D728" s="91"/>
      <c r="E728" s="106"/>
    </row>
    <row r="729" spans="1:5" s="104" customFormat="1" ht="15" customHeight="1" x14ac:dyDescent="0.25">
      <c r="A729" s="105"/>
      <c r="B729" s="90"/>
      <c r="C729" s="91"/>
      <c r="D729" s="91"/>
      <c r="E729" s="106"/>
    </row>
    <row r="730" spans="1:5" s="104" customFormat="1" ht="15" customHeight="1" x14ac:dyDescent="0.25">
      <c r="A730" s="105"/>
      <c r="B730" s="90"/>
      <c r="C730" s="91"/>
      <c r="D730" s="91"/>
      <c r="E730" s="106"/>
    </row>
    <row r="731" spans="1:5" s="104" customFormat="1" ht="15" customHeight="1" x14ac:dyDescent="0.25">
      <c r="A731" s="105"/>
      <c r="B731" s="90"/>
      <c r="C731" s="91"/>
      <c r="D731" s="91"/>
      <c r="E731" s="106"/>
    </row>
    <row r="732" spans="1:5" s="104" customFormat="1" ht="15" customHeight="1" x14ac:dyDescent="0.25">
      <c r="A732" s="105"/>
      <c r="B732" s="90"/>
      <c r="C732" s="91"/>
      <c r="D732" s="91"/>
      <c r="E732" s="106"/>
    </row>
    <row r="733" spans="1:5" s="104" customFormat="1" ht="15" customHeight="1" x14ac:dyDescent="0.25">
      <c r="A733" s="105"/>
      <c r="B733" s="90"/>
      <c r="C733" s="91"/>
      <c r="D733" s="91"/>
      <c r="E733" s="106"/>
    </row>
    <row r="734" spans="1:5" s="104" customFormat="1" ht="15" customHeight="1" x14ac:dyDescent="0.25">
      <c r="A734" s="105"/>
      <c r="B734" s="90"/>
      <c r="C734" s="91"/>
      <c r="D734" s="91"/>
      <c r="E734" s="106"/>
    </row>
    <row r="735" spans="1:5" s="104" customFormat="1" ht="15" customHeight="1" x14ac:dyDescent="0.25">
      <c r="A735" s="105"/>
      <c r="B735" s="90"/>
      <c r="C735" s="91"/>
      <c r="D735" s="91"/>
      <c r="E735" s="106"/>
    </row>
    <row r="736" spans="1:5" s="104" customFormat="1" ht="15" customHeight="1" x14ac:dyDescent="0.25">
      <c r="A736" s="105"/>
      <c r="B736" s="90"/>
      <c r="C736" s="91"/>
      <c r="D736" s="91"/>
      <c r="E736" s="106"/>
    </row>
    <row r="737" spans="1:5" s="104" customFormat="1" ht="15" customHeight="1" x14ac:dyDescent="0.25">
      <c r="A737" s="105"/>
      <c r="B737" s="90"/>
      <c r="C737" s="91"/>
      <c r="D737" s="91"/>
      <c r="E737" s="106"/>
    </row>
    <row r="738" spans="1:5" s="104" customFormat="1" ht="15" customHeight="1" x14ac:dyDescent="0.25">
      <c r="A738" s="105"/>
      <c r="B738" s="90"/>
      <c r="C738" s="91"/>
      <c r="D738" s="91"/>
      <c r="E738" s="106"/>
    </row>
    <row r="739" spans="1:5" s="104" customFormat="1" ht="15" customHeight="1" x14ac:dyDescent="0.25">
      <c r="A739" s="105"/>
      <c r="B739" s="90"/>
      <c r="C739" s="91"/>
      <c r="D739" s="91"/>
      <c r="E739" s="106"/>
    </row>
    <row r="740" spans="1:5" s="104" customFormat="1" ht="15" customHeight="1" x14ac:dyDescent="0.25">
      <c r="A740" s="105"/>
      <c r="B740" s="90"/>
      <c r="C740" s="91"/>
      <c r="D740" s="91"/>
      <c r="E740" s="106"/>
    </row>
    <row r="741" spans="1:5" s="104" customFormat="1" ht="15" customHeight="1" x14ac:dyDescent="0.25">
      <c r="A741" s="105"/>
      <c r="B741" s="90"/>
      <c r="C741" s="91"/>
      <c r="D741" s="91"/>
      <c r="E741" s="106"/>
    </row>
    <row r="742" spans="1:5" s="104" customFormat="1" ht="15" customHeight="1" x14ac:dyDescent="0.25">
      <c r="A742" s="105"/>
      <c r="B742" s="90"/>
      <c r="C742" s="91"/>
      <c r="D742" s="91"/>
      <c r="E742" s="106"/>
    </row>
    <row r="743" spans="1:5" s="104" customFormat="1" ht="15" customHeight="1" x14ac:dyDescent="0.25">
      <c r="A743" s="105"/>
      <c r="B743" s="90"/>
      <c r="C743" s="91"/>
      <c r="D743" s="91"/>
      <c r="E743" s="106"/>
    </row>
    <row r="744" spans="1:5" s="104" customFormat="1" ht="15" customHeight="1" x14ac:dyDescent="0.25">
      <c r="A744" s="105"/>
      <c r="B744" s="90"/>
      <c r="C744" s="91"/>
      <c r="D744" s="91"/>
      <c r="E744" s="106"/>
    </row>
    <row r="745" spans="1:5" s="104" customFormat="1" ht="15" customHeight="1" x14ac:dyDescent="0.25">
      <c r="A745" s="105"/>
      <c r="B745" s="90"/>
      <c r="C745" s="91"/>
      <c r="D745" s="91"/>
      <c r="E745" s="106"/>
    </row>
    <row r="746" spans="1:5" s="104" customFormat="1" ht="15" customHeight="1" x14ac:dyDescent="0.25">
      <c r="A746" s="105"/>
      <c r="B746" s="90"/>
      <c r="C746" s="91"/>
      <c r="D746" s="91"/>
      <c r="E746" s="106"/>
    </row>
    <row r="747" spans="1:5" s="104" customFormat="1" ht="15" customHeight="1" x14ac:dyDescent="0.25">
      <c r="A747" s="105"/>
      <c r="B747" s="90"/>
      <c r="C747" s="91"/>
      <c r="D747" s="91"/>
      <c r="E747" s="106"/>
    </row>
    <row r="748" spans="1:5" s="104" customFormat="1" ht="15" customHeight="1" x14ac:dyDescent="0.25">
      <c r="A748" s="105"/>
      <c r="B748" s="90"/>
      <c r="C748" s="91"/>
      <c r="D748" s="91"/>
      <c r="E748" s="106"/>
    </row>
    <row r="749" spans="1:5" s="104" customFormat="1" ht="15" customHeight="1" x14ac:dyDescent="0.25">
      <c r="A749" s="105"/>
      <c r="B749" s="90"/>
      <c r="C749" s="91"/>
      <c r="D749" s="91"/>
      <c r="E749" s="106"/>
    </row>
    <row r="750" spans="1:5" s="104" customFormat="1" ht="15" customHeight="1" x14ac:dyDescent="0.25">
      <c r="A750" s="105"/>
      <c r="B750" s="90"/>
      <c r="C750" s="91"/>
      <c r="D750" s="91"/>
      <c r="E750" s="106"/>
    </row>
    <row r="751" spans="1:5" s="104" customFormat="1" ht="15" customHeight="1" x14ac:dyDescent="0.25">
      <c r="A751" s="105"/>
      <c r="B751" s="90"/>
      <c r="C751" s="91"/>
      <c r="D751" s="91"/>
      <c r="E751" s="106"/>
    </row>
    <row r="752" spans="1:5" s="104" customFormat="1" ht="15" customHeight="1" x14ac:dyDescent="0.25">
      <c r="A752" s="105"/>
      <c r="B752" s="90"/>
      <c r="C752" s="91"/>
      <c r="D752" s="91"/>
      <c r="E752" s="106"/>
    </row>
    <row r="753" spans="1:5" s="104" customFormat="1" ht="15" customHeight="1" x14ac:dyDescent="0.25">
      <c r="A753" s="105"/>
      <c r="B753" s="90"/>
      <c r="C753" s="91"/>
      <c r="D753" s="91"/>
      <c r="E753" s="106"/>
    </row>
    <row r="754" spans="1:5" s="104" customFormat="1" ht="15" customHeight="1" x14ac:dyDescent="0.25">
      <c r="A754" s="105"/>
      <c r="B754" s="90"/>
      <c r="C754" s="91"/>
      <c r="D754" s="91"/>
      <c r="E754" s="106"/>
    </row>
    <row r="755" spans="1:5" s="104" customFormat="1" ht="15" customHeight="1" x14ac:dyDescent="0.25">
      <c r="A755" s="105"/>
      <c r="B755" s="90"/>
      <c r="C755" s="91"/>
      <c r="D755" s="91"/>
      <c r="E755" s="106"/>
    </row>
    <row r="756" spans="1:5" s="104" customFormat="1" ht="15" customHeight="1" x14ac:dyDescent="0.25">
      <c r="A756" s="105"/>
      <c r="B756" s="90"/>
      <c r="C756" s="91"/>
      <c r="D756" s="91"/>
      <c r="E756" s="106"/>
    </row>
    <row r="757" spans="1:5" s="104" customFormat="1" ht="15" customHeight="1" x14ac:dyDescent="0.25">
      <c r="A757" s="105"/>
      <c r="B757" s="90"/>
      <c r="C757" s="91"/>
      <c r="D757" s="91"/>
      <c r="E757" s="106"/>
    </row>
    <row r="758" spans="1:5" s="104" customFormat="1" ht="15" customHeight="1" x14ac:dyDescent="0.25">
      <c r="A758" s="105"/>
      <c r="B758" s="90"/>
      <c r="C758" s="91"/>
      <c r="D758" s="91"/>
      <c r="E758" s="106"/>
    </row>
    <row r="759" spans="1:5" s="104" customFormat="1" ht="15" customHeight="1" x14ac:dyDescent="0.25">
      <c r="A759" s="105"/>
      <c r="B759" s="90"/>
      <c r="C759" s="91"/>
      <c r="D759" s="91"/>
      <c r="E759" s="106"/>
    </row>
    <row r="760" spans="1:5" s="104" customFormat="1" ht="15" customHeight="1" x14ac:dyDescent="0.25">
      <c r="A760" s="105"/>
      <c r="B760" s="90"/>
      <c r="C760" s="91"/>
      <c r="D760" s="91"/>
      <c r="E760" s="106"/>
    </row>
    <row r="761" spans="1:5" s="104" customFormat="1" ht="15" customHeight="1" x14ac:dyDescent="0.25">
      <c r="A761" s="105"/>
      <c r="B761" s="90"/>
      <c r="C761" s="91"/>
      <c r="D761" s="91"/>
      <c r="E761" s="106"/>
    </row>
    <row r="762" spans="1:5" s="104" customFormat="1" ht="15" customHeight="1" x14ac:dyDescent="0.25">
      <c r="A762" s="105"/>
      <c r="B762" s="90"/>
      <c r="C762" s="91"/>
      <c r="D762" s="91"/>
      <c r="E762" s="106"/>
    </row>
    <row r="763" spans="1:5" s="104" customFormat="1" ht="15" customHeight="1" x14ac:dyDescent="0.25">
      <c r="A763" s="105"/>
      <c r="B763" s="90"/>
      <c r="C763" s="91"/>
      <c r="D763" s="91"/>
      <c r="E763" s="106"/>
    </row>
    <row r="764" spans="1:5" s="104" customFormat="1" ht="15" customHeight="1" x14ac:dyDescent="0.25">
      <c r="A764" s="105"/>
      <c r="B764" s="90"/>
      <c r="C764" s="91"/>
      <c r="D764" s="91"/>
      <c r="E764" s="106"/>
    </row>
    <row r="765" spans="1:5" s="104" customFormat="1" ht="15" customHeight="1" x14ac:dyDescent="0.25">
      <c r="A765" s="105"/>
      <c r="B765" s="90"/>
      <c r="C765" s="91"/>
      <c r="D765" s="91"/>
      <c r="E765" s="106"/>
    </row>
    <row r="766" spans="1:5" s="104" customFormat="1" ht="15" customHeight="1" x14ac:dyDescent="0.25">
      <c r="A766" s="105"/>
      <c r="B766" s="90"/>
      <c r="C766" s="91"/>
      <c r="D766" s="91"/>
      <c r="E766" s="106"/>
    </row>
    <row r="767" spans="1:5" s="104" customFormat="1" ht="15" customHeight="1" x14ac:dyDescent="0.25">
      <c r="A767" s="105"/>
      <c r="B767" s="90"/>
      <c r="C767" s="91"/>
      <c r="D767" s="91"/>
      <c r="E767" s="106"/>
    </row>
    <row r="768" spans="1:5" s="104" customFormat="1" ht="15" customHeight="1" x14ac:dyDescent="0.25">
      <c r="A768" s="105"/>
      <c r="B768" s="90"/>
      <c r="C768" s="91"/>
      <c r="D768" s="91"/>
      <c r="E768" s="106"/>
    </row>
    <row r="769" spans="1:5" s="104" customFormat="1" ht="15" customHeight="1" x14ac:dyDescent="0.25">
      <c r="A769" s="105"/>
      <c r="B769" s="90"/>
      <c r="C769" s="91"/>
      <c r="D769" s="91"/>
      <c r="E769" s="106"/>
    </row>
    <row r="770" spans="1:5" s="104" customFormat="1" ht="15" customHeight="1" x14ac:dyDescent="0.25">
      <c r="A770" s="105"/>
      <c r="B770" s="90"/>
      <c r="C770" s="91"/>
      <c r="D770" s="91"/>
      <c r="E770" s="106"/>
    </row>
    <row r="771" spans="1:5" s="104" customFormat="1" ht="15" customHeight="1" x14ac:dyDescent="0.25">
      <c r="A771" s="105"/>
      <c r="B771" s="90"/>
      <c r="C771" s="91"/>
      <c r="D771" s="91"/>
      <c r="E771" s="106"/>
    </row>
    <row r="772" spans="1:5" s="104" customFormat="1" ht="15" customHeight="1" x14ac:dyDescent="0.25">
      <c r="A772" s="105"/>
      <c r="B772" s="90"/>
      <c r="C772" s="91"/>
      <c r="D772" s="91"/>
      <c r="E772" s="106"/>
    </row>
    <row r="773" spans="1:5" s="104" customFormat="1" ht="15" customHeight="1" x14ac:dyDescent="0.25">
      <c r="A773" s="105"/>
      <c r="B773" s="90"/>
      <c r="C773" s="91"/>
      <c r="D773" s="91"/>
      <c r="E773" s="106"/>
    </row>
    <row r="774" spans="1:5" s="104" customFormat="1" ht="15" customHeight="1" x14ac:dyDescent="0.25">
      <c r="A774" s="105"/>
      <c r="B774" s="90"/>
      <c r="C774" s="91"/>
      <c r="D774" s="91"/>
      <c r="E774" s="106"/>
    </row>
    <row r="775" spans="1:5" s="104" customFormat="1" ht="15" customHeight="1" x14ac:dyDescent="0.25">
      <c r="A775" s="105"/>
      <c r="B775" s="90"/>
      <c r="C775" s="91"/>
      <c r="D775" s="91"/>
      <c r="E775" s="106"/>
    </row>
    <row r="776" spans="1:5" s="104" customFormat="1" ht="15" customHeight="1" x14ac:dyDescent="0.25">
      <c r="A776" s="105"/>
      <c r="B776" s="90"/>
      <c r="C776" s="91"/>
      <c r="D776" s="91"/>
      <c r="E776" s="106"/>
    </row>
    <row r="777" spans="1:5" s="104" customFormat="1" ht="15" customHeight="1" x14ac:dyDescent="0.25">
      <c r="A777" s="105"/>
      <c r="B777" s="90"/>
      <c r="C777" s="91"/>
      <c r="D777" s="91"/>
      <c r="E777" s="106"/>
    </row>
    <row r="778" spans="1:5" s="104" customFormat="1" ht="15" customHeight="1" x14ac:dyDescent="0.25">
      <c r="A778" s="105"/>
      <c r="B778" s="90"/>
      <c r="C778" s="91"/>
      <c r="D778" s="91"/>
      <c r="E778" s="106"/>
    </row>
    <row r="779" spans="1:5" s="104" customFormat="1" ht="15" customHeight="1" x14ac:dyDescent="0.25">
      <c r="A779" s="105"/>
      <c r="B779" s="90"/>
      <c r="C779" s="91"/>
      <c r="D779" s="91"/>
      <c r="E779" s="106"/>
    </row>
    <row r="780" spans="1:5" s="104" customFormat="1" ht="15" customHeight="1" x14ac:dyDescent="0.25">
      <c r="A780" s="105"/>
      <c r="B780" s="90"/>
      <c r="C780" s="91"/>
      <c r="D780" s="91"/>
      <c r="E780" s="106"/>
    </row>
    <row r="781" spans="1:5" s="104" customFormat="1" ht="15" customHeight="1" x14ac:dyDescent="0.25">
      <c r="A781" s="105"/>
      <c r="B781" s="90"/>
      <c r="C781" s="91"/>
      <c r="D781" s="91"/>
      <c r="E781" s="106"/>
    </row>
    <row r="782" spans="1:5" s="104" customFormat="1" ht="15" customHeight="1" x14ac:dyDescent="0.25">
      <c r="A782" s="105"/>
      <c r="B782" s="90"/>
      <c r="C782" s="91"/>
      <c r="D782" s="91"/>
      <c r="E782" s="106"/>
    </row>
    <row r="783" spans="1:5" s="104" customFormat="1" ht="15" customHeight="1" x14ac:dyDescent="0.25">
      <c r="A783" s="105"/>
      <c r="B783" s="90"/>
      <c r="C783" s="91"/>
      <c r="D783" s="91"/>
      <c r="E783" s="106"/>
    </row>
    <row r="784" spans="1:5" s="104" customFormat="1" ht="15" customHeight="1" x14ac:dyDescent="0.25">
      <c r="A784" s="105"/>
      <c r="B784" s="90"/>
      <c r="C784" s="91"/>
      <c r="D784" s="91"/>
      <c r="E784" s="106"/>
    </row>
    <row r="785" spans="1:5" s="104" customFormat="1" ht="15" customHeight="1" x14ac:dyDescent="0.25">
      <c r="A785" s="105"/>
      <c r="B785" s="90"/>
      <c r="C785" s="91"/>
      <c r="D785" s="91"/>
      <c r="E785" s="106"/>
    </row>
    <row r="786" spans="1:5" s="104" customFormat="1" ht="15" customHeight="1" x14ac:dyDescent="0.25">
      <c r="A786" s="105"/>
      <c r="B786" s="90"/>
      <c r="C786" s="91"/>
      <c r="D786" s="91"/>
      <c r="E786" s="106"/>
    </row>
    <row r="787" spans="1:5" s="104" customFormat="1" ht="15" customHeight="1" x14ac:dyDescent="0.25">
      <c r="A787" s="105"/>
      <c r="B787" s="90"/>
      <c r="C787" s="91"/>
      <c r="D787" s="91"/>
      <c r="E787" s="106"/>
    </row>
    <row r="788" spans="1:5" s="104" customFormat="1" ht="15" customHeight="1" x14ac:dyDescent="0.25">
      <c r="A788" s="105"/>
      <c r="B788" s="90"/>
      <c r="C788" s="91"/>
      <c r="D788" s="91"/>
      <c r="E788" s="106"/>
    </row>
    <row r="789" spans="1:5" s="104" customFormat="1" ht="15" customHeight="1" x14ac:dyDescent="0.25">
      <c r="A789" s="105"/>
      <c r="B789" s="90"/>
      <c r="C789" s="91"/>
      <c r="D789" s="91"/>
      <c r="E789" s="106"/>
    </row>
    <row r="790" spans="1:5" s="104" customFormat="1" ht="15" customHeight="1" x14ac:dyDescent="0.25">
      <c r="A790" s="105"/>
      <c r="B790" s="90"/>
      <c r="C790" s="91"/>
      <c r="D790" s="91"/>
      <c r="E790" s="106"/>
    </row>
    <row r="791" spans="1:5" s="104" customFormat="1" ht="15" customHeight="1" x14ac:dyDescent="0.25">
      <c r="A791" s="105"/>
      <c r="B791" s="90"/>
      <c r="C791" s="91"/>
      <c r="D791" s="91"/>
      <c r="E791" s="106"/>
    </row>
    <row r="792" spans="1:5" s="104" customFormat="1" ht="15" customHeight="1" x14ac:dyDescent="0.25">
      <c r="A792" s="105"/>
      <c r="B792" s="90"/>
      <c r="C792" s="91"/>
      <c r="D792" s="91"/>
      <c r="E792" s="106"/>
    </row>
    <row r="793" spans="1:5" s="104" customFormat="1" ht="15" customHeight="1" x14ac:dyDescent="0.25">
      <c r="A793" s="105"/>
      <c r="B793" s="90"/>
      <c r="C793" s="91"/>
      <c r="D793" s="91"/>
      <c r="E793" s="106"/>
    </row>
    <row r="794" spans="1:5" s="104" customFormat="1" ht="15" customHeight="1" x14ac:dyDescent="0.25">
      <c r="A794" s="105"/>
      <c r="B794" s="90"/>
      <c r="C794" s="91"/>
      <c r="D794" s="91"/>
      <c r="E794" s="106"/>
    </row>
    <row r="795" spans="1:5" s="104" customFormat="1" ht="15" customHeight="1" x14ac:dyDescent="0.25">
      <c r="A795" s="105"/>
      <c r="B795" s="90"/>
      <c r="C795" s="91"/>
      <c r="D795" s="91"/>
      <c r="E795" s="106"/>
    </row>
    <row r="796" spans="1:5" s="104" customFormat="1" ht="15" customHeight="1" x14ac:dyDescent="0.25">
      <c r="A796" s="105"/>
      <c r="B796" s="90"/>
      <c r="C796" s="91"/>
      <c r="D796" s="91"/>
      <c r="E796" s="106"/>
    </row>
    <row r="797" spans="1:5" s="104" customFormat="1" ht="15" customHeight="1" x14ac:dyDescent="0.25">
      <c r="A797" s="105"/>
      <c r="B797" s="90"/>
      <c r="C797" s="91"/>
      <c r="D797" s="91"/>
      <c r="E797" s="106"/>
    </row>
    <row r="798" spans="1:5" s="104" customFormat="1" ht="15" customHeight="1" x14ac:dyDescent="0.25">
      <c r="A798" s="105"/>
      <c r="B798" s="90"/>
      <c r="C798" s="91"/>
      <c r="D798" s="91"/>
      <c r="E798" s="106"/>
    </row>
    <row r="799" spans="1:5" s="104" customFormat="1" ht="15" customHeight="1" x14ac:dyDescent="0.25">
      <c r="A799" s="105"/>
      <c r="B799" s="90"/>
      <c r="C799" s="91"/>
      <c r="D799" s="91"/>
      <c r="E799" s="106"/>
    </row>
    <row r="800" spans="1:5" s="104" customFormat="1" ht="15" customHeight="1" x14ac:dyDescent="0.25">
      <c r="A800" s="105"/>
      <c r="B800" s="90"/>
      <c r="C800" s="91"/>
      <c r="D800" s="91"/>
      <c r="E800" s="106"/>
    </row>
    <row r="801" spans="1:5" s="104" customFormat="1" ht="15" customHeight="1" x14ac:dyDescent="0.25">
      <c r="A801" s="105"/>
      <c r="B801" s="90"/>
      <c r="C801" s="91"/>
      <c r="D801" s="91"/>
      <c r="E801" s="106"/>
    </row>
    <row r="802" spans="1:5" s="104" customFormat="1" ht="15" customHeight="1" x14ac:dyDescent="0.25">
      <c r="A802" s="105"/>
      <c r="B802" s="90"/>
      <c r="C802" s="91"/>
      <c r="D802" s="91"/>
      <c r="E802" s="106"/>
    </row>
    <row r="803" spans="1:5" s="104" customFormat="1" ht="15" customHeight="1" x14ac:dyDescent="0.25">
      <c r="A803" s="105"/>
      <c r="B803" s="90"/>
      <c r="C803" s="91"/>
      <c r="D803" s="91"/>
      <c r="E803" s="106"/>
    </row>
    <row r="804" spans="1:5" s="104" customFormat="1" ht="15" customHeight="1" x14ac:dyDescent="0.25">
      <c r="A804" s="105"/>
      <c r="B804" s="90"/>
      <c r="C804" s="91"/>
      <c r="D804" s="91"/>
      <c r="E804" s="106"/>
    </row>
    <row r="805" spans="1:5" s="104" customFormat="1" ht="15" customHeight="1" x14ac:dyDescent="0.25">
      <c r="A805" s="105"/>
      <c r="B805" s="90"/>
      <c r="C805" s="91"/>
      <c r="D805" s="91"/>
      <c r="E805" s="106"/>
    </row>
    <row r="806" spans="1:5" s="104" customFormat="1" ht="15" customHeight="1" x14ac:dyDescent="0.25">
      <c r="A806" s="105"/>
      <c r="B806" s="90"/>
      <c r="C806" s="91"/>
      <c r="D806" s="91"/>
      <c r="E806" s="106"/>
    </row>
    <row r="807" spans="1:5" s="104" customFormat="1" ht="15" customHeight="1" x14ac:dyDescent="0.25">
      <c r="A807" s="105"/>
      <c r="B807" s="90"/>
      <c r="C807" s="91"/>
      <c r="D807" s="91"/>
      <c r="E807" s="106"/>
    </row>
    <row r="808" spans="1:5" s="104" customFormat="1" ht="15" customHeight="1" x14ac:dyDescent="0.25">
      <c r="A808" s="105"/>
      <c r="B808" s="90"/>
      <c r="C808" s="91"/>
      <c r="D808" s="91"/>
      <c r="E808" s="106"/>
    </row>
    <row r="809" spans="1:5" s="104" customFormat="1" ht="15" customHeight="1" x14ac:dyDescent="0.25">
      <c r="A809" s="105"/>
      <c r="B809" s="90"/>
      <c r="C809" s="91"/>
      <c r="D809" s="91"/>
      <c r="E809" s="106"/>
    </row>
    <row r="810" spans="1:5" s="104" customFormat="1" ht="15" customHeight="1" x14ac:dyDescent="0.25">
      <c r="A810" s="105"/>
      <c r="B810" s="90"/>
      <c r="C810" s="91"/>
      <c r="D810" s="91"/>
      <c r="E810" s="106"/>
    </row>
    <row r="811" spans="1:5" s="104" customFormat="1" ht="15" customHeight="1" x14ac:dyDescent="0.25">
      <c r="A811" s="105"/>
      <c r="B811" s="90"/>
      <c r="C811" s="91"/>
      <c r="D811" s="91"/>
      <c r="E811" s="106"/>
    </row>
    <row r="812" spans="1:5" s="104" customFormat="1" ht="15" customHeight="1" x14ac:dyDescent="0.25">
      <c r="A812" s="105"/>
      <c r="B812" s="90"/>
      <c r="C812" s="91"/>
      <c r="D812" s="91"/>
      <c r="E812" s="106"/>
    </row>
    <row r="813" spans="1:5" s="104" customFormat="1" ht="15" customHeight="1" x14ac:dyDescent="0.25">
      <c r="A813" s="105"/>
      <c r="B813" s="90"/>
      <c r="C813" s="91"/>
      <c r="D813" s="91"/>
      <c r="E813" s="106"/>
    </row>
    <row r="814" spans="1:5" s="104" customFormat="1" ht="15" customHeight="1" x14ac:dyDescent="0.25">
      <c r="A814" s="105"/>
      <c r="B814" s="90"/>
      <c r="C814" s="91"/>
      <c r="D814" s="91"/>
      <c r="E814" s="106"/>
    </row>
    <row r="815" spans="1:5" s="104" customFormat="1" ht="15" customHeight="1" x14ac:dyDescent="0.25">
      <c r="A815" s="105"/>
      <c r="B815" s="90"/>
      <c r="C815" s="91"/>
      <c r="D815" s="91"/>
      <c r="E815" s="106"/>
    </row>
    <row r="816" spans="1:5" s="104" customFormat="1" ht="15" customHeight="1" x14ac:dyDescent="0.25">
      <c r="A816" s="105"/>
      <c r="B816" s="90"/>
      <c r="C816" s="91"/>
      <c r="D816" s="91"/>
      <c r="E816" s="106"/>
    </row>
    <row r="817" spans="1:5" s="104" customFormat="1" ht="15" customHeight="1" x14ac:dyDescent="0.25">
      <c r="A817" s="105"/>
      <c r="B817" s="90"/>
      <c r="C817" s="91"/>
      <c r="D817" s="91"/>
      <c r="E817" s="106"/>
    </row>
    <row r="818" spans="1:5" s="104" customFormat="1" ht="15" customHeight="1" x14ac:dyDescent="0.25">
      <c r="A818" s="105"/>
      <c r="B818" s="90"/>
      <c r="C818" s="91"/>
      <c r="D818" s="91"/>
      <c r="E818" s="106"/>
    </row>
    <row r="819" spans="1:5" s="104" customFormat="1" ht="15" customHeight="1" x14ac:dyDescent="0.25">
      <c r="A819" s="105"/>
      <c r="B819" s="90"/>
      <c r="C819" s="91"/>
      <c r="D819" s="91"/>
      <c r="E819" s="106"/>
    </row>
    <row r="820" spans="1:5" s="104" customFormat="1" ht="15" customHeight="1" x14ac:dyDescent="0.25">
      <c r="A820" s="105"/>
      <c r="B820" s="90"/>
      <c r="C820" s="91"/>
      <c r="D820" s="91"/>
      <c r="E820" s="106"/>
    </row>
    <row r="821" spans="1:5" s="104" customFormat="1" ht="15" customHeight="1" x14ac:dyDescent="0.25">
      <c r="A821" s="105"/>
      <c r="B821" s="90"/>
      <c r="C821" s="91"/>
      <c r="D821" s="91"/>
      <c r="E821" s="106"/>
    </row>
    <row r="822" spans="1:5" s="104" customFormat="1" ht="15" customHeight="1" x14ac:dyDescent="0.25">
      <c r="A822" s="105"/>
      <c r="B822" s="90"/>
      <c r="C822" s="91"/>
      <c r="D822" s="91"/>
      <c r="E822" s="106"/>
    </row>
    <row r="823" spans="1:5" s="104" customFormat="1" ht="15" customHeight="1" x14ac:dyDescent="0.25">
      <c r="A823" s="105"/>
      <c r="B823" s="90"/>
      <c r="C823" s="91"/>
      <c r="D823" s="91"/>
      <c r="E823" s="106"/>
    </row>
    <row r="824" spans="1:5" s="104" customFormat="1" ht="15" customHeight="1" x14ac:dyDescent="0.25">
      <c r="A824" s="105"/>
      <c r="B824" s="90"/>
      <c r="C824" s="91"/>
      <c r="D824" s="91"/>
      <c r="E824" s="106"/>
    </row>
    <row r="825" spans="1:5" s="104" customFormat="1" ht="15" customHeight="1" x14ac:dyDescent="0.25">
      <c r="A825" s="105"/>
      <c r="B825" s="90"/>
      <c r="C825" s="91"/>
      <c r="D825" s="91"/>
      <c r="E825" s="106"/>
    </row>
    <row r="826" spans="1:5" s="104" customFormat="1" ht="15" customHeight="1" x14ac:dyDescent="0.25">
      <c r="A826" s="105"/>
      <c r="B826" s="90"/>
      <c r="C826" s="91"/>
      <c r="D826" s="91"/>
      <c r="E826" s="106"/>
    </row>
    <row r="827" spans="1:5" s="104" customFormat="1" ht="15" customHeight="1" x14ac:dyDescent="0.25">
      <c r="A827" s="105"/>
      <c r="B827" s="90"/>
      <c r="C827" s="91"/>
      <c r="D827" s="91"/>
      <c r="E827" s="106"/>
    </row>
    <row r="828" spans="1:5" s="104" customFormat="1" ht="15" customHeight="1" x14ac:dyDescent="0.25">
      <c r="A828" s="105"/>
      <c r="B828" s="90"/>
      <c r="C828" s="91"/>
      <c r="D828" s="91"/>
      <c r="E828" s="106"/>
    </row>
    <row r="829" spans="1:5" s="104" customFormat="1" ht="15" customHeight="1" x14ac:dyDescent="0.25">
      <c r="A829" s="105"/>
      <c r="B829" s="90"/>
      <c r="C829" s="91"/>
      <c r="D829" s="91"/>
      <c r="E829" s="106"/>
    </row>
    <row r="830" spans="1:5" s="104" customFormat="1" ht="15" customHeight="1" x14ac:dyDescent="0.25">
      <c r="A830" s="105"/>
      <c r="B830" s="90"/>
      <c r="C830" s="91"/>
      <c r="D830" s="91"/>
      <c r="E830" s="106"/>
    </row>
    <row r="831" spans="1:5" s="104" customFormat="1" ht="15" customHeight="1" x14ac:dyDescent="0.25">
      <c r="A831" s="105"/>
      <c r="B831" s="90"/>
      <c r="C831" s="91"/>
      <c r="D831" s="91"/>
      <c r="E831" s="106"/>
    </row>
    <row r="832" spans="1:5" s="104" customFormat="1" ht="15" customHeight="1" x14ac:dyDescent="0.25">
      <c r="A832" s="105"/>
      <c r="B832" s="90"/>
      <c r="C832" s="91"/>
      <c r="D832" s="91"/>
      <c r="E832" s="106"/>
    </row>
    <row r="833" spans="1:5" s="104" customFormat="1" ht="15" customHeight="1" x14ac:dyDescent="0.25">
      <c r="A833" s="105"/>
      <c r="B833" s="90"/>
      <c r="C833" s="91"/>
      <c r="D833" s="91"/>
      <c r="E833" s="106"/>
    </row>
    <row r="834" spans="1:5" s="104" customFormat="1" ht="15" customHeight="1" x14ac:dyDescent="0.25">
      <c r="A834" s="105"/>
      <c r="B834" s="90"/>
      <c r="C834" s="91"/>
      <c r="D834" s="91"/>
      <c r="E834" s="106"/>
    </row>
    <row r="835" spans="1:5" s="104" customFormat="1" ht="15" customHeight="1" x14ac:dyDescent="0.25">
      <c r="A835" s="105"/>
      <c r="B835" s="90"/>
      <c r="C835" s="91"/>
      <c r="D835" s="91"/>
      <c r="E835" s="106"/>
    </row>
    <row r="836" spans="1:5" s="104" customFormat="1" ht="15" customHeight="1" x14ac:dyDescent="0.25">
      <c r="A836" s="105"/>
      <c r="B836" s="90"/>
      <c r="C836" s="91"/>
      <c r="D836" s="91"/>
      <c r="E836" s="106"/>
    </row>
    <row r="837" spans="1:5" s="104" customFormat="1" ht="15" customHeight="1" x14ac:dyDescent="0.25">
      <c r="A837" s="105"/>
      <c r="B837" s="90"/>
      <c r="C837" s="91"/>
      <c r="D837" s="91"/>
      <c r="E837" s="106"/>
    </row>
    <row r="838" spans="1:5" s="104" customFormat="1" ht="15" customHeight="1" x14ac:dyDescent="0.25">
      <c r="A838" s="105"/>
      <c r="B838" s="90"/>
      <c r="C838" s="91"/>
      <c r="D838" s="91"/>
      <c r="E838" s="106"/>
    </row>
    <row r="839" spans="1:5" s="104" customFormat="1" ht="15" customHeight="1" x14ac:dyDescent="0.25">
      <c r="A839" s="105"/>
      <c r="B839" s="90"/>
      <c r="C839" s="91"/>
      <c r="D839" s="91"/>
      <c r="E839" s="106"/>
    </row>
    <row r="840" spans="1:5" s="104" customFormat="1" ht="15" customHeight="1" x14ac:dyDescent="0.25">
      <c r="A840" s="105"/>
      <c r="B840" s="90"/>
      <c r="C840" s="91"/>
      <c r="D840" s="91"/>
      <c r="E840" s="106"/>
    </row>
    <row r="841" spans="1:5" s="104" customFormat="1" ht="15" customHeight="1" x14ac:dyDescent="0.25">
      <c r="A841" s="105"/>
      <c r="B841" s="90"/>
      <c r="C841" s="91"/>
      <c r="D841" s="91"/>
      <c r="E841" s="106"/>
    </row>
    <row r="842" spans="1:5" s="104" customFormat="1" ht="15" customHeight="1" x14ac:dyDescent="0.25">
      <c r="A842" s="105"/>
      <c r="B842" s="90"/>
      <c r="C842" s="91"/>
      <c r="D842" s="91"/>
      <c r="E842" s="106"/>
    </row>
    <row r="843" spans="1:5" s="104" customFormat="1" ht="15" customHeight="1" x14ac:dyDescent="0.25">
      <c r="A843" s="105"/>
      <c r="B843" s="90"/>
      <c r="C843" s="91"/>
      <c r="D843" s="91"/>
      <c r="E843" s="106"/>
    </row>
    <row r="844" spans="1:5" s="104" customFormat="1" ht="15" customHeight="1" x14ac:dyDescent="0.25">
      <c r="A844" s="105"/>
      <c r="B844" s="90"/>
      <c r="C844" s="91"/>
      <c r="D844" s="91"/>
      <c r="E844" s="106"/>
    </row>
    <row r="845" spans="1:5" s="104" customFormat="1" ht="15" customHeight="1" x14ac:dyDescent="0.25">
      <c r="A845" s="105"/>
      <c r="B845" s="90"/>
      <c r="C845" s="91"/>
      <c r="D845" s="91"/>
      <c r="E845" s="106"/>
    </row>
    <row r="846" spans="1:5" s="104" customFormat="1" ht="15" customHeight="1" x14ac:dyDescent="0.25">
      <c r="A846" s="105"/>
      <c r="B846" s="90"/>
      <c r="C846" s="91"/>
      <c r="D846" s="91"/>
      <c r="E846" s="106"/>
    </row>
    <row r="847" spans="1:5" s="104" customFormat="1" ht="15" customHeight="1" x14ac:dyDescent="0.25">
      <c r="A847" s="105"/>
      <c r="B847" s="90"/>
      <c r="C847" s="91"/>
      <c r="D847" s="91"/>
      <c r="E847" s="106"/>
    </row>
    <row r="848" spans="1:5" s="104" customFormat="1" ht="15" customHeight="1" x14ac:dyDescent="0.25">
      <c r="A848" s="105"/>
      <c r="B848" s="90"/>
      <c r="C848" s="91"/>
      <c r="D848" s="91"/>
      <c r="E848" s="106"/>
    </row>
    <row r="849" spans="1:5" s="104" customFormat="1" ht="15" customHeight="1" x14ac:dyDescent="0.25">
      <c r="A849" s="105"/>
      <c r="B849" s="90"/>
      <c r="C849" s="91"/>
      <c r="D849" s="91"/>
      <c r="E849" s="106"/>
    </row>
    <row r="850" spans="1:5" s="104" customFormat="1" ht="15" customHeight="1" x14ac:dyDescent="0.25">
      <c r="A850" s="105"/>
      <c r="B850" s="90"/>
      <c r="C850" s="91"/>
      <c r="D850" s="91"/>
      <c r="E850" s="106"/>
    </row>
    <row r="851" spans="1:5" s="104" customFormat="1" ht="15" customHeight="1" x14ac:dyDescent="0.25">
      <c r="A851" s="105"/>
      <c r="B851" s="90"/>
      <c r="C851" s="91"/>
      <c r="D851" s="91"/>
      <c r="E851" s="106"/>
    </row>
    <row r="852" spans="1:5" s="104" customFormat="1" ht="15" customHeight="1" x14ac:dyDescent="0.25">
      <c r="A852" s="105"/>
      <c r="B852" s="90"/>
      <c r="C852" s="91"/>
      <c r="D852" s="91"/>
      <c r="E852" s="106"/>
    </row>
    <row r="853" spans="1:5" s="104" customFormat="1" ht="15" customHeight="1" x14ac:dyDescent="0.25">
      <c r="A853" s="105"/>
      <c r="B853" s="90"/>
      <c r="C853" s="91"/>
      <c r="D853" s="91"/>
      <c r="E853" s="106"/>
    </row>
    <row r="854" spans="1:5" s="104" customFormat="1" ht="15" customHeight="1" x14ac:dyDescent="0.25">
      <c r="A854" s="105"/>
      <c r="B854" s="90"/>
      <c r="C854" s="91"/>
      <c r="D854" s="91"/>
      <c r="E854" s="106"/>
    </row>
    <row r="855" spans="1:5" s="104" customFormat="1" ht="15" customHeight="1" x14ac:dyDescent="0.25">
      <c r="A855" s="105"/>
      <c r="B855" s="90"/>
      <c r="C855" s="91"/>
      <c r="D855" s="91"/>
      <c r="E855" s="106"/>
    </row>
    <row r="856" spans="1:5" s="104" customFormat="1" ht="15" customHeight="1" x14ac:dyDescent="0.25">
      <c r="A856" s="105"/>
      <c r="B856" s="90"/>
      <c r="C856" s="91"/>
      <c r="D856" s="91"/>
      <c r="E856" s="106"/>
    </row>
    <row r="857" spans="1:5" s="104" customFormat="1" ht="15" customHeight="1" x14ac:dyDescent="0.25">
      <c r="A857" s="105"/>
      <c r="B857" s="90"/>
      <c r="C857" s="91"/>
      <c r="D857" s="91"/>
      <c r="E857" s="106"/>
    </row>
    <row r="858" spans="1:5" s="104" customFormat="1" ht="15" customHeight="1" x14ac:dyDescent="0.25">
      <c r="A858" s="105"/>
      <c r="B858" s="90"/>
      <c r="C858" s="91"/>
      <c r="D858" s="91"/>
      <c r="E858" s="106"/>
    </row>
    <row r="859" spans="1:5" s="104" customFormat="1" ht="15" customHeight="1" x14ac:dyDescent="0.25">
      <c r="A859" s="105"/>
      <c r="B859" s="90"/>
      <c r="C859" s="91"/>
      <c r="D859" s="91"/>
      <c r="E859" s="106"/>
    </row>
    <row r="860" spans="1:5" s="104" customFormat="1" ht="15" customHeight="1" x14ac:dyDescent="0.25">
      <c r="A860" s="105"/>
      <c r="B860" s="90"/>
      <c r="C860" s="91"/>
      <c r="D860" s="91"/>
      <c r="E860" s="106"/>
    </row>
    <row r="861" spans="1:5" s="104" customFormat="1" ht="15" customHeight="1" x14ac:dyDescent="0.25">
      <c r="A861" s="105"/>
      <c r="B861" s="90"/>
      <c r="C861" s="91"/>
      <c r="D861" s="91"/>
      <c r="E861" s="106"/>
    </row>
    <row r="862" spans="1:5" s="104" customFormat="1" ht="15" customHeight="1" x14ac:dyDescent="0.25">
      <c r="A862" s="105"/>
      <c r="B862" s="90"/>
      <c r="C862" s="91"/>
      <c r="D862" s="91"/>
      <c r="E862" s="106"/>
    </row>
    <row r="863" spans="1:5" s="104" customFormat="1" ht="15" customHeight="1" x14ac:dyDescent="0.25">
      <c r="A863" s="105"/>
      <c r="B863" s="90"/>
      <c r="C863" s="91"/>
      <c r="D863" s="91"/>
      <c r="E863" s="106"/>
    </row>
    <row r="864" spans="1:5" s="104" customFormat="1" ht="15" customHeight="1" x14ac:dyDescent="0.25">
      <c r="A864" s="105"/>
      <c r="B864" s="90"/>
      <c r="C864" s="91"/>
      <c r="D864" s="91"/>
      <c r="E864" s="106"/>
    </row>
    <row r="865" spans="1:16" s="104" customFormat="1" ht="15" customHeight="1" x14ac:dyDescent="0.25">
      <c r="A865" s="105"/>
      <c r="B865" s="90"/>
      <c r="C865" s="91"/>
      <c r="D865" s="91"/>
      <c r="E865" s="106"/>
    </row>
    <row r="866" spans="1:16" s="104" customFormat="1" ht="15" customHeight="1" x14ac:dyDescent="0.25">
      <c r="A866" s="105"/>
      <c r="B866" s="90"/>
      <c r="C866" s="91"/>
      <c r="D866" s="91"/>
      <c r="E866" s="106"/>
    </row>
    <row r="867" spans="1:16" s="104" customFormat="1" ht="15" customHeight="1" x14ac:dyDescent="0.25">
      <c r="A867" s="105"/>
      <c r="B867" s="90"/>
      <c r="C867" s="91"/>
      <c r="D867" s="91"/>
      <c r="E867" s="106"/>
    </row>
    <row r="868" spans="1:16" s="104" customFormat="1" ht="15" customHeight="1" x14ac:dyDescent="0.25">
      <c r="A868" s="105"/>
      <c r="B868" s="90"/>
      <c r="C868" s="91"/>
      <c r="D868" s="91"/>
      <c r="E868" s="106"/>
    </row>
    <row r="869" spans="1:16" s="104" customFormat="1" ht="15" customHeight="1" x14ac:dyDescent="0.25">
      <c r="A869" s="105"/>
      <c r="B869" s="90"/>
      <c r="C869" s="91"/>
      <c r="D869" s="91"/>
      <c r="E869" s="106"/>
    </row>
    <row r="870" spans="1:16" s="104" customFormat="1" ht="15" customHeight="1" x14ac:dyDescent="0.25">
      <c r="A870" s="105"/>
      <c r="B870" s="90"/>
      <c r="C870" s="91"/>
      <c r="D870" s="91"/>
      <c r="E870" s="107"/>
      <c r="F870" s="92"/>
      <c r="G870" s="92"/>
      <c r="H870" s="92"/>
      <c r="I870" s="92"/>
      <c r="J870" s="92"/>
      <c r="K870" s="92"/>
      <c r="L870" s="92"/>
      <c r="M870" s="92"/>
      <c r="N870" s="92"/>
      <c r="O870" s="92"/>
      <c r="P870" s="92"/>
    </row>
  </sheetData>
  <sheetProtection insertColumns="0" insertRows="0" insertHyperlinks="0" deleteColumns="0" deleteRows="0" sort="0" autoFilter="0" pivotTables="0"/>
  <mergeCells count="1">
    <mergeCell ref="B2:E2"/>
  </mergeCells>
  <conditionalFormatting sqref="L4:Q4 C4">
    <cfRule type="containsText" dxfId="20" priority="3" operator="containsText" text="(enter addt'l. fund source">
      <formula>NOT(ISERROR(SEARCH("(enter addt'l. fund source",C4)))</formula>
    </cfRule>
  </conditionalFormatting>
  <conditionalFormatting sqref="B5:B15">
    <cfRule type="cellIs" dxfId="19" priority="1" operator="equal">
      <formula>"(enter addt'l category)"</formula>
    </cfRule>
  </conditionalFormatting>
  <printOptions horizontalCentered="1"/>
  <pageMargins left="0.7" right="0.7" top="0.75" bottom="0.75" header="0.3" footer="0.3"/>
  <pageSetup scale="35" fitToHeight="0" orientation="portrait" r:id="rId1"/>
  <headerFooter scaleWithDoc="0"/>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5F2FB"/>
    <pageSetUpPr autoPageBreaks="0" fitToPage="1"/>
  </sheetPr>
  <dimension ref="A1:U23"/>
  <sheetViews>
    <sheetView showGridLines="0" showRowColHeaders="0" zoomScaleNormal="100" workbookViewId="0">
      <selection activeCell="B2" sqref="B2:E2"/>
    </sheetView>
  </sheetViews>
  <sheetFormatPr defaultRowHeight="15" outlineLevelCol="1" x14ac:dyDescent="0.25"/>
  <cols>
    <col min="1" max="1" width="2.7109375" style="3" customWidth="1"/>
    <col min="2" max="2" width="21.28515625" style="2" customWidth="1"/>
    <col min="3" max="3" width="8.85546875" style="2" customWidth="1"/>
    <col min="4" max="4" width="6.85546875" style="2" bestFit="1" customWidth="1"/>
    <col min="5" max="5" width="50.7109375" style="2" customWidth="1"/>
    <col min="6" max="8" width="15.28515625" style="2" bestFit="1" customWidth="1"/>
    <col min="9" max="13" width="15.28515625" style="2" hidden="1" customWidth="1"/>
    <col min="14" max="15" width="15.28515625" style="2" bestFit="1" customWidth="1"/>
    <col min="16" max="16" width="15.28515625" style="2" hidden="1" customWidth="1" outlineLevel="1"/>
    <col min="17" max="17" width="15.28515625" style="2" hidden="1" customWidth="1" outlineLevel="1" collapsed="1"/>
    <col min="18" max="20" width="15.28515625" hidden="1" customWidth="1" outlineLevel="1"/>
    <col min="21" max="21" width="35.7109375" style="2" customWidth="1" collapsed="1"/>
    <col min="22" max="26" width="14.28515625" style="2" bestFit="1" customWidth="1"/>
    <col min="27" max="16384" width="9.140625" style="2"/>
  </cols>
  <sheetData>
    <row r="1" spans="1:21" x14ac:dyDescent="0.25">
      <c r="A1" s="1" t="s">
        <v>0</v>
      </c>
      <c r="C1" s="1" t="s">
        <v>0</v>
      </c>
    </row>
    <row r="2" spans="1:21" customFormat="1" ht="24.75" x14ac:dyDescent="0.25">
      <c r="A2" s="1" t="s">
        <v>0</v>
      </c>
      <c r="B2" s="207" t="s">
        <v>49</v>
      </c>
      <c r="C2" s="208"/>
      <c r="D2" s="208"/>
      <c r="E2" s="209"/>
      <c r="U2" s="125"/>
    </row>
    <row r="3" spans="1:21" customFormat="1" x14ac:dyDescent="0.25">
      <c r="A3" s="1" t="s">
        <v>0</v>
      </c>
    </row>
    <row r="4" spans="1:21" customFormat="1" x14ac:dyDescent="0.25">
      <c r="A4" s="1" t="s">
        <v>0</v>
      </c>
      <c r="B4" s="32" t="s">
        <v>50</v>
      </c>
      <c r="C4" s="210" t="s">
        <v>350</v>
      </c>
      <c r="D4" s="202"/>
      <c r="E4" s="203"/>
    </row>
    <row r="5" spans="1:21" customFormat="1" x14ac:dyDescent="0.25">
      <c r="A5" s="1" t="s">
        <v>0</v>
      </c>
      <c r="B5" s="33" t="s">
        <v>51</v>
      </c>
      <c r="C5" s="211" t="s">
        <v>351</v>
      </c>
      <c r="D5" s="205"/>
      <c r="E5" s="206"/>
    </row>
    <row r="6" spans="1:21" customFormat="1" x14ac:dyDescent="0.25">
      <c r="A6" s="1" t="s">
        <v>0</v>
      </c>
      <c r="E6" s="1"/>
    </row>
    <row r="7" spans="1:21" s="22" customFormat="1" ht="31.5" thickBot="1" x14ac:dyDescent="0.3">
      <c r="A7" s="1" t="s">
        <v>0</v>
      </c>
      <c r="B7" s="129" t="s">
        <v>332</v>
      </c>
      <c r="E7" s="23" t="s">
        <v>53</v>
      </c>
      <c r="F7" s="235" t="s">
        <v>54</v>
      </c>
      <c r="G7" s="176" t="s">
        <v>205</v>
      </c>
      <c r="H7" s="24" t="s">
        <v>55</v>
      </c>
      <c r="I7" s="24" t="s">
        <v>56</v>
      </c>
      <c r="J7" s="24" t="s">
        <v>57</v>
      </c>
      <c r="K7" s="24" t="s">
        <v>58</v>
      </c>
      <c r="L7" s="24" t="s">
        <v>59</v>
      </c>
      <c r="M7" s="24" t="s">
        <v>60</v>
      </c>
      <c r="N7" s="24" t="s">
        <v>48</v>
      </c>
      <c r="O7" s="20" t="s">
        <v>361</v>
      </c>
      <c r="P7" s="20" t="s">
        <v>216</v>
      </c>
      <c r="Q7" s="20" t="s">
        <v>217</v>
      </c>
      <c r="R7" s="20" t="s">
        <v>218</v>
      </c>
      <c r="S7" s="20" t="s">
        <v>219</v>
      </c>
      <c r="T7" s="21" t="s">
        <v>220</v>
      </c>
      <c r="U7" s="40" t="s">
        <v>222</v>
      </c>
    </row>
    <row r="8" spans="1:21" customFormat="1" x14ac:dyDescent="0.25">
      <c r="A8" s="1" t="s">
        <v>0</v>
      </c>
      <c r="B8" s="29"/>
      <c r="C8" s="29"/>
      <c r="D8" s="29"/>
      <c r="E8" s="27" t="s">
        <v>63</v>
      </c>
      <c r="F8" s="236">
        <f>SUM(Budget_Summary_Ex[[#This Row],[General 
Fund]:[(enter addt''l. fund source 3)]])</f>
        <v>95050</v>
      </c>
      <c r="G8" s="177">
        <v>4650</v>
      </c>
      <c r="H8" s="37">
        <v>5400</v>
      </c>
      <c r="I8" s="37">
        <v>0</v>
      </c>
      <c r="J8" s="37">
        <v>0</v>
      </c>
      <c r="K8" s="37">
        <v>0</v>
      </c>
      <c r="L8" s="37">
        <v>0</v>
      </c>
      <c r="M8" s="37">
        <v>0</v>
      </c>
      <c r="N8" s="37">
        <v>55000</v>
      </c>
      <c r="O8" s="37">
        <v>30000</v>
      </c>
      <c r="P8" s="37" t="s">
        <v>64</v>
      </c>
      <c r="Q8" s="37" t="s">
        <v>64</v>
      </c>
      <c r="R8" s="37" t="s">
        <v>64</v>
      </c>
      <c r="S8" s="37" t="s">
        <v>64</v>
      </c>
      <c r="T8" s="36" t="s">
        <v>64</v>
      </c>
      <c r="U8" s="26"/>
    </row>
    <row r="9" spans="1:21" customFormat="1" x14ac:dyDescent="0.25">
      <c r="A9" s="1" t="s">
        <v>0</v>
      </c>
      <c r="B9" s="29"/>
      <c r="C9" s="29"/>
      <c r="D9" s="29"/>
      <c r="E9" s="27" t="s">
        <v>66</v>
      </c>
      <c r="F9" s="237">
        <f>SUM(Budget_Summary_Ex[[#This Row],[General 
Fund]:[(enter addt''l. fund source 3)]])</f>
        <v>94550</v>
      </c>
      <c r="G9" s="178">
        <f>SUM(Budget_Detail_Ex[General 
Fund])</f>
        <v>4150</v>
      </c>
      <c r="H9" s="173">
        <f>SUM(Budget_Detail_Ex[Title I-A])</f>
        <v>5400</v>
      </c>
      <c r="I9" s="173">
        <f>SUM(Budget_Detail_Ex[Title I-C])</f>
        <v>0</v>
      </c>
      <c r="J9" s="173">
        <f>SUM(Budget_Detail_Ex[Title IV-B])</f>
        <v>0</v>
      </c>
      <c r="K9" s="173">
        <f>SUM(Budget_Detail_Ex[ESSER II])</f>
        <v>0</v>
      </c>
      <c r="L9" s="173">
        <f>SUM(Budget_Detail_Ex[ESSER III])</f>
        <v>0</v>
      </c>
      <c r="M9" s="173">
        <f>SUM(Budget_Detail_Ex[SSA 
Summer])</f>
        <v>0</v>
      </c>
      <c r="N9" s="173">
        <f>SUM(Budget_Detail_Ex[Jump Start Kindergarten])</f>
        <v>55000</v>
      </c>
      <c r="O9" s="173">
        <f>SUM(Budget_Detail_Ex[K-8 Summer Learning Grant])</f>
        <v>30000</v>
      </c>
      <c r="P9" s="173">
        <f>SUM(Budget_Detail_Ex[(enter addt''l. fund source 2)])</f>
        <v>0</v>
      </c>
      <c r="Q9" s="173">
        <f>SUM(Budget_Detail_Ex[(enter addt''l. fund source 3)])</f>
        <v>0</v>
      </c>
      <c r="R9" s="173">
        <f>SUM(Budget_Detail_Ex[(enter addt''l. fund source 4)])</f>
        <v>0</v>
      </c>
      <c r="S9" s="173">
        <f>SUM(Budget_Detail_Ex[(enter addt''l. fund source 5)])</f>
        <v>0</v>
      </c>
      <c r="T9" s="173">
        <f>SUM(Budget_Detail_Ex[(enter addt''l. fund source 6)])</f>
        <v>0</v>
      </c>
      <c r="U9" s="26"/>
    </row>
    <row r="10" spans="1:21" customFormat="1" ht="15.75" thickBot="1" x14ac:dyDescent="0.3">
      <c r="A10" s="1" t="s">
        <v>0</v>
      </c>
      <c r="B10" s="29"/>
      <c r="C10" s="29"/>
      <c r="D10" s="30"/>
      <c r="E10" s="27" t="s">
        <v>67</v>
      </c>
      <c r="F10" s="238">
        <f>SUM(Budget_Summary_Ex[[#This Row],[General 
Fund]:[(enter addt''l. fund source 3)]])</f>
        <v>500</v>
      </c>
      <c r="G10" s="179">
        <f t="shared" ref="G10:Q10" si="0">IFERROR(G8-G9,0)</f>
        <v>500</v>
      </c>
      <c r="H10" s="174">
        <f t="shared" si="0"/>
        <v>0</v>
      </c>
      <c r="I10" s="174">
        <f t="shared" si="0"/>
        <v>0</v>
      </c>
      <c r="J10" s="174">
        <f t="shared" si="0"/>
        <v>0</v>
      </c>
      <c r="K10" s="174">
        <f t="shared" si="0"/>
        <v>0</v>
      </c>
      <c r="L10" s="174">
        <f t="shared" si="0"/>
        <v>0</v>
      </c>
      <c r="M10" s="174">
        <f t="shared" si="0"/>
        <v>0</v>
      </c>
      <c r="N10" s="174">
        <f t="shared" si="0"/>
        <v>0</v>
      </c>
      <c r="O10" s="174">
        <f t="shared" si="0"/>
        <v>0</v>
      </c>
      <c r="P10" s="174">
        <f t="shared" si="0"/>
        <v>0</v>
      </c>
      <c r="Q10" s="174">
        <f t="shared" si="0"/>
        <v>0</v>
      </c>
      <c r="R10" s="174">
        <f>IFERROR(R8-R9,0)</f>
        <v>0</v>
      </c>
      <c r="S10" s="174">
        <f>IFERROR(S8-S9,0)</f>
        <v>0</v>
      </c>
      <c r="T10" s="175">
        <f>IFERROR(T8-T9,0)</f>
        <v>0</v>
      </c>
      <c r="U10" s="26"/>
    </row>
    <row r="11" spans="1:21" customFormat="1" x14ac:dyDescent="0.25">
      <c r="A11" s="1" t="s">
        <v>0</v>
      </c>
      <c r="B11" s="29"/>
      <c r="C11" s="29"/>
      <c r="D11" s="30"/>
      <c r="E11" s="25" t="s">
        <v>61</v>
      </c>
      <c r="F11" s="239" t="s">
        <v>28</v>
      </c>
      <c r="G11" s="180" t="s">
        <v>28</v>
      </c>
      <c r="H11" s="170" t="s">
        <v>28</v>
      </c>
      <c r="I11" s="170" t="s">
        <v>28</v>
      </c>
      <c r="J11" s="170" t="s">
        <v>28</v>
      </c>
      <c r="K11" s="170" t="s">
        <v>28</v>
      </c>
      <c r="L11" s="170" t="s">
        <v>28</v>
      </c>
      <c r="M11" s="171">
        <v>0.05</v>
      </c>
      <c r="N11" s="170">
        <v>0.03</v>
      </c>
      <c r="O11" s="170">
        <v>0.05</v>
      </c>
      <c r="P11" s="170" t="s">
        <v>62</v>
      </c>
      <c r="Q11" s="170" t="s">
        <v>62</v>
      </c>
      <c r="R11" s="170" t="s">
        <v>62</v>
      </c>
      <c r="S11" s="170" t="s">
        <v>62</v>
      </c>
      <c r="T11" s="172" t="s">
        <v>62</v>
      </c>
      <c r="U11" s="26"/>
    </row>
    <row r="12" spans="1:21" customFormat="1" x14ac:dyDescent="0.25">
      <c r="A12" s="1" t="s">
        <v>0</v>
      </c>
      <c r="B12" s="29"/>
      <c r="C12" s="29"/>
      <c r="D12" s="30"/>
      <c r="E12" s="25" t="s">
        <v>65</v>
      </c>
      <c r="F12" s="240">
        <f>SUM(Budget_Summary_Ex[[#This Row],[General 
Fund]:[(enter addt''l. fund source 3)]])</f>
        <v>3150</v>
      </c>
      <c r="G12" s="181">
        <f>IFERROR(ROUND(G11*G8,2),0)</f>
        <v>0</v>
      </c>
      <c r="H12" s="34">
        <f t="shared" ref="H12:Q12" si="1">IFERROR(ROUND(H11*H8,2),0)</f>
        <v>0</v>
      </c>
      <c r="I12" s="34">
        <f t="shared" si="1"/>
        <v>0</v>
      </c>
      <c r="J12" s="34">
        <f t="shared" si="1"/>
        <v>0</v>
      </c>
      <c r="K12" s="34">
        <f t="shared" si="1"/>
        <v>0</v>
      </c>
      <c r="L12" s="34">
        <f t="shared" si="1"/>
        <v>0</v>
      </c>
      <c r="M12" s="34">
        <f t="shared" si="1"/>
        <v>0</v>
      </c>
      <c r="N12" s="34">
        <f t="shared" si="1"/>
        <v>1650</v>
      </c>
      <c r="O12" s="34">
        <f t="shared" si="1"/>
        <v>1500</v>
      </c>
      <c r="P12" s="34">
        <f t="shared" si="1"/>
        <v>0</v>
      </c>
      <c r="Q12" s="34">
        <f t="shared" si="1"/>
        <v>0</v>
      </c>
      <c r="R12" s="34">
        <f>IFERROR(ROUND(R11*R8,2),0)</f>
        <v>0</v>
      </c>
      <c r="S12" s="34">
        <f>IFERROR(ROUND(S11*S8,2),0)</f>
        <v>0</v>
      </c>
      <c r="T12" s="35">
        <f>IFERROR(ROUND(T11*T8,2),0)</f>
        <v>0</v>
      </c>
      <c r="U12" s="26"/>
    </row>
    <row r="13" spans="1:21" customFormat="1" x14ac:dyDescent="0.25">
      <c r="A13" s="1" t="s">
        <v>0</v>
      </c>
    </row>
    <row r="14" spans="1:21" s="19" customFormat="1" ht="30.75" thickBot="1" x14ac:dyDescent="0.3">
      <c r="A14" s="1" t="s">
        <v>0</v>
      </c>
      <c r="B14" s="147" t="s">
        <v>206</v>
      </c>
      <c r="C14" s="148" t="s">
        <v>68</v>
      </c>
      <c r="D14" s="148" t="s">
        <v>69</v>
      </c>
      <c r="E14" s="149" t="s">
        <v>70</v>
      </c>
      <c r="F14" s="242" t="s">
        <v>71</v>
      </c>
      <c r="G14" s="176" t="s">
        <v>205</v>
      </c>
      <c r="H14" s="24" t="s">
        <v>55</v>
      </c>
      <c r="I14" s="24" t="s">
        <v>56</v>
      </c>
      <c r="J14" s="24" t="s">
        <v>57</v>
      </c>
      <c r="K14" s="148" t="s">
        <v>58</v>
      </c>
      <c r="L14" s="148" t="s">
        <v>59</v>
      </c>
      <c r="M14" s="148" t="s">
        <v>60</v>
      </c>
      <c r="N14" s="148" t="s">
        <v>48</v>
      </c>
      <c r="O14" s="148" t="s">
        <v>361</v>
      </c>
      <c r="P14" s="148" t="s">
        <v>216</v>
      </c>
      <c r="Q14" s="148" t="s">
        <v>217</v>
      </c>
      <c r="R14" s="148" t="s">
        <v>218</v>
      </c>
      <c r="S14" s="148" t="s">
        <v>219</v>
      </c>
      <c r="T14" s="190" t="s">
        <v>220</v>
      </c>
      <c r="U14" s="150" t="s">
        <v>72</v>
      </c>
    </row>
    <row r="15" spans="1:21" x14ac:dyDescent="0.25">
      <c r="B15" s="151" t="s">
        <v>208</v>
      </c>
      <c r="C15" s="152">
        <v>2490</v>
      </c>
      <c r="D15" s="152">
        <v>111</v>
      </c>
      <c r="E15" s="153" t="s">
        <v>358</v>
      </c>
      <c r="F15" s="243">
        <f>SUM(Budget_Detail_Ex[[#This Row],[General 
Fund]:[(enter addt''l. fund source 3)]])</f>
        <v>15500</v>
      </c>
      <c r="G15" s="182">
        <v>1500</v>
      </c>
      <c r="H15" s="154"/>
      <c r="I15" s="154"/>
      <c r="J15" s="154"/>
      <c r="K15" s="154"/>
      <c r="L15" s="154"/>
      <c r="M15" s="154"/>
      <c r="N15" s="154">
        <v>14000</v>
      </c>
      <c r="O15" s="154"/>
      <c r="P15" s="154" t="s">
        <v>64</v>
      </c>
      <c r="Q15" s="154" t="s">
        <v>64</v>
      </c>
      <c r="R15" s="154" t="s">
        <v>64</v>
      </c>
      <c r="S15" s="154" t="s">
        <v>64</v>
      </c>
      <c r="T15" s="191" t="s">
        <v>64</v>
      </c>
      <c r="U15" s="194"/>
    </row>
    <row r="16" spans="1:21" x14ac:dyDescent="0.25">
      <c r="B16" s="155" t="s">
        <v>208</v>
      </c>
      <c r="C16" s="132">
        <v>1140</v>
      </c>
      <c r="D16" s="132">
        <v>111</v>
      </c>
      <c r="E16" s="133" t="s">
        <v>353</v>
      </c>
      <c r="F16" s="244">
        <f>SUM(Budget_Detail_Ex[[#This Row],[General 
Fund]:[(enter addt''l. fund source 3)]])</f>
        <v>21500</v>
      </c>
      <c r="G16" s="183"/>
      <c r="H16" s="134"/>
      <c r="I16" s="134"/>
      <c r="J16" s="134"/>
      <c r="K16" s="134"/>
      <c r="L16" s="134"/>
      <c r="M16" s="134"/>
      <c r="N16" s="134">
        <v>15000</v>
      </c>
      <c r="O16" s="134">
        <v>6500</v>
      </c>
      <c r="P16" s="134"/>
      <c r="Q16" s="134"/>
      <c r="R16" s="134"/>
      <c r="S16" s="134"/>
      <c r="T16" s="192"/>
      <c r="U16" s="195"/>
    </row>
    <row r="17" spans="2:21" x14ac:dyDescent="0.25">
      <c r="B17" s="155" t="s">
        <v>208</v>
      </c>
      <c r="C17" s="132">
        <v>1140</v>
      </c>
      <c r="D17" s="132">
        <v>112</v>
      </c>
      <c r="E17" s="133" t="s">
        <v>359</v>
      </c>
      <c r="F17" s="244">
        <f>SUM(Budget_Detail_Ex[[#This Row],[General 
Fund]:[(enter addt''l. fund source 3)]])</f>
        <v>19500</v>
      </c>
      <c r="G17" s="183">
        <v>1650</v>
      </c>
      <c r="H17" s="134"/>
      <c r="I17" s="134"/>
      <c r="J17" s="134"/>
      <c r="K17" s="134"/>
      <c r="L17" s="134"/>
      <c r="M17" s="134"/>
      <c r="N17" s="134">
        <v>17850</v>
      </c>
      <c r="O17" s="134"/>
      <c r="P17" s="134"/>
      <c r="Q17" s="134"/>
      <c r="R17" s="134"/>
      <c r="S17" s="134"/>
      <c r="T17" s="192"/>
      <c r="U17" s="195"/>
    </row>
    <row r="18" spans="2:21" x14ac:dyDescent="0.25">
      <c r="B18" s="155" t="s">
        <v>208</v>
      </c>
      <c r="C18" s="132">
        <v>1140</v>
      </c>
      <c r="D18" s="132">
        <v>112</v>
      </c>
      <c r="E18" s="133" t="s">
        <v>360</v>
      </c>
      <c r="F18" s="244">
        <f>SUM(Budget_Detail_Ex[[#This Row],[General 
Fund]:[(enter addt''l. fund source 3)]])</f>
        <v>8500</v>
      </c>
      <c r="G18" s="183"/>
      <c r="H18" s="134"/>
      <c r="I18" s="134"/>
      <c r="J18" s="134"/>
      <c r="K18" s="134"/>
      <c r="L18" s="134"/>
      <c r="M18" s="134"/>
      <c r="N18" s="134"/>
      <c r="O18" s="134">
        <v>8500</v>
      </c>
      <c r="P18" s="134"/>
      <c r="Q18" s="134"/>
      <c r="R18" s="134"/>
      <c r="S18" s="134"/>
      <c r="T18" s="192"/>
      <c r="U18" s="195"/>
    </row>
    <row r="19" spans="2:21" x14ac:dyDescent="0.25">
      <c r="B19" s="155" t="s">
        <v>212</v>
      </c>
      <c r="C19" s="132">
        <v>1140</v>
      </c>
      <c r="D19" s="132">
        <v>380</v>
      </c>
      <c r="E19" s="133" t="s">
        <v>354</v>
      </c>
      <c r="F19" s="244">
        <f>SUM(Budget_Detail_Ex[[#This Row],[General 
Fund]:[(enter addt''l. fund source 3)]])</f>
        <v>3000</v>
      </c>
      <c r="G19" s="183"/>
      <c r="H19" s="134">
        <v>1500</v>
      </c>
      <c r="I19" s="134"/>
      <c r="J19" s="134"/>
      <c r="K19" s="134"/>
      <c r="L19" s="134"/>
      <c r="M19" s="134"/>
      <c r="N19" s="134">
        <v>1500</v>
      </c>
      <c r="O19" s="134"/>
      <c r="P19" s="134"/>
      <c r="Q19" s="134"/>
      <c r="R19" s="134"/>
      <c r="S19" s="134"/>
      <c r="T19" s="192"/>
      <c r="U19" s="195"/>
    </row>
    <row r="20" spans="2:21" x14ac:dyDescent="0.25">
      <c r="B20" s="155" t="s">
        <v>209</v>
      </c>
      <c r="C20" s="132">
        <v>1140</v>
      </c>
      <c r="D20" s="132">
        <v>410</v>
      </c>
      <c r="E20" s="133" t="s">
        <v>355</v>
      </c>
      <c r="F20" s="244">
        <f>SUM(Budget_Detail_Ex[[#This Row],[General 
Fund]:[(enter addt''l. fund source 3)]])</f>
        <v>3400</v>
      </c>
      <c r="G20" s="183"/>
      <c r="H20" s="134">
        <v>400</v>
      </c>
      <c r="I20" s="134"/>
      <c r="J20" s="134"/>
      <c r="K20" s="134"/>
      <c r="L20" s="134"/>
      <c r="M20" s="134"/>
      <c r="N20" s="134">
        <v>3000</v>
      </c>
      <c r="O20" s="134"/>
      <c r="P20" s="134"/>
      <c r="Q20" s="134"/>
      <c r="R20" s="134"/>
      <c r="S20" s="134"/>
      <c r="T20" s="192"/>
      <c r="U20" s="195"/>
    </row>
    <row r="21" spans="2:21" x14ac:dyDescent="0.25">
      <c r="B21" s="155" t="s">
        <v>213</v>
      </c>
      <c r="C21" s="132">
        <v>3390</v>
      </c>
      <c r="D21" s="132">
        <v>410</v>
      </c>
      <c r="E21" s="133" t="s">
        <v>356</v>
      </c>
      <c r="F21" s="244">
        <f>SUM(Budget_Detail_Ex[[#This Row],[General 
Fund]:[(enter addt''l. fund source 3)]])</f>
        <v>2500</v>
      </c>
      <c r="G21" s="183"/>
      <c r="H21" s="134">
        <v>500</v>
      </c>
      <c r="I21" s="134"/>
      <c r="J21" s="134"/>
      <c r="K21" s="134"/>
      <c r="L21" s="134"/>
      <c r="M21" s="134"/>
      <c r="N21" s="134">
        <v>2000</v>
      </c>
      <c r="O21" s="134"/>
      <c r="P21" s="134"/>
      <c r="Q21" s="134"/>
      <c r="R21" s="134"/>
      <c r="S21" s="134"/>
      <c r="T21" s="192"/>
      <c r="U21" s="195"/>
    </row>
    <row r="22" spans="2:21" x14ac:dyDescent="0.25">
      <c r="B22" s="155" t="s">
        <v>29</v>
      </c>
      <c r="C22" s="132">
        <v>1140</v>
      </c>
      <c r="D22" s="132">
        <v>330</v>
      </c>
      <c r="E22" s="133" t="s">
        <v>357</v>
      </c>
      <c r="F22" s="244">
        <f>SUM(Budget_Detail_Ex[[#This Row],[General 
Fund]:[(enter addt''l. fund source 3)]])</f>
        <v>17500</v>
      </c>
      <c r="G22" s="183">
        <v>1000</v>
      </c>
      <c r="H22" s="134">
        <v>3000</v>
      </c>
      <c r="I22" s="134"/>
      <c r="J22" s="134"/>
      <c r="K22" s="134"/>
      <c r="L22" s="134"/>
      <c r="M22" s="134"/>
      <c r="N22" s="134"/>
      <c r="O22" s="134">
        <v>13500</v>
      </c>
      <c r="P22" s="134"/>
      <c r="Q22" s="134"/>
      <c r="R22" s="134"/>
      <c r="S22" s="134"/>
      <c r="T22" s="192"/>
      <c r="U22" s="195"/>
    </row>
    <row r="23" spans="2:21" x14ac:dyDescent="0.25">
      <c r="B23" s="185" t="s">
        <v>364</v>
      </c>
      <c r="C23" s="186">
        <v>1140</v>
      </c>
      <c r="D23" s="186">
        <v>690</v>
      </c>
      <c r="E23" s="187" t="s">
        <v>365</v>
      </c>
      <c r="F23" s="244">
        <f>SUM(Budget_Detail_Ex[[#This Row],[General 
Fund]:[(enter addt''l. fund source 3)]])</f>
        <v>3150</v>
      </c>
      <c r="G23" s="241"/>
      <c r="H23" s="188"/>
      <c r="I23" s="188"/>
      <c r="J23" s="188"/>
      <c r="K23" s="188"/>
      <c r="L23" s="188"/>
      <c r="M23" s="188"/>
      <c r="N23" s="188">
        <v>1650</v>
      </c>
      <c r="O23" s="188">
        <v>1500</v>
      </c>
      <c r="P23" s="188"/>
      <c r="Q23" s="188"/>
      <c r="R23" s="188"/>
      <c r="S23" s="188"/>
      <c r="T23" s="197"/>
      <c r="U23" s="198"/>
    </row>
  </sheetData>
  <sheetProtection insertColumns="0" insertRows="0" deleteColumns="0" deleteRows="0" sort="0" autoFilter="0" pivotTables="0"/>
  <mergeCells count="3">
    <mergeCell ref="C4:E4"/>
    <mergeCell ref="C5:E5"/>
    <mergeCell ref="B2:E2"/>
  </mergeCells>
  <conditionalFormatting sqref="C15">
    <cfRule type="cellIs" dxfId="18" priority="8" operator="equal">
      <formula>"(fx code)"</formula>
    </cfRule>
  </conditionalFormatting>
  <conditionalFormatting sqref="D15">
    <cfRule type="cellIs" dxfId="17" priority="9" operator="equal">
      <formula>"(obj)"</formula>
    </cfRule>
  </conditionalFormatting>
  <conditionalFormatting sqref="E15">
    <cfRule type="cellIs" dxfId="16" priority="10" operator="equal">
      <formula>"(enter description)"</formula>
    </cfRule>
  </conditionalFormatting>
  <conditionalFormatting sqref="G8:T8 G15:T15">
    <cfRule type="cellIs" dxfId="15" priority="6" operator="equal">
      <formula>"(enter $)"</formula>
    </cfRule>
  </conditionalFormatting>
  <conditionalFormatting sqref="O7:T7 O14:T14">
    <cfRule type="containsText" dxfId="14" priority="5" operator="containsText" text="(enter addt'l. fund source">
      <formula>NOT(ISERROR(SEARCH("(enter addt'l. fund source",O7)))</formula>
    </cfRule>
  </conditionalFormatting>
  <conditionalFormatting sqref="B15">
    <cfRule type="cellIs" dxfId="13" priority="7" operator="equal">
      <formula>"(select)"</formula>
    </cfRule>
  </conditionalFormatting>
  <conditionalFormatting sqref="U15">
    <cfRule type="cellIs" dxfId="12" priority="11" operator="equal">
      <formula>"(enter note)"</formula>
    </cfRule>
  </conditionalFormatting>
  <conditionalFormatting sqref="C4:E5">
    <cfRule type="cellIs" dxfId="11" priority="4" operator="equal">
      <formula>"(enter text)"</formula>
    </cfRule>
  </conditionalFormatting>
  <conditionalFormatting sqref="G11:T11">
    <cfRule type="cellIs" dxfId="10" priority="3" operator="equal">
      <formula>"(enter %)"</formula>
    </cfRule>
  </conditionalFormatting>
  <conditionalFormatting sqref="F10:O10">
    <cfRule type="cellIs" dxfId="9" priority="2" operator="lessThan">
      <formula>0</formula>
    </cfRule>
  </conditionalFormatting>
  <conditionalFormatting sqref="F10">
    <cfRule type="cellIs" dxfId="8" priority="1" operator="greaterThan">
      <formula>0</formula>
    </cfRule>
  </conditionalFormatting>
  <dataValidations count="1">
    <dataValidation allowBlank="1" showInputMessage="1" showErrorMessage="1" prompt="For federal grants, refer to your district's federally negotiated indirect rate and applicable uses if available. For non-federal grants, refer to the grant guidance on indirect and administrative expenses." sqref="G11:T11"/>
  </dataValidations>
  <printOptions horizontalCentered="1"/>
  <pageMargins left="0.25" right="0.25" top="0.25" bottom="0.25" header="0.3" footer="0.3"/>
  <pageSetup scale="49" fitToHeight="0" orientation="landscape" horizontalDpi="300" verticalDpi="300" r:id="rId1"/>
  <drawing r:id="rId2"/>
  <tableParts count="2">
    <tablePart r:id="rId3"/>
    <tablePart r:id="rId4"/>
  </tableParts>
  <extLst>
    <ext xmlns:x14="http://schemas.microsoft.com/office/spreadsheetml/2009/9/main" uri="{CCE6A557-97BC-4b89-ADB6-D9C93CAAB3DF}">
      <x14:dataValidations xmlns:xm="http://schemas.microsoft.com/office/excel/2006/main" count="1">
        <x14:dataValidation type="list" allowBlank="1" showErrorMessage="1">
          <x14:formula1>
            <xm:f>'Example Totals by Category'!$B$5:$B$10</xm:f>
          </x14:formula1>
          <xm:sqref>B15:B23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5F2FB"/>
    <pageSetUpPr fitToPage="1"/>
  </sheetPr>
  <dimension ref="A1:Q870"/>
  <sheetViews>
    <sheetView showGridLines="0" showRowColHeaders="0" zoomScaleNormal="100" workbookViewId="0">
      <selection activeCell="B2" sqref="B2:E2"/>
    </sheetView>
  </sheetViews>
  <sheetFormatPr defaultColWidth="9.140625" defaultRowHeight="15" customHeight="1" outlineLevelCol="1" x14ac:dyDescent="0.25"/>
  <cols>
    <col min="1" max="1" width="2.7109375" style="89" customWidth="1"/>
    <col min="2" max="2" width="23" style="90" bestFit="1" customWidth="1"/>
    <col min="3" max="4" width="15.28515625" style="91" customWidth="1"/>
    <col min="5" max="5" width="15.28515625" style="107" customWidth="1"/>
    <col min="6" max="7" width="15.28515625" style="92" customWidth="1"/>
    <col min="8" max="12" width="15.28515625" style="92" hidden="1" customWidth="1" outlineLevel="1"/>
    <col min="13" max="13" width="28" style="92" bestFit="1" customWidth="1" collapsed="1"/>
    <col min="14" max="16384" width="9.140625" style="92"/>
  </cols>
  <sheetData>
    <row r="1" spans="1:13" ht="15" customHeight="1" x14ac:dyDescent="0.25">
      <c r="A1" s="89" t="s">
        <v>0</v>
      </c>
      <c r="C1" s="89" t="s">
        <v>0</v>
      </c>
      <c r="E1" s="39"/>
      <c r="F1" s="39"/>
      <c r="G1" s="39"/>
    </row>
    <row r="2" spans="1:13" ht="21" customHeight="1" x14ac:dyDescent="0.25">
      <c r="A2" s="89" t="s">
        <v>0</v>
      </c>
      <c r="B2" s="216" t="s">
        <v>367</v>
      </c>
      <c r="C2" s="217"/>
      <c r="D2" s="217"/>
      <c r="E2" s="218"/>
    </row>
    <row r="3" spans="1:13" x14ac:dyDescent="0.25">
      <c r="A3" s="89" t="s">
        <v>0</v>
      </c>
      <c r="B3" s="92"/>
      <c r="C3" s="92"/>
      <c r="D3" s="92"/>
      <c r="E3" s="92"/>
      <c r="F3" s="39"/>
      <c r="G3" s="39"/>
    </row>
    <row r="4" spans="1:13" s="109" customFormat="1" ht="31.5" thickBot="1" x14ac:dyDescent="0.3">
      <c r="A4" s="108" t="s">
        <v>0</v>
      </c>
      <c r="B4" s="219" t="s">
        <v>206</v>
      </c>
      <c r="C4" s="245" t="s">
        <v>221</v>
      </c>
      <c r="D4" s="230" t="s">
        <v>205</v>
      </c>
      <c r="E4" s="144" t="s">
        <v>55</v>
      </c>
      <c r="F4" s="145" t="s">
        <v>48</v>
      </c>
      <c r="G4" s="145" t="s">
        <v>361</v>
      </c>
      <c r="H4" s="145" t="s">
        <v>216</v>
      </c>
      <c r="I4" s="145" t="s">
        <v>217</v>
      </c>
      <c r="J4" s="145" t="s">
        <v>218</v>
      </c>
      <c r="K4" s="145" t="s">
        <v>219</v>
      </c>
      <c r="L4" s="146" t="s">
        <v>220</v>
      </c>
      <c r="M4" s="165" t="s">
        <v>352</v>
      </c>
    </row>
    <row r="5" spans="1:13" s="109" customFormat="1" ht="15" customHeight="1" x14ac:dyDescent="0.25">
      <c r="A5" s="108" t="s">
        <v>0</v>
      </c>
      <c r="B5" s="135" t="s">
        <v>208</v>
      </c>
      <c r="C5" s="246">
        <f>SUM(Expenditures_By_Category_Ex[[#This Row],[General 
Fund]:[(enter addt''l. fund source 6)]])</f>
        <v>65000</v>
      </c>
      <c r="D5" s="231">
        <f>SUMIF(Budget_Detail_Ex[[Category]:[Category]],Expenditures_By_Category_Ex[[#This Row],[Category]:[Category]],Budget_Detail_Ex[General 
Fund])</f>
        <v>3150</v>
      </c>
      <c r="E5" s="110">
        <f>SUMIF(Budget_Detail_Ex[[Category]:[Category]],Expenditures_By_Category_Ex[[#This Row],[Category]:[Category]],Budget_Detail_Ex[Title I-A])</f>
        <v>0</v>
      </c>
      <c r="F5" s="110">
        <f>SUMIF(Budget_Detail_Ex[[Category]:[Category]],Expenditures_By_Category_Ex[[#This Row],[Category]:[Category]],Budget_Detail_Ex[Jump Start Kindergarten])</f>
        <v>46850</v>
      </c>
      <c r="G5" s="110">
        <f>SUMIF(Budget_Detail_Ex[[Category]:[Category]],Expenditures_By_Category_Ex[[#This Row],[Category]:[Category]],Budget_Detail_Ex[K-8 Summer Learning Grant])</f>
        <v>15000</v>
      </c>
      <c r="H5" s="110">
        <f>SUMIF(Budget_Detail_Ex[[Category]:[Category]],Expenditures_By_Category_Ex[[#This Row],[Category]:[Category]],Budget_Detail_Ex[(enter addt''l. fund source 2)])</f>
        <v>0</v>
      </c>
      <c r="I5" s="110">
        <f>SUMIF(Budget_Detail_Ex[[Category]:[Category]],Expenditures_By_Category_Ex[[#This Row],[Category]:[Category]],Budget_Detail_Ex[(enter addt''l. fund source 3)])</f>
        <v>0</v>
      </c>
      <c r="J5" s="110">
        <f>SUMIF(Budget_Detail_Ex[[Category]:[Category]],Expenditures_By_Category_Ex[[#This Row],[Category]:[Category]],Budget_Detail_Ex[(enter addt''l. fund source 4)])</f>
        <v>0</v>
      </c>
      <c r="K5" s="110">
        <f>SUMIF(Budget_Detail_Ex[[Category]:[Category]],Expenditures_By_Category_Ex[[#This Row],[Category]:[Category]],Budget_Detail_Ex[(enter addt''l. fund source 5)])</f>
        <v>0</v>
      </c>
      <c r="L5" s="141">
        <f>SUMIF(Budget_Detail_Ex[[Category]:[Category]],Expenditures_By_Category_Ex[[#This Row],[Category]:[Category]],Budget_Detail_Ex[(enter addt''l. fund source 6)])</f>
        <v>0</v>
      </c>
      <c r="M5" s="163"/>
    </row>
    <row r="6" spans="1:13" s="109" customFormat="1" ht="15" customHeight="1" x14ac:dyDescent="0.25">
      <c r="A6" s="108" t="s">
        <v>0</v>
      </c>
      <c r="B6" s="136" t="s">
        <v>212</v>
      </c>
      <c r="C6" s="247">
        <f>SUM(Expenditures_By_Category_Ex[[#This Row],[General 
Fund]:[(enter addt''l. fund source 6)]])</f>
        <v>3000</v>
      </c>
      <c r="D6" s="231">
        <f>SUMIF(Budget_Detail_Ex[[Category]:[Category]],Expenditures_By_Category_Ex[[#This Row],[Category]:[Category]],Budget_Detail_Ex[General 
Fund])</f>
        <v>0</v>
      </c>
      <c r="E6" s="110">
        <f>SUMIF(Budget_Detail_Ex[[Category]:[Category]],Expenditures_By_Category_Ex[[#This Row],[Category]:[Category]],Budget_Detail_Ex[Title I-A])</f>
        <v>1500</v>
      </c>
      <c r="F6" s="110">
        <f>SUMIF(Budget_Detail_Ex[[Category]:[Category]],Expenditures_By_Category_Ex[[#This Row],[Category]:[Category]],Budget_Detail_Ex[Jump Start Kindergarten])</f>
        <v>1500</v>
      </c>
      <c r="G6" s="110">
        <f>SUMIF(Budget_Detail_Ex[[Category]:[Category]],Expenditures_By_Category_Ex[[#This Row],[Category]:[Category]],Budget_Detail_Ex[K-8 Summer Learning Grant])</f>
        <v>0</v>
      </c>
      <c r="H6" s="110">
        <f>SUMIF(Budget_Detail_Ex[[Category]:[Category]],Expenditures_By_Category_Ex[[#This Row],[Category]:[Category]],Budget_Detail_Ex[(enter addt''l. fund source 2)])</f>
        <v>0</v>
      </c>
      <c r="I6" s="110">
        <f>SUMIF(Budget_Detail_Ex[[Category]:[Category]],Expenditures_By_Category_Ex[[#This Row],[Category]:[Category]],Budget_Detail_Ex[(enter addt''l. fund source 3)])</f>
        <v>0</v>
      </c>
      <c r="J6" s="110">
        <f>SUMIF(Budget_Detail_Ex[[Category]:[Category]],Expenditures_By_Category_Ex[[#This Row],[Category]:[Category]],Budget_Detail_Ex[(enter addt''l. fund source 4)])</f>
        <v>0</v>
      </c>
      <c r="K6" s="110">
        <f>SUMIF(Budget_Detail_Ex[[Category]:[Category]],Expenditures_By_Category_Ex[[#This Row],[Category]:[Category]],Budget_Detail_Ex[(enter addt''l. fund source 5)])</f>
        <v>0</v>
      </c>
      <c r="L6" s="141">
        <f>SUMIF(Budget_Detail_Ex[[Category]:[Category]],Expenditures_By_Category_Ex[[#This Row],[Category]:[Category]],Budget_Detail_Ex[(enter addt''l. fund source 6)])</f>
        <v>0</v>
      </c>
      <c r="M6" s="163"/>
    </row>
    <row r="7" spans="1:13" s="109" customFormat="1" ht="15" customHeight="1" x14ac:dyDescent="0.25">
      <c r="A7" s="108" t="s">
        <v>0</v>
      </c>
      <c r="B7" s="136" t="s">
        <v>213</v>
      </c>
      <c r="C7" s="247">
        <f>SUM(Expenditures_By_Category_Ex[[#This Row],[General 
Fund]:[(enter addt''l. fund source 6)]])</f>
        <v>2500</v>
      </c>
      <c r="D7" s="231">
        <f>SUMIF(Budget_Detail_Ex[[Category]:[Category]],Expenditures_By_Category_Ex[[#This Row],[Category]:[Category]],Budget_Detail_Ex[General 
Fund])</f>
        <v>0</v>
      </c>
      <c r="E7" s="110">
        <f>SUMIF(Budget_Detail_Ex[[Category]:[Category]],Expenditures_By_Category_Ex[[#This Row],[Category]:[Category]],Budget_Detail_Ex[Title I-A])</f>
        <v>500</v>
      </c>
      <c r="F7" s="110">
        <f>SUMIF(Budget_Detail_Ex[[Category]:[Category]],Expenditures_By_Category_Ex[[#This Row],[Category]:[Category]],Budget_Detail_Ex[Jump Start Kindergarten])</f>
        <v>2000</v>
      </c>
      <c r="G7" s="110">
        <f>SUMIF(Budget_Detail_Ex[[Category]:[Category]],Expenditures_By_Category_Ex[[#This Row],[Category]:[Category]],Budget_Detail_Ex[K-8 Summer Learning Grant])</f>
        <v>0</v>
      </c>
      <c r="H7" s="110">
        <f>SUMIF(Budget_Detail_Ex[[Category]:[Category]],Expenditures_By_Category_Ex[[#This Row],[Category]:[Category]],Budget_Detail_Ex[(enter addt''l. fund source 2)])</f>
        <v>0</v>
      </c>
      <c r="I7" s="110">
        <f>SUMIF(Budget_Detail_Ex[[Category]:[Category]],Expenditures_By_Category_Ex[[#This Row],[Category]:[Category]],Budget_Detail_Ex[(enter addt''l. fund source 3)])</f>
        <v>0</v>
      </c>
      <c r="J7" s="110">
        <f>SUMIF(Budget_Detail_Ex[[Category]:[Category]],Expenditures_By_Category_Ex[[#This Row],[Category]:[Category]],Budget_Detail_Ex[(enter addt''l. fund source 4)])</f>
        <v>0</v>
      </c>
      <c r="K7" s="110">
        <f>SUMIF(Budget_Detail_Ex[[Category]:[Category]],Expenditures_By_Category_Ex[[#This Row],[Category]:[Category]],Budget_Detail_Ex[(enter addt''l. fund source 5)])</f>
        <v>0</v>
      </c>
      <c r="L7" s="141">
        <f>SUMIF(Budget_Detail_Ex[[Category]:[Category]],Expenditures_By_Category_Ex[[#This Row],[Category]:[Category]],Budget_Detail_Ex[(enter addt''l. fund source 6)])</f>
        <v>0</v>
      </c>
      <c r="M7" s="163"/>
    </row>
    <row r="8" spans="1:13" s="109" customFormat="1" ht="15" customHeight="1" x14ac:dyDescent="0.25">
      <c r="A8" s="108" t="s">
        <v>0</v>
      </c>
      <c r="B8" s="137" t="s">
        <v>209</v>
      </c>
      <c r="C8" s="247">
        <f>SUM(Expenditures_By_Category_Ex[[#This Row],[General 
Fund]:[(enter addt''l. fund source 6)]])</f>
        <v>3400</v>
      </c>
      <c r="D8" s="231">
        <f>SUMIF(Budget_Detail_Ex[[Category]:[Category]],Expenditures_By_Category_Ex[[#This Row],[Category]:[Category]],Budget_Detail_Ex[General 
Fund])</f>
        <v>0</v>
      </c>
      <c r="E8" s="110">
        <f>SUMIF(Budget_Detail_Ex[[Category]:[Category]],Expenditures_By_Category_Ex[[#This Row],[Category]:[Category]],Budget_Detail_Ex[Title I-A])</f>
        <v>400</v>
      </c>
      <c r="F8" s="110">
        <f>SUMIF(Budget_Detail_Ex[[Category]:[Category]],Expenditures_By_Category_Ex[[#This Row],[Category]:[Category]],Budget_Detail_Ex[Jump Start Kindergarten])</f>
        <v>3000</v>
      </c>
      <c r="G8" s="110">
        <f>SUMIF(Budget_Detail_Ex[[Category]:[Category]],Expenditures_By_Category_Ex[[#This Row],[Category]:[Category]],Budget_Detail_Ex[K-8 Summer Learning Grant])</f>
        <v>0</v>
      </c>
      <c r="H8" s="110">
        <f>SUMIF(Budget_Detail_Ex[[Category]:[Category]],Expenditures_By_Category_Ex[[#This Row],[Category]:[Category]],Budget_Detail_Ex[(enter addt''l. fund source 2)])</f>
        <v>0</v>
      </c>
      <c r="I8" s="110">
        <f>SUMIF(Budget_Detail_Ex[[Category]:[Category]],Expenditures_By_Category_Ex[[#This Row],[Category]:[Category]],Budget_Detail_Ex[(enter addt''l. fund source 3)])</f>
        <v>0</v>
      </c>
      <c r="J8" s="110">
        <f>SUMIF(Budget_Detail_Ex[[Category]:[Category]],Expenditures_By_Category_Ex[[#This Row],[Category]:[Category]],Budget_Detail_Ex[(enter addt''l. fund source 4)])</f>
        <v>0</v>
      </c>
      <c r="K8" s="110">
        <f>SUMIF(Budget_Detail_Ex[[Category]:[Category]],Expenditures_By_Category_Ex[[#This Row],[Category]:[Category]],Budget_Detail_Ex[(enter addt''l. fund source 5)])</f>
        <v>0</v>
      </c>
      <c r="L8" s="141">
        <f>SUMIF(Budget_Detail_Ex[[Category]:[Category]],Expenditures_By_Category_Ex[[#This Row],[Category]:[Category]],Budget_Detail_Ex[(enter addt''l. fund source 6)])</f>
        <v>0</v>
      </c>
      <c r="M8" s="163"/>
    </row>
    <row r="9" spans="1:13" s="109" customFormat="1" ht="15" customHeight="1" x14ac:dyDescent="0.25">
      <c r="A9" s="108" t="s">
        <v>0</v>
      </c>
      <c r="B9" s="137" t="s">
        <v>29</v>
      </c>
      <c r="C9" s="247">
        <f>SUM(Expenditures_By_Category_Ex[[#This Row],[General 
Fund]:[(enter addt''l. fund source 6)]])</f>
        <v>17500</v>
      </c>
      <c r="D9" s="231">
        <f>SUMIF(Budget_Detail_Ex[[Category]:[Category]],Expenditures_By_Category_Ex[[#This Row],[Category]:[Category]],Budget_Detail_Ex[General 
Fund])</f>
        <v>1000</v>
      </c>
      <c r="E9" s="110">
        <f>SUMIF(Budget_Detail_Ex[[Category]:[Category]],Expenditures_By_Category_Ex[[#This Row],[Category]:[Category]],Budget_Detail_Ex[Title I-A])</f>
        <v>3000</v>
      </c>
      <c r="F9" s="110">
        <f>SUMIF(Budget_Detail_Ex[[Category]:[Category]],Expenditures_By_Category_Ex[[#This Row],[Category]:[Category]],Budget_Detail_Ex[Jump Start Kindergarten])</f>
        <v>0</v>
      </c>
      <c r="G9" s="110">
        <f>SUMIF(Budget_Detail_Ex[[Category]:[Category]],Expenditures_By_Category_Ex[[#This Row],[Category]:[Category]],Budget_Detail_Ex[K-8 Summer Learning Grant])</f>
        <v>13500</v>
      </c>
      <c r="H9" s="110">
        <f>SUMIF(Budget_Detail_Ex[[Category]:[Category]],Expenditures_By_Category_Ex[[#This Row],[Category]:[Category]],Budget_Detail_Ex[(enter addt''l. fund source 2)])</f>
        <v>0</v>
      </c>
      <c r="I9" s="110">
        <f>SUMIF(Budget_Detail_Ex[[Category]:[Category]],Expenditures_By_Category_Ex[[#This Row],[Category]:[Category]],Budget_Detail_Ex[(enter addt''l. fund source 3)])</f>
        <v>0</v>
      </c>
      <c r="J9" s="110">
        <f>SUMIF(Budget_Detail_Ex[[Category]:[Category]],Expenditures_By_Category_Ex[[#This Row],[Category]:[Category]],Budget_Detail_Ex[(enter addt''l. fund source 4)])</f>
        <v>0</v>
      </c>
      <c r="K9" s="110">
        <f>SUMIF(Budget_Detail_Ex[[Category]:[Category]],Expenditures_By_Category_Ex[[#This Row],[Category]:[Category]],Budget_Detail_Ex[(enter addt''l. fund source 5)])</f>
        <v>0</v>
      </c>
      <c r="L9" s="141">
        <f>SUMIF(Budget_Detail_Ex[[Category]:[Category]],Expenditures_By_Category_Ex[[#This Row],[Category]:[Category]],Budget_Detail_Ex[(enter addt''l. fund source 6)])</f>
        <v>0</v>
      </c>
      <c r="M9" s="163"/>
    </row>
    <row r="10" spans="1:13" s="109" customFormat="1" ht="15" customHeight="1" x14ac:dyDescent="0.25">
      <c r="A10" s="108" t="s">
        <v>0</v>
      </c>
      <c r="B10" s="184" t="s">
        <v>364</v>
      </c>
      <c r="C10" s="248">
        <f>SUM(Expenditures_By_Category_Ex[[#This Row],[General 
Fund]:[(enter addt''l. fund source 6)]])</f>
        <v>3150</v>
      </c>
      <c r="D10" s="231">
        <f>SUMIF(Budget_Detail_Ex[[Category]:[Category]],Expenditures_By_Category_Ex[[#This Row],[Category]:[Category]],Budget_Detail_Ex[General 
Fund])</f>
        <v>0</v>
      </c>
      <c r="E10" s="110">
        <f>SUMIF(Budget_Detail_Ex[[Category]:[Category]],Expenditures_By_Category_Ex[[#This Row],[Category]:[Category]],Budget_Detail_Ex[Title I-A])</f>
        <v>0</v>
      </c>
      <c r="F10" s="110">
        <f>SUMIF(Budget_Detail_Ex[[Category]:[Category]],Expenditures_By_Category_Ex[[#This Row],[Category]:[Category]],Budget_Detail_Ex[Jump Start Kindergarten])</f>
        <v>1650</v>
      </c>
      <c r="G10" s="110">
        <f>SUMIF(Budget_Detail_Ex[[Category]:[Category]],Expenditures_By_Category_Ex[[#This Row],[Category]:[Category]],Budget_Detail_Ex[K-8 Summer Learning Grant])</f>
        <v>1500</v>
      </c>
      <c r="H10" s="110">
        <f>SUMIF(Budget_Detail_Ex[[Category]:[Category]],Expenditures_By_Category_Ex[[#This Row],[Category]:[Category]],Budget_Detail_Ex[(enter addt''l. fund source 2)])</f>
        <v>0</v>
      </c>
      <c r="I10" s="110">
        <f>SUMIF(Budget_Detail_Ex[[Category]:[Category]],Expenditures_By_Category_Ex[[#This Row],[Category]:[Category]],Budget_Detail_Ex[(enter addt''l. fund source 3)])</f>
        <v>0</v>
      </c>
      <c r="J10" s="110">
        <f>SUMIF(Budget_Detail_Ex[[Category]:[Category]],Expenditures_By_Category_Ex[[#This Row],[Category]:[Category]],Budget_Detail_Ex[(enter addt''l. fund source 4)])</f>
        <v>0</v>
      </c>
      <c r="K10" s="110">
        <f>SUMIF(Budget_Detail_Ex[[Category]:[Category]],Expenditures_By_Category_Ex[[#This Row],[Category]:[Category]],Budget_Detail_Ex[(enter addt''l. fund source 5)])</f>
        <v>0</v>
      </c>
      <c r="L10" s="141">
        <f>SUMIF(Budget_Detail_Ex[[Category]:[Category]],Expenditures_By_Category_Ex[[#This Row],[Category]:[Category]],Budget_Detail_Ex[(enter addt''l. fund source 6)])</f>
        <v>0</v>
      </c>
      <c r="M10" s="163"/>
    </row>
    <row r="11" spans="1:13" s="109" customFormat="1" ht="15" customHeight="1" x14ac:dyDescent="0.25">
      <c r="A11" s="108" t="s">
        <v>0</v>
      </c>
      <c r="B11" s="96" t="s">
        <v>214</v>
      </c>
      <c r="C11" s="250">
        <f>SUM(Expenditures_By_Category_Ex[Grand Total])</f>
        <v>94550</v>
      </c>
      <c r="D11" s="249">
        <f>SUM(Expenditures_By_Category_Ex[General 
Fund])</f>
        <v>4150</v>
      </c>
      <c r="E11" s="97">
        <f>SUM(Expenditures_By_Category_Ex[Title I-A])</f>
        <v>5400</v>
      </c>
      <c r="F11" s="97">
        <f>SUM(Expenditures_By_Category_Ex[Jump Start Kindergarten])</f>
        <v>55000</v>
      </c>
      <c r="G11" s="97">
        <f>SUM(Expenditures_By_Category_Ex[K-8 Summer Learning Grant])</f>
        <v>30000</v>
      </c>
      <c r="H11" s="97">
        <f>SUM(Expenditures_By_Category_Ex[(enter addt''l. fund source 2)])</f>
        <v>0</v>
      </c>
      <c r="I11" s="97">
        <f>SUM(Expenditures_By_Category_Ex[(enter addt''l. fund source 3)])</f>
        <v>0</v>
      </c>
      <c r="J11" s="97">
        <f>SUM(Expenditures_By_Category_Ex[(enter addt''l. fund source 4)])</f>
        <v>0</v>
      </c>
      <c r="K11" s="97">
        <f>SUM(Expenditures_By_Category_Ex[(enter addt''l. fund source 5)])</f>
        <v>0</v>
      </c>
      <c r="L11" s="99">
        <f>SUM(Expenditures_By_Category_Ex[(enter addt''l. fund source 6)])</f>
        <v>0</v>
      </c>
      <c r="M11" s="163"/>
    </row>
    <row r="12" spans="1:13" s="109" customFormat="1" ht="15" customHeight="1" x14ac:dyDescent="0.25">
      <c r="A12" s="108" t="s">
        <v>0</v>
      </c>
      <c r="B12" s="101"/>
      <c r="C12" s="102"/>
      <c r="D12" s="102"/>
      <c r="E12" s="103"/>
      <c r="F12" s="103"/>
      <c r="G12" s="199"/>
      <c r="H12" s="199"/>
      <c r="I12" s="199"/>
      <c r="J12" s="199"/>
      <c r="K12" s="199"/>
      <c r="L12" s="199"/>
      <c r="M12" s="200"/>
    </row>
    <row r="13" spans="1:13" s="109" customFormat="1" ht="21" customHeight="1" x14ac:dyDescent="0.25">
      <c r="A13" s="108" t="s">
        <v>0</v>
      </c>
      <c r="B13" s="166" t="s">
        <v>332</v>
      </c>
      <c r="D13" s="102"/>
      <c r="E13" s="103"/>
      <c r="F13" s="103"/>
      <c r="G13"/>
      <c r="H13"/>
      <c r="I13"/>
      <c r="J13"/>
      <c r="K13"/>
      <c r="L13"/>
      <c r="M13"/>
    </row>
    <row r="14" spans="1:13" s="109" customFormat="1" ht="15" customHeight="1" x14ac:dyDescent="0.25">
      <c r="A14" s="108" t="s">
        <v>0</v>
      </c>
      <c r="B14" s="101"/>
      <c r="C14" s="102"/>
      <c r="D14" s="102"/>
      <c r="E14" s="103"/>
      <c r="F14" s="103"/>
      <c r="G14"/>
      <c r="H14"/>
      <c r="I14"/>
      <c r="J14"/>
      <c r="K14"/>
      <c r="L14"/>
      <c r="M14"/>
    </row>
    <row r="15" spans="1:13" s="93" customFormat="1" ht="15" hidden="1" customHeight="1" x14ac:dyDescent="0.25">
      <c r="A15" s="89" t="s">
        <v>0</v>
      </c>
      <c r="B15" s="101"/>
      <c r="C15" s="102"/>
      <c r="D15" s="102"/>
      <c r="E15" s="103"/>
      <c r="F15" s="103"/>
      <c r="G15"/>
      <c r="H15"/>
      <c r="I15"/>
      <c r="J15"/>
      <c r="K15"/>
      <c r="L15"/>
      <c r="M15"/>
    </row>
    <row r="16" spans="1:13" s="93" customFormat="1" ht="15" customHeight="1" x14ac:dyDescent="0.25">
      <c r="A16" s="89" t="s">
        <v>0</v>
      </c>
      <c r="B16" s="101"/>
      <c r="C16" s="102"/>
      <c r="D16" s="102"/>
      <c r="E16" s="103"/>
      <c r="F16" s="103"/>
      <c r="G16"/>
      <c r="H16"/>
      <c r="I16"/>
      <c r="J16"/>
      <c r="K16"/>
      <c r="L16"/>
      <c r="M16"/>
    </row>
    <row r="17" spans="1:13" s="103" customFormat="1" ht="15" customHeight="1" x14ac:dyDescent="0.25">
      <c r="A17" s="100"/>
      <c r="B17" s="101"/>
      <c r="C17" s="102"/>
      <c r="D17" s="102"/>
      <c r="G17"/>
      <c r="H17"/>
      <c r="I17"/>
      <c r="J17"/>
      <c r="K17"/>
      <c r="L17"/>
      <c r="M17"/>
    </row>
    <row r="18" spans="1:13" s="103" customFormat="1" ht="15" customHeight="1" x14ac:dyDescent="0.25">
      <c r="A18" s="100"/>
      <c r="B18" s="101"/>
      <c r="C18" s="102"/>
      <c r="D18" s="102"/>
      <c r="G18"/>
      <c r="H18"/>
      <c r="I18"/>
      <c r="J18"/>
      <c r="K18"/>
      <c r="L18"/>
      <c r="M18"/>
    </row>
    <row r="19" spans="1:13" s="103" customFormat="1" ht="15" customHeight="1" x14ac:dyDescent="0.25">
      <c r="A19" s="100"/>
      <c r="B19" s="101"/>
      <c r="C19" s="102"/>
      <c r="D19" s="102"/>
      <c r="M19"/>
    </row>
    <row r="20" spans="1:13" s="103" customFormat="1" ht="15" customHeight="1" x14ac:dyDescent="0.25">
      <c r="A20" s="100"/>
      <c r="B20" s="101"/>
      <c r="C20" s="102"/>
      <c r="D20" s="102"/>
    </row>
    <row r="21" spans="1:13" s="103" customFormat="1" ht="15" customHeight="1" x14ac:dyDescent="0.25">
      <c r="A21" s="100"/>
      <c r="B21" s="101"/>
      <c r="C21" s="102"/>
      <c r="D21" s="102"/>
    </row>
    <row r="22" spans="1:13" s="103" customFormat="1" ht="15" customHeight="1" x14ac:dyDescent="0.25">
      <c r="A22" s="100"/>
      <c r="B22" s="101"/>
      <c r="C22" s="102"/>
      <c r="D22" s="102"/>
    </row>
    <row r="23" spans="1:13" s="103" customFormat="1" ht="15" customHeight="1" x14ac:dyDescent="0.25">
      <c r="A23" s="100"/>
      <c r="B23" s="101"/>
      <c r="C23" s="102"/>
      <c r="D23" s="102"/>
    </row>
    <row r="24" spans="1:13" s="103" customFormat="1" ht="15" customHeight="1" x14ac:dyDescent="0.25">
      <c r="A24" s="100"/>
      <c r="B24" s="101"/>
      <c r="C24" s="102"/>
      <c r="D24" s="102"/>
    </row>
    <row r="25" spans="1:13" s="103" customFormat="1" ht="15" customHeight="1" x14ac:dyDescent="0.25">
      <c r="A25" s="100"/>
      <c r="B25" s="101"/>
      <c r="C25" s="102"/>
      <c r="D25" s="102"/>
    </row>
    <row r="26" spans="1:13" s="103" customFormat="1" ht="15" customHeight="1" x14ac:dyDescent="0.25">
      <c r="A26" s="100"/>
      <c r="B26" s="101"/>
      <c r="C26" s="102"/>
      <c r="D26" s="102"/>
    </row>
    <row r="27" spans="1:13" s="103" customFormat="1" ht="15" customHeight="1" x14ac:dyDescent="0.25">
      <c r="A27" s="100"/>
      <c r="B27" s="101"/>
      <c r="C27" s="102"/>
      <c r="D27" s="102"/>
    </row>
    <row r="28" spans="1:13" s="103" customFormat="1" ht="15" customHeight="1" x14ac:dyDescent="0.25">
      <c r="A28" s="100"/>
      <c r="B28" s="101"/>
      <c r="C28" s="102"/>
      <c r="D28" s="102"/>
    </row>
    <row r="29" spans="1:13" s="103" customFormat="1" ht="15" customHeight="1" x14ac:dyDescent="0.25">
      <c r="A29" s="100"/>
      <c r="B29" s="101"/>
      <c r="C29" s="102"/>
      <c r="D29" s="102"/>
    </row>
    <row r="30" spans="1:13" s="103" customFormat="1" ht="15" customHeight="1" x14ac:dyDescent="0.25">
      <c r="A30" s="100"/>
      <c r="B30" s="101"/>
      <c r="C30" s="102"/>
      <c r="D30" s="102"/>
    </row>
    <row r="31" spans="1:13" s="103" customFormat="1" ht="15" customHeight="1" x14ac:dyDescent="0.25">
      <c r="A31" s="100"/>
      <c r="B31" s="101"/>
      <c r="C31" s="102"/>
      <c r="D31" s="102"/>
    </row>
    <row r="32" spans="1:13" s="103" customFormat="1" ht="15" customHeight="1" x14ac:dyDescent="0.25">
      <c r="A32" s="100"/>
      <c r="B32" s="101"/>
      <c r="C32" s="102"/>
      <c r="D32" s="102"/>
    </row>
    <row r="33" spans="1:4" s="103" customFormat="1" ht="15" customHeight="1" x14ac:dyDescent="0.25">
      <c r="A33" s="100"/>
      <c r="B33" s="101"/>
      <c r="C33" s="102"/>
      <c r="D33" s="102"/>
    </row>
    <row r="34" spans="1:4" s="103" customFormat="1" ht="15" customHeight="1" x14ac:dyDescent="0.25">
      <c r="A34" s="100"/>
      <c r="B34" s="101"/>
      <c r="C34" s="102"/>
      <c r="D34" s="102"/>
    </row>
    <row r="35" spans="1:4" s="103" customFormat="1" ht="15" customHeight="1" x14ac:dyDescent="0.25">
      <c r="A35" s="100"/>
      <c r="B35" s="101"/>
      <c r="C35" s="102"/>
      <c r="D35" s="102"/>
    </row>
    <row r="36" spans="1:4" s="103" customFormat="1" ht="15" customHeight="1" x14ac:dyDescent="0.25">
      <c r="A36" s="100"/>
      <c r="B36" s="101"/>
      <c r="C36" s="102"/>
      <c r="D36" s="102"/>
    </row>
    <row r="37" spans="1:4" s="103" customFormat="1" ht="15" customHeight="1" x14ac:dyDescent="0.25">
      <c r="A37" s="100"/>
      <c r="B37" s="101"/>
      <c r="C37" s="102"/>
      <c r="D37" s="102"/>
    </row>
    <row r="38" spans="1:4" s="103" customFormat="1" ht="15" customHeight="1" x14ac:dyDescent="0.25">
      <c r="A38" s="100"/>
      <c r="B38" s="101"/>
      <c r="C38" s="102"/>
      <c r="D38" s="102"/>
    </row>
    <row r="39" spans="1:4" s="103" customFormat="1" ht="15" customHeight="1" x14ac:dyDescent="0.25">
      <c r="A39" s="100"/>
      <c r="B39" s="101"/>
      <c r="C39" s="102"/>
      <c r="D39" s="102"/>
    </row>
    <row r="40" spans="1:4" s="103" customFormat="1" ht="15" customHeight="1" x14ac:dyDescent="0.25">
      <c r="A40" s="100"/>
      <c r="B40" s="101"/>
      <c r="C40" s="102"/>
      <c r="D40" s="102"/>
    </row>
    <row r="41" spans="1:4" s="103" customFormat="1" ht="15" customHeight="1" x14ac:dyDescent="0.25">
      <c r="A41" s="100"/>
      <c r="B41" s="101"/>
      <c r="C41" s="102"/>
      <c r="D41" s="102"/>
    </row>
    <row r="42" spans="1:4" s="103" customFormat="1" ht="15" customHeight="1" x14ac:dyDescent="0.25">
      <c r="A42" s="100"/>
      <c r="B42" s="101"/>
      <c r="C42" s="102"/>
      <c r="D42" s="102"/>
    </row>
    <row r="43" spans="1:4" s="103" customFormat="1" ht="15" customHeight="1" x14ac:dyDescent="0.25">
      <c r="A43" s="100"/>
      <c r="B43" s="101"/>
      <c r="C43" s="102"/>
      <c r="D43" s="102"/>
    </row>
    <row r="44" spans="1:4" s="103" customFormat="1" ht="15" customHeight="1" x14ac:dyDescent="0.25">
      <c r="A44" s="100"/>
      <c r="B44" s="101"/>
      <c r="C44" s="102"/>
      <c r="D44" s="102"/>
    </row>
    <row r="45" spans="1:4" s="103" customFormat="1" ht="15" customHeight="1" x14ac:dyDescent="0.25">
      <c r="A45" s="100"/>
      <c r="B45" s="101"/>
      <c r="C45" s="102"/>
      <c r="D45" s="102"/>
    </row>
    <row r="46" spans="1:4" s="103" customFormat="1" ht="15" customHeight="1" x14ac:dyDescent="0.25">
      <c r="A46" s="100"/>
      <c r="B46" s="101"/>
      <c r="C46" s="102"/>
      <c r="D46" s="102"/>
    </row>
    <row r="47" spans="1:4" s="103" customFormat="1" ht="15" customHeight="1" x14ac:dyDescent="0.25">
      <c r="A47" s="100"/>
      <c r="B47" s="101"/>
      <c r="C47" s="102"/>
      <c r="D47" s="102"/>
    </row>
    <row r="48" spans="1:4" s="103" customFormat="1" ht="15" customHeight="1" x14ac:dyDescent="0.25">
      <c r="A48" s="100"/>
      <c r="B48" s="101"/>
      <c r="C48" s="102"/>
      <c r="D48" s="102"/>
    </row>
    <row r="49" spans="1:4" s="103" customFormat="1" ht="15" customHeight="1" x14ac:dyDescent="0.25">
      <c r="A49" s="100"/>
      <c r="B49" s="101"/>
      <c r="C49" s="102"/>
      <c r="D49" s="102"/>
    </row>
    <row r="50" spans="1:4" s="103" customFormat="1" ht="15" customHeight="1" x14ac:dyDescent="0.25">
      <c r="A50" s="100"/>
      <c r="B50" s="101"/>
      <c r="C50" s="102"/>
      <c r="D50" s="102"/>
    </row>
    <row r="51" spans="1:4" s="103" customFormat="1" ht="15" customHeight="1" x14ac:dyDescent="0.25">
      <c r="A51" s="100"/>
      <c r="B51" s="101"/>
      <c r="C51" s="102"/>
      <c r="D51" s="102"/>
    </row>
    <row r="52" spans="1:4" s="103" customFormat="1" ht="15" customHeight="1" x14ac:dyDescent="0.25">
      <c r="A52" s="100"/>
      <c r="B52" s="101"/>
      <c r="C52" s="102"/>
      <c r="D52" s="102"/>
    </row>
    <row r="53" spans="1:4" s="103" customFormat="1" ht="15" customHeight="1" x14ac:dyDescent="0.25">
      <c r="A53" s="100"/>
      <c r="B53" s="101"/>
      <c r="C53" s="102"/>
      <c r="D53" s="102"/>
    </row>
    <row r="54" spans="1:4" s="103" customFormat="1" ht="15" customHeight="1" x14ac:dyDescent="0.25">
      <c r="A54" s="100"/>
      <c r="B54" s="101"/>
      <c r="C54" s="102"/>
      <c r="D54" s="102"/>
    </row>
    <row r="55" spans="1:4" s="103" customFormat="1" ht="15" customHeight="1" x14ac:dyDescent="0.25">
      <c r="A55" s="100"/>
      <c r="B55" s="101"/>
      <c r="C55" s="102"/>
      <c r="D55" s="102"/>
    </row>
    <row r="56" spans="1:4" s="103" customFormat="1" ht="15" customHeight="1" x14ac:dyDescent="0.25">
      <c r="A56" s="100"/>
      <c r="B56" s="101"/>
      <c r="C56" s="102"/>
      <c r="D56" s="102"/>
    </row>
    <row r="57" spans="1:4" s="103" customFormat="1" ht="15" customHeight="1" x14ac:dyDescent="0.25">
      <c r="A57" s="100"/>
      <c r="B57" s="101"/>
      <c r="C57" s="102"/>
      <c r="D57" s="102"/>
    </row>
    <row r="58" spans="1:4" s="103" customFormat="1" ht="15" customHeight="1" x14ac:dyDescent="0.25">
      <c r="A58" s="100"/>
      <c r="B58" s="101"/>
      <c r="C58" s="102"/>
      <c r="D58" s="102"/>
    </row>
    <row r="59" spans="1:4" s="103" customFormat="1" ht="15" customHeight="1" x14ac:dyDescent="0.25">
      <c r="A59" s="100"/>
      <c r="B59" s="101"/>
      <c r="C59" s="102"/>
      <c r="D59" s="102"/>
    </row>
    <row r="60" spans="1:4" s="103" customFormat="1" ht="15" customHeight="1" x14ac:dyDescent="0.25">
      <c r="A60" s="100"/>
      <c r="B60" s="101"/>
      <c r="C60" s="102"/>
      <c r="D60" s="102"/>
    </row>
    <row r="61" spans="1:4" s="103" customFormat="1" ht="15" customHeight="1" x14ac:dyDescent="0.25">
      <c r="A61" s="100"/>
      <c r="B61" s="101"/>
      <c r="C61" s="102"/>
      <c r="D61" s="102"/>
    </row>
    <row r="62" spans="1:4" s="103" customFormat="1" ht="15" customHeight="1" x14ac:dyDescent="0.25">
      <c r="A62" s="100"/>
      <c r="B62" s="101"/>
      <c r="C62" s="102"/>
      <c r="D62" s="102"/>
    </row>
    <row r="63" spans="1:4" s="103" customFormat="1" ht="15" customHeight="1" x14ac:dyDescent="0.25">
      <c r="A63" s="100"/>
      <c r="B63" s="101"/>
      <c r="C63" s="102"/>
      <c r="D63" s="102"/>
    </row>
    <row r="64" spans="1:4" s="103" customFormat="1" ht="15" customHeight="1" x14ac:dyDescent="0.25">
      <c r="A64" s="100"/>
      <c r="B64" s="101"/>
      <c r="C64" s="102"/>
      <c r="D64" s="102"/>
    </row>
    <row r="65" spans="1:4" s="103" customFormat="1" ht="15" customHeight="1" x14ac:dyDescent="0.25">
      <c r="A65" s="100"/>
      <c r="B65" s="101"/>
      <c r="C65" s="102"/>
      <c r="D65" s="102"/>
    </row>
    <row r="66" spans="1:4" s="103" customFormat="1" ht="15" customHeight="1" x14ac:dyDescent="0.25">
      <c r="A66" s="100"/>
      <c r="B66" s="101"/>
      <c r="C66" s="102"/>
      <c r="D66" s="102"/>
    </row>
    <row r="67" spans="1:4" s="103" customFormat="1" ht="15" customHeight="1" x14ac:dyDescent="0.25">
      <c r="A67" s="100"/>
      <c r="B67" s="101"/>
      <c r="C67" s="102"/>
      <c r="D67" s="102"/>
    </row>
    <row r="68" spans="1:4" s="103" customFormat="1" ht="15" customHeight="1" x14ac:dyDescent="0.25">
      <c r="A68" s="100"/>
      <c r="B68" s="101"/>
      <c r="C68" s="102"/>
      <c r="D68" s="102"/>
    </row>
    <row r="69" spans="1:4" s="103" customFormat="1" ht="15" customHeight="1" x14ac:dyDescent="0.25">
      <c r="A69" s="100"/>
      <c r="B69" s="101"/>
      <c r="C69" s="102"/>
      <c r="D69" s="102"/>
    </row>
    <row r="70" spans="1:4" s="103" customFormat="1" ht="15" customHeight="1" x14ac:dyDescent="0.25">
      <c r="A70" s="100"/>
      <c r="B70" s="101"/>
      <c r="C70" s="102"/>
      <c r="D70" s="102"/>
    </row>
    <row r="71" spans="1:4" s="103" customFormat="1" ht="15" customHeight="1" x14ac:dyDescent="0.25">
      <c r="A71" s="100"/>
      <c r="B71" s="101"/>
      <c r="C71" s="102"/>
      <c r="D71" s="102"/>
    </row>
    <row r="72" spans="1:4" s="103" customFormat="1" ht="15" customHeight="1" x14ac:dyDescent="0.25">
      <c r="A72" s="100"/>
      <c r="B72" s="101"/>
      <c r="C72" s="102"/>
      <c r="D72" s="102"/>
    </row>
    <row r="73" spans="1:4" s="103" customFormat="1" ht="15" customHeight="1" x14ac:dyDescent="0.25">
      <c r="A73" s="100"/>
      <c r="B73" s="101"/>
      <c r="C73" s="102"/>
      <c r="D73" s="102"/>
    </row>
    <row r="74" spans="1:4" s="103" customFormat="1" ht="15" customHeight="1" x14ac:dyDescent="0.25">
      <c r="A74" s="100"/>
      <c r="B74" s="101"/>
      <c r="C74" s="102"/>
      <c r="D74" s="102"/>
    </row>
    <row r="75" spans="1:4" s="103" customFormat="1" ht="15" customHeight="1" x14ac:dyDescent="0.25">
      <c r="A75" s="100"/>
      <c r="B75" s="101"/>
      <c r="C75" s="102"/>
      <c r="D75" s="102"/>
    </row>
    <row r="76" spans="1:4" s="103" customFormat="1" ht="15" customHeight="1" x14ac:dyDescent="0.25">
      <c r="A76" s="100"/>
      <c r="B76" s="101"/>
      <c r="C76" s="102"/>
      <c r="D76" s="102"/>
    </row>
    <row r="77" spans="1:4" s="103" customFormat="1" ht="15" customHeight="1" x14ac:dyDescent="0.25">
      <c r="A77" s="100"/>
      <c r="B77" s="101"/>
      <c r="C77" s="102"/>
      <c r="D77" s="102"/>
    </row>
    <row r="78" spans="1:4" s="103" customFormat="1" ht="15" customHeight="1" x14ac:dyDescent="0.25">
      <c r="A78" s="100"/>
      <c r="B78" s="101"/>
      <c r="C78" s="102"/>
      <c r="D78" s="102"/>
    </row>
    <row r="79" spans="1:4" s="103" customFormat="1" ht="15" customHeight="1" x14ac:dyDescent="0.25">
      <c r="A79" s="100"/>
      <c r="B79" s="101"/>
      <c r="C79" s="102"/>
      <c r="D79" s="102"/>
    </row>
    <row r="80" spans="1:4" s="103" customFormat="1" ht="15" customHeight="1" x14ac:dyDescent="0.25">
      <c r="A80" s="100"/>
      <c r="B80" s="101"/>
      <c r="C80" s="102"/>
      <c r="D80" s="102"/>
    </row>
    <row r="81" spans="1:4" s="103" customFormat="1" ht="15" customHeight="1" x14ac:dyDescent="0.25">
      <c r="A81" s="100"/>
      <c r="B81" s="101"/>
      <c r="C81" s="102"/>
      <c r="D81" s="102"/>
    </row>
    <row r="82" spans="1:4" s="103" customFormat="1" ht="15" customHeight="1" x14ac:dyDescent="0.25">
      <c r="A82" s="100"/>
      <c r="B82" s="101"/>
      <c r="C82" s="102"/>
      <c r="D82" s="102"/>
    </row>
    <row r="83" spans="1:4" s="103" customFormat="1" ht="15" customHeight="1" x14ac:dyDescent="0.25">
      <c r="A83" s="100"/>
      <c r="B83" s="101"/>
      <c r="C83" s="102"/>
      <c r="D83" s="102"/>
    </row>
    <row r="84" spans="1:4" s="103" customFormat="1" ht="15" customHeight="1" x14ac:dyDescent="0.25">
      <c r="A84" s="100"/>
      <c r="B84" s="101"/>
      <c r="C84" s="102"/>
      <c r="D84" s="102"/>
    </row>
    <row r="85" spans="1:4" s="103" customFormat="1" ht="15" customHeight="1" x14ac:dyDescent="0.25">
      <c r="A85" s="100"/>
      <c r="B85" s="101"/>
      <c r="C85" s="102"/>
      <c r="D85" s="102"/>
    </row>
    <row r="86" spans="1:4" s="103" customFormat="1" ht="15" customHeight="1" x14ac:dyDescent="0.25">
      <c r="A86" s="100"/>
      <c r="B86" s="101"/>
      <c r="C86" s="102"/>
      <c r="D86" s="102"/>
    </row>
    <row r="87" spans="1:4" s="103" customFormat="1" ht="15" customHeight="1" x14ac:dyDescent="0.25">
      <c r="A87" s="100"/>
      <c r="B87" s="101"/>
      <c r="C87" s="102"/>
      <c r="D87" s="102"/>
    </row>
    <row r="88" spans="1:4" s="103" customFormat="1" ht="15" customHeight="1" x14ac:dyDescent="0.25">
      <c r="A88" s="100"/>
      <c r="B88" s="101"/>
      <c r="C88" s="102"/>
      <c r="D88" s="102"/>
    </row>
    <row r="89" spans="1:4" s="103" customFormat="1" ht="15" customHeight="1" x14ac:dyDescent="0.25">
      <c r="A89" s="100"/>
      <c r="B89" s="101"/>
      <c r="C89" s="102"/>
      <c r="D89" s="102"/>
    </row>
    <row r="90" spans="1:4" s="103" customFormat="1" ht="15" customHeight="1" x14ac:dyDescent="0.25">
      <c r="A90" s="100"/>
      <c r="B90" s="101"/>
      <c r="C90" s="102"/>
      <c r="D90" s="102"/>
    </row>
    <row r="91" spans="1:4" s="103" customFormat="1" ht="15" customHeight="1" x14ac:dyDescent="0.25">
      <c r="A91" s="100"/>
      <c r="B91" s="101"/>
      <c r="C91" s="102"/>
      <c r="D91" s="102"/>
    </row>
    <row r="92" spans="1:4" s="103" customFormat="1" ht="15" customHeight="1" x14ac:dyDescent="0.25">
      <c r="A92" s="100"/>
      <c r="B92" s="101"/>
      <c r="C92" s="102"/>
      <c r="D92" s="102"/>
    </row>
    <row r="93" spans="1:4" s="103" customFormat="1" ht="15" customHeight="1" x14ac:dyDescent="0.25">
      <c r="A93" s="100"/>
      <c r="B93" s="101"/>
      <c r="C93" s="102"/>
      <c r="D93" s="102"/>
    </row>
    <row r="94" spans="1:4" s="103" customFormat="1" ht="15" customHeight="1" x14ac:dyDescent="0.25">
      <c r="A94" s="100"/>
      <c r="B94" s="101"/>
      <c r="C94" s="102"/>
      <c r="D94" s="102"/>
    </row>
    <row r="95" spans="1:4" s="103" customFormat="1" ht="15" customHeight="1" x14ac:dyDescent="0.25">
      <c r="A95" s="100"/>
      <c r="B95" s="101"/>
      <c r="C95" s="102"/>
      <c r="D95" s="102"/>
    </row>
    <row r="96" spans="1:4" s="103" customFormat="1" ht="15" customHeight="1" x14ac:dyDescent="0.25">
      <c r="A96" s="100"/>
      <c r="B96" s="101"/>
      <c r="C96" s="102"/>
      <c r="D96" s="102"/>
    </row>
    <row r="97" spans="1:4" s="103" customFormat="1" ht="15" customHeight="1" x14ac:dyDescent="0.25">
      <c r="A97" s="100"/>
      <c r="B97" s="101"/>
      <c r="C97" s="102"/>
      <c r="D97" s="102"/>
    </row>
    <row r="98" spans="1:4" s="103" customFormat="1" ht="15" customHeight="1" x14ac:dyDescent="0.25">
      <c r="A98" s="100"/>
      <c r="B98" s="101"/>
      <c r="C98" s="102"/>
      <c r="D98" s="102"/>
    </row>
    <row r="99" spans="1:4" s="103" customFormat="1" ht="15" customHeight="1" x14ac:dyDescent="0.25">
      <c r="A99" s="100"/>
      <c r="B99" s="101"/>
      <c r="C99" s="102"/>
      <c r="D99" s="102"/>
    </row>
    <row r="100" spans="1:4" s="103" customFormat="1" ht="15" customHeight="1" x14ac:dyDescent="0.25">
      <c r="A100" s="100"/>
      <c r="B100" s="101"/>
      <c r="C100" s="102"/>
      <c r="D100" s="102"/>
    </row>
    <row r="101" spans="1:4" s="103" customFormat="1" ht="15" customHeight="1" x14ac:dyDescent="0.25">
      <c r="A101" s="100"/>
      <c r="B101" s="101"/>
      <c r="C101" s="102"/>
      <c r="D101" s="102"/>
    </row>
    <row r="102" spans="1:4" s="103" customFormat="1" ht="15" customHeight="1" x14ac:dyDescent="0.25">
      <c r="A102" s="100"/>
      <c r="B102" s="101"/>
      <c r="C102" s="102"/>
      <c r="D102" s="102"/>
    </row>
    <row r="103" spans="1:4" s="103" customFormat="1" ht="15" customHeight="1" x14ac:dyDescent="0.25">
      <c r="A103" s="100"/>
      <c r="B103" s="101"/>
      <c r="C103" s="102"/>
      <c r="D103" s="102"/>
    </row>
    <row r="104" spans="1:4" s="103" customFormat="1" ht="15" customHeight="1" x14ac:dyDescent="0.25">
      <c r="A104" s="100"/>
      <c r="B104" s="101"/>
      <c r="C104" s="102"/>
      <c r="D104" s="102"/>
    </row>
    <row r="105" spans="1:4" s="103" customFormat="1" ht="15" customHeight="1" x14ac:dyDescent="0.25">
      <c r="A105" s="100"/>
      <c r="B105" s="101"/>
      <c r="C105" s="102"/>
      <c r="D105" s="102"/>
    </row>
    <row r="106" spans="1:4" s="103" customFormat="1" ht="15" customHeight="1" x14ac:dyDescent="0.25">
      <c r="A106" s="100"/>
      <c r="B106" s="101"/>
      <c r="C106" s="102"/>
      <c r="D106" s="102"/>
    </row>
    <row r="107" spans="1:4" s="103" customFormat="1" ht="15" customHeight="1" x14ac:dyDescent="0.25">
      <c r="A107" s="100"/>
      <c r="B107" s="101"/>
      <c r="C107" s="102"/>
      <c r="D107" s="102"/>
    </row>
    <row r="108" spans="1:4" s="103" customFormat="1" ht="15" customHeight="1" x14ac:dyDescent="0.25">
      <c r="A108" s="100"/>
      <c r="B108" s="101"/>
      <c r="C108" s="102"/>
      <c r="D108" s="102"/>
    </row>
    <row r="109" spans="1:4" s="103" customFormat="1" ht="15" customHeight="1" x14ac:dyDescent="0.25">
      <c r="A109" s="100"/>
      <c r="B109" s="101"/>
      <c r="C109" s="102"/>
      <c r="D109" s="102"/>
    </row>
    <row r="110" spans="1:4" s="103" customFormat="1" ht="15" customHeight="1" x14ac:dyDescent="0.25">
      <c r="A110" s="100"/>
      <c r="B110" s="101"/>
      <c r="C110" s="102"/>
      <c r="D110" s="102"/>
    </row>
    <row r="111" spans="1:4" s="103" customFormat="1" ht="15" customHeight="1" x14ac:dyDescent="0.25">
      <c r="A111" s="100"/>
      <c r="B111" s="101"/>
      <c r="C111" s="102"/>
      <c r="D111" s="102"/>
    </row>
    <row r="112" spans="1:4" s="103" customFormat="1" ht="15" customHeight="1" x14ac:dyDescent="0.25">
      <c r="A112" s="100"/>
      <c r="B112" s="101"/>
      <c r="C112" s="102"/>
      <c r="D112" s="102"/>
    </row>
    <row r="113" spans="1:4" s="103" customFormat="1" ht="15" customHeight="1" x14ac:dyDescent="0.25">
      <c r="A113" s="100"/>
      <c r="B113" s="101"/>
      <c r="C113" s="102"/>
      <c r="D113" s="102"/>
    </row>
    <row r="114" spans="1:4" s="103" customFormat="1" ht="15" customHeight="1" x14ac:dyDescent="0.25">
      <c r="A114" s="100"/>
      <c r="B114" s="101"/>
      <c r="C114" s="102"/>
      <c r="D114" s="102"/>
    </row>
    <row r="115" spans="1:4" s="103" customFormat="1" ht="15" customHeight="1" x14ac:dyDescent="0.25">
      <c r="A115" s="100"/>
      <c r="B115" s="101"/>
      <c r="C115" s="102"/>
      <c r="D115" s="102"/>
    </row>
    <row r="116" spans="1:4" s="103" customFormat="1" ht="15" customHeight="1" x14ac:dyDescent="0.25">
      <c r="A116" s="100"/>
      <c r="B116" s="101"/>
      <c r="C116" s="102"/>
      <c r="D116" s="102"/>
    </row>
    <row r="117" spans="1:4" s="103" customFormat="1" ht="15" customHeight="1" x14ac:dyDescent="0.25">
      <c r="A117" s="100"/>
      <c r="B117" s="101"/>
      <c r="C117" s="102"/>
      <c r="D117" s="102"/>
    </row>
    <row r="118" spans="1:4" s="103" customFormat="1" ht="15" customHeight="1" x14ac:dyDescent="0.25">
      <c r="A118" s="100"/>
      <c r="B118" s="101"/>
      <c r="C118" s="102"/>
      <c r="D118" s="102"/>
    </row>
    <row r="119" spans="1:4" s="103" customFormat="1" ht="15" customHeight="1" x14ac:dyDescent="0.25">
      <c r="A119" s="100"/>
      <c r="B119" s="101"/>
      <c r="C119" s="102"/>
      <c r="D119" s="102"/>
    </row>
    <row r="120" spans="1:4" s="103" customFormat="1" ht="15" customHeight="1" x14ac:dyDescent="0.25">
      <c r="A120" s="100"/>
      <c r="B120" s="101"/>
      <c r="C120" s="102"/>
      <c r="D120" s="102"/>
    </row>
    <row r="121" spans="1:4" s="103" customFormat="1" ht="15" customHeight="1" x14ac:dyDescent="0.25">
      <c r="A121" s="100"/>
      <c r="B121" s="101"/>
      <c r="C121" s="102"/>
      <c r="D121" s="102"/>
    </row>
    <row r="122" spans="1:4" s="103" customFormat="1" ht="15" customHeight="1" x14ac:dyDescent="0.25">
      <c r="A122" s="100"/>
      <c r="B122" s="101"/>
      <c r="C122" s="102"/>
      <c r="D122" s="102"/>
    </row>
    <row r="123" spans="1:4" s="103" customFormat="1" ht="15" customHeight="1" x14ac:dyDescent="0.25">
      <c r="A123" s="100"/>
      <c r="B123" s="101"/>
      <c r="C123" s="102"/>
      <c r="D123" s="102"/>
    </row>
    <row r="124" spans="1:4" s="103" customFormat="1" ht="15" customHeight="1" x14ac:dyDescent="0.25">
      <c r="A124" s="100"/>
      <c r="B124" s="101"/>
      <c r="C124" s="102"/>
      <c r="D124" s="102"/>
    </row>
    <row r="125" spans="1:4" s="103" customFormat="1" ht="15" customHeight="1" x14ac:dyDescent="0.25">
      <c r="A125" s="100"/>
      <c r="B125" s="101"/>
      <c r="C125" s="102"/>
      <c r="D125" s="102"/>
    </row>
    <row r="126" spans="1:4" s="103" customFormat="1" ht="15" customHeight="1" x14ac:dyDescent="0.25">
      <c r="A126" s="100"/>
      <c r="B126" s="101"/>
      <c r="C126" s="102"/>
      <c r="D126" s="102"/>
    </row>
    <row r="127" spans="1:4" s="103" customFormat="1" ht="15" customHeight="1" x14ac:dyDescent="0.25">
      <c r="A127" s="100"/>
      <c r="B127" s="101"/>
      <c r="C127" s="102"/>
      <c r="D127" s="102"/>
    </row>
    <row r="128" spans="1:4" s="103" customFormat="1" ht="15" customHeight="1" x14ac:dyDescent="0.25">
      <c r="A128" s="100"/>
      <c r="B128" s="101"/>
      <c r="C128" s="102"/>
      <c r="D128" s="102"/>
    </row>
    <row r="129" spans="1:4" s="103" customFormat="1" ht="15" customHeight="1" x14ac:dyDescent="0.25">
      <c r="A129" s="100"/>
      <c r="B129" s="101"/>
      <c r="C129" s="102"/>
      <c r="D129" s="102"/>
    </row>
    <row r="130" spans="1:4" s="103" customFormat="1" ht="15" customHeight="1" x14ac:dyDescent="0.25">
      <c r="A130" s="100"/>
      <c r="B130" s="101"/>
      <c r="C130" s="102"/>
      <c r="D130" s="102"/>
    </row>
    <row r="131" spans="1:4" s="103" customFormat="1" ht="15" customHeight="1" x14ac:dyDescent="0.25">
      <c r="A131" s="100"/>
      <c r="B131" s="101"/>
      <c r="C131" s="102"/>
      <c r="D131" s="102"/>
    </row>
    <row r="132" spans="1:4" s="103" customFormat="1" ht="15" customHeight="1" x14ac:dyDescent="0.25">
      <c r="A132" s="100"/>
      <c r="B132" s="101"/>
      <c r="C132" s="102"/>
      <c r="D132" s="102"/>
    </row>
    <row r="133" spans="1:4" s="103" customFormat="1" ht="15" customHeight="1" x14ac:dyDescent="0.25">
      <c r="A133" s="100"/>
      <c r="B133" s="101"/>
      <c r="C133" s="102"/>
      <c r="D133" s="102"/>
    </row>
    <row r="134" spans="1:4" s="103" customFormat="1" ht="15" customHeight="1" x14ac:dyDescent="0.25">
      <c r="A134" s="100"/>
      <c r="B134" s="101"/>
      <c r="C134" s="102"/>
      <c r="D134" s="102"/>
    </row>
    <row r="135" spans="1:4" s="103" customFormat="1" ht="15" customHeight="1" x14ac:dyDescent="0.25">
      <c r="A135" s="100"/>
      <c r="B135" s="101"/>
      <c r="C135" s="102"/>
      <c r="D135" s="102"/>
    </row>
    <row r="136" spans="1:4" s="103" customFormat="1" ht="15" customHeight="1" x14ac:dyDescent="0.25">
      <c r="A136" s="100"/>
      <c r="B136" s="101"/>
      <c r="C136" s="102"/>
      <c r="D136" s="102"/>
    </row>
    <row r="137" spans="1:4" s="103" customFormat="1" ht="15" customHeight="1" x14ac:dyDescent="0.25">
      <c r="A137" s="100"/>
      <c r="B137" s="101"/>
      <c r="C137" s="102"/>
      <c r="D137" s="102"/>
    </row>
    <row r="138" spans="1:4" s="103" customFormat="1" ht="15" customHeight="1" x14ac:dyDescent="0.25">
      <c r="A138" s="100"/>
      <c r="B138" s="101"/>
      <c r="C138" s="102"/>
      <c r="D138" s="102"/>
    </row>
    <row r="139" spans="1:4" s="103" customFormat="1" ht="15" customHeight="1" x14ac:dyDescent="0.25">
      <c r="A139" s="100"/>
      <c r="B139" s="101"/>
      <c r="C139" s="102"/>
      <c r="D139" s="102"/>
    </row>
    <row r="140" spans="1:4" s="103" customFormat="1" ht="15" customHeight="1" x14ac:dyDescent="0.25">
      <c r="A140" s="100"/>
      <c r="B140" s="101"/>
      <c r="C140" s="102"/>
      <c r="D140" s="102"/>
    </row>
    <row r="141" spans="1:4" s="103" customFormat="1" ht="15" customHeight="1" x14ac:dyDescent="0.25">
      <c r="A141" s="100"/>
      <c r="B141" s="101"/>
      <c r="C141" s="102"/>
      <c r="D141" s="102"/>
    </row>
    <row r="142" spans="1:4" s="103" customFormat="1" ht="15" customHeight="1" x14ac:dyDescent="0.25">
      <c r="A142" s="100"/>
      <c r="B142" s="101"/>
      <c r="C142" s="102"/>
      <c r="D142" s="102"/>
    </row>
    <row r="143" spans="1:4" s="103" customFormat="1" ht="15" customHeight="1" x14ac:dyDescent="0.25">
      <c r="A143" s="100"/>
      <c r="B143" s="101"/>
      <c r="C143" s="102"/>
      <c r="D143" s="102"/>
    </row>
    <row r="144" spans="1:4" s="103" customFormat="1" ht="15" customHeight="1" x14ac:dyDescent="0.25">
      <c r="A144" s="100"/>
      <c r="B144" s="101"/>
      <c r="C144" s="102"/>
      <c r="D144" s="102"/>
    </row>
    <row r="145" spans="1:4" s="103" customFormat="1" ht="15" customHeight="1" x14ac:dyDescent="0.25">
      <c r="A145" s="100"/>
      <c r="B145" s="101"/>
      <c r="C145" s="102"/>
      <c r="D145" s="102"/>
    </row>
    <row r="146" spans="1:4" s="103" customFormat="1" ht="15" customHeight="1" x14ac:dyDescent="0.25">
      <c r="A146" s="100"/>
      <c r="B146" s="101"/>
      <c r="C146" s="102"/>
      <c r="D146" s="102"/>
    </row>
    <row r="147" spans="1:4" s="103" customFormat="1" ht="15" customHeight="1" x14ac:dyDescent="0.25">
      <c r="A147" s="100"/>
      <c r="B147" s="101"/>
      <c r="C147" s="102"/>
      <c r="D147" s="102"/>
    </row>
    <row r="148" spans="1:4" s="103" customFormat="1" ht="15" customHeight="1" x14ac:dyDescent="0.25">
      <c r="A148" s="100"/>
      <c r="B148" s="101"/>
      <c r="C148" s="102"/>
      <c r="D148" s="102"/>
    </row>
    <row r="149" spans="1:4" s="103" customFormat="1" ht="15" customHeight="1" x14ac:dyDescent="0.25">
      <c r="A149" s="100"/>
      <c r="B149" s="101"/>
      <c r="C149" s="102"/>
      <c r="D149" s="102"/>
    </row>
    <row r="150" spans="1:4" s="103" customFormat="1" ht="15" customHeight="1" x14ac:dyDescent="0.25">
      <c r="A150" s="100"/>
      <c r="B150" s="101"/>
      <c r="C150" s="102"/>
      <c r="D150" s="102"/>
    </row>
    <row r="151" spans="1:4" s="103" customFormat="1" ht="15" customHeight="1" x14ac:dyDescent="0.25">
      <c r="A151" s="100"/>
      <c r="B151" s="101"/>
      <c r="C151" s="102"/>
      <c r="D151" s="102"/>
    </row>
    <row r="152" spans="1:4" s="103" customFormat="1" ht="15" customHeight="1" x14ac:dyDescent="0.25">
      <c r="A152" s="100"/>
      <c r="B152" s="101"/>
      <c r="C152" s="102"/>
      <c r="D152" s="102"/>
    </row>
    <row r="153" spans="1:4" s="103" customFormat="1" ht="15" customHeight="1" x14ac:dyDescent="0.25">
      <c r="A153" s="100"/>
      <c r="B153" s="101"/>
      <c r="C153" s="102"/>
      <c r="D153" s="102"/>
    </row>
    <row r="154" spans="1:4" s="103" customFormat="1" ht="15" customHeight="1" x14ac:dyDescent="0.25">
      <c r="A154" s="100"/>
      <c r="B154" s="101"/>
      <c r="C154" s="102"/>
      <c r="D154" s="102"/>
    </row>
    <row r="155" spans="1:4" s="103" customFormat="1" ht="15" customHeight="1" x14ac:dyDescent="0.25">
      <c r="A155" s="100"/>
      <c r="B155" s="101"/>
      <c r="C155" s="102"/>
      <c r="D155" s="102"/>
    </row>
    <row r="156" spans="1:4" s="103" customFormat="1" ht="15" customHeight="1" x14ac:dyDescent="0.25">
      <c r="A156" s="100"/>
      <c r="B156" s="101"/>
      <c r="C156" s="102"/>
      <c r="D156" s="102"/>
    </row>
    <row r="157" spans="1:4" s="103" customFormat="1" ht="15" customHeight="1" x14ac:dyDescent="0.25">
      <c r="A157" s="100"/>
      <c r="B157" s="101"/>
      <c r="C157" s="102"/>
      <c r="D157" s="102"/>
    </row>
    <row r="158" spans="1:4" s="103" customFormat="1" ht="15" customHeight="1" x14ac:dyDescent="0.25">
      <c r="A158" s="100"/>
      <c r="B158" s="101"/>
      <c r="C158" s="102"/>
      <c r="D158" s="102"/>
    </row>
    <row r="159" spans="1:4" s="103" customFormat="1" ht="15" customHeight="1" x14ac:dyDescent="0.25">
      <c r="A159" s="100"/>
      <c r="B159" s="101"/>
      <c r="C159" s="102"/>
      <c r="D159" s="102"/>
    </row>
    <row r="160" spans="1:4" s="103" customFormat="1" ht="15" customHeight="1" x14ac:dyDescent="0.25">
      <c r="A160" s="100"/>
      <c r="B160" s="101"/>
      <c r="C160" s="102"/>
      <c r="D160" s="102"/>
    </row>
    <row r="161" spans="1:4" s="103" customFormat="1" ht="15" customHeight="1" x14ac:dyDescent="0.25">
      <c r="A161" s="100"/>
      <c r="B161" s="101"/>
      <c r="C161" s="102"/>
      <c r="D161" s="102"/>
    </row>
    <row r="162" spans="1:4" s="103" customFormat="1" ht="15" customHeight="1" x14ac:dyDescent="0.25">
      <c r="A162" s="100"/>
      <c r="B162" s="101"/>
      <c r="C162" s="102"/>
      <c r="D162" s="102"/>
    </row>
    <row r="163" spans="1:4" s="103" customFormat="1" ht="15" customHeight="1" x14ac:dyDescent="0.25">
      <c r="A163" s="100"/>
      <c r="B163" s="101"/>
      <c r="C163" s="102"/>
      <c r="D163" s="102"/>
    </row>
    <row r="164" spans="1:4" s="103" customFormat="1" ht="15" customHeight="1" x14ac:dyDescent="0.25">
      <c r="A164" s="100"/>
      <c r="B164" s="101"/>
      <c r="C164" s="102"/>
      <c r="D164" s="102"/>
    </row>
    <row r="165" spans="1:4" s="103" customFormat="1" ht="15" customHeight="1" x14ac:dyDescent="0.25">
      <c r="A165" s="100"/>
      <c r="B165" s="101"/>
      <c r="C165" s="102"/>
      <c r="D165" s="102"/>
    </row>
    <row r="166" spans="1:4" s="103" customFormat="1" ht="15" customHeight="1" x14ac:dyDescent="0.25">
      <c r="A166" s="100"/>
      <c r="B166" s="101"/>
      <c r="C166" s="102"/>
      <c r="D166" s="102"/>
    </row>
    <row r="167" spans="1:4" s="103" customFormat="1" ht="15" customHeight="1" x14ac:dyDescent="0.25">
      <c r="A167" s="100"/>
      <c r="B167" s="101"/>
      <c r="C167" s="102"/>
      <c r="D167" s="102"/>
    </row>
    <row r="168" spans="1:4" s="103" customFormat="1" ht="15" customHeight="1" x14ac:dyDescent="0.25">
      <c r="A168" s="100"/>
      <c r="B168" s="101"/>
      <c r="C168" s="102"/>
      <c r="D168" s="102"/>
    </row>
    <row r="169" spans="1:4" s="103" customFormat="1" ht="15" customHeight="1" x14ac:dyDescent="0.25">
      <c r="A169" s="100"/>
      <c r="B169" s="101"/>
      <c r="C169" s="102"/>
      <c r="D169" s="102"/>
    </row>
    <row r="170" spans="1:4" s="103" customFormat="1" ht="15" customHeight="1" x14ac:dyDescent="0.25">
      <c r="A170" s="100"/>
      <c r="B170" s="101"/>
      <c r="C170" s="102"/>
      <c r="D170" s="102"/>
    </row>
    <row r="171" spans="1:4" s="103" customFormat="1" ht="15" customHeight="1" x14ac:dyDescent="0.25">
      <c r="A171" s="100"/>
      <c r="B171" s="101"/>
      <c r="C171" s="102"/>
      <c r="D171" s="102"/>
    </row>
    <row r="172" spans="1:4" s="103" customFormat="1" ht="15" customHeight="1" x14ac:dyDescent="0.25">
      <c r="A172" s="100"/>
      <c r="B172" s="101"/>
      <c r="C172" s="102"/>
      <c r="D172" s="102"/>
    </row>
    <row r="173" spans="1:4" s="103" customFormat="1" ht="15" customHeight="1" x14ac:dyDescent="0.25">
      <c r="A173" s="100"/>
      <c r="B173" s="101"/>
      <c r="C173" s="102"/>
      <c r="D173" s="102"/>
    </row>
    <row r="174" spans="1:4" s="103" customFormat="1" ht="15" customHeight="1" x14ac:dyDescent="0.25">
      <c r="A174" s="100"/>
      <c r="B174" s="101"/>
      <c r="C174" s="102"/>
      <c r="D174" s="102"/>
    </row>
    <row r="175" spans="1:4" s="103" customFormat="1" ht="15" customHeight="1" x14ac:dyDescent="0.25">
      <c r="A175" s="100"/>
      <c r="B175" s="101"/>
      <c r="C175" s="102"/>
      <c r="D175" s="102"/>
    </row>
    <row r="176" spans="1:4" s="103" customFormat="1" ht="15" customHeight="1" x14ac:dyDescent="0.25">
      <c r="A176" s="100"/>
      <c r="B176" s="101"/>
      <c r="C176" s="102"/>
      <c r="D176" s="102"/>
    </row>
    <row r="177" spans="1:12" s="103" customFormat="1" ht="15" customHeight="1" x14ac:dyDescent="0.25">
      <c r="A177" s="100"/>
      <c r="B177" s="101"/>
      <c r="C177" s="102"/>
      <c r="D177" s="102"/>
    </row>
    <row r="178" spans="1:12" s="103" customFormat="1" ht="15" customHeight="1" x14ac:dyDescent="0.25">
      <c r="A178" s="100"/>
      <c r="B178" s="101"/>
      <c r="C178" s="102"/>
      <c r="D178" s="102"/>
    </row>
    <row r="179" spans="1:12" s="103" customFormat="1" ht="15" customHeight="1" x14ac:dyDescent="0.25">
      <c r="A179" s="100"/>
      <c r="B179" s="101"/>
      <c r="C179" s="102"/>
      <c r="D179" s="102"/>
    </row>
    <row r="180" spans="1:12" s="103" customFormat="1" ht="15" customHeight="1" x14ac:dyDescent="0.25">
      <c r="A180" s="100"/>
      <c r="B180" s="101"/>
      <c r="C180" s="102"/>
      <c r="D180" s="102"/>
    </row>
    <row r="181" spans="1:12" s="103" customFormat="1" ht="15" customHeight="1" x14ac:dyDescent="0.25">
      <c r="A181" s="100"/>
      <c r="B181" s="101"/>
      <c r="C181" s="102"/>
      <c r="D181" s="102"/>
    </row>
    <row r="182" spans="1:12" s="103" customFormat="1" ht="15" customHeight="1" x14ac:dyDescent="0.25">
      <c r="A182" s="100"/>
      <c r="B182" s="101"/>
      <c r="C182" s="102"/>
      <c r="D182" s="102"/>
    </row>
    <row r="183" spans="1:12" s="103" customFormat="1" ht="15" customHeight="1" x14ac:dyDescent="0.25">
      <c r="A183" s="100"/>
      <c r="B183" s="101"/>
      <c r="C183" s="102"/>
      <c r="D183" s="102"/>
    </row>
    <row r="184" spans="1:12" s="103" customFormat="1" ht="15" customHeight="1" x14ac:dyDescent="0.25">
      <c r="A184" s="100"/>
      <c r="B184" s="101"/>
      <c r="C184" s="102"/>
      <c r="D184" s="102"/>
      <c r="E184" s="104"/>
      <c r="F184" s="104"/>
      <c r="G184" s="104"/>
      <c r="H184" s="104"/>
      <c r="I184" s="104"/>
      <c r="J184" s="104"/>
      <c r="K184" s="104"/>
    </row>
    <row r="185" spans="1:12" s="103" customFormat="1" ht="15" customHeight="1" x14ac:dyDescent="0.25">
      <c r="A185" s="100"/>
      <c r="B185" s="101"/>
      <c r="C185" s="102"/>
      <c r="D185" s="102"/>
      <c r="E185" s="104"/>
      <c r="F185" s="104"/>
      <c r="G185" s="104"/>
      <c r="H185" s="104"/>
      <c r="I185" s="104"/>
      <c r="J185" s="104"/>
      <c r="K185" s="104"/>
      <c r="L185" s="104"/>
    </row>
    <row r="186" spans="1:12" s="103" customFormat="1" ht="15" customHeight="1" x14ac:dyDescent="0.25">
      <c r="A186" s="100"/>
      <c r="B186" s="101"/>
      <c r="C186" s="102"/>
      <c r="D186" s="102"/>
      <c r="E186" s="104"/>
      <c r="F186" s="104"/>
      <c r="G186" s="104"/>
      <c r="H186" s="104"/>
      <c r="I186" s="104"/>
      <c r="J186" s="104"/>
      <c r="K186" s="104"/>
      <c r="L186" s="104"/>
    </row>
    <row r="187" spans="1:12" s="103" customFormat="1" ht="15" customHeight="1" x14ac:dyDescent="0.25">
      <c r="A187" s="100"/>
      <c r="B187" s="101"/>
      <c r="C187" s="102"/>
      <c r="D187" s="102"/>
      <c r="E187" s="104"/>
      <c r="F187" s="104"/>
      <c r="G187" s="104"/>
      <c r="H187" s="104"/>
      <c r="I187" s="104"/>
      <c r="J187" s="104"/>
      <c r="K187" s="104"/>
      <c r="L187" s="104"/>
    </row>
    <row r="188" spans="1:12" s="103" customFormat="1" ht="15" customHeight="1" x14ac:dyDescent="0.25">
      <c r="A188" s="100"/>
      <c r="B188" s="101"/>
      <c r="C188" s="102"/>
      <c r="D188" s="102"/>
      <c r="E188" s="104"/>
      <c r="F188" s="104"/>
      <c r="G188" s="104"/>
      <c r="H188" s="104"/>
      <c r="I188" s="104"/>
      <c r="J188" s="104"/>
      <c r="K188" s="104"/>
      <c r="L188" s="104"/>
    </row>
    <row r="189" spans="1:12" s="103" customFormat="1" ht="15" customHeight="1" x14ac:dyDescent="0.25">
      <c r="A189" s="100"/>
      <c r="B189" s="101"/>
      <c r="C189" s="102"/>
      <c r="D189" s="102"/>
      <c r="E189" s="104"/>
      <c r="F189" s="104"/>
      <c r="G189" s="104"/>
      <c r="H189" s="104"/>
      <c r="I189" s="104"/>
      <c r="J189" s="104"/>
      <c r="K189" s="104"/>
      <c r="L189" s="104"/>
    </row>
    <row r="190" spans="1:12" s="104" customFormat="1" ht="15" customHeight="1" x14ac:dyDescent="0.25">
      <c r="A190" s="105"/>
      <c r="B190" s="101"/>
      <c r="C190" s="102"/>
      <c r="D190" s="102"/>
    </row>
    <row r="191" spans="1:12" s="104" customFormat="1" ht="15" customHeight="1" x14ac:dyDescent="0.25">
      <c r="A191" s="105"/>
      <c r="B191" s="101"/>
      <c r="C191" s="102"/>
      <c r="D191" s="102"/>
      <c r="E191" s="106"/>
    </row>
    <row r="192" spans="1:12" s="104" customFormat="1" ht="15" customHeight="1" x14ac:dyDescent="0.25">
      <c r="A192" s="105"/>
      <c r="B192" s="101"/>
      <c r="C192" s="102"/>
      <c r="D192" s="102"/>
      <c r="E192" s="92"/>
      <c r="F192" s="103"/>
      <c r="G192" s="103"/>
      <c r="H192" s="103"/>
      <c r="I192" s="103"/>
      <c r="J192" s="103"/>
      <c r="K192" s="103"/>
    </row>
    <row r="193" spans="1:12" s="104" customFormat="1" ht="15" customHeight="1" x14ac:dyDescent="0.25">
      <c r="A193" s="105"/>
      <c r="B193" s="101"/>
      <c r="C193" s="102"/>
      <c r="D193" s="102"/>
      <c r="E193" s="106"/>
      <c r="L193" s="103"/>
    </row>
    <row r="194" spans="1:12" s="104" customFormat="1" ht="15" customHeight="1" x14ac:dyDescent="0.25">
      <c r="A194" s="105"/>
      <c r="B194" s="101"/>
      <c r="C194" s="102"/>
      <c r="D194" s="102"/>
      <c r="E194" s="106"/>
    </row>
    <row r="195" spans="1:12" s="104" customFormat="1" ht="15" customHeight="1" x14ac:dyDescent="0.25">
      <c r="A195" s="105"/>
      <c r="B195" s="101"/>
      <c r="C195" s="102"/>
      <c r="D195" s="102"/>
      <c r="E195" s="106"/>
    </row>
    <row r="196" spans="1:12" s="104" customFormat="1" ht="15" customHeight="1" x14ac:dyDescent="0.25">
      <c r="A196" s="105"/>
      <c r="B196" s="101"/>
      <c r="C196" s="102"/>
      <c r="D196" s="102"/>
      <c r="E196" s="106"/>
    </row>
    <row r="197" spans="1:12" s="104" customFormat="1" ht="15" customHeight="1" x14ac:dyDescent="0.25">
      <c r="A197" s="105"/>
      <c r="B197" s="101"/>
      <c r="C197" s="102"/>
      <c r="D197" s="102"/>
      <c r="E197" s="106"/>
    </row>
    <row r="198" spans="1:12" s="103" customFormat="1" ht="15" customHeight="1" x14ac:dyDescent="0.25">
      <c r="A198" s="100"/>
      <c r="B198" s="101"/>
      <c r="C198" s="102"/>
      <c r="D198" s="102"/>
      <c r="E198" s="106"/>
      <c r="F198" s="104"/>
      <c r="G198" s="104"/>
      <c r="H198" s="104"/>
      <c r="I198" s="104"/>
      <c r="J198" s="104"/>
      <c r="K198" s="104"/>
      <c r="L198" s="104"/>
    </row>
    <row r="199" spans="1:12" s="104" customFormat="1" ht="15" customHeight="1" x14ac:dyDescent="0.25">
      <c r="A199" s="105"/>
      <c r="B199" s="101"/>
      <c r="C199" s="102"/>
      <c r="D199" s="102"/>
      <c r="E199" s="106"/>
    </row>
    <row r="200" spans="1:12" s="104" customFormat="1" ht="15" customHeight="1" x14ac:dyDescent="0.25">
      <c r="A200" s="105"/>
      <c r="B200" s="101"/>
      <c r="C200" s="102"/>
      <c r="D200" s="102"/>
      <c r="E200" s="106"/>
    </row>
    <row r="201" spans="1:12" s="104" customFormat="1" ht="15" customHeight="1" x14ac:dyDescent="0.25">
      <c r="A201" s="105"/>
      <c r="B201" s="101"/>
      <c r="C201" s="102"/>
      <c r="D201" s="102"/>
      <c r="E201" s="106"/>
    </row>
    <row r="202" spans="1:12" s="104" customFormat="1" ht="15" customHeight="1" x14ac:dyDescent="0.25">
      <c r="A202" s="105"/>
      <c r="B202" s="101"/>
      <c r="C202" s="102"/>
      <c r="D202" s="102"/>
      <c r="E202" s="106"/>
    </row>
    <row r="203" spans="1:12" s="104" customFormat="1" ht="15" customHeight="1" x14ac:dyDescent="0.25">
      <c r="A203" s="105"/>
      <c r="B203" s="101"/>
      <c r="C203" s="102"/>
      <c r="D203" s="102"/>
      <c r="E203" s="106"/>
    </row>
    <row r="204" spans="1:12" s="104" customFormat="1" ht="15" customHeight="1" x14ac:dyDescent="0.25">
      <c r="A204" s="105"/>
      <c r="B204" s="101"/>
      <c r="C204" s="102"/>
      <c r="D204" s="102"/>
      <c r="E204" s="106"/>
    </row>
    <row r="205" spans="1:12" s="104" customFormat="1" ht="15" customHeight="1" x14ac:dyDescent="0.25">
      <c r="A205" s="105"/>
      <c r="B205" s="101"/>
      <c r="C205" s="102"/>
      <c r="D205" s="102"/>
      <c r="E205" s="106"/>
    </row>
    <row r="206" spans="1:12" s="104" customFormat="1" ht="15" customHeight="1" x14ac:dyDescent="0.25">
      <c r="A206" s="105"/>
      <c r="B206" s="101"/>
      <c r="C206" s="102"/>
      <c r="D206" s="102"/>
      <c r="E206" s="106"/>
    </row>
    <row r="207" spans="1:12" s="104" customFormat="1" ht="15" customHeight="1" x14ac:dyDescent="0.25">
      <c r="A207" s="105"/>
      <c r="B207" s="101"/>
      <c r="C207" s="102"/>
      <c r="D207" s="102"/>
      <c r="E207" s="106"/>
    </row>
    <row r="208" spans="1:12" s="104" customFormat="1" ht="15" customHeight="1" x14ac:dyDescent="0.25">
      <c r="A208" s="105"/>
      <c r="B208" s="101"/>
      <c r="C208" s="102"/>
      <c r="D208" s="102"/>
      <c r="E208" s="106"/>
    </row>
    <row r="209" spans="1:5" s="104" customFormat="1" ht="15" customHeight="1" x14ac:dyDescent="0.25">
      <c r="A209" s="105"/>
      <c r="B209" s="101"/>
      <c r="C209" s="102"/>
      <c r="D209" s="102"/>
      <c r="E209" s="106"/>
    </row>
    <row r="210" spans="1:5" s="104" customFormat="1" ht="15" customHeight="1" x14ac:dyDescent="0.25">
      <c r="A210" s="105"/>
      <c r="B210" s="101"/>
      <c r="C210" s="102"/>
      <c r="D210" s="102"/>
      <c r="E210" s="106"/>
    </row>
    <row r="211" spans="1:5" s="104" customFormat="1" ht="15" customHeight="1" x14ac:dyDescent="0.25">
      <c r="A211" s="105"/>
      <c r="B211" s="101"/>
      <c r="C211" s="102"/>
      <c r="D211" s="102"/>
      <c r="E211" s="106"/>
    </row>
    <row r="212" spans="1:5" s="104" customFormat="1" ht="15" customHeight="1" x14ac:dyDescent="0.25">
      <c r="A212" s="105"/>
      <c r="B212" s="101"/>
      <c r="C212" s="102"/>
      <c r="D212" s="102"/>
      <c r="E212" s="106"/>
    </row>
    <row r="213" spans="1:5" s="104" customFormat="1" ht="15" customHeight="1" x14ac:dyDescent="0.25">
      <c r="A213" s="105"/>
      <c r="B213" s="101"/>
      <c r="C213" s="102"/>
      <c r="D213" s="102"/>
      <c r="E213" s="106"/>
    </row>
    <row r="214" spans="1:5" s="104" customFormat="1" ht="15" customHeight="1" x14ac:dyDescent="0.25">
      <c r="A214" s="105"/>
      <c r="B214" s="101"/>
      <c r="C214" s="102"/>
      <c r="D214" s="102"/>
      <c r="E214" s="106"/>
    </row>
    <row r="215" spans="1:5" s="104" customFormat="1" ht="15" customHeight="1" x14ac:dyDescent="0.25">
      <c r="A215" s="105"/>
      <c r="B215" s="101"/>
      <c r="C215" s="102"/>
      <c r="D215" s="102"/>
      <c r="E215" s="106"/>
    </row>
    <row r="216" spans="1:5" s="104" customFormat="1" ht="15" customHeight="1" x14ac:dyDescent="0.25">
      <c r="A216" s="105"/>
      <c r="B216" s="101"/>
      <c r="C216" s="102"/>
      <c r="D216" s="102"/>
      <c r="E216" s="106"/>
    </row>
    <row r="217" spans="1:5" s="104" customFormat="1" ht="15" customHeight="1" x14ac:dyDescent="0.25">
      <c r="A217" s="105"/>
      <c r="B217" s="101"/>
      <c r="C217" s="102"/>
      <c r="D217" s="102"/>
      <c r="E217" s="106"/>
    </row>
    <row r="218" spans="1:5" s="104" customFormat="1" ht="15" customHeight="1" x14ac:dyDescent="0.25">
      <c r="A218" s="105"/>
      <c r="B218" s="101"/>
      <c r="C218" s="102"/>
      <c r="D218" s="102"/>
      <c r="E218" s="106"/>
    </row>
    <row r="219" spans="1:5" s="104" customFormat="1" ht="15" customHeight="1" x14ac:dyDescent="0.25">
      <c r="A219" s="105"/>
      <c r="B219" s="101"/>
      <c r="C219" s="102"/>
      <c r="D219" s="102"/>
      <c r="E219" s="106"/>
    </row>
    <row r="220" spans="1:5" s="104" customFormat="1" ht="15" customHeight="1" x14ac:dyDescent="0.25">
      <c r="A220" s="105"/>
      <c r="B220" s="101"/>
      <c r="C220" s="102"/>
      <c r="D220" s="102"/>
      <c r="E220" s="106"/>
    </row>
    <row r="221" spans="1:5" s="104" customFormat="1" ht="15" customHeight="1" x14ac:dyDescent="0.25">
      <c r="A221" s="105"/>
      <c r="B221" s="101"/>
      <c r="C221" s="102"/>
      <c r="D221" s="102"/>
      <c r="E221" s="106"/>
    </row>
    <row r="222" spans="1:5" s="104" customFormat="1" ht="15" customHeight="1" x14ac:dyDescent="0.25">
      <c r="A222" s="105"/>
      <c r="B222" s="101"/>
      <c r="C222" s="102"/>
      <c r="D222" s="102"/>
      <c r="E222" s="106"/>
    </row>
    <row r="223" spans="1:5" s="104" customFormat="1" ht="15" customHeight="1" x14ac:dyDescent="0.25">
      <c r="A223" s="105"/>
      <c r="B223" s="101"/>
      <c r="C223" s="102"/>
      <c r="D223" s="102"/>
      <c r="E223" s="106"/>
    </row>
    <row r="224" spans="1:5" s="104" customFormat="1" ht="15" customHeight="1" x14ac:dyDescent="0.25">
      <c r="A224" s="105"/>
      <c r="B224" s="101"/>
      <c r="C224" s="102"/>
      <c r="D224" s="102"/>
      <c r="E224" s="106"/>
    </row>
    <row r="225" spans="1:5" s="104" customFormat="1" ht="15" customHeight="1" x14ac:dyDescent="0.25">
      <c r="A225" s="105"/>
      <c r="B225" s="101"/>
      <c r="C225" s="102"/>
      <c r="D225" s="102"/>
      <c r="E225" s="106"/>
    </row>
    <row r="226" spans="1:5" s="104" customFormat="1" ht="15" customHeight="1" x14ac:dyDescent="0.25">
      <c r="A226" s="105"/>
      <c r="B226" s="101"/>
      <c r="C226" s="102"/>
      <c r="D226" s="102"/>
      <c r="E226" s="106"/>
    </row>
    <row r="227" spans="1:5" s="104" customFormat="1" ht="15" customHeight="1" x14ac:dyDescent="0.25">
      <c r="A227" s="105"/>
      <c r="B227" s="101"/>
      <c r="C227" s="102"/>
      <c r="D227" s="102"/>
      <c r="E227" s="106"/>
    </row>
    <row r="228" spans="1:5" s="104" customFormat="1" ht="15" customHeight="1" x14ac:dyDescent="0.25">
      <c r="A228" s="105"/>
      <c r="B228" s="101"/>
      <c r="C228" s="102"/>
      <c r="D228" s="102"/>
      <c r="E228" s="106"/>
    </row>
    <row r="229" spans="1:5" s="104" customFormat="1" ht="15" customHeight="1" x14ac:dyDescent="0.25">
      <c r="A229" s="105"/>
      <c r="B229" s="101"/>
      <c r="C229" s="102"/>
      <c r="D229" s="102"/>
      <c r="E229" s="106"/>
    </row>
    <row r="230" spans="1:5" s="104" customFormat="1" ht="15" customHeight="1" x14ac:dyDescent="0.25">
      <c r="A230" s="105"/>
      <c r="B230" s="101"/>
      <c r="C230" s="102"/>
      <c r="D230" s="102"/>
      <c r="E230" s="106"/>
    </row>
    <row r="231" spans="1:5" s="104" customFormat="1" ht="15" customHeight="1" x14ac:dyDescent="0.25">
      <c r="A231" s="105"/>
      <c r="B231" s="101"/>
      <c r="C231" s="102"/>
      <c r="D231" s="102"/>
      <c r="E231" s="106"/>
    </row>
    <row r="232" spans="1:5" s="104" customFormat="1" ht="15" customHeight="1" x14ac:dyDescent="0.25">
      <c r="A232" s="105"/>
      <c r="B232" s="101"/>
      <c r="C232" s="102"/>
      <c r="D232" s="102"/>
      <c r="E232" s="106"/>
    </row>
    <row r="233" spans="1:5" s="104" customFormat="1" ht="15" customHeight="1" x14ac:dyDescent="0.25">
      <c r="A233" s="105"/>
      <c r="B233" s="101"/>
      <c r="C233" s="102"/>
      <c r="D233" s="102"/>
      <c r="E233" s="106"/>
    </row>
    <row r="234" spans="1:5" s="104" customFormat="1" ht="15" customHeight="1" x14ac:dyDescent="0.25">
      <c r="A234" s="105"/>
      <c r="B234" s="101"/>
      <c r="C234" s="102"/>
      <c r="D234" s="102"/>
      <c r="E234" s="106"/>
    </row>
    <row r="235" spans="1:5" s="104" customFormat="1" ht="15" customHeight="1" x14ac:dyDescent="0.25">
      <c r="A235" s="105"/>
      <c r="B235" s="101"/>
      <c r="C235" s="102"/>
      <c r="D235" s="102"/>
      <c r="E235" s="106"/>
    </row>
    <row r="236" spans="1:5" s="104" customFormat="1" ht="15" customHeight="1" x14ac:dyDescent="0.25">
      <c r="A236" s="105"/>
      <c r="B236" s="101"/>
      <c r="C236" s="102"/>
      <c r="D236" s="102"/>
      <c r="E236" s="106"/>
    </row>
    <row r="237" spans="1:5" s="104" customFormat="1" ht="15" customHeight="1" x14ac:dyDescent="0.25">
      <c r="A237" s="105"/>
      <c r="B237" s="101"/>
      <c r="C237" s="102"/>
      <c r="D237" s="102"/>
      <c r="E237" s="106"/>
    </row>
    <row r="238" spans="1:5" s="104" customFormat="1" ht="15" customHeight="1" x14ac:dyDescent="0.25">
      <c r="A238" s="105"/>
      <c r="B238" s="101"/>
      <c r="C238" s="102"/>
      <c r="D238" s="102"/>
      <c r="E238" s="106"/>
    </row>
    <row r="239" spans="1:5" s="104" customFormat="1" ht="15" customHeight="1" x14ac:dyDescent="0.25">
      <c r="A239" s="105"/>
      <c r="B239" s="101"/>
      <c r="C239" s="102"/>
      <c r="D239" s="102"/>
      <c r="E239" s="106"/>
    </row>
    <row r="240" spans="1:5" s="104" customFormat="1" ht="15" customHeight="1" x14ac:dyDescent="0.25">
      <c r="A240" s="105"/>
      <c r="B240" s="101"/>
      <c r="C240" s="102"/>
      <c r="D240" s="102"/>
      <c r="E240" s="106"/>
    </row>
    <row r="241" spans="1:5" s="104" customFormat="1" ht="15" customHeight="1" x14ac:dyDescent="0.25">
      <c r="A241" s="105"/>
      <c r="B241" s="101"/>
      <c r="C241" s="102"/>
      <c r="D241" s="102"/>
      <c r="E241" s="106"/>
    </row>
    <row r="242" spans="1:5" s="104" customFormat="1" ht="15" customHeight="1" x14ac:dyDescent="0.25">
      <c r="A242" s="105"/>
      <c r="B242" s="101"/>
      <c r="C242" s="102"/>
      <c r="D242" s="102"/>
      <c r="E242" s="106"/>
    </row>
    <row r="243" spans="1:5" s="104" customFormat="1" ht="15" customHeight="1" x14ac:dyDescent="0.25">
      <c r="A243" s="105"/>
      <c r="B243" s="101"/>
      <c r="C243" s="102"/>
      <c r="D243" s="102"/>
      <c r="E243" s="106"/>
    </row>
    <row r="244" spans="1:5" s="104" customFormat="1" ht="15" customHeight="1" x14ac:dyDescent="0.25">
      <c r="A244" s="105"/>
      <c r="B244" s="101"/>
      <c r="C244" s="102"/>
      <c r="D244" s="102"/>
      <c r="E244" s="106"/>
    </row>
    <row r="245" spans="1:5" s="104" customFormat="1" ht="15" customHeight="1" x14ac:dyDescent="0.25">
      <c r="A245" s="105"/>
      <c r="B245" s="101"/>
      <c r="C245" s="102"/>
      <c r="D245" s="102"/>
      <c r="E245" s="106"/>
    </row>
    <row r="246" spans="1:5" s="104" customFormat="1" ht="15" customHeight="1" x14ac:dyDescent="0.25">
      <c r="A246" s="105"/>
      <c r="B246" s="101"/>
      <c r="C246" s="102"/>
      <c r="D246" s="102"/>
      <c r="E246" s="106"/>
    </row>
    <row r="247" spans="1:5" s="104" customFormat="1" ht="15" customHeight="1" x14ac:dyDescent="0.25">
      <c r="A247" s="105"/>
      <c r="B247" s="101"/>
      <c r="C247" s="102"/>
      <c r="D247" s="102"/>
      <c r="E247" s="106"/>
    </row>
    <row r="248" spans="1:5" s="104" customFormat="1" ht="15" customHeight="1" x14ac:dyDescent="0.25">
      <c r="A248" s="105"/>
      <c r="B248" s="101"/>
      <c r="C248" s="102"/>
      <c r="D248" s="102"/>
      <c r="E248" s="106"/>
    </row>
    <row r="249" spans="1:5" s="104" customFormat="1" ht="15" customHeight="1" x14ac:dyDescent="0.25">
      <c r="A249" s="105"/>
      <c r="B249" s="101"/>
      <c r="C249" s="102"/>
      <c r="D249" s="102"/>
      <c r="E249" s="106"/>
    </row>
    <row r="250" spans="1:5" s="104" customFormat="1" ht="15" customHeight="1" x14ac:dyDescent="0.25">
      <c r="A250" s="105"/>
      <c r="B250" s="101"/>
      <c r="C250" s="102"/>
      <c r="D250" s="102"/>
      <c r="E250" s="106"/>
    </row>
    <row r="251" spans="1:5" s="104" customFormat="1" ht="15" customHeight="1" x14ac:dyDescent="0.25">
      <c r="A251" s="105"/>
      <c r="B251" s="101"/>
      <c r="C251" s="102"/>
      <c r="D251" s="102"/>
      <c r="E251" s="106"/>
    </row>
    <row r="252" spans="1:5" s="104" customFormat="1" ht="15" customHeight="1" x14ac:dyDescent="0.25">
      <c r="A252" s="105"/>
      <c r="B252" s="101"/>
      <c r="C252" s="102"/>
      <c r="D252" s="102"/>
      <c r="E252" s="106"/>
    </row>
    <row r="253" spans="1:5" s="104" customFormat="1" ht="15" customHeight="1" x14ac:dyDescent="0.25">
      <c r="A253" s="105"/>
      <c r="B253" s="101"/>
      <c r="C253" s="102"/>
      <c r="D253" s="102"/>
      <c r="E253" s="106"/>
    </row>
    <row r="254" spans="1:5" s="104" customFormat="1" ht="15" customHeight="1" x14ac:dyDescent="0.25">
      <c r="A254" s="105"/>
      <c r="B254" s="101"/>
      <c r="C254" s="102"/>
      <c r="D254" s="102"/>
      <c r="E254" s="106"/>
    </row>
    <row r="255" spans="1:5" s="104" customFormat="1" ht="15" customHeight="1" x14ac:dyDescent="0.25">
      <c r="A255" s="105"/>
      <c r="B255" s="101"/>
      <c r="C255" s="102"/>
      <c r="D255" s="102"/>
      <c r="E255" s="106"/>
    </row>
    <row r="256" spans="1:5" s="104" customFormat="1" ht="15" customHeight="1" x14ac:dyDescent="0.25">
      <c r="A256" s="105"/>
      <c r="B256" s="101"/>
      <c r="C256" s="102"/>
      <c r="D256" s="102"/>
      <c r="E256" s="106"/>
    </row>
    <row r="257" spans="1:5" s="104" customFormat="1" ht="15" customHeight="1" x14ac:dyDescent="0.25">
      <c r="A257" s="105"/>
      <c r="B257" s="101"/>
      <c r="C257" s="102"/>
      <c r="D257" s="102"/>
      <c r="E257" s="106"/>
    </row>
    <row r="258" spans="1:5" s="104" customFormat="1" ht="15" customHeight="1" x14ac:dyDescent="0.25">
      <c r="A258" s="105"/>
      <c r="B258" s="101"/>
      <c r="C258" s="102"/>
      <c r="D258" s="102"/>
      <c r="E258" s="106"/>
    </row>
    <row r="259" spans="1:5" s="104" customFormat="1" ht="15" customHeight="1" x14ac:dyDescent="0.25">
      <c r="A259" s="105"/>
      <c r="B259" s="101"/>
      <c r="C259" s="102"/>
      <c r="D259" s="102"/>
      <c r="E259" s="106"/>
    </row>
    <row r="260" spans="1:5" s="104" customFormat="1" ht="15" customHeight="1" x14ac:dyDescent="0.25">
      <c r="A260" s="105"/>
      <c r="B260" s="101"/>
      <c r="C260" s="102"/>
      <c r="D260" s="102"/>
      <c r="E260" s="106"/>
    </row>
    <row r="261" spans="1:5" s="104" customFormat="1" ht="15" customHeight="1" x14ac:dyDescent="0.25">
      <c r="A261" s="105"/>
      <c r="B261" s="101"/>
      <c r="C261" s="102"/>
      <c r="D261" s="102"/>
      <c r="E261" s="106"/>
    </row>
    <row r="262" spans="1:5" s="104" customFormat="1" ht="15" customHeight="1" x14ac:dyDescent="0.25">
      <c r="A262" s="105"/>
      <c r="B262" s="101"/>
      <c r="C262" s="102"/>
      <c r="D262" s="102"/>
      <c r="E262" s="106"/>
    </row>
    <row r="263" spans="1:5" s="104" customFormat="1" ht="15" customHeight="1" x14ac:dyDescent="0.25">
      <c r="A263" s="105"/>
      <c r="B263" s="101"/>
      <c r="C263" s="102"/>
      <c r="D263" s="102"/>
      <c r="E263" s="106"/>
    </row>
    <row r="264" spans="1:5" s="104" customFormat="1" ht="15" customHeight="1" x14ac:dyDescent="0.25">
      <c r="A264" s="105"/>
      <c r="B264" s="101"/>
      <c r="C264" s="102"/>
      <c r="D264" s="102"/>
      <c r="E264" s="106"/>
    </row>
    <row r="265" spans="1:5" s="104" customFormat="1" ht="15" customHeight="1" x14ac:dyDescent="0.25">
      <c r="A265" s="105"/>
      <c r="B265" s="101"/>
      <c r="C265" s="102"/>
      <c r="D265" s="102"/>
      <c r="E265" s="106"/>
    </row>
    <row r="266" spans="1:5" s="104" customFormat="1" ht="15" customHeight="1" x14ac:dyDescent="0.25">
      <c r="A266" s="105"/>
      <c r="B266" s="101"/>
      <c r="C266" s="102"/>
      <c r="D266" s="102"/>
      <c r="E266" s="106"/>
    </row>
    <row r="267" spans="1:5" s="104" customFormat="1" ht="15" customHeight="1" x14ac:dyDescent="0.25">
      <c r="A267" s="105"/>
      <c r="B267" s="101"/>
      <c r="C267" s="102"/>
      <c r="D267" s="102"/>
      <c r="E267" s="106"/>
    </row>
    <row r="268" spans="1:5" s="104" customFormat="1" ht="15" customHeight="1" x14ac:dyDescent="0.25">
      <c r="A268" s="105"/>
      <c r="B268" s="101"/>
      <c r="C268" s="102"/>
      <c r="D268" s="102"/>
      <c r="E268" s="106"/>
    </row>
    <row r="269" spans="1:5" s="104" customFormat="1" ht="15" customHeight="1" x14ac:dyDescent="0.25">
      <c r="A269" s="105"/>
      <c r="B269" s="101"/>
      <c r="C269" s="102"/>
      <c r="D269" s="102"/>
      <c r="E269" s="106"/>
    </row>
    <row r="270" spans="1:5" s="104" customFormat="1" ht="15" customHeight="1" x14ac:dyDescent="0.25">
      <c r="A270" s="105"/>
      <c r="B270" s="101"/>
      <c r="C270" s="102"/>
      <c r="D270" s="102"/>
      <c r="E270" s="106"/>
    </row>
    <row r="271" spans="1:5" s="104" customFormat="1" ht="15" customHeight="1" x14ac:dyDescent="0.25">
      <c r="A271" s="105"/>
      <c r="B271" s="101"/>
      <c r="C271" s="102"/>
      <c r="D271" s="102"/>
      <c r="E271" s="106"/>
    </row>
    <row r="272" spans="1:5" s="104" customFormat="1" ht="15" customHeight="1" x14ac:dyDescent="0.25">
      <c r="A272" s="105"/>
      <c r="B272" s="101"/>
      <c r="C272" s="102"/>
      <c r="D272" s="102"/>
      <c r="E272" s="106"/>
    </row>
    <row r="273" spans="1:5" s="104" customFormat="1" ht="15" customHeight="1" x14ac:dyDescent="0.25">
      <c r="A273" s="105"/>
      <c r="B273" s="101"/>
      <c r="C273" s="102"/>
      <c r="D273" s="102"/>
      <c r="E273" s="106"/>
    </row>
    <row r="274" spans="1:5" s="104" customFormat="1" ht="15" customHeight="1" x14ac:dyDescent="0.25">
      <c r="A274" s="105"/>
      <c r="B274" s="101"/>
      <c r="C274" s="102"/>
      <c r="D274" s="102"/>
      <c r="E274" s="106"/>
    </row>
    <row r="275" spans="1:5" s="104" customFormat="1" ht="15" customHeight="1" x14ac:dyDescent="0.25">
      <c r="A275" s="105"/>
      <c r="B275" s="101"/>
      <c r="C275" s="102"/>
      <c r="D275" s="102"/>
      <c r="E275" s="106"/>
    </row>
    <row r="276" spans="1:5" s="104" customFormat="1" ht="15" customHeight="1" x14ac:dyDescent="0.25">
      <c r="A276" s="105"/>
      <c r="B276" s="101"/>
      <c r="C276" s="102"/>
      <c r="D276" s="102"/>
      <c r="E276" s="106"/>
    </row>
    <row r="277" spans="1:5" s="104" customFormat="1" ht="15" customHeight="1" x14ac:dyDescent="0.25">
      <c r="A277" s="105"/>
      <c r="B277" s="101"/>
      <c r="C277" s="102"/>
      <c r="D277" s="102"/>
      <c r="E277" s="106"/>
    </row>
    <row r="278" spans="1:5" s="104" customFormat="1" ht="15" customHeight="1" x14ac:dyDescent="0.25">
      <c r="A278" s="105"/>
      <c r="B278" s="101"/>
      <c r="C278" s="102"/>
      <c r="D278" s="102"/>
      <c r="E278" s="106"/>
    </row>
    <row r="279" spans="1:5" s="104" customFormat="1" ht="15" customHeight="1" x14ac:dyDescent="0.25">
      <c r="A279" s="105"/>
      <c r="B279" s="101"/>
      <c r="C279" s="102"/>
      <c r="D279" s="102"/>
      <c r="E279" s="106"/>
    </row>
    <row r="280" spans="1:5" s="104" customFormat="1" ht="15" customHeight="1" x14ac:dyDescent="0.25">
      <c r="A280" s="105"/>
      <c r="B280" s="101"/>
      <c r="C280" s="102"/>
      <c r="D280" s="102"/>
      <c r="E280" s="106"/>
    </row>
    <row r="281" spans="1:5" s="104" customFormat="1" ht="15" customHeight="1" x14ac:dyDescent="0.25">
      <c r="A281" s="105"/>
      <c r="B281" s="101"/>
      <c r="C281" s="102"/>
      <c r="D281" s="102"/>
      <c r="E281" s="106"/>
    </row>
    <row r="282" spans="1:5" s="104" customFormat="1" ht="15" customHeight="1" x14ac:dyDescent="0.25">
      <c r="A282" s="105"/>
      <c r="B282" s="101"/>
      <c r="C282" s="102"/>
      <c r="D282" s="102"/>
      <c r="E282" s="106"/>
    </row>
    <row r="283" spans="1:5" s="104" customFormat="1" ht="15" customHeight="1" x14ac:dyDescent="0.25">
      <c r="A283" s="105"/>
      <c r="B283" s="101"/>
      <c r="C283" s="102"/>
      <c r="D283" s="102"/>
      <c r="E283" s="106"/>
    </row>
    <row r="284" spans="1:5" s="104" customFormat="1" ht="15" customHeight="1" x14ac:dyDescent="0.25">
      <c r="A284" s="105"/>
      <c r="B284" s="101"/>
      <c r="C284" s="102"/>
      <c r="D284" s="102"/>
      <c r="E284" s="106"/>
    </row>
    <row r="285" spans="1:5" s="104" customFormat="1" ht="15" customHeight="1" x14ac:dyDescent="0.25">
      <c r="A285" s="105"/>
      <c r="B285" s="101"/>
      <c r="C285" s="102"/>
      <c r="D285" s="102"/>
      <c r="E285" s="106"/>
    </row>
    <row r="286" spans="1:5" s="104" customFormat="1" ht="15" customHeight="1" x14ac:dyDescent="0.25">
      <c r="A286" s="105"/>
      <c r="B286" s="101"/>
      <c r="C286" s="102"/>
      <c r="D286" s="102"/>
      <c r="E286" s="106"/>
    </row>
    <row r="287" spans="1:5" s="104" customFormat="1" ht="15" customHeight="1" x14ac:dyDescent="0.25">
      <c r="A287" s="105"/>
      <c r="B287" s="101"/>
      <c r="C287" s="102"/>
      <c r="D287" s="102"/>
      <c r="E287" s="106"/>
    </row>
    <row r="288" spans="1:5" s="104" customFormat="1" ht="15" customHeight="1" x14ac:dyDescent="0.25">
      <c r="A288" s="105"/>
      <c r="B288" s="101"/>
      <c r="C288" s="102"/>
      <c r="D288" s="102"/>
      <c r="E288" s="106"/>
    </row>
    <row r="289" spans="1:5" s="104" customFormat="1" ht="15" customHeight="1" x14ac:dyDescent="0.25">
      <c r="A289" s="105"/>
      <c r="B289" s="101"/>
      <c r="C289" s="102"/>
      <c r="D289" s="102"/>
      <c r="E289" s="106"/>
    </row>
    <row r="290" spans="1:5" s="104" customFormat="1" ht="15" customHeight="1" x14ac:dyDescent="0.25">
      <c r="A290" s="105"/>
      <c r="B290" s="101"/>
      <c r="C290" s="102"/>
      <c r="D290" s="102"/>
      <c r="E290" s="106"/>
    </row>
    <row r="291" spans="1:5" s="104" customFormat="1" ht="15" customHeight="1" x14ac:dyDescent="0.25">
      <c r="A291" s="105"/>
      <c r="B291" s="101"/>
      <c r="C291" s="102"/>
      <c r="D291" s="102"/>
      <c r="E291" s="106"/>
    </row>
    <row r="292" spans="1:5" s="104" customFormat="1" ht="15" customHeight="1" x14ac:dyDescent="0.25">
      <c r="A292" s="105"/>
      <c r="B292" s="101"/>
      <c r="C292" s="102"/>
      <c r="D292" s="102"/>
      <c r="E292" s="106"/>
    </row>
    <row r="293" spans="1:5" s="104" customFormat="1" ht="15" customHeight="1" x14ac:dyDescent="0.25">
      <c r="A293" s="105"/>
      <c r="B293" s="101"/>
      <c r="C293" s="102"/>
      <c r="D293" s="102"/>
      <c r="E293" s="106"/>
    </row>
    <row r="294" spans="1:5" s="104" customFormat="1" ht="15" customHeight="1" x14ac:dyDescent="0.25">
      <c r="A294" s="105"/>
      <c r="B294" s="101"/>
      <c r="C294" s="102"/>
      <c r="D294" s="102"/>
      <c r="E294" s="106"/>
    </row>
    <row r="295" spans="1:5" s="104" customFormat="1" ht="15" customHeight="1" x14ac:dyDescent="0.25">
      <c r="A295" s="105"/>
      <c r="B295" s="101"/>
      <c r="C295" s="102"/>
      <c r="D295" s="102"/>
      <c r="E295" s="106"/>
    </row>
    <row r="296" spans="1:5" s="104" customFormat="1" ht="15" customHeight="1" x14ac:dyDescent="0.25">
      <c r="A296" s="105"/>
      <c r="B296" s="101"/>
      <c r="C296" s="102"/>
      <c r="D296" s="102"/>
      <c r="E296" s="106"/>
    </row>
    <row r="297" spans="1:5" s="104" customFormat="1" ht="15" customHeight="1" x14ac:dyDescent="0.25">
      <c r="A297" s="105"/>
      <c r="B297" s="101"/>
      <c r="C297" s="102"/>
      <c r="D297" s="102"/>
      <c r="E297" s="106"/>
    </row>
    <row r="298" spans="1:5" s="104" customFormat="1" ht="15" customHeight="1" x14ac:dyDescent="0.25">
      <c r="A298" s="105"/>
      <c r="B298" s="101"/>
      <c r="C298" s="102"/>
      <c r="D298" s="102"/>
      <c r="E298" s="106"/>
    </row>
    <row r="299" spans="1:5" s="104" customFormat="1" ht="15" customHeight="1" x14ac:dyDescent="0.25">
      <c r="A299" s="105"/>
      <c r="B299" s="101"/>
      <c r="C299" s="102"/>
      <c r="D299" s="102"/>
      <c r="E299" s="106"/>
    </row>
    <row r="300" spans="1:5" s="104" customFormat="1" ht="15" customHeight="1" x14ac:dyDescent="0.25">
      <c r="A300" s="105"/>
      <c r="B300" s="101"/>
      <c r="C300" s="102"/>
      <c r="D300" s="102"/>
      <c r="E300" s="106"/>
    </row>
    <row r="301" spans="1:5" s="104" customFormat="1" ht="15" customHeight="1" x14ac:dyDescent="0.25">
      <c r="A301" s="105"/>
      <c r="B301" s="101"/>
      <c r="C301" s="102"/>
      <c r="D301" s="102"/>
      <c r="E301" s="106"/>
    </row>
    <row r="302" spans="1:5" s="104" customFormat="1" ht="15" customHeight="1" x14ac:dyDescent="0.25">
      <c r="A302" s="105"/>
      <c r="B302" s="101"/>
      <c r="C302" s="102"/>
      <c r="D302" s="102"/>
      <c r="E302" s="106"/>
    </row>
    <row r="303" spans="1:5" s="104" customFormat="1" ht="15" customHeight="1" x14ac:dyDescent="0.25">
      <c r="A303" s="105"/>
      <c r="B303" s="101"/>
      <c r="C303" s="102"/>
      <c r="D303" s="102"/>
      <c r="E303" s="106"/>
    </row>
    <row r="304" spans="1:5" s="104" customFormat="1" ht="15" customHeight="1" x14ac:dyDescent="0.25">
      <c r="A304" s="105"/>
      <c r="B304" s="101"/>
      <c r="C304" s="102"/>
      <c r="D304" s="102"/>
      <c r="E304" s="106"/>
    </row>
    <row r="305" spans="1:5" s="104" customFormat="1" ht="15" customHeight="1" x14ac:dyDescent="0.25">
      <c r="A305" s="105"/>
      <c r="B305" s="101"/>
      <c r="C305" s="102"/>
      <c r="D305" s="102"/>
      <c r="E305" s="106"/>
    </row>
    <row r="306" spans="1:5" s="104" customFormat="1" ht="15" customHeight="1" x14ac:dyDescent="0.25">
      <c r="A306" s="105"/>
      <c r="B306" s="101"/>
      <c r="C306" s="102"/>
      <c r="D306" s="102"/>
      <c r="E306" s="106"/>
    </row>
    <row r="307" spans="1:5" s="104" customFormat="1" ht="15" customHeight="1" x14ac:dyDescent="0.25">
      <c r="A307" s="105"/>
      <c r="B307" s="101"/>
      <c r="C307" s="102"/>
      <c r="D307" s="102"/>
      <c r="E307" s="106"/>
    </row>
    <row r="308" spans="1:5" s="104" customFormat="1" ht="15" customHeight="1" x14ac:dyDescent="0.25">
      <c r="A308" s="105"/>
      <c r="B308" s="101"/>
      <c r="C308" s="102"/>
      <c r="D308" s="102"/>
      <c r="E308" s="106"/>
    </row>
    <row r="309" spans="1:5" s="104" customFormat="1" ht="15" customHeight="1" x14ac:dyDescent="0.25">
      <c r="A309" s="105"/>
      <c r="B309" s="101"/>
      <c r="C309" s="102"/>
      <c r="D309" s="102"/>
      <c r="E309" s="106"/>
    </row>
    <row r="310" spans="1:5" s="104" customFormat="1" ht="15" customHeight="1" x14ac:dyDescent="0.25">
      <c r="A310" s="105"/>
      <c r="B310" s="101"/>
      <c r="C310" s="102"/>
      <c r="D310" s="102"/>
      <c r="E310" s="106"/>
    </row>
    <row r="311" spans="1:5" s="104" customFormat="1" ht="15" customHeight="1" x14ac:dyDescent="0.25">
      <c r="A311" s="105"/>
      <c r="B311" s="101"/>
      <c r="C311" s="102"/>
      <c r="D311" s="102"/>
      <c r="E311" s="106"/>
    </row>
    <row r="312" spans="1:5" s="104" customFormat="1" ht="15" customHeight="1" x14ac:dyDescent="0.25">
      <c r="A312" s="105"/>
      <c r="B312" s="101"/>
      <c r="C312" s="102"/>
      <c r="D312" s="102"/>
      <c r="E312" s="106"/>
    </row>
    <row r="313" spans="1:5" s="104" customFormat="1" ht="15" customHeight="1" x14ac:dyDescent="0.25">
      <c r="A313" s="105"/>
      <c r="B313" s="101"/>
      <c r="C313" s="102"/>
      <c r="D313" s="102"/>
      <c r="E313" s="106"/>
    </row>
    <row r="314" spans="1:5" s="104" customFormat="1" ht="15" customHeight="1" x14ac:dyDescent="0.25">
      <c r="A314" s="105"/>
      <c r="B314" s="101"/>
      <c r="C314" s="102"/>
      <c r="D314" s="102"/>
      <c r="E314" s="106"/>
    </row>
    <row r="315" spans="1:5" s="104" customFormat="1" ht="15" customHeight="1" x14ac:dyDescent="0.25">
      <c r="A315" s="105"/>
      <c r="B315" s="101"/>
      <c r="C315" s="102"/>
      <c r="D315" s="102"/>
      <c r="E315" s="106"/>
    </row>
    <row r="316" spans="1:5" s="104" customFormat="1" ht="15" customHeight="1" x14ac:dyDescent="0.25">
      <c r="A316" s="105"/>
      <c r="B316" s="101"/>
      <c r="C316" s="102"/>
      <c r="D316" s="102"/>
      <c r="E316" s="106"/>
    </row>
    <row r="317" spans="1:5" s="104" customFormat="1" ht="15" customHeight="1" x14ac:dyDescent="0.25">
      <c r="A317" s="105"/>
      <c r="B317" s="101"/>
      <c r="C317" s="102"/>
      <c r="D317" s="102"/>
      <c r="E317" s="106"/>
    </row>
    <row r="318" spans="1:5" s="104" customFormat="1" ht="15" customHeight="1" x14ac:dyDescent="0.25">
      <c r="A318" s="105"/>
      <c r="B318" s="101"/>
      <c r="C318" s="102"/>
      <c r="D318" s="102"/>
      <c r="E318" s="106"/>
    </row>
    <row r="319" spans="1:5" s="104" customFormat="1" ht="15" customHeight="1" x14ac:dyDescent="0.25">
      <c r="A319" s="105"/>
      <c r="B319" s="101"/>
      <c r="C319" s="102"/>
      <c r="D319" s="102"/>
      <c r="E319" s="106"/>
    </row>
    <row r="320" spans="1:5" s="104" customFormat="1" ht="15" customHeight="1" x14ac:dyDescent="0.25">
      <c r="A320" s="105"/>
      <c r="B320" s="101"/>
      <c r="C320" s="102"/>
      <c r="D320" s="102"/>
      <c r="E320" s="106"/>
    </row>
    <row r="321" spans="1:5" s="104" customFormat="1" ht="15" customHeight="1" x14ac:dyDescent="0.25">
      <c r="A321" s="105"/>
      <c r="B321" s="101"/>
      <c r="C321" s="102"/>
      <c r="D321" s="102"/>
      <c r="E321" s="106"/>
    </row>
    <row r="322" spans="1:5" s="104" customFormat="1" ht="15" customHeight="1" x14ac:dyDescent="0.25">
      <c r="A322" s="105"/>
      <c r="B322" s="101"/>
      <c r="C322" s="102"/>
      <c r="D322" s="102"/>
      <c r="E322" s="106"/>
    </row>
    <row r="323" spans="1:5" s="104" customFormat="1" ht="15" customHeight="1" x14ac:dyDescent="0.25">
      <c r="A323" s="105"/>
      <c r="B323" s="101"/>
      <c r="C323" s="102"/>
      <c r="D323" s="102"/>
      <c r="E323" s="106"/>
    </row>
    <row r="324" spans="1:5" s="104" customFormat="1" ht="15" customHeight="1" x14ac:dyDescent="0.25">
      <c r="A324" s="105"/>
      <c r="B324" s="101"/>
      <c r="C324" s="102"/>
      <c r="D324" s="102"/>
      <c r="E324" s="106"/>
    </row>
    <row r="325" spans="1:5" s="104" customFormat="1" ht="15" customHeight="1" x14ac:dyDescent="0.25">
      <c r="A325" s="105"/>
      <c r="B325" s="101"/>
      <c r="C325" s="102"/>
      <c r="D325" s="102"/>
      <c r="E325" s="106"/>
    </row>
    <row r="326" spans="1:5" s="104" customFormat="1" ht="15" customHeight="1" x14ac:dyDescent="0.25">
      <c r="A326" s="105"/>
      <c r="B326" s="101"/>
      <c r="C326" s="102"/>
      <c r="D326" s="102"/>
      <c r="E326" s="106"/>
    </row>
    <row r="327" spans="1:5" s="104" customFormat="1" ht="15" customHeight="1" x14ac:dyDescent="0.25">
      <c r="A327" s="105"/>
      <c r="B327" s="101"/>
      <c r="C327" s="102"/>
      <c r="D327" s="102"/>
      <c r="E327" s="106"/>
    </row>
    <row r="328" spans="1:5" s="104" customFormat="1" ht="15" customHeight="1" x14ac:dyDescent="0.25">
      <c r="A328" s="105"/>
      <c r="B328" s="101"/>
      <c r="C328" s="102"/>
      <c r="D328" s="102"/>
      <c r="E328" s="106"/>
    </row>
    <row r="329" spans="1:5" s="104" customFormat="1" ht="15" customHeight="1" x14ac:dyDescent="0.25">
      <c r="A329" s="105"/>
      <c r="B329" s="101"/>
      <c r="C329" s="102"/>
      <c r="D329" s="102"/>
      <c r="E329" s="106"/>
    </row>
    <row r="330" spans="1:5" s="104" customFormat="1" ht="15" customHeight="1" x14ac:dyDescent="0.25">
      <c r="A330" s="105"/>
      <c r="B330" s="101"/>
      <c r="C330" s="102"/>
      <c r="D330" s="102"/>
      <c r="E330" s="106"/>
    </row>
    <row r="331" spans="1:5" s="104" customFormat="1" ht="15" customHeight="1" x14ac:dyDescent="0.25">
      <c r="A331" s="105"/>
      <c r="B331" s="101"/>
      <c r="C331" s="102"/>
      <c r="D331" s="102"/>
      <c r="E331" s="106"/>
    </row>
    <row r="332" spans="1:5" s="104" customFormat="1" ht="15" customHeight="1" x14ac:dyDescent="0.25">
      <c r="A332" s="105"/>
      <c r="B332" s="101"/>
      <c r="C332" s="102"/>
      <c r="D332" s="102"/>
      <c r="E332" s="106"/>
    </row>
    <row r="333" spans="1:5" s="104" customFormat="1" ht="15" customHeight="1" x14ac:dyDescent="0.25">
      <c r="A333" s="105"/>
      <c r="B333" s="101"/>
      <c r="C333" s="102"/>
      <c r="D333" s="102"/>
      <c r="E333" s="106"/>
    </row>
    <row r="334" spans="1:5" s="104" customFormat="1" ht="15" customHeight="1" x14ac:dyDescent="0.25">
      <c r="A334" s="105"/>
      <c r="B334" s="101"/>
      <c r="C334" s="102"/>
      <c r="D334" s="102"/>
      <c r="E334" s="106"/>
    </row>
    <row r="335" spans="1:5" s="104" customFormat="1" ht="15" customHeight="1" x14ac:dyDescent="0.25">
      <c r="A335" s="105"/>
      <c r="B335" s="101"/>
      <c r="C335" s="102"/>
      <c r="D335" s="102"/>
      <c r="E335" s="106"/>
    </row>
    <row r="336" spans="1:5" s="104" customFormat="1" ht="15" customHeight="1" x14ac:dyDescent="0.25">
      <c r="A336" s="105"/>
      <c r="B336" s="101"/>
      <c r="C336" s="102"/>
      <c r="D336" s="102"/>
      <c r="E336" s="106"/>
    </row>
    <row r="337" spans="1:5" s="104" customFormat="1" ht="15" customHeight="1" x14ac:dyDescent="0.25">
      <c r="A337" s="105"/>
      <c r="B337" s="101"/>
      <c r="C337" s="102"/>
      <c r="D337" s="102"/>
      <c r="E337" s="106"/>
    </row>
    <row r="338" spans="1:5" s="104" customFormat="1" ht="15" customHeight="1" x14ac:dyDescent="0.25">
      <c r="A338" s="105"/>
      <c r="B338" s="101"/>
      <c r="C338" s="102"/>
      <c r="D338" s="102"/>
      <c r="E338" s="106"/>
    </row>
    <row r="339" spans="1:5" s="104" customFormat="1" ht="15" customHeight="1" x14ac:dyDescent="0.25">
      <c r="A339" s="105"/>
      <c r="B339" s="101"/>
      <c r="C339" s="102"/>
      <c r="D339" s="102"/>
      <c r="E339" s="106"/>
    </row>
    <row r="340" spans="1:5" s="104" customFormat="1" ht="15" customHeight="1" x14ac:dyDescent="0.25">
      <c r="A340" s="105"/>
      <c r="B340" s="101"/>
      <c r="C340" s="102"/>
      <c r="D340" s="102"/>
      <c r="E340" s="106"/>
    </row>
    <row r="341" spans="1:5" s="104" customFormat="1" ht="15" customHeight="1" x14ac:dyDescent="0.25">
      <c r="A341" s="105"/>
      <c r="B341" s="101"/>
      <c r="C341" s="102"/>
      <c r="D341" s="102"/>
      <c r="E341" s="106"/>
    </row>
    <row r="342" spans="1:5" s="104" customFormat="1" ht="15" customHeight="1" x14ac:dyDescent="0.25">
      <c r="A342" s="105"/>
      <c r="B342" s="101"/>
      <c r="C342" s="102"/>
      <c r="D342" s="102"/>
      <c r="E342" s="106"/>
    </row>
    <row r="343" spans="1:5" s="104" customFormat="1" ht="15" customHeight="1" x14ac:dyDescent="0.25">
      <c r="A343" s="105"/>
      <c r="B343" s="101"/>
      <c r="C343" s="102"/>
      <c r="D343" s="102"/>
      <c r="E343" s="106"/>
    </row>
    <row r="344" spans="1:5" s="104" customFormat="1" ht="15" customHeight="1" x14ac:dyDescent="0.25">
      <c r="A344" s="105"/>
      <c r="B344" s="101"/>
      <c r="C344" s="102"/>
      <c r="D344" s="102"/>
      <c r="E344" s="106"/>
    </row>
    <row r="345" spans="1:5" s="104" customFormat="1" ht="15" customHeight="1" x14ac:dyDescent="0.25">
      <c r="A345" s="105"/>
      <c r="B345" s="101"/>
      <c r="C345" s="102"/>
      <c r="D345" s="102"/>
      <c r="E345" s="106"/>
    </row>
    <row r="346" spans="1:5" s="104" customFormat="1" ht="15" customHeight="1" x14ac:dyDescent="0.25">
      <c r="A346" s="105"/>
      <c r="B346" s="101"/>
      <c r="C346" s="102"/>
      <c r="D346" s="102"/>
      <c r="E346" s="106"/>
    </row>
    <row r="347" spans="1:5" s="104" customFormat="1" ht="15" customHeight="1" x14ac:dyDescent="0.25">
      <c r="A347" s="105"/>
      <c r="B347" s="101"/>
      <c r="C347" s="102"/>
      <c r="D347" s="102"/>
      <c r="E347" s="106"/>
    </row>
    <row r="348" spans="1:5" s="104" customFormat="1" ht="15" customHeight="1" x14ac:dyDescent="0.25">
      <c r="A348" s="105"/>
      <c r="B348" s="101"/>
      <c r="C348" s="102"/>
      <c r="D348" s="102"/>
      <c r="E348" s="106"/>
    </row>
    <row r="349" spans="1:5" s="104" customFormat="1" ht="15" customHeight="1" x14ac:dyDescent="0.25">
      <c r="A349" s="105"/>
      <c r="B349" s="101"/>
      <c r="C349" s="102"/>
      <c r="D349" s="102"/>
      <c r="E349" s="106"/>
    </row>
    <row r="350" spans="1:5" s="104" customFormat="1" ht="15" customHeight="1" x14ac:dyDescent="0.25">
      <c r="A350" s="105"/>
      <c r="B350" s="101"/>
      <c r="C350" s="102"/>
      <c r="D350" s="102"/>
      <c r="E350" s="106"/>
    </row>
    <row r="351" spans="1:5" s="104" customFormat="1" ht="15" customHeight="1" x14ac:dyDescent="0.25">
      <c r="A351" s="105"/>
      <c r="B351" s="101"/>
      <c r="C351" s="102"/>
      <c r="D351" s="102"/>
      <c r="E351" s="106"/>
    </row>
    <row r="352" spans="1:5" s="104" customFormat="1" ht="15" customHeight="1" x14ac:dyDescent="0.25">
      <c r="A352" s="105"/>
      <c r="B352" s="101"/>
      <c r="C352" s="102"/>
      <c r="D352" s="102"/>
      <c r="E352" s="106"/>
    </row>
    <row r="353" spans="1:5" s="104" customFormat="1" ht="15" customHeight="1" x14ac:dyDescent="0.25">
      <c r="A353" s="105"/>
      <c r="B353" s="101"/>
      <c r="C353" s="102"/>
      <c r="D353" s="102"/>
      <c r="E353" s="106"/>
    </row>
    <row r="354" spans="1:5" s="104" customFormat="1" ht="15" customHeight="1" x14ac:dyDescent="0.25">
      <c r="A354" s="105"/>
      <c r="B354" s="101"/>
      <c r="C354" s="102"/>
      <c r="D354" s="102"/>
      <c r="E354" s="106"/>
    </row>
    <row r="355" spans="1:5" s="104" customFormat="1" ht="15" customHeight="1" x14ac:dyDescent="0.25">
      <c r="A355" s="105"/>
      <c r="B355" s="101"/>
      <c r="C355" s="102"/>
      <c r="D355" s="102"/>
      <c r="E355" s="106"/>
    </row>
    <row r="356" spans="1:5" s="104" customFormat="1" ht="15" customHeight="1" x14ac:dyDescent="0.25">
      <c r="A356" s="105"/>
      <c r="B356" s="101"/>
      <c r="C356" s="102"/>
      <c r="D356" s="102"/>
      <c r="E356" s="106"/>
    </row>
    <row r="357" spans="1:5" s="104" customFormat="1" ht="15" customHeight="1" x14ac:dyDescent="0.25">
      <c r="A357" s="105"/>
      <c r="B357" s="101"/>
      <c r="C357" s="102"/>
      <c r="D357" s="102"/>
      <c r="E357" s="106"/>
    </row>
    <row r="358" spans="1:5" s="104" customFormat="1" ht="15" customHeight="1" x14ac:dyDescent="0.25">
      <c r="A358" s="105"/>
      <c r="B358" s="101"/>
      <c r="C358" s="102"/>
      <c r="D358" s="102"/>
      <c r="E358" s="106"/>
    </row>
    <row r="359" spans="1:5" s="104" customFormat="1" ht="15" customHeight="1" x14ac:dyDescent="0.25">
      <c r="A359" s="105"/>
      <c r="B359" s="101"/>
      <c r="C359" s="102"/>
      <c r="D359" s="102"/>
      <c r="E359" s="106"/>
    </row>
    <row r="360" spans="1:5" s="104" customFormat="1" ht="15" customHeight="1" x14ac:dyDescent="0.25">
      <c r="A360" s="105"/>
      <c r="B360" s="101"/>
      <c r="C360" s="102"/>
      <c r="D360" s="102"/>
      <c r="E360" s="106"/>
    </row>
    <row r="361" spans="1:5" s="104" customFormat="1" ht="15" customHeight="1" x14ac:dyDescent="0.25">
      <c r="A361" s="105"/>
      <c r="B361" s="101"/>
      <c r="C361" s="102"/>
      <c r="D361" s="102"/>
      <c r="E361" s="106"/>
    </row>
    <row r="362" spans="1:5" s="104" customFormat="1" ht="15" customHeight="1" x14ac:dyDescent="0.25">
      <c r="A362" s="105"/>
      <c r="B362" s="101"/>
      <c r="C362" s="102"/>
      <c r="D362" s="102"/>
      <c r="E362" s="106"/>
    </row>
    <row r="363" spans="1:5" s="104" customFormat="1" ht="15" customHeight="1" x14ac:dyDescent="0.25">
      <c r="A363" s="105"/>
      <c r="B363" s="101"/>
      <c r="C363" s="102"/>
      <c r="D363" s="102"/>
      <c r="E363" s="106"/>
    </row>
    <row r="364" spans="1:5" s="104" customFormat="1" ht="15" customHeight="1" x14ac:dyDescent="0.25">
      <c r="A364" s="105"/>
      <c r="B364" s="101"/>
      <c r="C364" s="102"/>
      <c r="D364" s="102"/>
      <c r="E364" s="106"/>
    </row>
    <row r="365" spans="1:5" s="104" customFormat="1" ht="15" customHeight="1" x14ac:dyDescent="0.25">
      <c r="A365" s="105"/>
      <c r="B365" s="101"/>
      <c r="C365" s="102"/>
      <c r="D365" s="102"/>
      <c r="E365" s="106"/>
    </row>
    <row r="366" spans="1:5" s="104" customFormat="1" ht="15" customHeight="1" x14ac:dyDescent="0.25">
      <c r="A366" s="105"/>
      <c r="B366" s="101"/>
      <c r="C366" s="102"/>
      <c r="D366" s="102"/>
      <c r="E366" s="106"/>
    </row>
    <row r="367" spans="1:5" s="104" customFormat="1" ht="15" customHeight="1" x14ac:dyDescent="0.25">
      <c r="A367" s="105"/>
      <c r="B367" s="101"/>
      <c r="C367" s="102"/>
      <c r="D367" s="102"/>
      <c r="E367" s="106"/>
    </row>
    <row r="368" spans="1:5" s="104" customFormat="1" ht="15" customHeight="1" x14ac:dyDescent="0.25">
      <c r="A368" s="105"/>
      <c r="B368" s="101"/>
      <c r="C368" s="102"/>
      <c r="D368" s="102"/>
      <c r="E368" s="106"/>
    </row>
    <row r="369" spans="1:5" s="104" customFormat="1" ht="15" customHeight="1" x14ac:dyDescent="0.25">
      <c r="A369" s="105"/>
      <c r="B369" s="101"/>
      <c r="C369" s="102"/>
      <c r="D369" s="102"/>
      <c r="E369" s="106"/>
    </row>
    <row r="370" spans="1:5" s="104" customFormat="1" ht="15" customHeight="1" x14ac:dyDescent="0.25">
      <c r="A370" s="105"/>
      <c r="B370" s="101"/>
      <c r="C370" s="102"/>
      <c r="D370" s="102"/>
      <c r="E370" s="106"/>
    </row>
    <row r="371" spans="1:5" s="104" customFormat="1" ht="15" customHeight="1" x14ac:dyDescent="0.25">
      <c r="A371" s="105"/>
      <c r="B371" s="101"/>
      <c r="C371" s="102"/>
      <c r="D371" s="102"/>
      <c r="E371" s="106"/>
    </row>
    <row r="372" spans="1:5" s="104" customFormat="1" ht="15" customHeight="1" x14ac:dyDescent="0.25">
      <c r="A372" s="105"/>
      <c r="B372" s="101"/>
      <c r="C372" s="102"/>
      <c r="D372" s="102"/>
      <c r="E372" s="106"/>
    </row>
    <row r="373" spans="1:5" s="104" customFormat="1" ht="15" customHeight="1" x14ac:dyDescent="0.25">
      <c r="A373" s="105"/>
      <c r="B373" s="101"/>
      <c r="C373" s="102"/>
      <c r="D373" s="102"/>
      <c r="E373" s="106"/>
    </row>
    <row r="374" spans="1:5" s="104" customFormat="1" ht="15" customHeight="1" x14ac:dyDescent="0.25">
      <c r="A374" s="105"/>
      <c r="B374" s="101"/>
      <c r="C374" s="102"/>
      <c r="D374" s="102"/>
      <c r="E374" s="106"/>
    </row>
    <row r="375" spans="1:5" s="104" customFormat="1" ht="15" customHeight="1" x14ac:dyDescent="0.25">
      <c r="A375" s="105"/>
      <c r="B375" s="101"/>
      <c r="C375" s="102"/>
      <c r="D375" s="102"/>
      <c r="E375" s="106"/>
    </row>
    <row r="376" spans="1:5" s="104" customFormat="1" ht="15" customHeight="1" x14ac:dyDescent="0.25">
      <c r="A376" s="105"/>
      <c r="B376" s="101"/>
      <c r="C376" s="102"/>
      <c r="D376" s="102"/>
      <c r="E376" s="106"/>
    </row>
    <row r="377" spans="1:5" s="104" customFormat="1" ht="15" customHeight="1" x14ac:dyDescent="0.25">
      <c r="A377" s="105"/>
      <c r="B377" s="101"/>
      <c r="C377" s="102"/>
      <c r="D377" s="102"/>
      <c r="E377" s="106"/>
    </row>
    <row r="378" spans="1:5" s="104" customFormat="1" ht="15" customHeight="1" x14ac:dyDescent="0.25">
      <c r="A378" s="105"/>
      <c r="B378" s="101"/>
      <c r="C378" s="102"/>
      <c r="D378" s="102"/>
      <c r="E378" s="106"/>
    </row>
    <row r="379" spans="1:5" s="104" customFormat="1" ht="15" customHeight="1" x14ac:dyDescent="0.25">
      <c r="A379" s="105"/>
      <c r="B379" s="101"/>
      <c r="C379" s="102"/>
      <c r="D379" s="102"/>
      <c r="E379" s="106"/>
    </row>
    <row r="380" spans="1:5" s="104" customFormat="1" ht="15" customHeight="1" x14ac:dyDescent="0.25">
      <c r="A380" s="105"/>
      <c r="B380" s="101"/>
      <c r="C380" s="102"/>
      <c r="D380" s="102"/>
      <c r="E380" s="106"/>
    </row>
    <row r="381" spans="1:5" s="104" customFormat="1" ht="15" customHeight="1" x14ac:dyDescent="0.25">
      <c r="A381" s="105"/>
      <c r="B381" s="101"/>
      <c r="C381" s="102"/>
      <c r="D381" s="102"/>
      <c r="E381" s="106"/>
    </row>
    <row r="382" spans="1:5" s="104" customFormat="1" ht="15" customHeight="1" x14ac:dyDescent="0.25">
      <c r="A382" s="105"/>
      <c r="B382" s="101"/>
      <c r="C382" s="102"/>
      <c r="D382" s="102"/>
      <c r="E382" s="106"/>
    </row>
    <row r="383" spans="1:5" s="104" customFormat="1" ht="15" customHeight="1" x14ac:dyDescent="0.25">
      <c r="A383" s="105"/>
      <c r="B383" s="101"/>
      <c r="C383" s="102"/>
      <c r="D383" s="102"/>
      <c r="E383" s="106"/>
    </row>
    <row r="384" spans="1:5" s="104" customFormat="1" ht="15" customHeight="1" x14ac:dyDescent="0.25">
      <c r="A384" s="105"/>
      <c r="B384" s="101"/>
      <c r="C384" s="102"/>
      <c r="D384" s="102"/>
      <c r="E384" s="106"/>
    </row>
    <row r="385" spans="1:5" s="104" customFormat="1" ht="15" customHeight="1" x14ac:dyDescent="0.25">
      <c r="A385" s="105"/>
      <c r="B385" s="101"/>
      <c r="C385" s="102"/>
      <c r="D385" s="102"/>
      <c r="E385" s="106"/>
    </row>
    <row r="386" spans="1:5" s="104" customFormat="1" ht="15" customHeight="1" x14ac:dyDescent="0.25">
      <c r="A386" s="105"/>
      <c r="B386" s="101"/>
      <c r="C386" s="102"/>
      <c r="D386" s="102"/>
      <c r="E386" s="106"/>
    </row>
    <row r="387" spans="1:5" s="104" customFormat="1" ht="15" customHeight="1" x14ac:dyDescent="0.25">
      <c r="A387" s="105"/>
      <c r="B387" s="101"/>
      <c r="C387" s="102"/>
      <c r="D387" s="102"/>
      <c r="E387" s="106"/>
    </row>
    <row r="388" spans="1:5" s="104" customFormat="1" ht="15" customHeight="1" x14ac:dyDescent="0.25">
      <c r="A388" s="105"/>
      <c r="B388" s="101"/>
      <c r="C388" s="102"/>
      <c r="D388" s="102"/>
      <c r="E388" s="106"/>
    </row>
    <row r="389" spans="1:5" s="104" customFormat="1" ht="15" customHeight="1" x14ac:dyDescent="0.25">
      <c r="A389" s="105"/>
      <c r="B389" s="101"/>
      <c r="C389" s="102"/>
      <c r="D389" s="102"/>
      <c r="E389" s="106"/>
    </row>
    <row r="390" spans="1:5" s="104" customFormat="1" ht="15" customHeight="1" x14ac:dyDescent="0.25">
      <c r="A390" s="105"/>
      <c r="B390" s="101"/>
      <c r="C390" s="102"/>
      <c r="D390" s="102"/>
      <c r="E390" s="106"/>
    </row>
    <row r="391" spans="1:5" s="104" customFormat="1" ht="15" customHeight="1" x14ac:dyDescent="0.25">
      <c r="A391" s="105"/>
      <c r="B391" s="101"/>
      <c r="C391" s="102"/>
      <c r="D391" s="102"/>
      <c r="E391" s="106"/>
    </row>
    <row r="392" spans="1:5" s="104" customFormat="1" ht="15" customHeight="1" x14ac:dyDescent="0.25">
      <c r="A392" s="105"/>
      <c r="B392" s="101"/>
      <c r="C392" s="102"/>
      <c r="D392" s="102"/>
      <c r="E392" s="106"/>
    </row>
    <row r="393" spans="1:5" s="104" customFormat="1" ht="15" customHeight="1" x14ac:dyDescent="0.25">
      <c r="A393" s="105"/>
      <c r="B393" s="101"/>
      <c r="C393" s="102"/>
      <c r="D393" s="102"/>
      <c r="E393" s="106"/>
    </row>
    <row r="394" spans="1:5" s="104" customFormat="1" ht="15" customHeight="1" x14ac:dyDescent="0.25">
      <c r="A394" s="105"/>
      <c r="B394" s="101"/>
      <c r="C394" s="102"/>
      <c r="D394" s="102"/>
      <c r="E394" s="106"/>
    </row>
    <row r="395" spans="1:5" s="104" customFormat="1" ht="15" customHeight="1" x14ac:dyDescent="0.25">
      <c r="A395" s="105"/>
      <c r="B395" s="101"/>
      <c r="C395" s="102"/>
      <c r="D395" s="102"/>
      <c r="E395" s="106"/>
    </row>
    <row r="396" spans="1:5" s="104" customFormat="1" ht="15" customHeight="1" x14ac:dyDescent="0.25">
      <c r="A396" s="105"/>
      <c r="B396" s="101"/>
      <c r="C396" s="102"/>
      <c r="D396" s="102"/>
      <c r="E396" s="106"/>
    </row>
    <row r="397" spans="1:5" s="104" customFormat="1" ht="15" customHeight="1" x14ac:dyDescent="0.25">
      <c r="A397" s="105"/>
      <c r="B397" s="101"/>
      <c r="C397" s="102"/>
      <c r="D397" s="102"/>
      <c r="E397" s="106"/>
    </row>
    <row r="398" spans="1:5" s="104" customFormat="1" ht="15" customHeight="1" x14ac:dyDescent="0.25">
      <c r="A398" s="105"/>
      <c r="B398" s="101"/>
      <c r="C398" s="102"/>
      <c r="D398" s="102"/>
      <c r="E398" s="106"/>
    </row>
    <row r="399" spans="1:5" s="104" customFormat="1" ht="15" customHeight="1" x14ac:dyDescent="0.25">
      <c r="A399" s="105"/>
      <c r="B399" s="101"/>
      <c r="C399" s="102"/>
      <c r="D399" s="102"/>
      <c r="E399" s="106"/>
    </row>
    <row r="400" spans="1:5" s="104" customFormat="1" ht="15" customHeight="1" x14ac:dyDescent="0.25">
      <c r="A400" s="105"/>
      <c r="B400" s="101"/>
      <c r="C400" s="102"/>
      <c r="D400" s="102"/>
      <c r="E400" s="106"/>
    </row>
    <row r="401" spans="1:5" s="104" customFormat="1" ht="15" customHeight="1" x14ac:dyDescent="0.25">
      <c r="A401" s="105"/>
      <c r="B401" s="101"/>
      <c r="C401" s="102"/>
      <c r="D401" s="102"/>
      <c r="E401" s="106"/>
    </row>
    <row r="402" spans="1:5" s="104" customFormat="1" ht="15" customHeight="1" x14ac:dyDescent="0.25">
      <c r="A402" s="105"/>
      <c r="B402" s="101"/>
      <c r="C402" s="102"/>
      <c r="D402" s="102"/>
      <c r="E402" s="106"/>
    </row>
    <row r="403" spans="1:5" s="104" customFormat="1" ht="15" customHeight="1" x14ac:dyDescent="0.25">
      <c r="A403" s="105"/>
      <c r="B403" s="101"/>
      <c r="C403" s="102"/>
      <c r="D403" s="102"/>
      <c r="E403" s="106"/>
    </row>
    <row r="404" spans="1:5" s="104" customFormat="1" ht="15" customHeight="1" x14ac:dyDescent="0.25">
      <c r="A404" s="105"/>
      <c r="B404" s="101"/>
      <c r="C404" s="102"/>
      <c r="D404" s="102"/>
      <c r="E404" s="106"/>
    </row>
    <row r="405" spans="1:5" s="104" customFormat="1" ht="15" customHeight="1" x14ac:dyDescent="0.25">
      <c r="A405" s="105"/>
      <c r="B405" s="101"/>
      <c r="C405" s="102"/>
      <c r="D405" s="102"/>
      <c r="E405" s="106"/>
    </row>
    <row r="406" spans="1:5" s="104" customFormat="1" ht="15" customHeight="1" x14ac:dyDescent="0.25">
      <c r="A406" s="105"/>
      <c r="B406" s="101"/>
      <c r="C406" s="102"/>
      <c r="D406" s="102"/>
      <c r="E406" s="106"/>
    </row>
    <row r="407" spans="1:5" s="104" customFormat="1" ht="15" customHeight="1" x14ac:dyDescent="0.25">
      <c r="A407" s="105"/>
      <c r="B407" s="101"/>
      <c r="C407" s="102"/>
      <c r="D407" s="102"/>
      <c r="E407" s="106"/>
    </row>
    <row r="408" spans="1:5" s="104" customFormat="1" ht="15" customHeight="1" x14ac:dyDescent="0.25">
      <c r="A408" s="105"/>
      <c r="B408" s="101"/>
      <c r="C408" s="102"/>
      <c r="D408" s="102"/>
      <c r="E408" s="106"/>
    </row>
    <row r="409" spans="1:5" s="104" customFormat="1" ht="15" customHeight="1" x14ac:dyDescent="0.25">
      <c r="A409" s="105"/>
      <c r="B409" s="101"/>
      <c r="C409" s="102"/>
      <c r="D409" s="102"/>
      <c r="E409" s="106"/>
    </row>
    <row r="410" spans="1:5" s="104" customFormat="1" ht="15" customHeight="1" x14ac:dyDescent="0.25">
      <c r="A410" s="105"/>
      <c r="B410" s="101"/>
      <c r="C410" s="102"/>
      <c r="D410" s="102"/>
      <c r="E410" s="106"/>
    </row>
    <row r="411" spans="1:5" s="104" customFormat="1" ht="15" customHeight="1" x14ac:dyDescent="0.25">
      <c r="A411" s="105"/>
      <c r="B411" s="101"/>
      <c r="C411" s="102"/>
      <c r="D411" s="102"/>
      <c r="E411" s="106"/>
    </row>
    <row r="412" spans="1:5" s="104" customFormat="1" ht="15" customHeight="1" x14ac:dyDescent="0.25">
      <c r="A412" s="105"/>
      <c r="B412" s="101"/>
      <c r="C412" s="102"/>
      <c r="D412" s="102"/>
      <c r="E412" s="106"/>
    </row>
    <row r="413" spans="1:5" s="104" customFormat="1" ht="15" customHeight="1" x14ac:dyDescent="0.25">
      <c r="A413" s="105"/>
      <c r="B413" s="101"/>
      <c r="C413" s="102"/>
      <c r="D413" s="102"/>
      <c r="E413" s="106"/>
    </row>
    <row r="414" spans="1:5" s="104" customFormat="1" ht="15" customHeight="1" x14ac:dyDescent="0.25">
      <c r="A414" s="105"/>
      <c r="B414" s="101"/>
      <c r="C414" s="102"/>
      <c r="D414" s="102"/>
      <c r="E414" s="106"/>
    </row>
    <row r="415" spans="1:5" s="104" customFormat="1" ht="15" customHeight="1" x14ac:dyDescent="0.25">
      <c r="A415" s="105"/>
      <c r="B415" s="101"/>
      <c r="C415" s="102"/>
      <c r="D415" s="102"/>
      <c r="E415" s="106"/>
    </row>
    <row r="416" spans="1:5" s="104" customFormat="1" ht="15" customHeight="1" x14ac:dyDescent="0.25">
      <c r="A416" s="105"/>
      <c r="B416" s="101"/>
      <c r="C416" s="102"/>
      <c r="D416" s="102"/>
      <c r="E416" s="106"/>
    </row>
    <row r="417" spans="1:5" s="104" customFormat="1" ht="15" customHeight="1" x14ac:dyDescent="0.25">
      <c r="A417" s="105"/>
      <c r="B417" s="101"/>
      <c r="C417" s="102"/>
      <c r="D417" s="102"/>
      <c r="E417" s="106"/>
    </row>
    <row r="418" spans="1:5" s="104" customFormat="1" ht="15" customHeight="1" x14ac:dyDescent="0.25">
      <c r="A418" s="105"/>
      <c r="B418" s="101"/>
      <c r="C418" s="102"/>
      <c r="D418" s="102"/>
      <c r="E418" s="106"/>
    </row>
    <row r="419" spans="1:5" s="104" customFormat="1" ht="15" customHeight="1" x14ac:dyDescent="0.25">
      <c r="A419" s="105"/>
      <c r="B419" s="101"/>
      <c r="C419" s="102"/>
      <c r="D419" s="102"/>
      <c r="E419" s="106"/>
    </row>
    <row r="420" spans="1:5" s="104" customFormat="1" ht="15" customHeight="1" x14ac:dyDescent="0.25">
      <c r="A420" s="105"/>
      <c r="B420" s="101"/>
      <c r="C420" s="102"/>
      <c r="D420" s="102"/>
      <c r="E420" s="106"/>
    </row>
    <row r="421" spans="1:5" s="104" customFormat="1" ht="15" customHeight="1" x14ac:dyDescent="0.25">
      <c r="A421" s="105"/>
      <c r="B421" s="101"/>
      <c r="C421" s="102"/>
      <c r="D421" s="102"/>
      <c r="E421" s="106"/>
    </row>
    <row r="422" spans="1:5" s="104" customFormat="1" ht="15" customHeight="1" x14ac:dyDescent="0.25">
      <c r="A422" s="105"/>
      <c r="B422" s="101"/>
      <c r="C422" s="102"/>
      <c r="D422" s="102"/>
      <c r="E422" s="106"/>
    </row>
    <row r="423" spans="1:5" s="104" customFormat="1" ht="15" customHeight="1" x14ac:dyDescent="0.25">
      <c r="A423" s="105"/>
      <c r="B423" s="101"/>
      <c r="C423" s="102"/>
      <c r="D423" s="102"/>
      <c r="E423" s="106"/>
    </row>
    <row r="424" spans="1:5" s="104" customFormat="1" ht="15" customHeight="1" x14ac:dyDescent="0.25">
      <c r="A424" s="105"/>
      <c r="B424" s="101"/>
      <c r="C424" s="102"/>
      <c r="D424" s="102"/>
      <c r="E424" s="106"/>
    </row>
    <row r="425" spans="1:5" s="104" customFormat="1" ht="15" customHeight="1" x14ac:dyDescent="0.25">
      <c r="A425" s="105"/>
      <c r="B425" s="101"/>
      <c r="C425" s="102"/>
      <c r="D425" s="102"/>
      <c r="E425" s="106"/>
    </row>
    <row r="426" spans="1:5" s="104" customFormat="1" ht="15" customHeight="1" x14ac:dyDescent="0.25">
      <c r="A426" s="105"/>
      <c r="B426" s="101"/>
      <c r="C426" s="102"/>
      <c r="D426" s="102"/>
      <c r="E426" s="106"/>
    </row>
    <row r="427" spans="1:5" s="104" customFormat="1" ht="15" customHeight="1" x14ac:dyDescent="0.25">
      <c r="A427" s="105"/>
      <c r="B427" s="101"/>
      <c r="C427" s="102"/>
      <c r="D427" s="102"/>
      <c r="E427" s="106"/>
    </row>
    <row r="428" spans="1:5" s="104" customFormat="1" ht="15" customHeight="1" x14ac:dyDescent="0.25">
      <c r="A428" s="105"/>
      <c r="B428" s="101"/>
      <c r="C428" s="102"/>
      <c r="D428" s="102"/>
      <c r="E428" s="106"/>
    </row>
    <row r="429" spans="1:5" s="104" customFormat="1" ht="15" customHeight="1" x14ac:dyDescent="0.25">
      <c r="A429" s="105"/>
      <c r="B429" s="101"/>
      <c r="C429" s="102"/>
      <c r="D429" s="102"/>
      <c r="E429" s="106"/>
    </row>
    <row r="430" spans="1:5" s="104" customFormat="1" ht="15" customHeight="1" x14ac:dyDescent="0.25">
      <c r="A430" s="105"/>
      <c r="B430" s="101"/>
      <c r="C430" s="102"/>
      <c r="D430" s="102"/>
      <c r="E430" s="106"/>
    </row>
    <row r="431" spans="1:5" s="104" customFormat="1" ht="15" customHeight="1" x14ac:dyDescent="0.25">
      <c r="A431" s="105"/>
      <c r="B431" s="101"/>
      <c r="C431" s="102"/>
      <c r="D431" s="102"/>
      <c r="E431" s="106"/>
    </row>
    <row r="432" spans="1:5" s="104" customFormat="1" ht="15" customHeight="1" x14ac:dyDescent="0.25">
      <c r="A432" s="105"/>
      <c r="B432" s="101"/>
      <c r="C432" s="102"/>
      <c r="D432" s="102"/>
      <c r="E432" s="106"/>
    </row>
    <row r="433" spans="1:5" s="104" customFormat="1" ht="15" customHeight="1" x14ac:dyDescent="0.25">
      <c r="A433" s="105"/>
      <c r="B433" s="101"/>
      <c r="C433" s="102"/>
      <c r="D433" s="102"/>
      <c r="E433" s="106"/>
    </row>
    <row r="434" spans="1:5" s="104" customFormat="1" ht="15" customHeight="1" x14ac:dyDescent="0.25">
      <c r="A434" s="105"/>
      <c r="B434" s="101"/>
      <c r="C434" s="102"/>
      <c r="D434" s="102"/>
      <c r="E434" s="106"/>
    </row>
    <row r="435" spans="1:5" s="104" customFormat="1" ht="15" customHeight="1" x14ac:dyDescent="0.25">
      <c r="A435" s="105"/>
      <c r="B435" s="101"/>
      <c r="C435" s="102"/>
      <c r="D435" s="102"/>
      <c r="E435" s="106"/>
    </row>
    <row r="436" spans="1:5" s="104" customFormat="1" ht="15" customHeight="1" x14ac:dyDescent="0.25">
      <c r="A436" s="105"/>
      <c r="B436" s="101"/>
      <c r="C436" s="102"/>
      <c r="D436" s="102"/>
      <c r="E436" s="106"/>
    </row>
    <row r="437" spans="1:5" s="104" customFormat="1" ht="15" customHeight="1" x14ac:dyDescent="0.25">
      <c r="A437" s="105"/>
      <c r="B437" s="101"/>
      <c r="C437" s="102"/>
      <c r="D437" s="102"/>
      <c r="E437" s="106"/>
    </row>
    <row r="438" spans="1:5" s="104" customFormat="1" ht="15" customHeight="1" x14ac:dyDescent="0.25">
      <c r="A438" s="105"/>
      <c r="B438" s="101"/>
      <c r="C438" s="102"/>
      <c r="D438" s="102"/>
      <c r="E438" s="106"/>
    </row>
    <row r="439" spans="1:5" s="104" customFormat="1" ht="15" customHeight="1" x14ac:dyDescent="0.25">
      <c r="A439" s="105"/>
      <c r="B439" s="101"/>
      <c r="C439" s="102"/>
      <c r="D439" s="102"/>
      <c r="E439" s="106"/>
    </row>
    <row r="440" spans="1:5" s="104" customFormat="1" ht="15" customHeight="1" x14ac:dyDescent="0.25">
      <c r="A440" s="105"/>
      <c r="B440" s="101"/>
      <c r="C440" s="102"/>
      <c r="D440" s="102"/>
      <c r="E440" s="106"/>
    </row>
    <row r="441" spans="1:5" s="104" customFormat="1" ht="15" customHeight="1" x14ac:dyDescent="0.25">
      <c r="A441" s="105"/>
      <c r="B441" s="101"/>
      <c r="C441" s="102"/>
      <c r="D441" s="102"/>
      <c r="E441" s="106"/>
    </row>
    <row r="442" spans="1:5" s="104" customFormat="1" ht="15" customHeight="1" x14ac:dyDescent="0.25">
      <c r="A442" s="105"/>
      <c r="B442" s="101"/>
      <c r="C442" s="102"/>
      <c r="D442" s="102"/>
      <c r="E442" s="106"/>
    </row>
    <row r="443" spans="1:5" s="104" customFormat="1" ht="15" customHeight="1" x14ac:dyDescent="0.25">
      <c r="A443" s="105"/>
      <c r="B443" s="101"/>
      <c r="C443" s="102"/>
      <c r="D443" s="102"/>
      <c r="E443" s="106"/>
    </row>
    <row r="444" spans="1:5" s="104" customFormat="1" ht="15" customHeight="1" x14ac:dyDescent="0.25">
      <c r="A444" s="105"/>
      <c r="B444" s="101"/>
      <c r="C444" s="102"/>
      <c r="D444" s="102"/>
      <c r="E444" s="106"/>
    </row>
    <row r="445" spans="1:5" s="104" customFormat="1" ht="15" customHeight="1" x14ac:dyDescent="0.25">
      <c r="A445" s="105"/>
      <c r="B445" s="101"/>
      <c r="C445" s="102"/>
      <c r="D445" s="102"/>
      <c r="E445" s="106"/>
    </row>
    <row r="446" spans="1:5" s="104" customFormat="1" ht="15" customHeight="1" x14ac:dyDescent="0.25">
      <c r="A446" s="105"/>
      <c r="B446" s="101"/>
      <c r="C446" s="102"/>
      <c r="D446" s="102"/>
      <c r="E446" s="106"/>
    </row>
    <row r="447" spans="1:5" s="104" customFormat="1" ht="15" customHeight="1" x14ac:dyDescent="0.25">
      <c r="A447" s="105"/>
      <c r="B447" s="101"/>
      <c r="C447" s="102"/>
      <c r="D447" s="102"/>
      <c r="E447" s="106"/>
    </row>
    <row r="448" spans="1:5" s="104" customFormat="1" ht="15" customHeight="1" x14ac:dyDescent="0.25">
      <c r="A448" s="105"/>
      <c r="B448" s="101"/>
      <c r="C448" s="102"/>
      <c r="D448" s="102"/>
      <c r="E448" s="106"/>
    </row>
    <row r="449" spans="1:5" s="104" customFormat="1" ht="15" customHeight="1" x14ac:dyDescent="0.25">
      <c r="A449" s="105"/>
      <c r="B449" s="101"/>
      <c r="C449" s="102"/>
      <c r="D449" s="102"/>
      <c r="E449" s="106"/>
    </row>
    <row r="450" spans="1:5" s="104" customFormat="1" ht="15" customHeight="1" x14ac:dyDescent="0.25">
      <c r="A450" s="105"/>
      <c r="B450" s="101"/>
      <c r="C450" s="102"/>
      <c r="D450" s="102"/>
      <c r="E450" s="106"/>
    </row>
    <row r="451" spans="1:5" s="104" customFormat="1" ht="15" customHeight="1" x14ac:dyDescent="0.25">
      <c r="A451" s="105"/>
      <c r="B451" s="101"/>
      <c r="C451" s="102"/>
      <c r="D451" s="102"/>
      <c r="E451" s="106"/>
    </row>
    <row r="452" spans="1:5" s="104" customFormat="1" ht="15" customHeight="1" x14ac:dyDescent="0.25">
      <c r="A452" s="105"/>
      <c r="B452" s="101"/>
      <c r="C452" s="102"/>
      <c r="D452" s="102"/>
      <c r="E452" s="106"/>
    </row>
    <row r="453" spans="1:5" s="104" customFormat="1" ht="15" customHeight="1" x14ac:dyDescent="0.25">
      <c r="A453" s="105"/>
      <c r="B453" s="101"/>
      <c r="C453" s="102"/>
      <c r="D453" s="102"/>
      <c r="E453" s="106"/>
    </row>
    <row r="454" spans="1:5" s="104" customFormat="1" ht="15" customHeight="1" x14ac:dyDescent="0.25">
      <c r="A454" s="105"/>
      <c r="B454" s="101"/>
      <c r="C454" s="102"/>
      <c r="D454" s="102"/>
      <c r="E454" s="106"/>
    </row>
    <row r="455" spans="1:5" s="104" customFormat="1" ht="15" customHeight="1" x14ac:dyDescent="0.25">
      <c r="A455" s="105"/>
      <c r="B455" s="101"/>
      <c r="C455" s="102"/>
      <c r="D455" s="102"/>
      <c r="E455" s="106"/>
    </row>
    <row r="456" spans="1:5" s="104" customFormat="1" ht="15" customHeight="1" x14ac:dyDescent="0.25">
      <c r="A456" s="105"/>
      <c r="B456" s="101"/>
      <c r="C456" s="102"/>
      <c r="D456" s="102"/>
      <c r="E456" s="106"/>
    </row>
    <row r="457" spans="1:5" s="104" customFormat="1" ht="15" customHeight="1" x14ac:dyDescent="0.25">
      <c r="A457" s="105"/>
      <c r="B457" s="101"/>
      <c r="C457" s="102"/>
      <c r="D457" s="102"/>
      <c r="E457" s="106"/>
    </row>
    <row r="458" spans="1:5" s="104" customFormat="1" ht="15" customHeight="1" x14ac:dyDescent="0.25">
      <c r="A458" s="105"/>
      <c r="B458" s="101"/>
      <c r="C458" s="102"/>
      <c r="D458" s="102"/>
      <c r="E458" s="106"/>
    </row>
    <row r="459" spans="1:5" s="104" customFormat="1" ht="15" customHeight="1" x14ac:dyDescent="0.25">
      <c r="A459" s="105"/>
      <c r="B459" s="101"/>
      <c r="C459" s="102"/>
      <c r="D459" s="102"/>
      <c r="E459" s="106"/>
    </row>
    <row r="460" spans="1:5" s="104" customFormat="1" ht="15" customHeight="1" x14ac:dyDescent="0.25">
      <c r="A460" s="105"/>
      <c r="B460" s="101"/>
      <c r="C460" s="102"/>
      <c r="D460" s="102"/>
      <c r="E460" s="106"/>
    </row>
    <row r="461" spans="1:5" s="104" customFormat="1" ht="15" customHeight="1" x14ac:dyDescent="0.25">
      <c r="A461" s="105"/>
      <c r="B461" s="101"/>
      <c r="C461" s="102"/>
      <c r="D461" s="102"/>
      <c r="E461" s="106"/>
    </row>
    <row r="462" spans="1:5" s="104" customFormat="1" ht="15" customHeight="1" x14ac:dyDescent="0.25">
      <c r="A462" s="105"/>
      <c r="B462" s="101"/>
      <c r="C462" s="102"/>
      <c r="D462" s="102"/>
      <c r="E462" s="106"/>
    </row>
    <row r="463" spans="1:5" s="104" customFormat="1" ht="15" customHeight="1" x14ac:dyDescent="0.25">
      <c r="A463" s="105"/>
      <c r="B463" s="101"/>
      <c r="C463" s="102"/>
      <c r="D463" s="102"/>
      <c r="E463" s="106"/>
    </row>
    <row r="464" spans="1:5" s="104" customFormat="1" ht="15" customHeight="1" x14ac:dyDescent="0.25">
      <c r="A464" s="105"/>
      <c r="B464" s="101"/>
      <c r="C464" s="102"/>
      <c r="D464" s="102"/>
      <c r="E464" s="106"/>
    </row>
    <row r="465" spans="1:5" s="104" customFormat="1" ht="15" customHeight="1" x14ac:dyDescent="0.25">
      <c r="A465" s="105"/>
      <c r="B465" s="101"/>
      <c r="C465" s="102"/>
      <c r="D465" s="102"/>
      <c r="E465" s="106"/>
    </row>
    <row r="466" spans="1:5" s="104" customFormat="1" ht="15" customHeight="1" x14ac:dyDescent="0.25">
      <c r="A466" s="105"/>
      <c r="B466" s="101"/>
      <c r="C466" s="102"/>
      <c r="D466" s="102"/>
      <c r="E466" s="106"/>
    </row>
    <row r="467" spans="1:5" s="104" customFormat="1" ht="15" customHeight="1" x14ac:dyDescent="0.25">
      <c r="A467" s="105"/>
      <c r="B467" s="101"/>
      <c r="C467" s="102"/>
      <c r="D467" s="102"/>
      <c r="E467" s="106"/>
    </row>
    <row r="468" spans="1:5" s="104" customFormat="1" ht="15" customHeight="1" x14ac:dyDescent="0.25">
      <c r="A468" s="105"/>
      <c r="B468" s="101"/>
      <c r="C468" s="102"/>
      <c r="D468" s="102"/>
      <c r="E468" s="106"/>
    </row>
    <row r="469" spans="1:5" s="104" customFormat="1" ht="15" customHeight="1" x14ac:dyDescent="0.25">
      <c r="A469" s="105"/>
      <c r="B469" s="101"/>
      <c r="C469" s="102"/>
      <c r="D469" s="102"/>
      <c r="E469" s="106"/>
    </row>
    <row r="470" spans="1:5" s="104" customFormat="1" ht="15" customHeight="1" x14ac:dyDescent="0.25">
      <c r="A470" s="105"/>
      <c r="B470" s="101"/>
      <c r="C470" s="102"/>
      <c r="D470" s="102"/>
      <c r="E470" s="106"/>
    </row>
    <row r="471" spans="1:5" s="104" customFormat="1" ht="15" customHeight="1" x14ac:dyDescent="0.25">
      <c r="A471" s="105"/>
      <c r="B471" s="101"/>
      <c r="C471" s="102"/>
      <c r="D471" s="102"/>
      <c r="E471" s="106"/>
    </row>
    <row r="472" spans="1:5" s="104" customFormat="1" ht="15" customHeight="1" x14ac:dyDescent="0.25">
      <c r="A472" s="105"/>
      <c r="B472" s="101"/>
      <c r="C472" s="102"/>
      <c r="D472" s="102"/>
      <c r="E472" s="106"/>
    </row>
    <row r="473" spans="1:5" s="104" customFormat="1" ht="15" customHeight="1" x14ac:dyDescent="0.25">
      <c r="A473" s="105"/>
      <c r="B473" s="101"/>
      <c r="C473" s="102"/>
      <c r="D473" s="102"/>
      <c r="E473" s="106"/>
    </row>
    <row r="474" spans="1:5" s="104" customFormat="1" ht="15" customHeight="1" x14ac:dyDescent="0.25">
      <c r="A474" s="105"/>
      <c r="B474" s="101"/>
      <c r="C474" s="102"/>
      <c r="D474" s="102"/>
      <c r="E474" s="106"/>
    </row>
    <row r="475" spans="1:5" s="104" customFormat="1" ht="15" customHeight="1" x14ac:dyDescent="0.25">
      <c r="A475" s="105"/>
      <c r="B475" s="101"/>
      <c r="C475" s="102"/>
      <c r="D475" s="102"/>
      <c r="E475" s="106"/>
    </row>
    <row r="476" spans="1:5" s="104" customFormat="1" ht="15" customHeight="1" x14ac:dyDescent="0.25">
      <c r="A476" s="105"/>
      <c r="B476" s="101"/>
      <c r="C476" s="102"/>
      <c r="D476" s="102"/>
      <c r="E476" s="106"/>
    </row>
    <row r="477" spans="1:5" s="104" customFormat="1" ht="15" customHeight="1" x14ac:dyDescent="0.25">
      <c r="A477" s="105"/>
      <c r="B477" s="101"/>
      <c r="C477" s="102"/>
      <c r="D477" s="102"/>
      <c r="E477" s="106"/>
    </row>
    <row r="478" spans="1:5" s="104" customFormat="1" ht="15" customHeight="1" x14ac:dyDescent="0.25">
      <c r="A478" s="105"/>
      <c r="B478" s="101"/>
      <c r="C478" s="102"/>
      <c r="D478" s="102"/>
      <c r="E478" s="106"/>
    </row>
    <row r="479" spans="1:5" s="104" customFormat="1" ht="15" customHeight="1" x14ac:dyDescent="0.25">
      <c r="A479" s="105"/>
      <c r="B479" s="101"/>
      <c r="C479" s="102"/>
      <c r="D479" s="102"/>
      <c r="E479" s="106"/>
    </row>
    <row r="480" spans="1:5" s="104" customFormat="1" ht="15" customHeight="1" x14ac:dyDescent="0.25">
      <c r="A480" s="105"/>
      <c r="B480" s="101"/>
      <c r="C480" s="102"/>
      <c r="D480" s="102"/>
      <c r="E480" s="106"/>
    </row>
    <row r="481" spans="1:5" s="104" customFormat="1" ht="15" customHeight="1" x14ac:dyDescent="0.25">
      <c r="A481" s="105"/>
      <c r="B481" s="101"/>
      <c r="C481" s="102"/>
      <c r="D481" s="102"/>
      <c r="E481" s="106"/>
    </row>
    <row r="482" spans="1:5" s="104" customFormat="1" ht="15" customHeight="1" x14ac:dyDescent="0.25">
      <c r="A482" s="105"/>
      <c r="B482" s="101"/>
      <c r="C482" s="102"/>
      <c r="D482" s="102"/>
      <c r="E482" s="106"/>
    </row>
    <row r="483" spans="1:5" s="104" customFormat="1" ht="15" customHeight="1" x14ac:dyDescent="0.25">
      <c r="A483" s="105"/>
      <c r="B483" s="101"/>
      <c r="C483" s="102"/>
      <c r="D483" s="102"/>
      <c r="E483" s="106"/>
    </row>
    <row r="484" spans="1:5" s="104" customFormat="1" ht="15" customHeight="1" x14ac:dyDescent="0.25">
      <c r="A484" s="105"/>
      <c r="B484" s="101"/>
      <c r="C484" s="102"/>
      <c r="D484" s="102"/>
      <c r="E484" s="106"/>
    </row>
    <row r="485" spans="1:5" s="104" customFormat="1" ht="15" customHeight="1" x14ac:dyDescent="0.25">
      <c r="A485" s="105"/>
      <c r="B485" s="101"/>
      <c r="C485" s="102"/>
      <c r="D485" s="102"/>
      <c r="E485" s="106"/>
    </row>
    <row r="486" spans="1:5" s="104" customFormat="1" ht="15" customHeight="1" x14ac:dyDescent="0.25">
      <c r="A486" s="105"/>
      <c r="B486" s="101"/>
      <c r="C486" s="102"/>
      <c r="D486" s="102"/>
      <c r="E486" s="106"/>
    </row>
    <row r="487" spans="1:5" s="104" customFormat="1" ht="15" customHeight="1" x14ac:dyDescent="0.25">
      <c r="A487" s="105"/>
      <c r="B487" s="101"/>
      <c r="C487" s="102"/>
      <c r="D487" s="102"/>
      <c r="E487" s="106"/>
    </row>
    <row r="488" spans="1:5" s="104" customFormat="1" ht="15" customHeight="1" x14ac:dyDescent="0.25">
      <c r="A488" s="105"/>
      <c r="B488" s="101"/>
      <c r="C488" s="102"/>
      <c r="D488" s="102"/>
      <c r="E488" s="106"/>
    </row>
    <row r="489" spans="1:5" s="104" customFormat="1" ht="15" customHeight="1" x14ac:dyDescent="0.25">
      <c r="A489" s="105"/>
      <c r="B489" s="101"/>
      <c r="C489" s="102"/>
      <c r="D489" s="102"/>
      <c r="E489" s="106"/>
    </row>
    <row r="490" spans="1:5" s="104" customFormat="1" ht="15" customHeight="1" x14ac:dyDescent="0.25">
      <c r="A490" s="105"/>
      <c r="B490" s="101"/>
      <c r="C490" s="102"/>
      <c r="D490" s="102"/>
      <c r="E490" s="106"/>
    </row>
    <row r="491" spans="1:5" s="104" customFormat="1" ht="15" customHeight="1" x14ac:dyDescent="0.25">
      <c r="A491" s="105"/>
      <c r="B491" s="101"/>
      <c r="C491" s="102"/>
      <c r="D491" s="102"/>
      <c r="E491" s="106"/>
    </row>
    <row r="492" spans="1:5" s="104" customFormat="1" ht="15" customHeight="1" x14ac:dyDescent="0.25">
      <c r="A492" s="105"/>
      <c r="B492" s="101"/>
      <c r="C492" s="102"/>
      <c r="D492" s="102"/>
      <c r="E492" s="106"/>
    </row>
    <row r="493" spans="1:5" s="104" customFormat="1" ht="15" customHeight="1" x14ac:dyDescent="0.25">
      <c r="A493" s="105"/>
      <c r="B493" s="101"/>
      <c r="C493" s="102"/>
      <c r="D493" s="102"/>
      <c r="E493" s="106"/>
    </row>
    <row r="494" spans="1:5" s="104" customFormat="1" ht="15" customHeight="1" x14ac:dyDescent="0.25">
      <c r="A494" s="105"/>
      <c r="B494" s="101"/>
      <c r="C494" s="102"/>
      <c r="D494" s="102"/>
      <c r="E494" s="106"/>
    </row>
    <row r="495" spans="1:5" s="104" customFormat="1" ht="15" customHeight="1" x14ac:dyDescent="0.25">
      <c r="A495" s="105"/>
      <c r="B495" s="101"/>
      <c r="C495" s="102"/>
      <c r="D495" s="102"/>
      <c r="E495" s="106"/>
    </row>
    <row r="496" spans="1:5" s="104" customFormat="1" ht="15" customHeight="1" x14ac:dyDescent="0.25">
      <c r="A496" s="105"/>
      <c r="B496" s="101"/>
      <c r="C496" s="102"/>
      <c r="D496" s="102"/>
      <c r="E496" s="106"/>
    </row>
    <row r="497" spans="1:5" s="104" customFormat="1" ht="15" customHeight="1" x14ac:dyDescent="0.25">
      <c r="A497" s="105"/>
      <c r="B497" s="101"/>
      <c r="C497" s="102"/>
      <c r="D497" s="102"/>
      <c r="E497" s="106"/>
    </row>
    <row r="498" spans="1:5" s="104" customFormat="1" ht="15" customHeight="1" x14ac:dyDescent="0.25">
      <c r="A498" s="105"/>
      <c r="B498" s="101"/>
      <c r="C498" s="102"/>
      <c r="D498" s="102"/>
      <c r="E498" s="106"/>
    </row>
    <row r="499" spans="1:5" s="104" customFormat="1" ht="15" customHeight="1" x14ac:dyDescent="0.25">
      <c r="A499" s="105"/>
      <c r="B499" s="101"/>
      <c r="C499" s="102"/>
      <c r="D499" s="102"/>
      <c r="E499" s="106"/>
    </row>
    <row r="500" spans="1:5" s="104" customFormat="1" ht="15" customHeight="1" x14ac:dyDescent="0.25">
      <c r="A500" s="105"/>
      <c r="B500" s="101"/>
      <c r="C500" s="102"/>
      <c r="D500" s="102"/>
      <c r="E500" s="106"/>
    </row>
    <row r="501" spans="1:5" s="104" customFormat="1" ht="15" customHeight="1" x14ac:dyDescent="0.25">
      <c r="A501" s="105"/>
      <c r="B501" s="101"/>
      <c r="C501" s="102"/>
      <c r="D501" s="102"/>
      <c r="E501" s="106"/>
    </row>
    <row r="502" spans="1:5" s="104" customFormat="1" ht="15" customHeight="1" x14ac:dyDescent="0.25">
      <c r="A502" s="105"/>
      <c r="B502" s="101"/>
      <c r="C502" s="102"/>
      <c r="D502" s="102"/>
      <c r="E502" s="106"/>
    </row>
    <row r="503" spans="1:5" s="104" customFormat="1" ht="15" customHeight="1" x14ac:dyDescent="0.25">
      <c r="A503" s="105"/>
      <c r="B503" s="101"/>
      <c r="C503" s="102"/>
      <c r="D503" s="102"/>
      <c r="E503" s="106"/>
    </row>
    <row r="504" spans="1:5" s="104" customFormat="1" ht="15" customHeight="1" x14ac:dyDescent="0.25">
      <c r="A504" s="105"/>
      <c r="B504" s="101"/>
      <c r="C504" s="102"/>
      <c r="D504" s="102"/>
      <c r="E504" s="106"/>
    </row>
    <row r="505" spans="1:5" s="104" customFormat="1" ht="15" customHeight="1" x14ac:dyDescent="0.25">
      <c r="A505" s="105"/>
      <c r="B505" s="101"/>
      <c r="C505" s="102"/>
      <c r="D505" s="102"/>
      <c r="E505" s="106"/>
    </row>
    <row r="506" spans="1:5" s="104" customFormat="1" ht="15" customHeight="1" x14ac:dyDescent="0.25">
      <c r="A506" s="105"/>
      <c r="B506" s="101"/>
      <c r="C506" s="102"/>
      <c r="D506" s="102"/>
      <c r="E506" s="106"/>
    </row>
    <row r="507" spans="1:5" s="104" customFormat="1" ht="15" customHeight="1" x14ac:dyDescent="0.25">
      <c r="A507" s="105"/>
      <c r="B507" s="101"/>
      <c r="C507" s="102"/>
      <c r="D507" s="102"/>
      <c r="E507" s="106"/>
    </row>
    <row r="508" spans="1:5" s="104" customFormat="1" ht="15" customHeight="1" x14ac:dyDescent="0.25">
      <c r="A508" s="105"/>
      <c r="B508" s="101"/>
      <c r="C508" s="102"/>
      <c r="D508" s="102"/>
      <c r="E508" s="106"/>
    </row>
    <row r="509" spans="1:5" s="104" customFormat="1" ht="15" customHeight="1" x14ac:dyDescent="0.25">
      <c r="A509" s="105"/>
      <c r="B509" s="101"/>
      <c r="C509" s="102"/>
      <c r="D509" s="102"/>
      <c r="E509" s="106"/>
    </row>
    <row r="510" spans="1:5" s="104" customFormat="1" ht="15" customHeight="1" x14ac:dyDescent="0.25">
      <c r="A510" s="105"/>
      <c r="B510" s="101"/>
      <c r="C510" s="102"/>
      <c r="D510" s="102"/>
      <c r="E510" s="106"/>
    </row>
    <row r="511" spans="1:5" s="104" customFormat="1" ht="15" customHeight="1" x14ac:dyDescent="0.25">
      <c r="A511" s="105"/>
      <c r="B511" s="101"/>
      <c r="C511" s="102"/>
      <c r="D511" s="102"/>
      <c r="E511" s="106"/>
    </row>
    <row r="512" spans="1:5" s="104" customFormat="1" ht="15" customHeight="1" x14ac:dyDescent="0.25">
      <c r="A512" s="105"/>
      <c r="B512" s="101"/>
      <c r="C512" s="102"/>
      <c r="D512" s="102"/>
      <c r="E512" s="106"/>
    </row>
    <row r="513" spans="1:5" s="104" customFormat="1" ht="15" customHeight="1" x14ac:dyDescent="0.25">
      <c r="A513" s="105"/>
      <c r="B513" s="101"/>
      <c r="C513" s="102"/>
      <c r="D513" s="102"/>
      <c r="E513" s="106"/>
    </row>
    <row r="514" spans="1:5" s="104" customFormat="1" ht="15" customHeight="1" x14ac:dyDescent="0.25">
      <c r="A514" s="105"/>
      <c r="B514" s="101"/>
      <c r="C514" s="102"/>
      <c r="D514" s="102"/>
      <c r="E514" s="106"/>
    </row>
    <row r="515" spans="1:5" s="104" customFormat="1" ht="15" customHeight="1" x14ac:dyDescent="0.25">
      <c r="A515" s="105"/>
      <c r="B515" s="101"/>
      <c r="C515" s="102"/>
      <c r="D515" s="102"/>
      <c r="E515" s="106"/>
    </row>
    <row r="516" spans="1:5" s="104" customFormat="1" ht="15" customHeight="1" x14ac:dyDescent="0.25">
      <c r="A516" s="105"/>
      <c r="B516" s="101"/>
      <c r="C516" s="102"/>
      <c r="D516" s="102"/>
      <c r="E516" s="106"/>
    </row>
    <row r="517" spans="1:5" s="104" customFormat="1" ht="15" customHeight="1" x14ac:dyDescent="0.25">
      <c r="A517" s="105"/>
      <c r="B517" s="101"/>
      <c r="C517" s="102"/>
      <c r="D517" s="102"/>
      <c r="E517" s="106"/>
    </row>
    <row r="518" spans="1:5" s="104" customFormat="1" ht="15" customHeight="1" x14ac:dyDescent="0.25">
      <c r="A518" s="105"/>
      <c r="B518" s="101"/>
      <c r="C518" s="102"/>
      <c r="D518" s="102"/>
      <c r="E518" s="106"/>
    </row>
    <row r="519" spans="1:5" s="104" customFormat="1" ht="15" customHeight="1" x14ac:dyDescent="0.25">
      <c r="A519" s="105"/>
      <c r="B519" s="101"/>
      <c r="C519" s="102"/>
      <c r="D519" s="102"/>
      <c r="E519" s="106"/>
    </row>
    <row r="520" spans="1:5" s="104" customFormat="1" ht="15" customHeight="1" x14ac:dyDescent="0.25">
      <c r="A520" s="105"/>
      <c r="B520" s="101"/>
      <c r="C520" s="102"/>
      <c r="D520" s="102"/>
      <c r="E520" s="106"/>
    </row>
    <row r="521" spans="1:5" s="104" customFormat="1" ht="15" customHeight="1" x14ac:dyDescent="0.25">
      <c r="A521" s="105"/>
      <c r="B521" s="101"/>
      <c r="C521" s="102"/>
      <c r="D521" s="102"/>
      <c r="E521" s="106"/>
    </row>
    <row r="522" spans="1:5" s="104" customFormat="1" ht="15" customHeight="1" x14ac:dyDescent="0.25">
      <c r="A522" s="105"/>
      <c r="B522" s="101"/>
      <c r="C522" s="102"/>
      <c r="D522" s="102"/>
      <c r="E522" s="106"/>
    </row>
    <row r="523" spans="1:5" s="104" customFormat="1" ht="15" customHeight="1" x14ac:dyDescent="0.25">
      <c r="A523" s="105"/>
      <c r="B523" s="101"/>
      <c r="C523" s="102"/>
      <c r="D523" s="102"/>
      <c r="E523" s="106"/>
    </row>
    <row r="524" spans="1:5" s="104" customFormat="1" ht="15" customHeight="1" x14ac:dyDescent="0.25">
      <c r="A524" s="105"/>
      <c r="B524" s="101"/>
      <c r="C524" s="102"/>
      <c r="D524" s="102"/>
      <c r="E524" s="106"/>
    </row>
    <row r="525" spans="1:5" s="104" customFormat="1" ht="15" customHeight="1" x14ac:dyDescent="0.25">
      <c r="A525" s="105"/>
      <c r="B525" s="101"/>
      <c r="C525" s="102"/>
      <c r="D525" s="102"/>
      <c r="E525" s="106"/>
    </row>
    <row r="526" spans="1:5" s="104" customFormat="1" ht="15" customHeight="1" x14ac:dyDescent="0.25">
      <c r="A526" s="105"/>
      <c r="B526" s="101"/>
      <c r="C526" s="102"/>
      <c r="D526" s="102"/>
      <c r="E526" s="106"/>
    </row>
    <row r="527" spans="1:5" s="104" customFormat="1" ht="15" customHeight="1" x14ac:dyDescent="0.25">
      <c r="A527" s="105"/>
      <c r="B527" s="101"/>
      <c r="C527" s="102"/>
      <c r="D527" s="102"/>
      <c r="E527" s="106"/>
    </row>
    <row r="528" spans="1:5" s="104" customFormat="1" ht="15" customHeight="1" x14ac:dyDescent="0.25">
      <c r="A528" s="105"/>
      <c r="B528" s="101"/>
      <c r="C528" s="102"/>
      <c r="D528" s="102"/>
      <c r="E528" s="106"/>
    </row>
    <row r="529" spans="1:5" s="104" customFormat="1" ht="15" customHeight="1" x14ac:dyDescent="0.25">
      <c r="A529" s="105"/>
      <c r="B529" s="101"/>
      <c r="C529" s="102"/>
      <c r="D529" s="102"/>
      <c r="E529" s="106"/>
    </row>
    <row r="530" spans="1:5" s="104" customFormat="1" ht="15" customHeight="1" x14ac:dyDescent="0.25">
      <c r="A530" s="105"/>
      <c r="B530" s="101"/>
      <c r="C530" s="102"/>
      <c r="D530" s="102"/>
      <c r="E530" s="106"/>
    </row>
    <row r="531" spans="1:5" s="104" customFormat="1" ht="15" customHeight="1" x14ac:dyDescent="0.25">
      <c r="A531" s="105"/>
      <c r="B531" s="101"/>
      <c r="C531" s="102"/>
      <c r="D531" s="102"/>
      <c r="E531" s="106"/>
    </row>
    <row r="532" spans="1:5" s="104" customFormat="1" ht="15" customHeight="1" x14ac:dyDescent="0.25">
      <c r="A532" s="105"/>
      <c r="B532" s="101"/>
      <c r="C532" s="102"/>
      <c r="D532" s="102"/>
      <c r="E532" s="106"/>
    </row>
    <row r="533" spans="1:5" s="104" customFormat="1" ht="15" customHeight="1" x14ac:dyDescent="0.25">
      <c r="A533" s="105"/>
      <c r="B533" s="101"/>
      <c r="C533" s="102"/>
      <c r="D533" s="102"/>
      <c r="E533" s="106"/>
    </row>
    <row r="534" spans="1:5" s="104" customFormat="1" ht="15" customHeight="1" x14ac:dyDescent="0.25">
      <c r="A534" s="105"/>
      <c r="B534" s="101"/>
      <c r="C534" s="102"/>
      <c r="D534" s="102"/>
      <c r="E534" s="106"/>
    </row>
    <row r="535" spans="1:5" s="104" customFormat="1" ht="15" customHeight="1" x14ac:dyDescent="0.25">
      <c r="A535" s="105"/>
      <c r="B535" s="101"/>
      <c r="C535" s="102"/>
      <c r="D535" s="102"/>
      <c r="E535" s="106"/>
    </row>
    <row r="536" spans="1:5" s="104" customFormat="1" ht="15" customHeight="1" x14ac:dyDescent="0.25">
      <c r="A536" s="105"/>
      <c r="B536" s="101"/>
      <c r="C536" s="102"/>
      <c r="D536" s="102"/>
      <c r="E536" s="106"/>
    </row>
    <row r="537" spans="1:5" s="104" customFormat="1" ht="15" customHeight="1" x14ac:dyDescent="0.25">
      <c r="A537" s="105"/>
      <c r="B537" s="101"/>
      <c r="C537" s="102"/>
      <c r="D537" s="102"/>
      <c r="E537" s="106"/>
    </row>
    <row r="538" spans="1:5" s="104" customFormat="1" ht="15" customHeight="1" x14ac:dyDescent="0.25">
      <c r="A538" s="105"/>
      <c r="B538" s="101"/>
      <c r="C538" s="102"/>
      <c r="D538" s="102"/>
      <c r="E538" s="106"/>
    </row>
    <row r="539" spans="1:5" s="104" customFormat="1" ht="15" customHeight="1" x14ac:dyDescent="0.25">
      <c r="A539" s="105"/>
      <c r="B539" s="101"/>
      <c r="C539" s="102"/>
      <c r="D539" s="102"/>
      <c r="E539" s="106"/>
    </row>
    <row r="540" spans="1:5" s="104" customFormat="1" ht="15" customHeight="1" x14ac:dyDescent="0.25">
      <c r="A540" s="105"/>
      <c r="B540" s="101"/>
      <c r="C540" s="102"/>
      <c r="D540" s="102"/>
      <c r="E540" s="106"/>
    </row>
    <row r="541" spans="1:5" s="104" customFormat="1" ht="15" customHeight="1" x14ac:dyDescent="0.25">
      <c r="A541" s="105"/>
      <c r="B541" s="101"/>
      <c r="C541" s="102"/>
      <c r="D541" s="102"/>
      <c r="E541" s="106"/>
    </row>
    <row r="542" spans="1:5" s="104" customFormat="1" ht="15" customHeight="1" x14ac:dyDescent="0.25">
      <c r="A542" s="105"/>
      <c r="B542" s="101"/>
      <c r="C542" s="102"/>
      <c r="D542" s="102"/>
      <c r="E542" s="106"/>
    </row>
    <row r="543" spans="1:5" s="104" customFormat="1" ht="15" customHeight="1" x14ac:dyDescent="0.25">
      <c r="A543" s="105"/>
      <c r="B543" s="101"/>
      <c r="C543" s="102"/>
      <c r="D543" s="102"/>
      <c r="E543" s="106"/>
    </row>
    <row r="544" spans="1:5" s="104" customFormat="1" ht="15" customHeight="1" x14ac:dyDescent="0.25">
      <c r="A544" s="105"/>
      <c r="B544" s="101"/>
      <c r="C544" s="102"/>
      <c r="D544" s="102"/>
      <c r="E544" s="106"/>
    </row>
    <row r="545" spans="1:5" s="104" customFormat="1" ht="15" customHeight="1" x14ac:dyDescent="0.25">
      <c r="A545" s="105"/>
      <c r="B545" s="101"/>
      <c r="C545" s="102"/>
      <c r="D545" s="102"/>
      <c r="E545" s="106"/>
    </row>
    <row r="546" spans="1:5" s="104" customFormat="1" ht="15" customHeight="1" x14ac:dyDescent="0.25">
      <c r="A546" s="105"/>
      <c r="B546" s="101"/>
      <c r="C546" s="102"/>
      <c r="D546" s="102"/>
      <c r="E546" s="106"/>
    </row>
    <row r="547" spans="1:5" s="104" customFormat="1" ht="15" customHeight="1" x14ac:dyDescent="0.25">
      <c r="A547" s="105"/>
      <c r="B547" s="101"/>
      <c r="C547" s="102"/>
      <c r="D547" s="102"/>
      <c r="E547" s="106"/>
    </row>
    <row r="548" spans="1:5" s="104" customFormat="1" ht="15" customHeight="1" x14ac:dyDescent="0.25">
      <c r="A548" s="105"/>
      <c r="B548" s="101"/>
      <c r="C548" s="102"/>
      <c r="D548" s="102"/>
      <c r="E548" s="106"/>
    </row>
    <row r="549" spans="1:5" s="104" customFormat="1" ht="15" customHeight="1" x14ac:dyDescent="0.25">
      <c r="A549" s="105"/>
      <c r="B549" s="101"/>
      <c r="C549" s="102"/>
      <c r="D549" s="102"/>
      <c r="E549" s="106"/>
    </row>
    <row r="550" spans="1:5" s="104" customFormat="1" ht="15" customHeight="1" x14ac:dyDescent="0.25">
      <c r="A550" s="105"/>
      <c r="B550" s="101"/>
      <c r="C550" s="102"/>
      <c r="D550" s="102"/>
      <c r="E550" s="106"/>
    </row>
    <row r="551" spans="1:5" s="104" customFormat="1" ht="15" customHeight="1" x14ac:dyDescent="0.25">
      <c r="A551" s="105"/>
      <c r="B551" s="101"/>
      <c r="C551" s="102"/>
      <c r="D551" s="102"/>
      <c r="E551" s="106"/>
    </row>
    <row r="552" spans="1:5" s="104" customFormat="1" ht="15" customHeight="1" x14ac:dyDescent="0.25">
      <c r="A552" s="105"/>
      <c r="B552" s="101"/>
      <c r="C552" s="102"/>
      <c r="D552" s="102"/>
      <c r="E552" s="106"/>
    </row>
    <row r="553" spans="1:5" s="104" customFormat="1" ht="15" customHeight="1" x14ac:dyDescent="0.25">
      <c r="A553" s="105"/>
      <c r="B553" s="101"/>
      <c r="C553" s="102"/>
      <c r="D553" s="102"/>
      <c r="E553" s="106"/>
    </row>
    <row r="554" spans="1:5" s="104" customFormat="1" ht="15" customHeight="1" x14ac:dyDescent="0.25">
      <c r="A554" s="105"/>
      <c r="B554" s="101"/>
      <c r="C554" s="102"/>
      <c r="D554" s="102"/>
      <c r="E554" s="106"/>
    </row>
    <row r="555" spans="1:5" s="104" customFormat="1" ht="15" customHeight="1" x14ac:dyDescent="0.25">
      <c r="A555" s="105"/>
      <c r="B555" s="101"/>
      <c r="C555" s="102"/>
      <c r="D555" s="102"/>
      <c r="E555" s="106"/>
    </row>
    <row r="556" spans="1:5" s="104" customFormat="1" ht="15" customHeight="1" x14ac:dyDescent="0.25">
      <c r="A556" s="105"/>
      <c r="B556" s="101"/>
      <c r="C556" s="102"/>
      <c r="D556" s="102"/>
      <c r="E556" s="106"/>
    </row>
    <row r="557" spans="1:5" s="104" customFormat="1" ht="15" customHeight="1" x14ac:dyDescent="0.25">
      <c r="A557" s="105"/>
      <c r="B557" s="101"/>
      <c r="C557" s="102"/>
      <c r="D557" s="102"/>
      <c r="E557" s="106"/>
    </row>
    <row r="558" spans="1:5" s="104" customFormat="1" ht="15" customHeight="1" x14ac:dyDescent="0.25">
      <c r="A558" s="105"/>
      <c r="B558" s="101"/>
      <c r="C558" s="102"/>
      <c r="D558" s="102"/>
      <c r="E558" s="106"/>
    </row>
    <row r="559" spans="1:5" s="104" customFormat="1" ht="15" customHeight="1" x14ac:dyDescent="0.25">
      <c r="A559" s="105"/>
      <c r="B559" s="101"/>
      <c r="C559" s="102"/>
      <c r="D559" s="102"/>
      <c r="E559" s="106"/>
    </row>
    <row r="560" spans="1:5" s="104" customFormat="1" ht="15" customHeight="1" x14ac:dyDescent="0.25">
      <c r="A560" s="105"/>
      <c r="B560" s="101"/>
      <c r="C560" s="102"/>
      <c r="D560" s="102"/>
      <c r="E560" s="106"/>
    </row>
    <row r="561" spans="1:5" s="104" customFormat="1" ht="15" customHeight="1" x14ac:dyDescent="0.25">
      <c r="A561" s="105"/>
      <c r="B561" s="101"/>
      <c r="C561" s="102"/>
      <c r="D561" s="102"/>
      <c r="E561" s="106"/>
    </row>
    <row r="562" spans="1:5" s="104" customFormat="1" ht="15" customHeight="1" x14ac:dyDescent="0.25">
      <c r="A562" s="105"/>
      <c r="B562" s="101"/>
      <c r="C562" s="102"/>
      <c r="D562" s="102"/>
      <c r="E562" s="106"/>
    </row>
    <row r="563" spans="1:5" s="104" customFormat="1" ht="15" customHeight="1" x14ac:dyDescent="0.25">
      <c r="A563" s="105"/>
      <c r="B563" s="101"/>
      <c r="C563" s="102"/>
      <c r="D563" s="102"/>
      <c r="E563" s="106"/>
    </row>
    <row r="564" spans="1:5" s="104" customFormat="1" ht="15" customHeight="1" x14ac:dyDescent="0.25">
      <c r="A564" s="105"/>
      <c r="B564" s="101"/>
      <c r="C564" s="102"/>
      <c r="D564" s="102"/>
      <c r="E564" s="106"/>
    </row>
    <row r="565" spans="1:5" s="104" customFormat="1" ht="15" customHeight="1" x14ac:dyDescent="0.25">
      <c r="A565" s="105"/>
      <c r="B565" s="101"/>
      <c r="C565" s="102"/>
      <c r="D565" s="102"/>
      <c r="E565" s="106"/>
    </row>
    <row r="566" spans="1:5" s="104" customFormat="1" ht="15" customHeight="1" x14ac:dyDescent="0.25">
      <c r="A566" s="105"/>
      <c r="B566" s="101"/>
      <c r="C566" s="102"/>
      <c r="D566" s="102"/>
      <c r="E566" s="106"/>
    </row>
    <row r="567" spans="1:5" s="104" customFormat="1" ht="15" customHeight="1" x14ac:dyDescent="0.25">
      <c r="A567" s="105"/>
      <c r="B567" s="101"/>
      <c r="C567" s="102"/>
      <c r="D567" s="102"/>
      <c r="E567" s="106"/>
    </row>
    <row r="568" spans="1:5" s="104" customFormat="1" ht="15" customHeight="1" x14ac:dyDescent="0.25">
      <c r="A568" s="105"/>
      <c r="B568" s="101"/>
      <c r="C568" s="102"/>
      <c r="D568" s="102"/>
      <c r="E568" s="106"/>
    </row>
    <row r="569" spans="1:5" s="104" customFormat="1" ht="15" customHeight="1" x14ac:dyDescent="0.25">
      <c r="A569" s="105"/>
      <c r="B569" s="101"/>
      <c r="C569" s="102"/>
      <c r="D569" s="102"/>
      <c r="E569" s="106"/>
    </row>
    <row r="570" spans="1:5" s="104" customFormat="1" ht="15" customHeight="1" x14ac:dyDescent="0.25">
      <c r="A570" s="105"/>
      <c r="B570" s="101"/>
      <c r="C570" s="102"/>
      <c r="D570" s="102"/>
      <c r="E570" s="106"/>
    </row>
    <row r="571" spans="1:5" s="104" customFormat="1" ht="15" customHeight="1" x14ac:dyDescent="0.25">
      <c r="A571" s="105"/>
      <c r="B571" s="101"/>
      <c r="C571" s="102"/>
      <c r="D571" s="102"/>
      <c r="E571" s="106"/>
    </row>
    <row r="572" spans="1:5" s="104" customFormat="1" ht="15" customHeight="1" x14ac:dyDescent="0.25">
      <c r="A572" s="105"/>
      <c r="B572" s="101"/>
      <c r="C572" s="102"/>
      <c r="D572" s="102"/>
      <c r="E572" s="106"/>
    </row>
    <row r="573" spans="1:5" s="104" customFormat="1" ht="15" customHeight="1" x14ac:dyDescent="0.25">
      <c r="A573" s="105"/>
      <c r="B573" s="101"/>
      <c r="C573" s="102"/>
      <c r="D573" s="102"/>
      <c r="E573" s="106"/>
    </row>
    <row r="574" spans="1:5" s="104" customFormat="1" ht="15" customHeight="1" x14ac:dyDescent="0.25">
      <c r="A574" s="105"/>
      <c r="B574" s="101"/>
      <c r="C574" s="102"/>
      <c r="D574" s="102"/>
      <c r="E574" s="106"/>
    </row>
    <row r="575" spans="1:5" s="104" customFormat="1" ht="15" customHeight="1" x14ac:dyDescent="0.25">
      <c r="A575" s="105"/>
      <c r="B575" s="101"/>
      <c r="C575" s="102"/>
      <c r="D575" s="102"/>
      <c r="E575" s="106"/>
    </row>
    <row r="576" spans="1:5" s="104" customFormat="1" ht="15" customHeight="1" x14ac:dyDescent="0.25">
      <c r="A576" s="105"/>
      <c r="B576" s="101"/>
      <c r="C576" s="102"/>
      <c r="D576" s="102"/>
      <c r="E576" s="106"/>
    </row>
    <row r="577" spans="1:5" s="104" customFormat="1" ht="15" customHeight="1" x14ac:dyDescent="0.25">
      <c r="A577" s="105"/>
      <c r="B577" s="101"/>
      <c r="C577" s="102"/>
      <c r="D577" s="102"/>
      <c r="E577" s="106"/>
    </row>
    <row r="578" spans="1:5" s="104" customFormat="1" ht="15" customHeight="1" x14ac:dyDescent="0.25">
      <c r="A578" s="105"/>
      <c r="B578" s="101"/>
      <c r="C578" s="102"/>
      <c r="D578" s="102"/>
      <c r="E578" s="106"/>
    </row>
    <row r="579" spans="1:5" s="104" customFormat="1" ht="15" customHeight="1" x14ac:dyDescent="0.25">
      <c r="A579" s="105"/>
      <c r="B579" s="101"/>
      <c r="C579" s="102"/>
      <c r="D579" s="102"/>
      <c r="E579" s="106"/>
    </row>
    <row r="580" spans="1:5" s="104" customFormat="1" ht="15" customHeight="1" x14ac:dyDescent="0.25">
      <c r="A580" s="105"/>
      <c r="B580" s="101"/>
      <c r="C580" s="102"/>
      <c r="D580" s="102"/>
      <c r="E580" s="106"/>
    </row>
    <row r="581" spans="1:5" s="104" customFormat="1" ht="15" customHeight="1" x14ac:dyDescent="0.25">
      <c r="A581" s="105"/>
      <c r="B581" s="101"/>
      <c r="C581" s="102"/>
      <c r="D581" s="102"/>
      <c r="E581" s="106"/>
    </row>
    <row r="582" spans="1:5" s="104" customFormat="1" ht="15" customHeight="1" x14ac:dyDescent="0.25">
      <c r="A582" s="105"/>
      <c r="B582" s="101"/>
      <c r="C582" s="102"/>
      <c r="D582" s="102"/>
      <c r="E582" s="106"/>
    </row>
    <row r="583" spans="1:5" s="104" customFormat="1" ht="15" customHeight="1" x14ac:dyDescent="0.25">
      <c r="A583" s="105"/>
      <c r="B583" s="101"/>
      <c r="C583" s="102"/>
      <c r="D583" s="102"/>
      <c r="E583" s="106"/>
    </row>
    <row r="584" spans="1:5" s="104" customFormat="1" ht="15" customHeight="1" x14ac:dyDescent="0.25">
      <c r="A584" s="105"/>
      <c r="B584" s="101"/>
      <c r="C584" s="102"/>
      <c r="D584" s="102"/>
      <c r="E584" s="106"/>
    </row>
    <row r="585" spans="1:5" s="104" customFormat="1" ht="15" customHeight="1" x14ac:dyDescent="0.25">
      <c r="A585" s="105"/>
      <c r="B585" s="101"/>
      <c r="C585" s="102"/>
      <c r="D585" s="102"/>
      <c r="E585" s="106"/>
    </row>
    <row r="586" spans="1:5" s="104" customFormat="1" ht="15" customHeight="1" x14ac:dyDescent="0.25">
      <c r="A586" s="105"/>
      <c r="B586" s="101"/>
      <c r="C586" s="102"/>
      <c r="D586" s="102"/>
      <c r="E586" s="106"/>
    </row>
    <row r="587" spans="1:5" s="104" customFormat="1" ht="15" customHeight="1" x14ac:dyDescent="0.25">
      <c r="A587" s="105"/>
      <c r="B587" s="101"/>
      <c r="C587" s="102"/>
      <c r="D587" s="102"/>
      <c r="E587" s="106"/>
    </row>
    <row r="588" spans="1:5" s="104" customFormat="1" ht="15" customHeight="1" x14ac:dyDescent="0.25">
      <c r="A588" s="105"/>
      <c r="B588" s="101"/>
      <c r="C588" s="102"/>
      <c r="D588" s="102"/>
      <c r="E588" s="106"/>
    </row>
    <row r="589" spans="1:5" s="104" customFormat="1" ht="15" customHeight="1" x14ac:dyDescent="0.25">
      <c r="A589" s="105"/>
      <c r="B589" s="101"/>
      <c r="C589" s="102"/>
      <c r="D589" s="102"/>
      <c r="E589" s="106"/>
    </row>
    <row r="590" spans="1:5" s="104" customFormat="1" ht="15" customHeight="1" x14ac:dyDescent="0.25">
      <c r="A590" s="105"/>
      <c r="B590" s="101"/>
      <c r="C590" s="102"/>
      <c r="D590" s="102"/>
      <c r="E590" s="106"/>
    </row>
    <row r="591" spans="1:5" s="104" customFormat="1" ht="15" customHeight="1" x14ac:dyDescent="0.25">
      <c r="A591" s="105"/>
      <c r="B591" s="101"/>
      <c r="C591" s="102"/>
      <c r="D591" s="102"/>
      <c r="E591" s="106"/>
    </row>
    <row r="592" spans="1:5" s="104" customFormat="1" ht="15" customHeight="1" x14ac:dyDescent="0.25">
      <c r="A592" s="105"/>
      <c r="B592" s="101"/>
      <c r="C592" s="102"/>
      <c r="D592" s="102"/>
      <c r="E592" s="106"/>
    </row>
    <row r="593" spans="1:5" s="104" customFormat="1" ht="15" customHeight="1" x14ac:dyDescent="0.25">
      <c r="A593" s="105"/>
      <c r="B593" s="101"/>
      <c r="C593" s="102"/>
      <c r="D593" s="102"/>
      <c r="E593" s="106"/>
    </row>
    <row r="594" spans="1:5" s="104" customFormat="1" ht="15" customHeight="1" x14ac:dyDescent="0.25">
      <c r="A594" s="105"/>
      <c r="B594" s="101"/>
      <c r="C594" s="102"/>
      <c r="D594" s="102"/>
      <c r="E594" s="106"/>
    </row>
    <row r="595" spans="1:5" s="104" customFormat="1" ht="15" customHeight="1" x14ac:dyDescent="0.25">
      <c r="A595" s="105"/>
      <c r="B595" s="101"/>
      <c r="C595" s="102"/>
      <c r="D595" s="102"/>
      <c r="E595" s="106"/>
    </row>
    <row r="596" spans="1:5" s="104" customFormat="1" ht="15" customHeight="1" x14ac:dyDescent="0.25">
      <c r="A596" s="105"/>
      <c r="B596" s="101"/>
      <c r="C596" s="102"/>
      <c r="D596" s="102"/>
      <c r="E596" s="106"/>
    </row>
    <row r="597" spans="1:5" s="104" customFormat="1" ht="15" customHeight="1" x14ac:dyDescent="0.25">
      <c r="A597" s="105"/>
      <c r="B597" s="101"/>
      <c r="C597" s="102"/>
      <c r="D597" s="102"/>
      <c r="E597" s="106"/>
    </row>
    <row r="598" spans="1:5" s="104" customFormat="1" ht="15" customHeight="1" x14ac:dyDescent="0.25">
      <c r="A598" s="105"/>
      <c r="B598" s="101"/>
      <c r="C598" s="102"/>
      <c r="D598" s="102"/>
      <c r="E598" s="106"/>
    </row>
    <row r="599" spans="1:5" s="104" customFormat="1" ht="15" customHeight="1" x14ac:dyDescent="0.25">
      <c r="A599" s="105"/>
      <c r="B599" s="101"/>
      <c r="C599" s="102"/>
      <c r="D599" s="102"/>
      <c r="E599" s="106"/>
    </row>
    <row r="600" spans="1:5" s="104" customFormat="1" ht="15" customHeight="1" x14ac:dyDescent="0.25">
      <c r="A600" s="105"/>
      <c r="B600" s="101"/>
      <c r="C600" s="102"/>
      <c r="D600" s="102"/>
      <c r="E600" s="106"/>
    </row>
    <row r="601" spans="1:5" s="104" customFormat="1" ht="15" customHeight="1" x14ac:dyDescent="0.25">
      <c r="A601" s="105"/>
      <c r="B601" s="101"/>
      <c r="C601" s="102"/>
      <c r="D601" s="102"/>
      <c r="E601" s="106"/>
    </row>
    <row r="602" spans="1:5" s="104" customFormat="1" ht="15" customHeight="1" x14ac:dyDescent="0.25">
      <c r="A602" s="105"/>
      <c r="B602" s="101"/>
      <c r="C602" s="102"/>
      <c r="D602" s="102"/>
      <c r="E602" s="106"/>
    </row>
    <row r="603" spans="1:5" s="104" customFormat="1" ht="15" customHeight="1" x14ac:dyDescent="0.25">
      <c r="A603" s="105"/>
      <c r="B603" s="101"/>
      <c r="C603" s="102"/>
      <c r="D603" s="102"/>
      <c r="E603" s="106"/>
    </row>
    <row r="604" spans="1:5" s="104" customFormat="1" ht="15" customHeight="1" x14ac:dyDescent="0.25">
      <c r="A604" s="105"/>
      <c r="B604" s="101"/>
      <c r="C604" s="102"/>
      <c r="D604" s="102"/>
      <c r="E604" s="106"/>
    </row>
    <row r="605" spans="1:5" s="104" customFormat="1" ht="15" customHeight="1" x14ac:dyDescent="0.25">
      <c r="A605" s="105"/>
      <c r="B605" s="101"/>
      <c r="C605" s="102"/>
      <c r="D605" s="102"/>
      <c r="E605" s="106"/>
    </row>
    <row r="606" spans="1:5" s="104" customFormat="1" ht="15" customHeight="1" x14ac:dyDescent="0.25">
      <c r="A606" s="105"/>
      <c r="B606" s="101"/>
      <c r="C606" s="102"/>
      <c r="D606" s="102"/>
      <c r="E606" s="106"/>
    </row>
    <row r="607" spans="1:5" s="104" customFormat="1" ht="15" customHeight="1" x14ac:dyDescent="0.25">
      <c r="A607" s="105"/>
      <c r="B607" s="101"/>
      <c r="C607" s="102"/>
      <c r="D607" s="102"/>
      <c r="E607" s="106"/>
    </row>
    <row r="608" spans="1:5" s="104" customFormat="1" ht="15" customHeight="1" x14ac:dyDescent="0.25">
      <c r="A608" s="105"/>
      <c r="B608" s="101"/>
      <c r="C608" s="102"/>
      <c r="D608" s="102"/>
      <c r="E608" s="106"/>
    </row>
    <row r="609" spans="1:5" s="104" customFormat="1" ht="15" customHeight="1" x14ac:dyDescent="0.25">
      <c r="A609" s="105"/>
      <c r="B609" s="101"/>
      <c r="C609" s="102"/>
      <c r="D609" s="102"/>
      <c r="E609" s="106"/>
    </row>
    <row r="610" spans="1:5" s="104" customFormat="1" ht="15" customHeight="1" x14ac:dyDescent="0.25">
      <c r="A610" s="105"/>
      <c r="B610" s="101"/>
      <c r="C610" s="102"/>
      <c r="D610" s="102"/>
      <c r="E610" s="106"/>
    </row>
    <row r="611" spans="1:5" s="104" customFormat="1" ht="15" customHeight="1" x14ac:dyDescent="0.25">
      <c r="A611" s="105"/>
      <c r="B611" s="101"/>
      <c r="C611" s="102"/>
      <c r="D611" s="102"/>
      <c r="E611" s="106"/>
    </row>
    <row r="612" spans="1:5" s="104" customFormat="1" ht="15" customHeight="1" x14ac:dyDescent="0.25">
      <c r="A612" s="105"/>
      <c r="B612" s="101"/>
      <c r="C612" s="102"/>
      <c r="D612" s="102"/>
      <c r="E612" s="106"/>
    </row>
    <row r="613" spans="1:5" s="104" customFormat="1" ht="15" customHeight="1" x14ac:dyDescent="0.25">
      <c r="A613" s="105"/>
      <c r="B613" s="101"/>
      <c r="C613" s="102"/>
      <c r="D613" s="102"/>
      <c r="E613" s="106"/>
    </row>
    <row r="614" spans="1:5" s="104" customFormat="1" ht="15" customHeight="1" x14ac:dyDescent="0.25">
      <c r="A614" s="105"/>
      <c r="B614" s="101"/>
      <c r="C614" s="102"/>
      <c r="D614" s="102"/>
      <c r="E614" s="106"/>
    </row>
    <row r="615" spans="1:5" s="104" customFormat="1" ht="15" customHeight="1" x14ac:dyDescent="0.25">
      <c r="A615" s="105"/>
      <c r="B615" s="101"/>
      <c r="C615" s="102"/>
      <c r="D615" s="102"/>
      <c r="E615" s="106"/>
    </row>
    <row r="616" spans="1:5" s="104" customFormat="1" ht="15" customHeight="1" x14ac:dyDescent="0.25">
      <c r="A616" s="105"/>
      <c r="B616" s="101"/>
      <c r="C616" s="102"/>
      <c r="D616" s="102"/>
      <c r="E616" s="106"/>
    </row>
    <row r="617" spans="1:5" s="104" customFormat="1" ht="15" customHeight="1" x14ac:dyDescent="0.25">
      <c r="A617" s="105"/>
      <c r="B617" s="101"/>
      <c r="C617" s="102"/>
      <c r="D617" s="102"/>
      <c r="E617" s="106"/>
    </row>
    <row r="618" spans="1:5" s="104" customFormat="1" ht="15" customHeight="1" x14ac:dyDescent="0.25">
      <c r="A618" s="105"/>
      <c r="B618" s="101"/>
      <c r="C618" s="102"/>
      <c r="D618" s="102"/>
      <c r="E618" s="106"/>
    </row>
    <row r="619" spans="1:5" s="104" customFormat="1" ht="15" customHeight="1" x14ac:dyDescent="0.25">
      <c r="A619" s="105"/>
      <c r="B619" s="101"/>
      <c r="C619" s="102"/>
      <c r="D619" s="102"/>
      <c r="E619" s="106"/>
    </row>
    <row r="620" spans="1:5" s="104" customFormat="1" ht="15" customHeight="1" x14ac:dyDescent="0.25">
      <c r="A620" s="105"/>
      <c r="B620" s="101"/>
      <c r="C620" s="102"/>
      <c r="D620" s="102"/>
      <c r="E620" s="106"/>
    </row>
    <row r="621" spans="1:5" s="104" customFormat="1" ht="15" customHeight="1" x14ac:dyDescent="0.25">
      <c r="A621" s="105"/>
      <c r="B621" s="101"/>
      <c r="C621" s="102"/>
      <c r="D621" s="102"/>
      <c r="E621" s="106"/>
    </row>
    <row r="622" spans="1:5" s="104" customFormat="1" ht="15" customHeight="1" x14ac:dyDescent="0.25">
      <c r="A622" s="105"/>
      <c r="B622" s="101"/>
      <c r="C622" s="102"/>
      <c r="D622" s="102"/>
      <c r="E622" s="106"/>
    </row>
    <row r="623" spans="1:5" s="104" customFormat="1" ht="15" customHeight="1" x14ac:dyDescent="0.25">
      <c r="A623" s="105"/>
      <c r="B623" s="101"/>
      <c r="C623" s="102"/>
      <c r="D623" s="102"/>
      <c r="E623" s="106"/>
    </row>
    <row r="624" spans="1:5" s="104" customFormat="1" ht="15" customHeight="1" x14ac:dyDescent="0.25">
      <c r="A624" s="105"/>
      <c r="B624" s="101"/>
      <c r="C624" s="102"/>
      <c r="D624" s="102"/>
      <c r="E624" s="106"/>
    </row>
    <row r="625" spans="1:5" s="104" customFormat="1" ht="15" customHeight="1" x14ac:dyDescent="0.25">
      <c r="A625" s="105"/>
      <c r="B625" s="101"/>
      <c r="C625" s="102"/>
      <c r="D625" s="102"/>
      <c r="E625" s="106"/>
    </row>
    <row r="626" spans="1:5" s="104" customFormat="1" ht="15" customHeight="1" x14ac:dyDescent="0.25">
      <c r="A626" s="105"/>
      <c r="B626" s="101"/>
      <c r="C626" s="102"/>
      <c r="D626" s="102"/>
      <c r="E626" s="106"/>
    </row>
    <row r="627" spans="1:5" s="104" customFormat="1" ht="15" customHeight="1" x14ac:dyDescent="0.25">
      <c r="A627" s="105"/>
      <c r="B627" s="101"/>
      <c r="C627" s="102"/>
      <c r="D627" s="102"/>
      <c r="E627" s="106"/>
    </row>
    <row r="628" spans="1:5" s="104" customFormat="1" ht="15" customHeight="1" x14ac:dyDescent="0.25">
      <c r="A628" s="105"/>
      <c r="B628" s="101"/>
      <c r="C628" s="102"/>
      <c r="D628" s="102"/>
      <c r="E628" s="106"/>
    </row>
    <row r="629" spans="1:5" s="104" customFormat="1" ht="15" customHeight="1" x14ac:dyDescent="0.25">
      <c r="A629" s="105"/>
      <c r="B629" s="101"/>
      <c r="C629" s="102"/>
      <c r="D629" s="102"/>
      <c r="E629" s="106"/>
    </row>
    <row r="630" spans="1:5" s="104" customFormat="1" ht="15" customHeight="1" x14ac:dyDescent="0.25">
      <c r="A630" s="105"/>
      <c r="B630" s="101"/>
      <c r="C630" s="102"/>
      <c r="D630" s="102"/>
      <c r="E630" s="106"/>
    </row>
    <row r="631" spans="1:5" s="104" customFormat="1" ht="15" customHeight="1" x14ac:dyDescent="0.25">
      <c r="A631" s="105"/>
      <c r="B631" s="101"/>
      <c r="C631" s="102"/>
      <c r="D631" s="102"/>
      <c r="E631" s="106"/>
    </row>
    <row r="632" spans="1:5" s="104" customFormat="1" ht="15" customHeight="1" x14ac:dyDescent="0.25">
      <c r="A632" s="105"/>
      <c r="B632" s="101"/>
      <c r="C632" s="102"/>
      <c r="D632" s="102"/>
      <c r="E632" s="106"/>
    </row>
    <row r="633" spans="1:5" s="104" customFormat="1" ht="15" customHeight="1" x14ac:dyDescent="0.25">
      <c r="A633" s="105"/>
      <c r="B633" s="101"/>
      <c r="C633" s="102"/>
      <c r="D633" s="102"/>
      <c r="E633" s="106"/>
    </row>
    <row r="634" spans="1:5" s="104" customFormat="1" ht="15" customHeight="1" x14ac:dyDescent="0.25">
      <c r="A634" s="105"/>
      <c r="B634" s="101"/>
      <c r="C634" s="102"/>
      <c r="D634" s="102"/>
      <c r="E634" s="106"/>
    </row>
    <row r="635" spans="1:5" s="104" customFormat="1" ht="15" customHeight="1" x14ac:dyDescent="0.25">
      <c r="A635" s="105"/>
      <c r="B635" s="101"/>
      <c r="C635" s="102"/>
      <c r="D635" s="102"/>
      <c r="E635" s="106"/>
    </row>
    <row r="636" spans="1:5" s="104" customFormat="1" ht="15" customHeight="1" x14ac:dyDescent="0.25">
      <c r="A636" s="105"/>
      <c r="B636" s="101"/>
      <c r="C636" s="102"/>
      <c r="D636" s="102"/>
      <c r="E636" s="106"/>
    </row>
    <row r="637" spans="1:5" s="104" customFormat="1" ht="15" customHeight="1" x14ac:dyDescent="0.25">
      <c r="A637" s="105"/>
      <c r="B637" s="101"/>
      <c r="C637" s="102"/>
      <c r="D637" s="102"/>
      <c r="E637" s="106"/>
    </row>
    <row r="638" spans="1:5" s="104" customFormat="1" ht="15" customHeight="1" x14ac:dyDescent="0.25">
      <c r="A638" s="105"/>
      <c r="B638" s="101"/>
      <c r="C638" s="102"/>
      <c r="D638" s="102"/>
      <c r="E638" s="106"/>
    </row>
    <row r="639" spans="1:5" s="104" customFormat="1" ht="15" customHeight="1" x14ac:dyDescent="0.25">
      <c r="A639" s="105"/>
      <c r="B639" s="101"/>
      <c r="C639" s="102"/>
      <c r="D639" s="102"/>
      <c r="E639" s="106"/>
    </row>
    <row r="640" spans="1:5" s="104" customFormat="1" ht="15" customHeight="1" x14ac:dyDescent="0.25">
      <c r="A640" s="105"/>
      <c r="B640" s="101"/>
      <c r="C640" s="102"/>
      <c r="D640" s="102"/>
      <c r="E640" s="106"/>
    </row>
    <row r="641" spans="1:5" s="104" customFormat="1" ht="15" customHeight="1" x14ac:dyDescent="0.25">
      <c r="A641" s="105"/>
      <c r="B641" s="101"/>
      <c r="C641" s="102"/>
      <c r="D641" s="102"/>
      <c r="E641" s="106"/>
    </row>
    <row r="642" spans="1:5" s="104" customFormat="1" ht="15" customHeight="1" x14ac:dyDescent="0.25">
      <c r="A642" s="105"/>
      <c r="B642" s="101"/>
      <c r="C642" s="102"/>
      <c r="D642" s="102"/>
      <c r="E642" s="106"/>
    </row>
    <row r="643" spans="1:5" s="104" customFormat="1" ht="15" customHeight="1" x14ac:dyDescent="0.25">
      <c r="A643" s="105"/>
      <c r="B643" s="101"/>
      <c r="C643" s="102"/>
      <c r="D643" s="102"/>
      <c r="E643" s="106"/>
    </row>
    <row r="644" spans="1:5" s="104" customFormat="1" ht="15" customHeight="1" x14ac:dyDescent="0.25">
      <c r="A644" s="105"/>
      <c r="B644" s="101"/>
      <c r="C644" s="102"/>
      <c r="D644" s="102"/>
      <c r="E644" s="106"/>
    </row>
    <row r="645" spans="1:5" s="104" customFormat="1" ht="15" customHeight="1" x14ac:dyDescent="0.25">
      <c r="A645" s="105"/>
      <c r="B645" s="101"/>
      <c r="C645" s="102"/>
      <c r="D645" s="102"/>
      <c r="E645" s="106"/>
    </row>
    <row r="646" spans="1:5" s="104" customFormat="1" ht="15" customHeight="1" x14ac:dyDescent="0.25">
      <c r="A646" s="105"/>
      <c r="B646" s="101"/>
      <c r="C646" s="102"/>
      <c r="D646" s="102"/>
      <c r="E646" s="106"/>
    </row>
    <row r="647" spans="1:5" s="104" customFormat="1" ht="15" customHeight="1" x14ac:dyDescent="0.25">
      <c r="A647" s="105"/>
      <c r="B647" s="101"/>
      <c r="C647" s="102"/>
      <c r="D647" s="102"/>
      <c r="E647" s="106"/>
    </row>
    <row r="648" spans="1:5" s="104" customFormat="1" ht="15" customHeight="1" x14ac:dyDescent="0.25">
      <c r="A648" s="105"/>
      <c r="B648" s="101"/>
      <c r="C648" s="102"/>
      <c r="D648" s="102"/>
      <c r="E648" s="106"/>
    </row>
    <row r="649" spans="1:5" s="104" customFormat="1" ht="15" customHeight="1" x14ac:dyDescent="0.25">
      <c r="A649" s="105"/>
      <c r="B649" s="101"/>
      <c r="C649" s="102"/>
      <c r="D649" s="102"/>
      <c r="E649" s="106"/>
    </row>
    <row r="650" spans="1:5" s="104" customFormat="1" ht="15" customHeight="1" x14ac:dyDescent="0.25">
      <c r="A650" s="105"/>
      <c r="B650" s="101"/>
      <c r="C650" s="102"/>
      <c r="D650" s="102"/>
      <c r="E650" s="106"/>
    </row>
    <row r="651" spans="1:5" s="104" customFormat="1" ht="15" customHeight="1" x14ac:dyDescent="0.25">
      <c r="A651" s="105"/>
      <c r="B651" s="101"/>
      <c r="C651" s="102"/>
      <c r="D651" s="102"/>
      <c r="E651" s="106"/>
    </row>
    <row r="652" spans="1:5" s="104" customFormat="1" ht="15" customHeight="1" x14ac:dyDescent="0.25">
      <c r="A652" s="105"/>
      <c r="B652" s="101"/>
      <c r="C652" s="102"/>
      <c r="D652" s="102"/>
      <c r="E652" s="106"/>
    </row>
    <row r="653" spans="1:5" s="104" customFormat="1" ht="15" customHeight="1" x14ac:dyDescent="0.25">
      <c r="A653" s="105"/>
      <c r="B653" s="101"/>
      <c r="C653" s="102"/>
      <c r="D653" s="102"/>
      <c r="E653" s="106"/>
    </row>
    <row r="654" spans="1:5" s="104" customFormat="1" ht="15" customHeight="1" x14ac:dyDescent="0.25">
      <c r="A654" s="105"/>
      <c r="B654" s="101"/>
      <c r="C654" s="102"/>
      <c r="D654" s="102"/>
      <c r="E654" s="106"/>
    </row>
    <row r="655" spans="1:5" s="104" customFormat="1" ht="15" customHeight="1" x14ac:dyDescent="0.25">
      <c r="A655" s="105"/>
      <c r="B655" s="101"/>
      <c r="C655" s="102"/>
      <c r="D655" s="102"/>
      <c r="E655" s="106"/>
    </row>
    <row r="656" spans="1:5" s="104" customFormat="1" ht="15" customHeight="1" x14ac:dyDescent="0.25">
      <c r="A656" s="105"/>
      <c r="B656" s="101"/>
      <c r="C656" s="102"/>
      <c r="D656" s="102"/>
      <c r="E656" s="106"/>
    </row>
    <row r="657" spans="1:5" s="104" customFormat="1" ht="15" customHeight="1" x14ac:dyDescent="0.25">
      <c r="A657" s="105"/>
      <c r="B657" s="101"/>
      <c r="C657" s="102"/>
      <c r="D657" s="102"/>
      <c r="E657" s="106"/>
    </row>
    <row r="658" spans="1:5" s="104" customFormat="1" ht="15" customHeight="1" x14ac:dyDescent="0.25">
      <c r="A658" s="105"/>
      <c r="B658" s="101"/>
      <c r="C658" s="102"/>
      <c r="D658" s="102"/>
      <c r="E658" s="106"/>
    </row>
    <row r="659" spans="1:5" s="104" customFormat="1" ht="15" customHeight="1" x14ac:dyDescent="0.25">
      <c r="A659" s="105"/>
      <c r="B659" s="101"/>
      <c r="C659" s="102"/>
      <c r="D659" s="102"/>
      <c r="E659" s="106"/>
    </row>
    <row r="660" spans="1:5" s="104" customFormat="1" ht="15" customHeight="1" x14ac:dyDescent="0.25">
      <c r="A660" s="105"/>
      <c r="B660" s="101"/>
      <c r="C660" s="102"/>
      <c r="D660" s="102"/>
      <c r="E660" s="106"/>
    </row>
    <row r="661" spans="1:5" s="104" customFormat="1" ht="15" customHeight="1" x14ac:dyDescent="0.25">
      <c r="A661" s="105"/>
      <c r="B661" s="101"/>
      <c r="C661" s="102"/>
      <c r="D661" s="102"/>
      <c r="E661" s="106"/>
    </row>
    <row r="662" spans="1:5" s="104" customFormat="1" ht="15" customHeight="1" x14ac:dyDescent="0.25">
      <c r="A662" s="105"/>
      <c r="B662" s="101"/>
      <c r="C662" s="102"/>
      <c r="D662" s="102"/>
      <c r="E662" s="106"/>
    </row>
    <row r="663" spans="1:5" s="104" customFormat="1" ht="15" customHeight="1" x14ac:dyDescent="0.25">
      <c r="A663" s="105"/>
      <c r="B663" s="101"/>
      <c r="C663" s="102"/>
      <c r="D663" s="102"/>
      <c r="E663" s="106"/>
    </row>
    <row r="664" spans="1:5" s="104" customFormat="1" ht="15" customHeight="1" x14ac:dyDescent="0.25">
      <c r="A664" s="105"/>
      <c r="B664" s="101"/>
      <c r="C664" s="102"/>
      <c r="D664" s="102"/>
      <c r="E664" s="106"/>
    </row>
    <row r="665" spans="1:5" s="104" customFormat="1" ht="15" customHeight="1" x14ac:dyDescent="0.25">
      <c r="A665" s="105"/>
      <c r="B665" s="101"/>
      <c r="C665" s="102"/>
      <c r="D665" s="102"/>
      <c r="E665" s="106"/>
    </row>
    <row r="666" spans="1:5" s="104" customFormat="1" ht="15" customHeight="1" x14ac:dyDescent="0.25">
      <c r="A666" s="105"/>
      <c r="B666" s="101"/>
      <c r="C666" s="102"/>
      <c r="D666" s="102"/>
      <c r="E666" s="106"/>
    </row>
    <row r="667" spans="1:5" s="104" customFormat="1" ht="15" customHeight="1" x14ac:dyDescent="0.25">
      <c r="A667" s="105"/>
      <c r="B667" s="101"/>
      <c r="C667" s="102"/>
      <c r="D667" s="102"/>
      <c r="E667" s="106"/>
    </row>
    <row r="668" spans="1:5" s="104" customFormat="1" ht="15" customHeight="1" x14ac:dyDescent="0.25">
      <c r="A668" s="105"/>
      <c r="B668" s="101"/>
      <c r="C668" s="102"/>
      <c r="D668" s="102"/>
      <c r="E668" s="106"/>
    </row>
    <row r="669" spans="1:5" s="104" customFormat="1" ht="15" customHeight="1" x14ac:dyDescent="0.25">
      <c r="A669" s="105"/>
      <c r="B669" s="101"/>
      <c r="C669" s="102"/>
      <c r="D669" s="102"/>
      <c r="E669" s="106"/>
    </row>
    <row r="670" spans="1:5" s="104" customFormat="1" ht="15" customHeight="1" x14ac:dyDescent="0.25">
      <c r="A670" s="105"/>
      <c r="B670" s="90"/>
      <c r="C670" s="91"/>
      <c r="D670" s="91"/>
      <c r="E670" s="106"/>
    </row>
    <row r="671" spans="1:5" s="104" customFormat="1" ht="15" customHeight="1" x14ac:dyDescent="0.25">
      <c r="A671" s="105"/>
      <c r="B671" s="90"/>
      <c r="C671" s="91"/>
      <c r="D671" s="91"/>
      <c r="E671" s="106"/>
    </row>
    <row r="672" spans="1:5" s="104" customFormat="1" ht="15" customHeight="1" x14ac:dyDescent="0.25">
      <c r="A672" s="105"/>
      <c r="B672" s="90"/>
      <c r="C672" s="91"/>
      <c r="D672" s="91"/>
      <c r="E672" s="106"/>
    </row>
    <row r="673" spans="1:5" s="104" customFormat="1" ht="15" customHeight="1" x14ac:dyDescent="0.25">
      <c r="A673" s="105"/>
      <c r="B673" s="90"/>
      <c r="C673" s="91"/>
      <c r="D673" s="91"/>
      <c r="E673" s="106"/>
    </row>
    <row r="674" spans="1:5" s="104" customFormat="1" ht="15" customHeight="1" x14ac:dyDescent="0.25">
      <c r="A674" s="105"/>
      <c r="B674" s="90"/>
      <c r="C674" s="91"/>
      <c r="D674" s="91"/>
      <c r="E674" s="106"/>
    </row>
    <row r="675" spans="1:5" s="104" customFormat="1" ht="15" customHeight="1" x14ac:dyDescent="0.25">
      <c r="A675" s="105"/>
      <c r="B675" s="90"/>
      <c r="C675" s="91"/>
      <c r="D675" s="91"/>
      <c r="E675" s="106"/>
    </row>
    <row r="676" spans="1:5" s="104" customFormat="1" ht="15" customHeight="1" x14ac:dyDescent="0.25">
      <c r="A676" s="105"/>
      <c r="B676" s="90"/>
      <c r="C676" s="91"/>
      <c r="D676" s="91"/>
      <c r="E676" s="106"/>
    </row>
    <row r="677" spans="1:5" s="104" customFormat="1" ht="15" customHeight="1" x14ac:dyDescent="0.25">
      <c r="A677" s="105"/>
      <c r="B677" s="90"/>
      <c r="C677" s="91"/>
      <c r="D677" s="91"/>
      <c r="E677" s="106"/>
    </row>
    <row r="678" spans="1:5" s="104" customFormat="1" ht="15" customHeight="1" x14ac:dyDescent="0.25">
      <c r="A678" s="105"/>
      <c r="B678" s="90"/>
      <c r="C678" s="91"/>
      <c r="D678" s="91"/>
      <c r="E678" s="106"/>
    </row>
    <row r="679" spans="1:5" s="104" customFormat="1" ht="15" customHeight="1" x14ac:dyDescent="0.25">
      <c r="A679" s="105"/>
      <c r="B679" s="90"/>
      <c r="C679" s="91"/>
      <c r="D679" s="91"/>
      <c r="E679" s="106"/>
    </row>
    <row r="680" spans="1:5" s="104" customFormat="1" ht="15" customHeight="1" x14ac:dyDescent="0.25">
      <c r="A680" s="105"/>
      <c r="B680" s="90"/>
      <c r="C680" s="91"/>
      <c r="D680" s="91"/>
      <c r="E680" s="106"/>
    </row>
    <row r="681" spans="1:5" s="104" customFormat="1" ht="15" customHeight="1" x14ac:dyDescent="0.25">
      <c r="A681" s="105"/>
      <c r="B681" s="90"/>
      <c r="C681" s="91"/>
      <c r="D681" s="91"/>
      <c r="E681" s="106"/>
    </row>
    <row r="682" spans="1:5" s="104" customFormat="1" ht="15" customHeight="1" x14ac:dyDescent="0.25">
      <c r="A682" s="105"/>
      <c r="B682" s="90"/>
      <c r="C682" s="91"/>
      <c r="D682" s="91"/>
      <c r="E682" s="106"/>
    </row>
    <row r="683" spans="1:5" s="104" customFormat="1" ht="15" customHeight="1" x14ac:dyDescent="0.25">
      <c r="A683" s="105"/>
      <c r="B683" s="90"/>
      <c r="C683" s="91"/>
      <c r="D683" s="91"/>
      <c r="E683" s="106"/>
    </row>
    <row r="684" spans="1:5" s="104" customFormat="1" ht="15" customHeight="1" x14ac:dyDescent="0.25">
      <c r="A684" s="105"/>
      <c r="B684" s="90"/>
      <c r="C684" s="91"/>
      <c r="D684" s="91"/>
      <c r="E684" s="106"/>
    </row>
    <row r="685" spans="1:5" s="104" customFormat="1" ht="15" customHeight="1" x14ac:dyDescent="0.25">
      <c r="A685" s="105"/>
      <c r="B685" s="90"/>
      <c r="C685" s="91"/>
      <c r="D685" s="91"/>
      <c r="E685" s="106"/>
    </row>
    <row r="686" spans="1:5" s="104" customFormat="1" ht="15" customHeight="1" x14ac:dyDescent="0.25">
      <c r="A686" s="105"/>
      <c r="B686" s="90"/>
      <c r="C686" s="91"/>
      <c r="D686" s="91"/>
      <c r="E686" s="106"/>
    </row>
    <row r="687" spans="1:5" s="104" customFormat="1" ht="15" customHeight="1" x14ac:dyDescent="0.25">
      <c r="A687" s="105"/>
      <c r="B687" s="90"/>
      <c r="C687" s="91"/>
      <c r="D687" s="91"/>
      <c r="E687" s="106"/>
    </row>
    <row r="688" spans="1:5" s="104" customFormat="1" ht="15" customHeight="1" x14ac:dyDescent="0.25">
      <c r="A688" s="105"/>
      <c r="B688" s="90"/>
      <c r="C688" s="91"/>
      <c r="D688" s="91"/>
      <c r="E688" s="106"/>
    </row>
    <row r="689" spans="1:5" s="104" customFormat="1" ht="15" customHeight="1" x14ac:dyDescent="0.25">
      <c r="A689" s="105"/>
      <c r="B689" s="90"/>
      <c r="C689" s="91"/>
      <c r="D689" s="91"/>
      <c r="E689" s="106"/>
    </row>
    <row r="690" spans="1:5" s="104" customFormat="1" ht="15" customHeight="1" x14ac:dyDescent="0.25">
      <c r="A690" s="105"/>
      <c r="B690" s="90"/>
      <c r="C690" s="91"/>
      <c r="D690" s="91"/>
      <c r="E690" s="106"/>
    </row>
    <row r="691" spans="1:5" s="104" customFormat="1" ht="15" customHeight="1" x14ac:dyDescent="0.25">
      <c r="A691" s="105"/>
      <c r="B691" s="90"/>
      <c r="C691" s="91"/>
      <c r="D691" s="91"/>
      <c r="E691" s="106"/>
    </row>
    <row r="692" spans="1:5" s="104" customFormat="1" ht="15" customHeight="1" x14ac:dyDescent="0.25">
      <c r="A692" s="105"/>
      <c r="B692" s="90"/>
      <c r="C692" s="91"/>
      <c r="D692" s="91"/>
      <c r="E692" s="106"/>
    </row>
    <row r="693" spans="1:5" s="104" customFormat="1" ht="15" customHeight="1" x14ac:dyDescent="0.25">
      <c r="A693" s="105"/>
      <c r="B693" s="90"/>
      <c r="C693" s="91"/>
      <c r="D693" s="91"/>
      <c r="E693" s="106"/>
    </row>
    <row r="694" spans="1:5" s="104" customFormat="1" ht="15" customHeight="1" x14ac:dyDescent="0.25">
      <c r="A694" s="105"/>
      <c r="B694" s="90"/>
      <c r="C694" s="91"/>
      <c r="D694" s="91"/>
      <c r="E694" s="106"/>
    </row>
    <row r="695" spans="1:5" s="104" customFormat="1" ht="15" customHeight="1" x14ac:dyDescent="0.25">
      <c r="A695" s="105"/>
      <c r="B695" s="90"/>
      <c r="C695" s="91"/>
      <c r="D695" s="91"/>
      <c r="E695" s="106"/>
    </row>
    <row r="696" spans="1:5" s="104" customFormat="1" ht="15" customHeight="1" x14ac:dyDescent="0.25">
      <c r="A696" s="105"/>
      <c r="B696" s="90"/>
      <c r="C696" s="91"/>
      <c r="D696" s="91"/>
      <c r="E696" s="106"/>
    </row>
    <row r="697" spans="1:5" s="104" customFormat="1" ht="15" customHeight="1" x14ac:dyDescent="0.25">
      <c r="A697" s="105"/>
      <c r="B697" s="90"/>
      <c r="C697" s="91"/>
      <c r="D697" s="91"/>
      <c r="E697" s="106"/>
    </row>
    <row r="698" spans="1:5" s="104" customFormat="1" ht="15" customHeight="1" x14ac:dyDescent="0.25">
      <c r="A698" s="105"/>
      <c r="B698" s="90"/>
      <c r="C698" s="91"/>
      <c r="D698" s="91"/>
      <c r="E698" s="106"/>
    </row>
    <row r="699" spans="1:5" s="104" customFormat="1" ht="15" customHeight="1" x14ac:dyDescent="0.25">
      <c r="A699" s="105"/>
      <c r="B699" s="90"/>
      <c r="C699" s="91"/>
      <c r="D699" s="91"/>
      <c r="E699" s="106"/>
    </row>
    <row r="700" spans="1:5" s="104" customFormat="1" ht="15" customHeight="1" x14ac:dyDescent="0.25">
      <c r="A700" s="105"/>
      <c r="B700" s="90"/>
      <c r="C700" s="91"/>
      <c r="D700" s="91"/>
      <c r="E700" s="106"/>
    </row>
    <row r="701" spans="1:5" s="104" customFormat="1" ht="15" customHeight="1" x14ac:dyDescent="0.25">
      <c r="A701" s="105"/>
      <c r="B701" s="90"/>
      <c r="C701" s="91"/>
      <c r="D701" s="91"/>
      <c r="E701" s="106"/>
    </row>
    <row r="702" spans="1:5" s="104" customFormat="1" ht="15" customHeight="1" x14ac:dyDescent="0.25">
      <c r="A702" s="105"/>
      <c r="B702" s="90"/>
      <c r="C702" s="91"/>
      <c r="D702" s="91"/>
      <c r="E702" s="106"/>
    </row>
    <row r="703" spans="1:5" s="104" customFormat="1" ht="15" customHeight="1" x14ac:dyDescent="0.25">
      <c r="A703" s="105"/>
      <c r="B703" s="90"/>
      <c r="C703" s="91"/>
      <c r="D703" s="91"/>
      <c r="E703" s="106"/>
    </row>
    <row r="704" spans="1:5" s="104" customFormat="1" ht="15" customHeight="1" x14ac:dyDescent="0.25">
      <c r="A704" s="105"/>
      <c r="B704" s="90"/>
      <c r="C704" s="91"/>
      <c r="D704" s="91"/>
      <c r="E704" s="106"/>
    </row>
    <row r="705" spans="1:5" s="104" customFormat="1" ht="15" customHeight="1" x14ac:dyDescent="0.25">
      <c r="A705" s="105"/>
      <c r="B705" s="90"/>
      <c r="C705" s="91"/>
      <c r="D705" s="91"/>
      <c r="E705" s="106"/>
    </row>
    <row r="706" spans="1:5" s="104" customFormat="1" ht="15" customHeight="1" x14ac:dyDescent="0.25">
      <c r="A706" s="105"/>
      <c r="B706" s="90"/>
      <c r="C706" s="91"/>
      <c r="D706" s="91"/>
      <c r="E706" s="106"/>
    </row>
    <row r="707" spans="1:5" s="104" customFormat="1" ht="15" customHeight="1" x14ac:dyDescent="0.25">
      <c r="A707" s="105"/>
      <c r="B707" s="90"/>
      <c r="C707" s="91"/>
      <c r="D707" s="91"/>
      <c r="E707" s="106"/>
    </row>
    <row r="708" spans="1:5" s="104" customFormat="1" ht="15" customHeight="1" x14ac:dyDescent="0.25">
      <c r="A708" s="105"/>
      <c r="B708" s="90"/>
      <c r="C708" s="91"/>
      <c r="D708" s="91"/>
      <c r="E708" s="106"/>
    </row>
    <row r="709" spans="1:5" s="104" customFormat="1" ht="15" customHeight="1" x14ac:dyDescent="0.25">
      <c r="A709" s="105"/>
      <c r="B709" s="90"/>
      <c r="C709" s="91"/>
      <c r="D709" s="91"/>
      <c r="E709" s="106"/>
    </row>
    <row r="710" spans="1:5" s="104" customFormat="1" ht="15" customHeight="1" x14ac:dyDescent="0.25">
      <c r="A710" s="105"/>
      <c r="B710" s="90"/>
      <c r="C710" s="91"/>
      <c r="D710" s="91"/>
      <c r="E710" s="106"/>
    </row>
    <row r="711" spans="1:5" s="104" customFormat="1" ht="15" customHeight="1" x14ac:dyDescent="0.25">
      <c r="A711" s="105"/>
      <c r="B711" s="90"/>
      <c r="C711" s="91"/>
      <c r="D711" s="91"/>
      <c r="E711" s="106"/>
    </row>
    <row r="712" spans="1:5" s="104" customFormat="1" ht="15" customHeight="1" x14ac:dyDescent="0.25">
      <c r="A712" s="105"/>
      <c r="B712" s="90"/>
      <c r="C712" s="91"/>
      <c r="D712" s="91"/>
      <c r="E712" s="106"/>
    </row>
    <row r="713" spans="1:5" s="104" customFormat="1" ht="15" customHeight="1" x14ac:dyDescent="0.25">
      <c r="A713" s="105"/>
      <c r="B713" s="90"/>
      <c r="C713" s="91"/>
      <c r="D713" s="91"/>
      <c r="E713" s="106"/>
    </row>
    <row r="714" spans="1:5" s="104" customFormat="1" ht="15" customHeight="1" x14ac:dyDescent="0.25">
      <c r="A714" s="105"/>
      <c r="B714" s="90"/>
      <c r="C714" s="91"/>
      <c r="D714" s="91"/>
      <c r="E714" s="106"/>
    </row>
    <row r="715" spans="1:5" s="104" customFormat="1" ht="15" customHeight="1" x14ac:dyDescent="0.25">
      <c r="A715" s="105"/>
      <c r="B715" s="90"/>
      <c r="C715" s="91"/>
      <c r="D715" s="91"/>
      <c r="E715" s="106"/>
    </row>
    <row r="716" spans="1:5" s="104" customFormat="1" ht="15" customHeight="1" x14ac:dyDescent="0.25">
      <c r="A716" s="105"/>
      <c r="B716" s="90"/>
      <c r="C716" s="91"/>
      <c r="D716" s="91"/>
      <c r="E716" s="106"/>
    </row>
    <row r="717" spans="1:5" s="104" customFormat="1" ht="15" customHeight="1" x14ac:dyDescent="0.25">
      <c r="A717" s="105"/>
      <c r="B717" s="90"/>
      <c r="C717" s="91"/>
      <c r="D717" s="91"/>
      <c r="E717" s="106"/>
    </row>
    <row r="718" spans="1:5" s="104" customFormat="1" ht="15" customHeight="1" x14ac:dyDescent="0.25">
      <c r="A718" s="105"/>
      <c r="B718" s="90"/>
      <c r="C718" s="91"/>
      <c r="D718" s="91"/>
      <c r="E718" s="106"/>
    </row>
    <row r="719" spans="1:5" s="104" customFormat="1" ht="15" customHeight="1" x14ac:dyDescent="0.25">
      <c r="A719" s="105"/>
      <c r="B719" s="90"/>
      <c r="C719" s="91"/>
      <c r="D719" s="91"/>
      <c r="E719" s="106"/>
    </row>
    <row r="720" spans="1:5" s="104" customFormat="1" ht="15" customHeight="1" x14ac:dyDescent="0.25">
      <c r="A720" s="105"/>
      <c r="B720" s="90"/>
      <c r="C720" s="91"/>
      <c r="D720" s="91"/>
      <c r="E720" s="106"/>
    </row>
    <row r="721" spans="1:5" s="104" customFormat="1" ht="15" customHeight="1" x14ac:dyDescent="0.25">
      <c r="A721" s="105"/>
      <c r="B721" s="90"/>
      <c r="C721" s="91"/>
      <c r="D721" s="91"/>
      <c r="E721" s="106"/>
    </row>
    <row r="722" spans="1:5" s="104" customFormat="1" ht="15" customHeight="1" x14ac:dyDescent="0.25">
      <c r="A722" s="105"/>
      <c r="B722" s="90"/>
      <c r="C722" s="91"/>
      <c r="D722" s="91"/>
      <c r="E722" s="106"/>
    </row>
    <row r="723" spans="1:5" s="104" customFormat="1" ht="15" customHeight="1" x14ac:dyDescent="0.25">
      <c r="A723" s="105"/>
      <c r="B723" s="90"/>
      <c r="C723" s="91"/>
      <c r="D723" s="91"/>
      <c r="E723" s="106"/>
    </row>
    <row r="724" spans="1:5" s="104" customFormat="1" ht="15" customHeight="1" x14ac:dyDescent="0.25">
      <c r="A724" s="105"/>
      <c r="B724" s="90"/>
      <c r="C724" s="91"/>
      <c r="D724" s="91"/>
      <c r="E724" s="106"/>
    </row>
    <row r="725" spans="1:5" s="104" customFormat="1" ht="15" customHeight="1" x14ac:dyDescent="0.25">
      <c r="A725" s="105"/>
      <c r="B725" s="90"/>
      <c r="C725" s="91"/>
      <c r="D725" s="91"/>
      <c r="E725" s="106"/>
    </row>
    <row r="726" spans="1:5" s="104" customFormat="1" ht="15" customHeight="1" x14ac:dyDescent="0.25">
      <c r="A726" s="105"/>
      <c r="B726" s="90"/>
      <c r="C726" s="91"/>
      <c r="D726" s="91"/>
      <c r="E726" s="106"/>
    </row>
    <row r="727" spans="1:5" s="104" customFormat="1" ht="15" customHeight="1" x14ac:dyDescent="0.25">
      <c r="A727" s="105"/>
      <c r="B727" s="90"/>
      <c r="C727" s="91"/>
      <c r="D727" s="91"/>
      <c r="E727" s="106"/>
    </row>
    <row r="728" spans="1:5" s="104" customFormat="1" ht="15" customHeight="1" x14ac:dyDescent="0.25">
      <c r="A728" s="105"/>
      <c r="B728" s="90"/>
      <c r="C728" s="91"/>
      <c r="D728" s="91"/>
      <c r="E728" s="106"/>
    </row>
    <row r="729" spans="1:5" s="104" customFormat="1" ht="15" customHeight="1" x14ac:dyDescent="0.25">
      <c r="A729" s="105"/>
      <c r="B729" s="90"/>
      <c r="C729" s="91"/>
      <c r="D729" s="91"/>
      <c r="E729" s="106"/>
    </row>
    <row r="730" spans="1:5" s="104" customFormat="1" ht="15" customHeight="1" x14ac:dyDescent="0.25">
      <c r="A730" s="105"/>
      <c r="B730" s="90"/>
      <c r="C730" s="91"/>
      <c r="D730" s="91"/>
      <c r="E730" s="106"/>
    </row>
    <row r="731" spans="1:5" s="104" customFormat="1" ht="15" customHeight="1" x14ac:dyDescent="0.25">
      <c r="A731" s="105"/>
      <c r="B731" s="90"/>
      <c r="C731" s="91"/>
      <c r="D731" s="91"/>
      <c r="E731" s="106"/>
    </row>
    <row r="732" spans="1:5" s="104" customFormat="1" ht="15" customHeight="1" x14ac:dyDescent="0.25">
      <c r="A732" s="105"/>
      <c r="B732" s="90"/>
      <c r="C732" s="91"/>
      <c r="D732" s="91"/>
      <c r="E732" s="106"/>
    </row>
    <row r="733" spans="1:5" s="104" customFormat="1" ht="15" customHeight="1" x14ac:dyDescent="0.25">
      <c r="A733" s="105"/>
      <c r="B733" s="90"/>
      <c r="C733" s="91"/>
      <c r="D733" s="91"/>
      <c r="E733" s="106"/>
    </row>
    <row r="734" spans="1:5" s="104" customFormat="1" ht="15" customHeight="1" x14ac:dyDescent="0.25">
      <c r="A734" s="105"/>
      <c r="B734" s="90"/>
      <c r="C734" s="91"/>
      <c r="D734" s="91"/>
      <c r="E734" s="106"/>
    </row>
    <row r="735" spans="1:5" s="104" customFormat="1" ht="15" customHeight="1" x14ac:dyDescent="0.25">
      <c r="A735" s="105"/>
      <c r="B735" s="90"/>
      <c r="C735" s="91"/>
      <c r="D735" s="91"/>
      <c r="E735" s="106"/>
    </row>
    <row r="736" spans="1:5" s="104" customFormat="1" ht="15" customHeight="1" x14ac:dyDescent="0.25">
      <c r="A736" s="105"/>
      <c r="B736" s="90"/>
      <c r="C736" s="91"/>
      <c r="D736" s="91"/>
      <c r="E736" s="106"/>
    </row>
    <row r="737" spans="1:5" s="104" customFormat="1" ht="15" customHeight="1" x14ac:dyDescent="0.25">
      <c r="A737" s="105"/>
      <c r="B737" s="90"/>
      <c r="C737" s="91"/>
      <c r="D737" s="91"/>
      <c r="E737" s="106"/>
    </row>
    <row r="738" spans="1:5" s="104" customFormat="1" ht="15" customHeight="1" x14ac:dyDescent="0.25">
      <c r="A738" s="105"/>
      <c r="B738" s="90"/>
      <c r="C738" s="91"/>
      <c r="D738" s="91"/>
      <c r="E738" s="106"/>
    </row>
    <row r="739" spans="1:5" s="104" customFormat="1" ht="15" customHeight="1" x14ac:dyDescent="0.25">
      <c r="A739" s="105"/>
      <c r="B739" s="90"/>
      <c r="C739" s="91"/>
      <c r="D739" s="91"/>
      <c r="E739" s="106"/>
    </row>
    <row r="740" spans="1:5" s="104" customFormat="1" ht="15" customHeight="1" x14ac:dyDescent="0.25">
      <c r="A740" s="105"/>
      <c r="B740" s="90"/>
      <c r="C740" s="91"/>
      <c r="D740" s="91"/>
      <c r="E740" s="106"/>
    </row>
    <row r="741" spans="1:5" s="104" customFormat="1" ht="15" customHeight="1" x14ac:dyDescent="0.25">
      <c r="A741" s="105"/>
      <c r="B741" s="90"/>
      <c r="C741" s="91"/>
      <c r="D741" s="91"/>
      <c r="E741" s="106"/>
    </row>
    <row r="742" spans="1:5" s="104" customFormat="1" ht="15" customHeight="1" x14ac:dyDescent="0.25">
      <c r="A742" s="105"/>
      <c r="B742" s="90"/>
      <c r="C742" s="91"/>
      <c r="D742" s="91"/>
      <c r="E742" s="106"/>
    </row>
    <row r="743" spans="1:5" s="104" customFormat="1" ht="15" customHeight="1" x14ac:dyDescent="0.25">
      <c r="A743" s="105"/>
      <c r="B743" s="90"/>
      <c r="C743" s="91"/>
      <c r="D743" s="91"/>
      <c r="E743" s="106"/>
    </row>
    <row r="744" spans="1:5" s="104" customFormat="1" ht="15" customHeight="1" x14ac:dyDescent="0.25">
      <c r="A744" s="105"/>
      <c r="B744" s="90"/>
      <c r="C744" s="91"/>
      <c r="D744" s="91"/>
      <c r="E744" s="106"/>
    </row>
    <row r="745" spans="1:5" s="104" customFormat="1" ht="15" customHeight="1" x14ac:dyDescent="0.25">
      <c r="A745" s="105"/>
      <c r="B745" s="90"/>
      <c r="C745" s="91"/>
      <c r="D745" s="91"/>
      <c r="E745" s="106"/>
    </row>
    <row r="746" spans="1:5" s="104" customFormat="1" ht="15" customHeight="1" x14ac:dyDescent="0.25">
      <c r="A746" s="105"/>
      <c r="B746" s="90"/>
      <c r="C746" s="91"/>
      <c r="D746" s="91"/>
      <c r="E746" s="106"/>
    </row>
    <row r="747" spans="1:5" s="104" customFormat="1" ht="15" customHeight="1" x14ac:dyDescent="0.25">
      <c r="A747" s="105"/>
      <c r="B747" s="90"/>
      <c r="C747" s="91"/>
      <c r="D747" s="91"/>
      <c r="E747" s="106"/>
    </row>
    <row r="748" spans="1:5" s="104" customFormat="1" ht="15" customHeight="1" x14ac:dyDescent="0.25">
      <c r="A748" s="105"/>
      <c r="B748" s="90"/>
      <c r="C748" s="91"/>
      <c r="D748" s="91"/>
      <c r="E748" s="106"/>
    </row>
    <row r="749" spans="1:5" s="104" customFormat="1" ht="15" customHeight="1" x14ac:dyDescent="0.25">
      <c r="A749" s="105"/>
      <c r="B749" s="90"/>
      <c r="C749" s="91"/>
      <c r="D749" s="91"/>
      <c r="E749" s="106"/>
    </row>
    <row r="750" spans="1:5" s="104" customFormat="1" ht="15" customHeight="1" x14ac:dyDescent="0.25">
      <c r="A750" s="105"/>
      <c r="B750" s="90"/>
      <c r="C750" s="91"/>
      <c r="D750" s="91"/>
      <c r="E750" s="106"/>
    </row>
    <row r="751" spans="1:5" s="104" customFormat="1" ht="15" customHeight="1" x14ac:dyDescent="0.25">
      <c r="A751" s="105"/>
      <c r="B751" s="90"/>
      <c r="C751" s="91"/>
      <c r="D751" s="91"/>
      <c r="E751" s="106"/>
    </row>
    <row r="752" spans="1:5" s="104" customFormat="1" ht="15" customHeight="1" x14ac:dyDescent="0.25">
      <c r="A752" s="105"/>
      <c r="B752" s="90"/>
      <c r="C752" s="91"/>
      <c r="D752" s="91"/>
      <c r="E752" s="106"/>
    </row>
    <row r="753" spans="1:5" s="104" customFormat="1" ht="15" customHeight="1" x14ac:dyDescent="0.25">
      <c r="A753" s="105"/>
      <c r="B753" s="90"/>
      <c r="C753" s="91"/>
      <c r="D753" s="91"/>
      <c r="E753" s="106"/>
    </row>
    <row r="754" spans="1:5" s="104" customFormat="1" ht="15" customHeight="1" x14ac:dyDescent="0.25">
      <c r="A754" s="105"/>
      <c r="B754" s="90"/>
      <c r="C754" s="91"/>
      <c r="D754" s="91"/>
      <c r="E754" s="106"/>
    </row>
    <row r="755" spans="1:5" s="104" customFormat="1" ht="15" customHeight="1" x14ac:dyDescent="0.25">
      <c r="A755" s="105"/>
      <c r="B755" s="90"/>
      <c r="C755" s="91"/>
      <c r="D755" s="91"/>
      <c r="E755" s="106"/>
    </row>
    <row r="756" spans="1:5" s="104" customFormat="1" ht="15" customHeight="1" x14ac:dyDescent="0.25">
      <c r="A756" s="105"/>
      <c r="B756" s="90"/>
      <c r="C756" s="91"/>
      <c r="D756" s="91"/>
      <c r="E756" s="106"/>
    </row>
    <row r="757" spans="1:5" s="104" customFormat="1" ht="15" customHeight="1" x14ac:dyDescent="0.25">
      <c r="A757" s="105"/>
      <c r="B757" s="90"/>
      <c r="C757" s="91"/>
      <c r="D757" s="91"/>
      <c r="E757" s="106"/>
    </row>
    <row r="758" spans="1:5" s="104" customFormat="1" ht="15" customHeight="1" x14ac:dyDescent="0.25">
      <c r="A758" s="105"/>
      <c r="B758" s="90"/>
      <c r="C758" s="91"/>
      <c r="D758" s="91"/>
      <c r="E758" s="106"/>
    </row>
    <row r="759" spans="1:5" s="104" customFormat="1" ht="15" customHeight="1" x14ac:dyDescent="0.25">
      <c r="A759" s="105"/>
      <c r="B759" s="90"/>
      <c r="C759" s="91"/>
      <c r="D759" s="91"/>
      <c r="E759" s="106"/>
    </row>
    <row r="760" spans="1:5" s="104" customFormat="1" ht="15" customHeight="1" x14ac:dyDescent="0.25">
      <c r="A760" s="105"/>
      <c r="B760" s="90"/>
      <c r="C760" s="91"/>
      <c r="D760" s="91"/>
      <c r="E760" s="106"/>
    </row>
    <row r="761" spans="1:5" s="104" customFormat="1" ht="15" customHeight="1" x14ac:dyDescent="0.25">
      <c r="A761" s="105"/>
      <c r="B761" s="90"/>
      <c r="C761" s="91"/>
      <c r="D761" s="91"/>
      <c r="E761" s="106"/>
    </row>
    <row r="762" spans="1:5" s="104" customFormat="1" ht="15" customHeight="1" x14ac:dyDescent="0.25">
      <c r="A762" s="105"/>
      <c r="B762" s="90"/>
      <c r="C762" s="91"/>
      <c r="D762" s="91"/>
      <c r="E762" s="106"/>
    </row>
    <row r="763" spans="1:5" s="104" customFormat="1" ht="15" customHeight="1" x14ac:dyDescent="0.25">
      <c r="A763" s="105"/>
      <c r="B763" s="90"/>
      <c r="C763" s="91"/>
      <c r="D763" s="91"/>
      <c r="E763" s="106"/>
    </row>
    <row r="764" spans="1:5" s="104" customFormat="1" ht="15" customHeight="1" x14ac:dyDescent="0.25">
      <c r="A764" s="105"/>
      <c r="B764" s="90"/>
      <c r="C764" s="91"/>
      <c r="D764" s="91"/>
      <c r="E764" s="106"/>
    </row>
    <row r="765" spans="1:5" s="104" customFormat="1" ht="15" customHeight="1" x14ac:dyDescent="0.25">
      <c r="A765" s="105"/>
      <c r="B765" s="90"/>
      <c r="C765" s="91"/>
      <c r="D765" s="91"/>
      <c r="E765" s="106"/>
    </row>
    <row r="766" spans="1:5" s="104" customFormat="1" ht="15" customHeight="1" x14ac:dyDescent="0.25">
      <c r="A766" s="105"/>
      <c r="B766" s="90"/>
      <c r="C766" s="91"/>
      <c r="D766" s="91"/>
      <c r="E766" s="106"/>
    </row>
    <row r="767" spans="1:5" s="104" customFormat="1" ht="15" customHeight="1" x14ac:dyDescent="0.25">
      <c r="A767" s="105"/>
      <c r="B767" s="90"/>
      <c r="C767" s="91"/>
      <c r="D767" s="91"/>
      <c r="E767" s="106"/>
    </row>
    <row r="768" spans="1:5" s="104" customFormat="1" ht="15" customHeight="1" x14ac:dyDescent="0.25">
      <c r="A768" s="105"/>
      <c r="B768" s="90"/>
      <c r="C768" s="91"/>
      <c r="D768" s="91"/>
      <c r="E768" s="106"/>
    </row>
    <row r="769" spans="1:5" s="104" customFormat="1" ht="15" customHeight="1" x14ac:dyDescent="0.25">
      <c r="A769" s="105"/>
      <c r="B769" s="90"/>
      <c r="C769" s="91"/>
      <c r="D769" s="91"/>
      <c r="E769" s="106"/>
    </row>
    <row r="770" spans="1:5" s="104" customFormat="1" ht="15" customHeight="1" x14ac:dyDescent="0.25">
      <c r="A770" s="105"/>
      <c r="B770" s="90"/>
      <c r="C770" s="91"/>
      <c r="D770" s="91"/>
      <c r="E770" s="106"/>
    </row>
    <row r="771" spans="1:5" s="104" customFormat="1" ht="15" customHeight="1" x14ac:dyDescent="0.25">
      <c r="A771" s="105"/>
      <c r="B771" s="90"/>
      <c r="C771" s="91"/>
      <c r="D771" s="91"/>
      <c r="E771" s="106"/>
    </row>
    <row r="772" spans="1:5" s="104" customFormat="1" ht="15" customHeight="1" x14ac:dyDescent="0.25">
      <c r="A772" s="105"/>
      <c r="B772" s="90"/>
      <c r="C772" s="91"/>
      <c r="D772" s="91"/>
      <c r="E772" s="106"/>
    </row>
    <row r="773" spans="1:5" s="104" customFormat="1" ht="15" customHeight="1" x14ac:dyDescent="0.25">
      <c r="A773" s="105"/>
      <c r="B773" s="90"/>
      <c r="C773" s="91"/>
      <c r="D773" s="91"/>
      <c r="E773" s="106"/>
    </row>
    <row r="774" spans="1:5" s="104" customFormat="1" ht="15" customHeight="1" x14ac:dyDescent="0.25">
      <c r="A774" s="105"/>
      <c r="B774" s="90"/>
      <c r="C774" s="91"/>
      <c r="D774" s="91"/>
      <c r="E774" s="106"/>
    </row>
    <row r="775" spans="1:5" s="104" customFormat="1" ht="15" customHeight="1" x14ac:dyDescent="0.25">
      <c r="A775" s="105"/>
      <c r="B775" s="90"/>
      <c r="C775" s="91"/>
      <c r="D775" s="91"/>
      <c r="E775" s="106"/>
    </row>
    <row r="776" spans="1:5" s="104" customFormat="1" ht="15" customHeight="1" x14ac:dyDescent="0.25">
      <c r="A776" s="105"/>
      <c r="B776" s="90"/>
      <c r="C776" s="91"/>
      <c r="D776" s="91"/>
      <c r="E776" s="106"/>
    </row>
    <row r="777" spans="1:5" s="104" customFormat="1" ht="15" customHeight="1" x14ac:dyDescent="0.25">
      <c r="A777" s="105"/>
      <c r="B777" s="90"/>
      <c r="C777" s="91"/>
      <c r="D777" s="91"/>
      <c r="E777" s="106"/>
    </row>
    <row r="778" spans="1:5" s="104" customFormat="1" ht="15" customHeight="1" x14ac:dyDescent="0.25">
      <c r="A778" s="105"/>
      <c r="B778" s="90"/>
      <c r="C778" s="91"/>
      <c r="D778" s="91"/>
      <c r="E778" s="106"/>
    </row>
    <row r="779" spans="1:5" s="104" customFormat="1" ht="15" customHeight="1" x14ac:dyDescent="0.25">
      <c r="A779" s="105"/>
      <c r="B779" s="90"/>
      <c r="C779" s="91"/>
      <c r="D779" s="91"/>
      <c r="E779" s="106"/>
    </row>
    <row r="780" spans="1:5" s="104" customFormat="1" ht="15" customHeight="1" x14ac:dyDescent="0.25">
      <c r="A780" s="105"/>
      <c r="B780" s="90"/>
      <c r="C780" s="91"/>
      <c r="D780" s="91"/>
      <c r="E780" s="106"/>
    </row>
    <row r="781" spans="1:5" s="104" customFormat="1" ht="15" customHeight="1" x14ac:dyDescent="0.25">
      <c r="A781" s="105"/>
      <c r="B781" s="90"/>
      <c r="C781" s="91"/>
      <c r="D781" s="91"/>
      <c r="E781" s="106"/>
    </row>
    <row r="782" spans="1:5" s="104" customFormat="1" ht="15" customHeight="1" x14ac:dyDescent="0.25">
      <c r="A782" s="105"/>
      <c r="B782" s="90"/>
      <c r="C782" s="91"/>
      <c r="D782" s="91"/>
      <c r="E782" s="106"/>
    </row>
    <row r="783" spans="1:5" s="104" customFormat="1" ht="15" customHeight="1" x14ac:dyDescent="0.25">
      <c r="A783" s="105"/>
      <c r="B783" s="90"/>
      <c r="C783" s="91"/>
      <c r="D783" s="91"/>
      <c r="E783" s="106"/>
    </row>
    <row r="784" spans="1:5" s="104" customFormat="1" ht="15" customHeight="1" x14ac:dyDescent="0.25">
      <c r="A784" s="105"/>
      <c r="B784" s="90"/>
      <c r="C784" s="91"/>
      <c r="D784" s="91"/>
      <c r="E784" s="106"/>
    </row>
    <row r="785" spans="1:5" s="104" customFormat="1" ht="15" customHeight="1" x14ac:dyDescent="0.25">
      <c r="A785" s="105"/>
      <c r="B785" s="90"/>
      <c r="C785" s="91"/>
      <c r="D785" s="91"/>
      <c r="E785" s="106"/>
    </row>
    <row r="786" spans="1:5" s="104" customFormat="1" ht="15" customHeight="1" x14ac:dyDescent="0.25">
      <c r="A786" s="105"/>
      <c r="B786" s="90"/>
      <c r="C786" s="91"/>
      <c r="D786" s="91"/>
      <c r="E786" s="106"/>
    </row>
    <row r="787" spans="1:5" s="104" customFormat="1" ht="15" customHeight="1" x14ac:dyDescent="0.25">
      <c r="A787" s="105"/>
      <c r="B787" s="90"/>
      <c r="C787" s="91"/>
      <c r="D787" s="91"/>
      <c r="E787" s="106"/>
    </row>
    <row r="788" spans="1:5" s="104" customFormat="1" ht="15" customHeight="1" x14ac:dyDescent="0.25">
      <c r="A788" s="105"/>
      <c r="B788" s="90"/>
      <c r="C788" s="91"/>
      <c r="D788" s="91"/>
      <c r="E788" s="106"/>
    </row>
    <row r="789" spans="1:5" s="104" customFormat="1" ht="15" customHeight="1" x14ac:dyDescent="0.25">
      <c r="A789" s="105"/>
      <c r="B789" s="90"/>
      <c r="C789" s="91"/>
      <c r="D789" s="91"/>
      <c r="E789" s="106"/>
    </row>
    <row r="790" spans="1:5" s="104" customFormat="1" ht="15" customHeight="1" x14ac:dyDescent="0.25">
      <c r="A790" s="105"/>
      <c r="B790" s="90"/>
      <c r="C790" s="91"/>
      <c r="D790" s="91"/>
      <c r="E790" s="106"/>
    </row>
    <row r="791" spans="1:5" s="104" customFormat="1" ht="15" customHeight="1" x14ac:dyDescent="0.25">
      <c r="A791" s="105"/>
      <c r="B791" s="90"/>
      <c r="C791" s="91"/>
      <c r="D791" s="91"/>
      <c r="E791" s="106"/>
    </row>
    <row r="792" spans="1:5" s="104" customFormat="1" ht="15" customHeight="1" x14ac:dyDescent="0.25">
      <c r="A792" s="105"/>
      <c r="B792" s="90"/>
      <c r="C792" s="91"/>
      <c r="D792" s="91"/>
      <c r="E792" s="106"/>
    </row>
    <row r="793" spans="1:5" s="104" customFormat="1" ht="15" customHeight="1" x14ac:dyDescent="0.25">
      <c r="A793" s="105"/>
      <c r="B793" s="90"/>
      <c r="C793" s="91"/>
      <c r="D793" s="91"/>
      <c r="E793" s="106"/>
    </row>
    <row r="794" spans="1:5" s="104" customFormat="1" ht="15" customHeight="1" x14ac:dyDescent="0.25">
      <c r="A794" s="105"/>
      <c r="B794" s="90"/>
      <c r="C794" s="91"/>
      <c r="D794" s="91"/>
      <c r="E794" s="106"/>
    </row>
    <row r="795" spans="1:5" s="104" customFormat="1" ht="15" customHeight="1" x14ac:dyDescent="0.25">
      <c r="A795" s="105"/>
      <c r="B795" s="90"/>
      <c r="C795" s="91"/>
      <c r="D795" s="91"/>
      <c r="E795" s="106"/>
    </row>
    <row r="796" spans="1:5" s="104" customFormat="1" ht="15" customHeight="1" x14ac:dyDescent="0.25">
      <c r="A796" s="105"/>
      <c r="B796" s="90"/>
      <c r="C796" s="91"/>
      <c r="D796" s="91"/>
      <c r="E796" s="106"/>
    </row>
    <row r="797" spans="1:5" s="104" customFormat="1" ht="15" customHeight="1" x14ac:dyDescent="0.25">
      <c r="A797" s="105"/>
      <c r="B797" s="90"/>
      <c r="C797" s="91"/>
      <c r="D797" s="91"/>
      <c r="E797" s="106"/>
    </row>
    <row r="798" spans="1:5" s="104" customFormat="1" ht="15" customHeight="1" x14ac:dyDescent="0.25">
      <c r="A798" s="105"/>
      <c r="B798" s="90"/>
      <c r="C798" s="91"/>
      <c r="D798" s="91"/>
      <c r="E798" s="106"/>
    </row>
    <row r="799" spans="1:5" s="104" customFormat="1" ht="15" customHeight="1" x14ac:dyDescent="0.25">
      <c r="A799" s="105"/>
      <c r="B799" s="90"/>
      <c r="C799" s="91"/>
      <c r="D799" s="91"/>
      <c r="E799" s="106"/>
    </row>
    <row r="800" spans="1:5" s="104" customFormat="1" ht="15" customHeight="1" x14ac:dyDescent="0.25">
      <c r="A800" s="105"/>
      <c r="B800" s="90"/>
      <c r="C800" s="91"/>
      <c r="D800" s="91"/>
      <c r="E800" s="106"/>
    </row>
    <row r="801" spans="1:5" s="104" customFormat="1" ht="15" customHeight="1" x14ac:dyDescent="0.25">
      <c r="A801" s="105"/>
      <c r="B801" s="90"/>
      <c r="C801" s="91"/>
      <c r="D801" s="91"/>
      <c r="E801" s="106"/>
    </row>
    <row r="802" spans="1:5" s="104" customFormat="1" ht="15" customHeight="1" x14ac:dyDescent="0.25">
      <c r="A802" s="105"/>
      <c r="B802" s="90"/>
      <c r="C802" s="91"/>
      <c r="D802" s="91"/>
      <c r="E802" s="106"/>
    </row>
    <row r="803" spans="1:5" s="104" customFormat="1" ht="15" customHeight="1" x14ac:dyDescent="0.25">
      <c r="A803" s="105"/>
      <c r="B803" s="90"/>
      <c r="C803" s="91"/>
      <c r="D803" s="91"/>
      <c r="E803" s="106"/>
    </row>
    <row r="804" spans="1:5" s="104" customFormat="1" ht="15" customHeight="1" x14ac:dyDescent="0.25">
      <c r="A804" s="105"/>
      <c r="B804" s="90"/>
      <c r="C804" s="91"/>
      <c r="D804" s="91"/>
      <c r="E804" s="106"/>
    </row>
    <row r="805" spans="1:5" s="104" customFormat="1" ht="15" customHeight="1" x14ac:dyDescent="0.25">
      <c r="A805" s="105"/>
      <c r="B805" s="90"/>
      <c r="C805" s="91"/>
      <c r="D805" s="91"/>
      <c r="E805" s="106"/>
    </row>
    <row r="806" spans="1:5" s="104" customFormat="1" ht="15" customHeight="1" x14ac:dyDescent="0.25">
      <c r="A806" s="105"/>
      <c r="B806" s="90"/>
      <c r="C806" s="91"/>
      <c r="D806" s="91"/>
      <c r="E806" s="106"/>
    </row>
    <row r="807" spans="1:5" s="104" customFormat="1" ht="15" customHeight="1" x14ac:dyDescent="0.25">
      <c r="A807" s="105"/>
      <c r="B807" s="90"/>
      <c r="C807" s="91"/>
      <c r="D807" s="91"/>
      <c r="E807" s="106"/>
    </row>
    <row r="808" spans="1:5" s="104" customFormat="1" ht="15" customHeight="1" x14ac:dyDescent="0.25">
      <c r="A808" s="105"/>
      <c r="B808" s="90"/>
      <c r="C808" s="91"/>
      <c r="D808" s="91"/>
      <c r="E808" s="106"/>
    </row>
    <row r="809" spans="1:5" s="104" customFormat="1" ht="15" customHeight="1" x14ac:dyDescent="0.25">
      <c r="A809" s="105"/>
      <c r="B809" s="90"/>
      <c r="C809" s="91"/>
      <c r="D809" s="91"/>
      <c r="E809" s="106"/>
    </row>
    <row r="810" spans="1:5" s="104" customFormat="1" ht="15" customHeight="1" x14ac:dyDescent="0.25">
      <c r="A810" s="105"/>
      <c r="B810" s="90"/>
      <c r="C810" s="91"/>
      <c r="D810" s="91"/>
      <c r="E810" s="106"/>
    </row>
    <row r="811" spans="1:5" s="104" customFormat="1" ht="15" customHeight="1" x14ac:dyDescent="0.25">
      <c r="A811" s="105"/>
      <c r="B811" s="90"/>
      <c r="C811" s="91"/>
      <c r="D811" s="91"/>
      <c r="E811" s="106"/>
    </row>
    <row r="812" spans="1:5" s="104" customFormat="1" ht="15" customHeight="1" x14ac:dyDescent="0.25">
      <c r="A812" s="105"/>
      <c r="B812" s="90"/>
      <c r="C812" s="91"/>
      <c r="D812" s="91"/>
      <c r="E812" s="106"/>
    </row>
    <row r="813" spans="1:5" s="104" customFormat="1" ht="15" customHeight="1" x14ac:dyDescent="0.25">
      <c r="A813" s="105"/>
      <c r="B813" s="90"/>
      <c r="C813" s="91"/>
      <c r="D813" s="91"/>
      <c r="E813" s="106"/>
    </row>
    <row r="814" spans="1:5" s="104" customFormat="1" ht="15" customHeight="1" x14ac:dyDescent="0.25">
      <c r="A814" s="105"/>
      <c r="B814" s="90"/>
      <c r="C814" s="91"/>
      <c r="D814" s="91"/>
      <c r="E814" s="106"/>
    </row>
    <row r="815" spans="1:5" s="104" customFormat="1" ht="15" customHeight="1" x14ac:dyDescent="0.25">
      <c r="A815" s="105"/>
      <c r="B815" s="90"/>
      <c r="C815" s="91"/>
      <c r="D815" s="91"/>
      <c r="E815" s="106"/>
    </row>
    <row r="816" spans="1:5" s="104" customFormat="1" ht="15" customHeight="1" x14ac:dyDescent="0.25">
      <c r="A816" s="105"/>
      <c r="B816" s="90"/>
      <c r="C816" s="91"/>
      <c r="D816" s="91"/>
      <c r="E816" s="106"/>
    </row>
    <row r="817" spans="1:5" s="104" customFormat="1" ht="15" customHeight="1" x14ac:dyDescent="0.25">
      <c r="A817" s="105"/>
      <c r="B817" s="90"/>
      <c r="C817" s="91"/>
      <c r="D817" s="91"/>
      <c r="E817" s="106"/>
    </row>
    <row r="818" spans="1:5" s="104" customFormat="1" ht="15" customHeight="1" x14ac:dyDescent="0.25">
      <c r="A818" s="105"/>
      <c r="B818" s="90"/>
      <c r="C818" s="91"/>
      <c r="D818" s="91"/>
      <c r="E818" s="106"/>
    </row>
    <row r="819" spans="1:5" s="104" customFormat="1" ht="15" customHeight="1" x14ac:dyDescent="0.25">
      <c r="A819" s="105"/>
      <c r="B819" s="90"/>
      <c r="C819" s="91"/>
      <c r="D819" s="91"/>
      <c r="E819" s="106"/>
    </row>
    <row r="820" spans="1:5" s="104" customFormat="1" ht="15" customHeight="1" x14ac:dyDescent="0.25">
      <c r="A820" s="105"/>
      <c r="B820" s="90"/>
      <c r="C820" s="91"/>
      <c r="D820" s="91"/>
      <c r="E820" s="106"/>
    </row>
    <row r="821" spans="1:5" s="104" customFormat="1" ht="15" customHeight="1" x14ac:dyDescent="0.25">
      <c r="A821" s="105"/>
      <c r="B821" s="90"/>
      <c r="C821" s="91"/>
      <c r="D821" s="91"/>
      <c r="E821" s="106"/>
    </row>
    <row r="822" spans="1:5" s="104" customFormat="1" ht="15" customHeight="1" x14ac:dyDescent="0.25">
      <c r="A822" s="105"/>
      <c r="B822" s="90"/>
      <c r="C822" s="91"/>
      <c r="D822" s="91"/>
      <c r="E822" s="106"/>
    </row>
    <row r="823" spans="1:5" s="104" customFormat="1" ht="15" customHeight="1" x14ac:dyDescent="0.25">
      <c r="A823" s="105"/>
      <c r="B823" s="90"/>
      <c r="C823" s="91"/>
      <c r="D823" s="91"/>
      <c r="E823" s="106"/>
    </row>
    <row r="824" spans="1:5" s="104" customFormat="1" ht="15" customHeight="1" x14ac:dyDescent="0.25">
      <c r="A824" s="105"/>
      <c r="B824" s="90"/>
      <c r="C824" s="91"/>
      <c r="D824" s="91"/>
      <c r="E824" s="106"/>
    </row>
    <row r="825" spans="1:5" s="104" customFormat="1" ht="15" customHeight="1" x14ac:dyDescent="0.25">
      <c r="A825" s="105"/>
      <c r="B825" s="90"/>
      <c r="C825" s="91"/>
      <c r="D825" s="91"/>
      <c r="E825" s="106"/>
    </row>
    <row r="826" spans="1:5" s="104" customFormat="1" ht="15" customHeight="1" x14ac:dyDescent="0.25">
      <c r="A826" s="105"/>
      <c r="B826" s="90"/>
      <c r="C826" s="91"/>
      <c r="D826" s="91"/>
      <c r="E826" s="106"/>
    </row>
    <row r="827" spans="1:5" s="104" customFormat="1" ht="15" customHeight="1" x14ac:dyDescent="0.25">
      <c r="A827" s="105"/>
      <c r="B827" s="90"/>
      <c r="C827" s="91"/>
      <c r="D827" s="91"/>
      <c r="E827" s="106"/>
    </row>
    <row r="828" spans="1:5" s="104" customFormat="1" ht="15" customHeight="1" x14ac:dyDescent="0.25">
      <c r="A828" s="105"/>
      <c r="B828" s="90"/>
      <c r="C828" s="91"/>
      <c r="D828" s="91"/>
      <c r="E828" s="106"/>
    </row>
    <row r="829" spans="1:5" s="104" customFormat="1" ht="15" customHeight="1" x14ac:dyDescent="0.25">
      <c r="A829" s="105"/>
      <c r="B829" s="90"/>
      <c r="C829" s="91"/>
      <c r="D829" s="91"/>
      <c r="E829" s="106"/>
    </row>
    <row r="830" spans="1:5" s="104" customFormat="1" ht="15" customHeight="1" x14ac:dyDescent="0.25">
      <c r="A830" s="105"/>
      <c r="B830" s="90"/>
      <c r="C830" s="91"/>
      <c r="D830" s="91"/>
      <c r="E830" s="106"/>
    </row>
    <row r="831" spans="1:5" s="104" customFormat="1" ht="15" customHeight="1" x14ac:dyDescent="0.25">
      <c r="A831" s="105"/>
      <c r="B831" s="90"/>
      <c r="C831" s="91"/>
      <c r="D831" s="91"/>
      <c r="E831" s="106"/>
    </row>
    <row r="832" spans="1:5" s="104" customFormat="1" ht="15" customHeight="1" x14ac:dyDescent="0.25">
      <c r="A832" s="105"/>
      <c r="B832" s="90"/>
      <c r="C832" s="91"/>
      <c r="D832" s="91"/>
      <c r="E832" s="106"/>
    </row>
    <row r="833" spans="1:5" s="104" customFormat="1" ht="15" customHeight="1" x14ac:dyDescent="0.25">
      <c r="A833" s="105"/>
      <c r="B833" s="90"/>
      <c r="C833" s="91"/>
      <c r="D833" s="91"/>
      <c r="E833" s="106"/>
    </row>
    <row r="834" spans="1:5" s="104" customFormat="1" ht="15" customHeight="1" x14ac:dyDescent="0.25">
      <c r="A834" s="105"/>
      <c r="B834" s="90"/>
      <c r="C834" s="91"/>
      <c r="D834" s="91"/>
      <c r="E834" s="106"/>
    </row>
    <row r="835" spans="1:5" s="104" customFormat="1" ht="15" customHeight="1" x14ac:dyDescent="0.25">
      <c r="A835" s="105"/>
      <c r="B835" s="90"/>
      <c r="C835" s="91"/>
      <c r="D835" s="91"/>
      <c r="E835" s="106"/>
    </row>
    <row r="836" spans="1:5" s="104" customFormat="1" ht="15" customHeight="1" x14ac:dyDescent="0.25">
      <c r="A836" s="105"/>
      <c r="B836" s="90"/>
      <c r="C836" s="91"/>
      <c r="D836" s="91"/>
      <c r="E836" s="106"/>
    </row>
    <row r="837" spans="1:5" s="104" customFormat="1" ht="15" customHeight="1" x14ac:dyDescent="0.25">
      <c r="A837" s="105"/>
      <c r="B837" s="90"/>
      <c r="C837" s="91"/>
      <c r="D837" s="91"/>
      <c r="E837" s="106"/>
    </row>
    <row r="838" spans="1:5" s="104" customFormat="1" ht="15" customHeight="1" x14ac:dyDescent="0.25">
      <c r="A838" s="105"/>
      <c r="B838" s="90"/>
      <c r="C838" s="91"/>
      <c r="D838" s="91"/>
      <c r="E838" s="106"/>
    </row>
    <row r="839" spans="1:5" s="104" customFormat="1" ht="15" customHeight="1" x14ac:dyDescent="0.25">
      <c r="A839" s="105"/>
      <c r="B839" s="90"/>
      <c r="C839" s="91"/>
      <c r="D839" s="91"/>
      <c r="E839" s="106"/>
    </row>
    <row r="840" spans="1:5" s="104" customFormat="1" ht="15" customHeight="1" x14ac:dyDescent="0.25">
      <c r="A840" s="105"/>
      <c r="B840" s="90"/>
      <c r="C840" s="91"/>
      <c r="D840" s="91"/>
      <c r="E840" s="106"/>
    </row>
    <row r="841" spans="1:5" s="104" customFormat="1" ht="15" customHeight="1" x14ac:dyDescent="0.25">
      <c r="A841" s="105"/>
      <c r="B841" s="90"/>
      <c r="C841" s="91"/>
      <c r="D841" s="91"/>
      <c r="E841" s="106"/>
    </row>
    <row r="842" spans="1:5" s="104" customFormat="1" ht="15" customHeight="1" x14ac:dyDescent="0.25">
      <c r="A842" s="105"/>
      <c r="B842" s="90"/>
      <c r="C842" s="91"/>
      <c r="D842" s="91"/>
      <c r="E842" s="106"/>
    </row>
    <row r="843" spans="1:5" s="104" customFormat="1" ht="15" customHeight="1" x14ac:dyDescent="0.25">
      <c r="A843" s="105"/>
      <c r="B843" s="90"/>
      <c r="C843" s="91"/>
      <c r="D843" s="91"/>
      <c r="E843" s="106"/>
    </row>
    <row r="844" spans="1:5" s="104" customFormat="1" ht="15" customHeight="1" x14ac:dyDescent="0.25">
      <c r="A844" s="105"/>
      <c r="B844" s="90"/>
      <c r="C844" s="91"/>
      <c r="D844" s="91"/>
      <c r="E844" s="106"/>
    </row>
    <row r="845" spans="1:5" s="104" customFormat="1" ht="15" customHeight="1" x14ac:dyDescent="0.25">
      <c r="A845" s="105"/>
      <c r="B845" s="90"/>
      <c r="C845" s="91"/>
      <c r="D845" s="91"/>
      <c r="E845" s="106"/>
    </row>
    <row r="846" spans="1:5" s="104" customFormat="1" ht="15" customHeight="1" x14ac:dyDescent="0.25">
      <c r="A846" s="105"/>
      <c r="B846" s="90"/>
      <c r="C846" s="91"/>
      <c r="D846" s="91"/>
      <c r="E846" s="106"/>
    </row>
    <row r="847" spans="1:5" s="104" customFormat="1" ht="15" customHeight="1" x14ac:dyDescent="0.25">
      <c r="A847" s="105"/>
      <c r="B847" s="90"/>
      <c r="C847" s="91"/>
      <c r="D847" s="91"/>
      <c r="E847" s="106"/>
    </row>
    <row r="848" spans="1:5" s="104" customFormat="1" ht="15" customHeight="1" x14ac:dyDescent="0.25">
      <c r="A848" s="105"/>
      <c r="B848" s="90"/>
      <c r="C848" s="91"/>
      <c r="D848" s="91"/>
      <c r="E848" s="106"/>
    </row>
    <row r="849" spans="1:5" s="104" customFormat="1" ht="15" customHeight="1" x14ac:dyDescent="0.25">
      <c r="A849" s="105"/>
      <c r="B849" s="90"/>
      <c r="C849" s="91"/>
      <c r="D849" s="91"/>
      <c r="E849" s="106"/>
    </row>
    <row r="850" spans="1:5" s="104" customFormat="1" ht="15" customHeight="1" x14ac:dyDescent="0.25">
      <c r="A850" s="105"/>
      <c r="B850" s="90"/>
      <c r="C850" s="91"/>
      <c r="D850" s="91"/>
      <c r="E850" s="106"/>
    </row>
    <row r="851" spans="1:5" s="104" customFormat="1" ht="15" customHeight="1" x14ac:dyDescent="0.25">
      <c r="A851" s="105"/>
      <c r="B851" s="90"/>
      <c r="C851" s="91"/>
      <c r="D851" s="91"/>
      <c r="E851" s="106"/>
    </row>
    <row r="852" spans="1:5" s="104" customFormat="1" ht="15" customHeight="1" x14ac:dyDescent="0.25">
      <c r="A852" s="105"/>
      <c r="B852" s="90"/>
      <c r="C852" s="91"/>
      <c r="D852" s="91"/>
      <c r="E852" s="106"/>
    </row>
    <row r="853" spans="1:5" s="104" customFormat="1" ht="15" customHeight="1" x14ac:dyDescent="0.25">
      <c r="A853" s="105"/>
      <c r="B853" s="90"/>
      <c r="C853" s="91"/>
      <c r="D853" s="91"/>
      <c r="E853" s="106"/>
    </row>
    <row r="854" spans="1:5" s="104" customFormat="1" ht="15" customHeight="1" x14ac:dyDescent="0.25">
      <c r="A854" s="105"/>
      <c r="B854" s="90"/>
      <c r="C854" s="91"/>
      <c r="D854" s="91"/>
      <c r="E854" s="106"/>
    </row>
    <row r="855" spans="1:5" s="104" customFormat="1" ht="15" customHeight="1" x14ac:dyDescent="0.25">
      <c r="A855" s="105"/>
      <c r="B855" s="90"/>
      <c r="C855" s="91"/>
      <c r="D855" s="91"/>
      <c r="E855" s="106"/>
    </row>
    <row r="856" spans="1:5" s="104" customFormat="1" ht="15" customHeight="1" x14ac:dyDescent="0.25">
      <c r="A856" s="105"/>
      <c r="B856" s="90"/>
      <c r="C856" s="91"/>
      <c r="D856" s="91"/>
      <c r="E856" s="106"/>
    </row>
    <row r="857" spans="1:5" s="104" customFormat="1" ht="15" customHeight="1" x14ac:dyDescent="0.25">
      <c r="A857" s="105"/>
      <c r="B857" s="90"/>
      <c r="C857" s="91"/>
      <c r="D857" s="91"/>
      <c r="E857" s="106"/>
    </row>
    <row r="858" spans="1:5" s="104" customFormat="1" ht="15" customHeight="1" x14ac:dyDescent="0.25">
      <c r="A858" s="105"/>
      <c r="B858" s="90"/>
      <c r="C858" s="91"/>
      <c r="D858" s="91"/>
      <c r="E858" s="106"/>
    </row>
    <row r="859" spans="1:5" s="104" customFormat="1" ht="15" customHeight="1" x14ac:dyDescent="0.25">
      <c r="A859" s="105"/>
      <c r="B859" s="90"/>
      <c r="C859" s="91"/>
      <c r="D859" s="91"/>
      <c r="E859" s="106"/>
    </row>
    <row r="860" spans="1:5" s="104" customFormat="1" ht="15" customHeight="1" x14ac:dyDescent="0.25">
      <c r="A860" s="105"/>
      <c r="B860" s="90"/>
      <c r="C860" s="91"/>
      <c r="D860" s="91"/>
      <c r="E860" s="106"/>
    </row>
    <row r="861" spans="1:5" s="104" customFormat="1" ht="15" customHeight="1" x14ac:dyDescent="0.25">
      <c r="A861" s="105"/>
      <c r="B861" s="90"/>
      <c r="C861" s="91"/>
      <c r="D861" s="91"/>
      <c r="E861" s="106"/>
    </row>
    <row r="862" spans="1:5" s="104" customFormat="1" ht="15" customHeight="1" x14ac:dyDescent="0.25">
      <c r="A862" s="105"/>
      <c r="B862" s="90"/>
      <c r="C862" s="91"/>
      <c r="D862" s="91"/>
      <c r="E862" s="106"/>
    </row>
    <row r="863" spans="1:5" s="104" customFormat="1" ht="15" customHeight="1" x14ac:dyDescent="0.25">
      <c r="A863" s="105"/>
      <c r="B863" s="90"/>
      <c r="C863" s="91"/>
      <c r="D863" s="91"/>
      <c r="E863" s="106"/>
    </row>
    <row r="864" spans="1:5" s="104" customFormat="1" ht="15" customHeight="1" x14ac:dyDescent="0.25">
      <c r="A864" s="105"/>
      <c r="B864" s="90"/>
      <c r="C864" s="91"/>
      <c r="D864" s="91"/>
      <c r="E864" s="106"/>
    </row>
    <row r="865" spans="1:12" s="104" customFormat="1" ht="15" customHeight="1" x14ac:dyDescent="0.25">
      <c r="A865" s="105"/>
      <c r="B865" s="90"/>
      <c r="C865" s="91"/>
      <c r="D865" s="91"/>
      <c r="E865" s="107"/>
      <c r="F865" s="92"/>
      <c r="G865" s="92"/>
      <c r="H865" s="92"/>
      <c r="I865" s="92"/>
      <c r="J865" s="92"/>
      <c r="K865" s="92"/>
    </row>
    <row r="866" spans="1:12" s="104" customFormat="1" ht="15" customHeight="1" x14ac:dyDescent="0.25">
      <c r="A866" s="105"/>
      <c r="B866" s="90"/>
      <c r="C866" s="91"/>
      <c r="D866" s="91"/>
      <c r="E866" s="107"/>
      <c r="F866" s="92"/>
      <c r="G866" s="92"/>
      <c r="H866" s="92"/>
      <c r="I866" s="92"/>
      <c r="J866" s="92"/>
      <c r="K866" s="92"/>
      <c r="L866" s="92"/>
    </row>
    <row r="867" spans="1:12" s="104" customFormat="1" ht="15" customHeight="1" x14ac:dyDescent="0.25">
      <c r="A867" s="105"/>
      <c r="B867" s="90"/>
      <c r="C867" s="91"/>
      <c r="D867" s="91"/>
      <c r="E867" s="107"/>
      <c r="F867" s="92"/>
      <c r="G867" s="92"/>
      <c r="H867" s="92"/>
      <c r="I867" s="92"/>
      <c r="J867" s="92"/>
      <c r="K867" s="92"/>
      <c r="L867" s="92"/>
    </row>
    <row r="868" spans="1:12" s="104" customFormat="1" ht="15" customHeight="1" x14ac:dyDescent="0.25">
      <c r="A868" s="105"/>
      <c r="B868" s="90"/>
      <c r="C868" s="91"/>
      <c r="D868" s="91"/>
      <c r="E868" s="107"/>
      <c r="F868" s="92"/>
      <c r="G868" s="92"/>
      <c r="H868" s="92"/>
      <c r="I868" s="92"/>
      <c r="J868" s="92"/>
      <c r="K868" s="92"/>
      <c r="L868" s="92"/>
    </row>
    <row r="869" spans="1:12" s="104" customFormat="1" ht="15" customHeight="1" x14ac:dyDescent="0.25">
      <c r="A869" s="105"/>
      <c r="B869" s="90"/>
      <c r="C869" s="91"/>
      <c r="D869" s="91"/>
      <c r="E869" s="107"/>
      <c r="F869" s="92"/>
      <c r="G869" s="92"/>
      <c r="H869" s="92"/>
      <c r="I869" s="92"/>
      <c r="J869" s="92"/>
      <c r="K869" s="92"/>
      <c r="L869" s="92"/>
    </row>
    <row r="870" spans="1:12" s="104" customFormat="1" ht="15" customHeight="1" x14ac:dyDescent="0.25">
      <c r="A870" s="105"/>
      <c r="B870" s="90"/>
      <c r="C870" s="91"/>
      <c r="D870" s="91"/>
      <c r="E870" s="107"/>
      <c r="F870" s="92"/>
      <c r="G870" s="92"/>
      <c r="H870" s="92"/>
      <c r="I870" s="92"/>
      <c r="J870" s="92"/>
      <c r="K870" s="92"/>
      <c r="L870" s="92"/>
    </row>
  </sheetData>
  <sheetProtection insertColumns="0" insertRows="0" insertHyperlinks="0" deleteColumns="0" deleteRows="0" sort="0" autoFilter="0" pivotTables="0"/>
  <mergeCells count="1">
    <mergeCell ref="B2:E2"/>
  </mergeCells>
  <conditionalFormatting sqref="G4:L4 C4">
    <cfRule type="containsText" dxfId="7" priority="2" operator="containsText" text="(enter addt'l. fund source">
      <formula>NOT(ISERROR(SEARCH("(enter addt'l. fund source",C4)))</formula>
    </cfRule>
  </conditionalFormatting>
  <conditionalFormatting sqref="B5:B10">
    <cfRule type="cellIs" dxfId="6" priority="1" operator="equal">
      <formula>"(enter addt'l category)"</formula>
    </cfRule>
  </conditionalFormatting>
  <printOptions horizontalCentered="1"/>
  <pageMargins left="0.7" right="0.7" top="0.75" bottom="0.75" header="0.3" footer="0.3"/>
  <pageSetup scale="35" fitToHeight="0" orientation="portrait" r:id="rId1"/>
  <headerFooter scaleWithDoc="0"/>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59999389629810485"/>
  </sheetPr>
  <dimension ref="A1:F29"/>
  <sheetViews>
    <sheetView showGridLines="0" showRowColHeaders="0" workbookViewId="0">
      <selection activeCell="A75" sqref="A75"/>
    </sheetView>
  </sheetViews>
  <sheetFormatPr defaultRowHeight="15" x14ac:dyDescent="0.25"/>
  <cols>
    <col min="1" max="1" width="2.7109375" style="69" customWidth="1"/>
    <col min="2" max="2" width="5.42578125" style="51" customWidth="1"/>
    <col min="3" max="3" width="93.28515625" style="43" customWidth="1"/>
    <col min="4" max="4" width="2" style="39" customWidth="1"/>
    <col min="5" max="16384" width="9.140625" style="39"/>
  </cols>
  <sheetData>
    <row r="1" spans="1:6" x14ac:dyDescent="0.25">
      <c r="A1" s="41" t="s">
        <v>0</v>
      </c>
      <c r="C1" s="41" t="s">
        <v>0</v>
      </c>
    </row>
    <row r="2" spans="1:6" ht="23.25" x14ac:dyDescent="0.25">
      <c r="A2" s="41" t="s">
        <v>0</v>
      </c>
      <c r="B2" s="80" t="s">
        <v>10</v>
      </c>
      <c r="C2" s="81"/>
      <c r="D2" s="82"/>
    </row>
    <row r="3" spans="1:6" ht="24.75" x14ac:dyDescent="0.25">
      <c r="A3" s="41" t="s">
        <v>0</v>
      </c>
      <c r="B3" s="78" t="s">
        <v>11</v>
      </c>
      <c r="C3" s="38"/>
      <c r="D3" s="79"/>
    </row>
    <row r="4" spans="1:6" x14ac:dyDescent="0.25">
      <c r="A4" s="41" t="s">
        <v>0</v>
      </c>
      <c r="B4" s="42"/>
      <c r="F4" s="44"/>
    </row>
    <row r="5" spans="1:6" ht="23.25" customHeight="1" x14ac:dyDescent="0.25">
      <c r="A5" s="41" t="s">
        <v>0</v>
      </c>
      <c r="B5" s="45" t="s">
        <v>12</v>
      </c>
      <c r="C5" s="46"/>
      <c r="D5" s="47"/>
      <c r="F5" s="44"/>
    </row>
    <row r="6" spans="1:6" ht="93" customHeight="1" x14ac:dyDescent="0.25">
      <c r="A6" s="41" t="s">
        <v>0</v>
      </c>
      <c r="B6" s="48"/>
      <c r="C6" s="49" t="s">
        <v>223</v>
      </c>
      <c r="D6" s="50"/>
      <c r="F6" s="44"/>
    </row>
    <row r="7" spans="1:6" x14ac:dyDescent="0.25">
      <c r="A7" s="41" t="s">
        <v>0</v>
      </c>
    </row>
    <row r="8" spans="1:6" ht="23.25" customHeight="1" x14ac:dyDescent="0.25">
      <c r="A8" s="41" t="s">
        <v>0</v>
      </c>
      <c r="B8" s="45" t="s">
        <v>13</v>
      </c>
      <c r="C8" s="46"/>
      <c r="D8" s="47"/>
    </row>
    <row r="9" spans="1:6" ht="18" customHeight="1" x14ac:dyDescent="0.25">
      <c r="A9" s="41" t="s">
        <v>0</v>
      </c>
      <c r="B9" s="52" t="s">
        <v>3</v>
      </c>
      <c r="C9" s="53" t="s">
        <v>224</v>
      </c>
      <c r="D9" s="54"/>
    </row>
    <row r="10" spans="1:6" ht="33" customHeight="1" x14ac:dyDescent="0.25">
      <c r="A10" s="41" t="s">
        <v>0</v>
      </c>
      <c r="B10" s="52" t="s">
        <v>3</v>
      </c>
      <c r="C10" s="53" t="s">
        <v>225</v>
      </c>
      <c r="D10" s="54"/>
    </row>
    <row r="11" spans="1:6" ht="18" customHeight="1" x14ac:dyDescent="0.25">
      <c r="A11" s="41" t="s">
        <v>0</v>
      </c>
      <c r="B11" s="52" t="s">
        <v>3</v>
      </c>
      <c r="C11" s="53" t="s">
        <v>227</v>
      </c>
      <c r="D11" s="54"/>
    </row>
    <row r="12" spans="1:6" ht="18" customHeight="1" x14ac:dyDescent="0.25">
      <c r="A12" s="41" t="s">
        <v>0</v>
      </c>
      <c r="B12" s="52" t="s">
        <v>3</v>
      </c>
      <c r="C12" s="53" t="s">
        <v>260</v>
      </c>
      <c r="D12" s="54"/>
    </row>
    <row r="13" spans="1:6" ht="18" customHeight="1" x14ac:dyDescent="0.25">
      <c r="A13" s="41" t="s">
        <v>0</v>
      </c>
      <c r="B13" s="55" t="s">
        <v>3</v>
      </c>
      <c r="C13" s="56" t="s">
        <v>226</v>
      </c>
      <c r="D13" s="57"/>
    </row>
    <row r="14" spans="1:6" x14ac:dyDescent="0.25">
      <c r="A14" s="41" t="s">
        <v>0</v>
      </c>
      <c r="C14" s="58"/>
    </row>
    <row r="15" spans="1:6" ht="23.25" customHeight="1" x14ac:dyDescent="0.25">
      <c r="A15" s="41" t="s">
        <v>0</v>
      </c>
      <c r="B15" s="45" t="s">
        <v>14</v>
      </c>
      <c r="C15" s="46"/>
      <c r="D15" s="47"/>
    </row>
    <row r="16" spans="1:6" ht="93" customHeight="1" x14ac:dyDescent="0.25">
      <c r="A16" s="41" t="s">
        <v>0</v>
      </c>
      <c r="B16" s="52" t="s">
        <v>3</v>
      </c>
      <c r="C16" s="59" t="s">
        <v>228</v>
      </c>
      <c r="D16" s="54"/>
    </row>
    <row r="17" spans="1:4" ht="18" customHeight="1" x14ac:dyDescent="0.25">
      <c r="A17" s="41" t="s">
        <v>0</v>
      </c>
      <c r="B17" s="52" t="s">
        <v>3</v>
      </c>
      <c r="C17" s="60" t="s">
        <v>268</v>
      </c>
      <c r="D17" s="61"/>
    </row>
    <row r="18" spans="1:4" ht="18.75" customHeight="1" x14ac:dyDescent="0.25">
      <c r="A18" s="41" t="s">
        <v>0</v>
      </c>
      <c r="B18" s="55" t="s">
        <v>3</v>
      </c>
      <c r="C18" s="62" t="s">
        <v>267</v>
      </c>
      <c r="D18" s="63"/>
    </row>
    <row r="19" spans="1:4" x14ac:dyDescent="0.25">
      <c r="A19" s="41" t="s">
        <v>0</v>
      </c>
    </row>
    <row r="20" spans="1:4" ht="23.25" customHeight="1" x14ac:dyDescent="0.25">
      <c r="A20" s="41" t="s">
        <v>0</v>
      </c>
      <c r="B20" s="45" t="s">
        <v>15</v>
      </c>
      <c r="C20" s="46"/>
      <c r="D20" s="47"/>
    </row>
    <row r="21" spans="1:4" ht="18.75" customHeight="1" x14ac:dyDescent="0.25">
      <c r="A21" s="41" t="s">
        <v>0</v>
      </c>
      <c r="B21" s="55" t="s">
        <v>3</v>
      </c>
      <c r="C21" s="64" t="s">
        <v>229</v>
      </c>
      <c r="D21" s="65"/>
    </row>
    <row r="22" spans="1:4" ht="15" customHeight="1" x14ac:dyDescent="0.25">
      <c r="A22" s="41" t="s">
        <v>0</v>
      </c>
      <c r="B22" s="39"/>
      <c r="C22" s="39"/>
    </row>
    <row r="23" spans="1:4" ht="23.25" customHeight="1" x14ac:dyDescent="0.25">
      <c r="A23" s="41" t="s">
        <v>0</v>
      </c>
      <c r="B23" s="45" t="s">
        <v>231</v>
      </c>
      <c r="C23" s="46"/>
      <c r="D23" s="47"/>
    </row>
    <row r="24" spans="1:4" ht="48" customHeight="1" x14ac:dyDescent="0.25">
      <c r="A24" s="41" t="s">
        <v>0</v>
      </c>
      <c r="B24" s="55" t="s">
        <v>3</v>
      </c>
      <c r="C24" s="66" t="s">
        <v>232</v>
      </c>
      <c r="D24" s="65"/>
    </row>
    <row r="25" spans="1:4" x14ac:dyDescent="0.25">
      <c r="A25" s="41" t="s">
        <v>0</v>
      </c>
    </row>
    <row r="26" spans="1:4" ht="23.25" customHeight="1" x14ac:dyDescent="0.25">
      <c r="A26" s="41" t="s">
        <v>0</v>
      </c>
      <c r="B26" s="45" t="s">
        <v>16</v>
      </c>
      <c r="C26" s="46"/>
      <c r="D26" s="47"/>
    </row>
    <row r="27" spans="1:4" ht="18" customHeight="1" x14ac:dyDescent="0.25">
      <c r="A27" s="41" t="s">
        <v>0</v>
      </c>
      <c r="B27" s="52" t="s">
        <v>3</v>
      </c>
      <c r="C27" s="67" t="s">
        <v>230</v>
      </c>
      <c r="D27" s="61"/>
    </row>
    <row r="28" spans="1:4" ht="18" customHeight="1" x14ac:dyDescent="0.25">
      <c r="A28" s="41" t="s">
        <v>0</v>
      </c>
      <c r="B28" s="52" t="s">
        <v>3</v>
      </c>
      <c r="C28" s="70" t="s">
        <v>327</v>
      </c>
      <c r="D28" s="61"/>
    </row>
    <row r="29" spans="1:4" ht="18.75" customHeight="1" x14ac:dyDescent="0.25">
      <c r="A29" s="41" t="s">
        <v>0</v>
      </c>
      <c r="B29" s="55" t="s">
        <v>3</v>
      </c>
      <c r="C29" s="68" t="s">
        <v>17</v>
      </c>
      <c r="D29" s="50"/>
    </row>
  </sheetData>
  <sheetProtection sheet="1" objects="1" scenarios="1"/>
  <hyperlinks>
    <hyperlink ref="C17" r:id="rId1" display="Supplement, not Supplant Guidance "/>
    <hyperlink ref="C18" r:id="rId2" display="Within-District Allocations Guidance  "/>
    <hyperlink ref="C21" r:id="rId3" location=":~:text=Title%20I%20Fiscal%20Guidance"/>
    <hyperlink ref="C27" r:id="rId4"/>
    <hyperlink ref="C29" r:id="rId5"/>
    <hyperlink ref="C28" r:id="rId6"/>
  </hyperlinks>
  <pageMargins left="0.7" right="0.7" top="0.75" bottom="0.75" header="0.3" footer="0.3"/>
  <pageSetup orientation="portrait" horizontalDpi="300" verticalDpi="300"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8" tint="0.59999389629810485"/>
  </sheetPr>
  <dimension ref="A1:F26"/>
  <sheetViews>
    <sheetView showGridLines="0" showRowColHeaders="0" workbookViewId="0">
      <selection activeCell="A75" sqref="A75"/>
    </sheetView>
  </sheetViews>
  <sheetFormatPr defaultRowHeight="15" x14ac:dyDescent="0.25"/>
  <cols>
    <col min="1" max="1" width="2.7109375" style="69" customWidth="1"/>
    <col min="2" max="2" width="5.42578125" style="51" customWidth="1"/>
    <col min="3" max="3" width="93.28515625" style="43" customWidth="1"/>
    <col min="4" max="4" width="2" style="39" customWidth="1"/>
    <col min="5" max="16384" width="9.140625" style="39"/>
  </cols>
  <sheetData>
    <row r="1" spans="1:6" x14ac:dyDescent="0.25">
      <c r="A1" s="41" t="s">
        <v>0</v>
      </c>
      <c r="C1" s="41" t="s">
        <v>0</v>
      </c>
    </row>
    <row r="2" spans="1:6" ht="23.25" x14ac:dyDescent="0.25">
      <c r="A2" s="41" t="s">
        <v>0</v>
      </c>
      <c r="B2" s="80" t="s">
        <v>10</v>
      </c>
      <c r="C2" s="81"/>
      <c r="D2" s="82"/>
    </row>
    <row r="3" spans="1:6" ht="24.75" x14ac:dyDescent="0.25">
      <c r="A3" s="41" t="s">
        <v>0</v>
      </c>
      <c r="B3" s="78" t="s">
        <v>18</v>
      </c>
      <c r="C3" s="38"/>
      <c r="D3" s="79"/>
    </row>
    <row r="4" spans="1:6" x14ac:dyDescent="0.25">
      <c r="A4" s="41" t="s">
        <v>0</v>
      </c>
      <c r="B4" s="42"/>
    </row>
    <row r="5" spans="1:6" ht="23.25" customHeight="1" x14ac:dyDescent="0.25">
      <c r="A5" s="41" t="s">
        <v>0</v>
      </c>
      <c r="B5" s="45" t="s">
        <v>12</v>
      </c>
      <c r="C5" s="46"/>
      <c r="D5" s="47"/>
    </row>
    <row r="6" spans="1:6" ht="63" customHeight="1" x14ac:dyDescent="0.25">
      <c r="A6" s="41" t="s">
        <v>0</v>
      </c>
      <c r="B6" s="71"/>
      <c r="C6" s="53" t="s">
        <v>19</v>
      </c>
      <c r="D6" s="61"/>
    </row>
    <row r="7" spans="1:6" ht="48" customHeight="1" x14ac:dyDescent="0.25">
      <c r="A7" s="41" t="s">
        <v>0</v>
      </c>
      <c r="B7" s="55"/>
      <c r="C7" s="49" t="s">
        <v>233</v>
      </c>
      <c r="D7" s="57"/>
    </row>
    <row r="8" spans="1:6" x14ac:dyDescent="0.25">
      <c r="A8" s="41" t="s">
        <v>0</v>
      </c>
    </row>
    <row r="9" spans="1:6" ht="23.25" customHeight="1" x14ac:dyDescent="0.25">
      <c r="A9" s="41" t="s">
        <v>0</v>
      </c>
      <c r="B9" s="45" t="s">
        <v>13</v>
      </c>
      <c r="C9" s="46"/>
      <c r="D9" s="47"/>
    </row>
    <row r="10" spans="1:6" ht="33" customHeight="1" x14ac:dyDescent="0.25">
      <c r="A10" s="41" t="s">
        <v>0</v>
      </c>
      <c r="B10" s="55" t="s">
        <v>3</v>
      </c>
      <c r="C10" s="56" t="s">
        <v>234</v>
      </c>
      <c r="D10" s="57"/>
    </row>
    <row r="11" spans="1:6" x14ac:dyDescent="0.25">
      <c r="A11" s="41" t="s">
        <v>0</v>
      </c>
      <c r="C11" s="58"/>
    </row>
    <row r="12" spans="1:6" ht="23.25" customHeight="1" x14ac:dyDescent="0.25">
      <c r="A12" s="41" t="s">
        <v>0</v>
      </c>
      <c r="B12" s="45" t="s">
        <v>14</v>
      </c>
      <c r="C12" s="46"/>
      <c r="D12" s="47"/>
    </row>
    <row r="13" spans="1:6" ht="33" customHeight="1" x14ac:dyDescent="0.25">
      <c r="A13" s="41" t="s">
        <v>0</v>
      </c>
      <c r="B13" s="55" t="s">
        <v>3</v>
      </c>
      <c r="C13" s="62" t="s">
        <v>266</v>
      </c>
      <c r="D13" s="65"/>
    </row>
    <row r="14" spans="1:6" x14ac:dyDescent="0.25">
      <c r="A14" s="41" t="s">
        <v>0</v>
      </c>
    </row>
    <row r="15" spans="1:6" ht="23.25" customHeight="1" x14ac:dyDescent="0.25">
      <c r="A15" s="41" t="s">
        <v>0</v>
      </c>
      <c r="B15" s="45" t="s">
        <v>15</v>
      </c>
      <c r="C15" s="46"/>
      <c r="D15" s="47"/>
    </row>
    <row r="16" spans="1:6" ht="18" customHeight="1" x14ac:dyDescent="0.25">
      <c r="A16" s="41"/>
      <c r="B16" s="52" t="s">
        <v>3</v>
      </c>
      <c r="C16" s="73" t="s">
        <v>237</v>
      </c>
      <c r="D16" s="61"/>
      <c r="E16"/>
      <c r="F16"/>
    </row>
    <row r="17" spans="1:6" ht="33" customHeight="1" x14ac:dyDescent="0.25">
      <c r="A17" s="41" t="s">
        <v>0</v>
      </c>
      <c r="B17" s="52" t="s">
        <v>20</v>
      </c>
      <c r="C17" s="53" t="s">
        <v>235</v>
      </c>
      <c r="D17" s="54"/>
    </row>
    <row r="18" spans="1:6" ht="33" customHeight="1" x14ac:dyDescent="0.25">
      <c r="A18" s="41" t="s">
        <v>0</v>
      </c>
      <c r="B18" s="52" t="s">
        <v>21</v>
      </c>
      <c r="C18" s="53" t="s">
        <v>236</v>
      </c>
      <c r="D18" s="54"/>
    </row>
    <row r="19" spans="1:6" ht="18" customHeight="1" x14ac:dyDescent="0.25">
      <c r="A19" s="41" t="s">
        <v>0</v>
      </c>
      <c r="B19" s="52"/>
      <c r="C19" s="53" t="s">
        <v>22</v>
      </c>
      <c r="D19" s="54"/>
    </row>
    <row r="20" spans="1:6" ht="18" customHeight="1" x14ac:dyDescent="0.25">
      <c r="A20" s="41" t="s">
        <v>0</v>
      </c>
      <c r="B20" s="55" t="s">
        <v>3</v>
      </c>
      <c r="C20" s="49" t="s">
        <v>23</v>
      </c>
      <c r="D20" s="57"/>
    </row>
    <row r="21" spans="1:6" x14ac:dyDescent="0.25">
      <c r="A21" s="41" t="s">
        <v>0</v>
      </c>
    </row>
    <row r="22" spans="1:6" ht="23.25" customHeight="1" x14ac:dyDescent="0.25">
      <c r="A22" s="41" t="s">
        <v>0</v>
      </c>
      <c r="B22" s="45" t="s">
        <v>16</v>
      </c>
      <c r="C22" s="46"/>
      <c r="D22" s="47"/>
    </row>
    <row r="23" spans="1:6" ht="18" customHeight="1" x14ac:dyDescent="0.25">
      <c r="A23" s="41" t="s">
        <v>0</v>
      </c>
      <c r="B23" s="52" t="s">
        <v>3</v>
      </c>
      <c r="C23" s="72" t="s">
        <v>24</v>
      </c>
      <c r="D23" s="61"/>
    </row>
    <row r="24" spans="1:6" ht="18" customHeight="1" x14ac:dyDescent="0.25">
      <c r="A24" s="41" t="s">
        <v>0</v>
      </c>
      <c r="B24" s="52" t="s">
        <v>3</v>
      </c>
      <c r="C24" s="72" t="s">
        <v>25</v>
      </c>
      <c r="D24" s="61"/>
      <c r="E24" s="77"/>
      <c r="F24" s="77"/>
    </row>
    <row r="25" spans="1:6" ht="18" customHeight="1" x14ac:dyDescent="0.25">
      <c r="A25" s="41"/>
      <c r="B25" s="52" t="s">
        <v>3</v>
      </c>
      <c r="C25" s="72" t="s">
        <v>238</v>
      </c>
      <c r="D25" s="61"/>
      <c r="E25"/>
      <c r="F25"/>
    </row>
    <row r="26" spans="1:6" ht="18.75" customHeight="1" x14ac:dyDescent="0.25">
      <c r="A26" s="41" t="s">
        <v>0</v>
      </c>
      <c r="B26" s="55" t="s">
        <v>3</v>
      </c>
      <c r="C26" s="64" t="s">
        <v>26</v>
      </c>
      <c r="D26" s="57"/>
    </row>
  </sheetData>
  <sheetProtection sheet="1" objects="1" scenarios="1"/>
  <hyperlinks>
    <hyperlink ref="C23" r:id="rId1"/>
    <hyperlink ref="C26" r:id="rId2"/>
    <hyperlink ref="C24" r:id="rId3"/>
    <hyperlink ref="C16" r:id="rId4"/>
    <hyperlink ref="C25" r:id="rId5" location=":~:text=Service%20Delivery%20Plan"/>
    <hyperlink ref="C13" r:id="rId6"/>
  </hyperlinks>
  <pageMargins left="0.7" right="0.7" top="0.75" bottom="0.75" header="0.3" footer="0.3"/>
  <pageSetup orientation="portrait" horizontalDpi="300" verticalDpi="300"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8" tint="0.59999389629810485"/>
  </sheetPr>
  <dimension ref="A1:F28"/>
  <sheetViews>
    <sheetView showGridLines="0" showRowColHeaders="0" workbookViewId="0">
      <selection activeCell="A75" sqref="A75"/>
    </sheetView>
  </sheetViews>
  <sheetFormatPr defaultRowHeight="15" x14ac:dyDescent="0.25"/>
  <cols>
    <col min="1" max="1" width="2.7109375" style="69" customWidth="1"/>
    <col min="2" max="2" width="5.42578125" style="51" customWidth="1"/>
    <col min="3" max="3" width="88.85546875" style="43" customWidth="1"/>
    <col min="4" max="4" width="2" style="39" customWidth="1"/>
    <col min="5" max="16384" width="9.140625" style="39"/>
  </cols>
  <sheetData>
    <row r="1" spans="1:6" x14ac:dyDescent="0.25">
      <c r="A1" s="41" t="s">
        <v>0</v>
      </c>
      <c r="C1" s="41" t="s">
        <v>0</v>
      </c>
    </row>
    <row r="2" spans="1:6" ht="23.25" x14ac:dyDescent="0.25">
      <c r="A2" s="41" t="s">
        <v>0</v>
      </c>
      <c r="B2" s="80" t="s">
        <v>10</v>
      </c>
      <c r="C2" s="81"/>
      <c r="D2" s="82"/>
    </row>
    <row r="3" spans="1:6" ht="24.75" x14ac:dyDescent="0.25">
      <c r="A3" s="41" t="s">
        <v>0</v>
      </c>
      <c r="B3" s="78" t="s">
        <v>262</v>
      </c>
      <c r="C3" s="38"/>
      <c r="D3" s="79"/>
    </row>
    <row r="4" spans="1:6" x14ac:dyDescent="0.25">
      <c r="A4" s="41" t="s">
        <v>0</v>
      </c>
      <c r="B4" s="42"/>
      <c r="F4" s="44"/>
    </row>
    <row r="5" spans="1:6" ht="23.25" customHeight="1" x14ac:dyDescent="0.25">
      <c r="A5" s="41" t="s">
        <v>0</v>
      </c>
      <c r="B5" s="45" t="s">
        <v>12</v>
      </c>
      <c r="C5" s="46"/>
      <c r="D5" s="47"/>
      <c r="F5" s="44"/>
    </row>
    <row r="6" spans="1:6" ht="48" customHeight="1" x14ac:dyDescent="0.25">
      <c r="A6" s="41" t="s">
        <v>0</v>
      </c>
      <c r="B6" s="113"/>
      <c r="C6" s="49" t="s">
        <v>261</v>
      </c>
      <c r="D6" s="114"/>
      <c r="F6" s="44"/>
    </row>
    <row r="7" spans="1:6" x14ac:dyDescent="0.25">
      <c r="A7" s="41" t="s">
        <v>0</v>
      </c>
    </row>
    <row r="8" spans="1:6" ht="23.25" customHeight="1" x14ac:dyDescent="0.25">
      <c r="A8" s="41" t="s">
        <v>0</v>
      </c>
      <c r="B8" s="45" t="s">
        <v>13</v>
      </c>
      <c r="C8" s="46"/>
      <c r="D8" s="47"/>
    </row>
    <row r="9" spans="1:6" ht="33" customHeight="1" x14ac:dyDescent="0.25">
      <c r="A9" s="41" t="s">
        <v>0</v>
      </c>
      <c r="B9" s="52" t="s">
        <v>3</v>
      </c>
      <c r="C9" s="53" t="s">
        <v>263</v>
      </c>
      <c r="D9" s="54"/>
    </row>
    <row r="10" spans="1:6" ht="33" customHeight="1" x14ac:dyDescent="0.25">
      <c r="A10" s="41" t="s">
        <v>0</v>
      </c>
      <c r="B10" s="55" t="s">
        <v>3</v>
      </c>
      <c r="C10" s="56" t="s">
        <v>264</v>
      </c>
      <c r="D10" s="57"/>
    </row>
    <row r="11" spans="1:6" x14ac:dyDescent="0.25">
      <c r="A11" s="41" t="s">
        <v>0</v>
      </c>
      <c r="C11" s="58"/>
    </row>
    <row r="12" spans="1:6" ht="23.25" customHeight="1" x14ac:dyDescent="0.25">
      <c r="A12" s="41" t="s">
        <v>0</v>
      </c>
      <c r="B12" s="45" t="s">
        <v>14</v>
      </c>
      <c r="C12" s="46"/>
      <c r="D12" s="47"/>
    </row>
    <row r="13" spans="1:6" ht="18.75" customHeight="1" x14ac:dyDescent="0.25">
      <c r="A13" s="41" t="s">
        <v>0</v>
      </c>
      <c r="B13" s="55" t="s">
        <v>3</v>
      </c>
      <c r="C13" s="62" t="s">
        <v>269</v>
      </c>
      <c r="D13" s="65"/>
    </row>
    <row r="14" spans="1:6" x14ac:dyDescent="0.25">
      <c r="A14" s="41" t="s">
        <v>0</v>
      </c>
    </row>
    <row r="15" spans="1:6" ht="23.25" customHeight="1" x14ac:dyDescent="0.25">
      <c r="A15" s="41" t="s">
        <v>0</v>
      </c>
      <c r="B15" s="45" t="s">
        <v>15</v>
      </c>
      <c r="C15" s="46"/>
      <c r="D15" s="47"/>
    </row>
    <row r="16" spans="1:6" ht="15" customHeight="1" x14ac:dyDescent="0.25">
      <c r="A16" s="41" t="s">
        <v>0</v>
      </c>
      <c r="B16" s="74" t="s">
        <v>271</v>
      </c>
      <c r="C16" s="115"/>
      <c r="D16" s="61"/>
    </row>
    <row r="17" spans="1:4" ht="18" customHeight="1" x14ac:dyDescent="0.25">
      <c r="A17" s="41" t="s">
        <v>0</v>
      </c>
      <c r="B17" s="74" t="s">
        <v>272</v>
      </c>
      <c r="C17" s="115"/>
      <c r="D17" s="61"/>
    </row>
    <row r="18" spans="1:4" ht="18" customHeight="1" x14ac:dyDescent="0.25">
      <c r="A18" s="41" t="s">
        <v>0</v>
      </c>
      <c r="B18" s="116" t="s">
        <v>3</v>
      </c>
      <c r="C18" s="75" t="s">
        <v>273</v>
      </c>
      <c r="D18" s="61"/>
    </row>
    <row r="19" spans="1:4" ht="18" customHeight="1" x14ac:dyDescent="0.25">
      <c r="A19" s="41" t="s">
        <v>0</v>
      </c>
      <c r="B19" s="116" t="s">
        <v>3</v>
      </c>
      <c r="C19" s="75" t="s">
        <v>274</v>
      </c>
      <c r="D19" s="61"/>
    </row>
    <row r="20" spans="1:4" ht="18" customHeight="1" x14ac:dyDescent="0.25">
      <c r="A20" s="41" t="s">
        <v>0</v>
      </c>
      <c r="B20" s="116" t="s">
        <v>3</v>
      </c>
      <c r="C20" s="75" t="s">
        <v>275</v>
      </c>
      <c r="D20" s="61"/>
    </row>
    <row r="21" spans="1:4" ht="18" customHeight="1" x14ac:dyDescent="0.25">
      <c r="A21" s="41" t="s">
        <v>0</v>
      </c>
      <c r="B21" s="116" t="s">
        <v>3</v>
      </c>
      <c r="C21" s="75" t="s">
        <v>276</v>
      </c>
      <c r="D21" s="61"/>
    </row>
    <row r="22" spans="1:4" ht="18" customHeight="1" x14ac:dyDescent="0.25">
      <c r="A22" s="41" t="s">
        <v>0</v>
      </c>
      <c r="B22" s="116" t="s">
        <v>3</v>
      </c>
      <c r="C22" s="75" t="s">
        <v>277</v>
      </c>
      <c r="D22" s="61"/>
    </row>
    <row r="23" spans="1:4" ht="18" customHeight="1" x14ac:dyDescent="0.25">
      <c r="A23" s="41"/>
      <c r="B23" s="74" t="s">
        <v>278</v>
      </c>
      <c r="C23" s="115"/>
      <c r="D23" s="61"/>
    </row>
    <row r="24" spans="1:4" ht="18.75" customHeight="1" x14ac:dyDescent="0.25">
      <c r="A24" s="41"/>
      <c r="B24" s="212" t="s">
        <v>279</v>
      </c>
      <c r="C24" s="213"/>
      <c r="D24" s="214"/>
    </row>
    <row r="25" spans="1:4" x14ac:dyDescent="0.25">
      <c r="A25" s="41" t="s">
        <v>0</v>
      </c>
    </row>
    <row r="26" spans="1:4" ht="23.25" customHeight="1" x14ac:dyDescent="0.25">
      <c r="A26" s="41" t="s">
        <v>0</v>
      </c>
      <c r="B26" s="45" t="s">
        <v>16</v>
      </c>
      <c r="C26" s="46"/>
      <c r="D26" s="47"/>
    </row>
    <row r="27" spans="1:4" ht="18" customHeight="1" x14ac:dyDescent="0.25">
      <c r="A27" s="41" t="s">
        <v>0</v>
      </c>
      <c r="B27" s="52" t="s">
        <v>3</v>
      </c>
      <c r="C27" s="67" t="s">
        <v>265</v>
      </c>
      <c r="D27" s="61"/>
    </row>
    <row r="28" spans="1:4" ht="18.75" customHeight="1" x14ac:dyDescent="0.25">
      <c r="A28" s="41" t="s">
        <v>0</v>
      </c>
      <c r="B28" s="55" t="s">
        <v>3</v>
      </c>
      <c r="C28" s="68" t="s">
        <v>270</v>
      </c>
      <c r="D28" s="50"/>
    </row>
  </sheetData>
  <sheetProtection sheet="1" objects="1" scenarios="1"/>
  <mergeCells count="1">
    <mergeCell ref="B24:D24"/>
  </mergeCells>
  <hyperlinks>
    <hyperlink ref="C27" r:id="rId1"/>
    <hyperlink ref="C28" r:id="rId2"/>
    <hyperlink ref="C13" r:id="rId3"/>
    <hyperlink ref="B24:D24" r:id="rId4" display="More information about allowable uses can be found in the Oregon Federal Funds Guide."/>
  </hyperlinks>
  <pageMargins left="0.7" right="0.7" top="0.75" bottom="0.75" header="0.3" footer="0.3"/>
  <pageSetup orientation="portrait" horizontalDpi="300" verticalDpi="300"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8" tint="0.59999389629810485"/>
  </sheetPr>
  <dimension ref="A1:F28"/>
  <sheetViews>
    <sheetView showGridLines="0" showRowColHeaders="0" workbookViewId="0">
      <selection activeCell="A75" sqref="A75"/>
    </sheetView>
  </sheetViews>
  <sheetFormatPr defaultRowHeight="15" x14ac:dyDescent="0.25"/>
  <cols>
    <col min="1" max="1" width="2.7109375" style="69" customWidth="1"/>
    <col min="2" max="2" width="5.42578125" style="51" customWidth="1"/>
    <col min="3" max="3" width="94.7109375" style="43" customWidth="1"/>
    <col min="4" max="4" width="2" style="39" customWidth="1"/>
    <col min="5" max="16384" width="9.140625" style="39"/>
  </cols>
  <sheetData>
    <row r="1" spans="1:6" x14ac:dyDescent="0.25">
      <c r="A1" s="41" t="s">
        <v>0</v>
      </c>
      <c r="C1" s="41" t="s">
        <v>0</v>
      </c>
    </row>
    <row r="2" spans="1:6" ht="23.25" x14ac:dyDescent="0.25">
      <c r="A2" s="41" t="s">
        <v>0</v>
      </c>
      <c r="B2" s="80" t="s">
        <v>10</v>
      </c>
      <c r="C2" s="81"/>
      <c r="D2" s="82"/>
    </row>
    <row r="3" spans="1:6" ht="24.75" x14ac:dyDescent="0.25">
      <c r="A3" s="41" t="s">
        <v>0</v>
      </c>
      <c r="B3" s="78" t="s">
        <v>280</v>
      </c>
      <c r="C3" s="38"/>
      <c r="D3" s="79"/>
    </row>
    <row r="4" spans="1:6" x14ac:dyDescent="0.25">
      <c r="A4" s="41" t="s">
        <v>0</v>
      </c>
      <c r="B4" s="42"/>
      <c r="F4" s="44"/>
    </row>
    <row r="5" spans="1:6" ht="23.25" customHeight="1" x14ac:dyDescent="0.25">
      <c r="A5" s="41" t="s">
        <v>0</v>
      </c>
      <c r="B5" s="45" t="s">
        <v>12</v>
      </c>
      <c r="C5" s="46"/>
      <c r="D5" s="47"/>
      <c r="F5" s="44"/>
    </row>
    <row r="6" spans="1:6" ht="33" customHeight="1" x14ac:dyDescent="0.25">
      <c r="A6" s="41" t="s">
        <v>0</v>
      </c>
      <c r="B6" s="48"/>
      <c r="C6" s="49" t="s">
        <v>281</v>
      </c>
      <c r="D6" s="50"/>
      <c r="F6" s="44"/>
    </row>
    <row r="7" spans="1:6" x14ac:dyDescent="0.25">
      <c r="A7" s="41" t="s">
        <v>0</v>
      </c>
    </row>
    <row r="8" spans="1:6" ht="23.25" customHeight="1" x14ac:dyDescent="0.25">
      <c r="A8" s="41" t="s">
        <v>0</v>
      </c>
      <c r="B8" s="45" t="s">
        <v>13</v>
      </c>
      <c r="C8" s="46"/>
      <c r="D8" s="47"/>
    </row>
    <row r="9" spans="1:6" ht="33" customHeight="1" x14ac:dyDescent="0.25">
      <c r="A9" s="41" t="s">
        <v>0</v>
      </c>
      <c r="B9" s="55" t="s">
        <v>3</v>
      </c>
      <c r="C9" s="49" t="s">
        <v>282</v>
      </c>
      <c r="D9" s="65"/>
    </row>
    <row r="10" spans="1:6" x14ac:dyDescent="0.25">
      <c r="A10" s="41" t="s">
        <v>0</v>
      </c>
      <c r="C10" s="58"/>
    </row>
    <row r="11" spans="1:6" ht="23.25" customHeight="1" x14ac:dyDescent="0.25">
      <c r="A11" s="41" t="s">
        <v>0</v>
      </c>
      <c r="B11" s="45" t="s">
        <v>14</v>
      </c>
      <c r="C11" s="46"/>
      <c r="D11" s="47"/>
    </row>
    <row r="12" spans="1:6" ht="18.75" customHeight="1" x14ac:dyDescent="0.25">
      <c r="A12" s="41" t="s">
        <v>0</v>
      </c>
      <c r="B12" s="55" t="s">
        <v>3</v>
      </c>
      <c r="C12" s="62" t="s">
        <v>283</v>
      </c>
      <c r="D12" s="63"/>
    </row>
    <row r="13" spans="1:6" x14ac:dyDescent="0.25">
      <c r="A13" s="41" t="s">
        <v>0</v>
      </c>
    </row>
    <row r="14" spans="1:6" ht="23.25" customHeight="1" x14ac:dyDescent="0.25">
      <c r="A14" s="41" t="s">
        <v>0</v>
      </c>
      <c r="B14" s="45" t="s">
        <v>15</v>
      </c>
      <c r="C14" s="46"/>
      <c r="D14" s="47"/>
    </row>
    <row r="15" spans="1:6" ht="15" customHeight="1" x14ac:dyDescent="0.25">
      <c r="A15" s="41"/>
      <c r="B15" s="74" t="s">
        <v>284</v>
      </c>
      <c r="C15" s="115"/>
      <c r="D15" s="61"/>
    </row>
    <row r="16" spans="1:6" ht="18" customHeight="1" x14ac:dyDescent="0.25">
      <c r="A16" s="41"/>
      <c r="B16" s="74" t="s">
        <v>285</v>
      </c>
      <c r="C16" s="115"/>
      <c r="D16" s="61"/>
    </row>
    <row r="17" spans="1:4" ht="18" customHeight="1" x14ac:dyDescent="0.25">
      <c r="A17" s="41"/>
      <c r="B17" s="118" t="s">
        <v>286</v>
      </c>
      <c r="C17" s="115" t="s">
        <v>289</v>
      </c>
      <c r="D17" s="61"/>
    </row>
    <row r="18" spans="1:4" ht="18" customHeight="1" x14ac:dyDescent="0.25">
      <c r="A18" s="41"/>
      <c r="B18" s="118" t="s">
        <v>287</v>
      </c>
      <c r="C18" s="115" t="s">
        <v>290</v>
      </c>
      <c r="D18" s="61"/>
    </row>
    <row r="19" spans="1:4" ht="33" customHeight="1" x14ac:dyDescent="0.25">
      <c r="A19" s="41"/>
      <c r="B19" s="118" t="s">
        <v>288</v>
      </c>
      <c r="C19" s="115" t="s">
        <v>291</v>
      </c>
      <c r="D19" s="61"/>
    </row>
    <row r="20" spans="1:4" ht="18" customHeight="1" x14ac:dyDescent="0.25">
      <c r="A20" s="41"/>
      <c r="B20" s="74" t="s">
        <v>292</v>
      </c>
      <c r="C20" s="115"/>
      <c r="D20" s="61"/>
    </row>
    <row r="21" spans="1:4" ht="18.75" customHeight="1" x14ac:dyDescent="0.25">
      <c r="A21" s="41" t="s">
        <v>0</v>
      </c>
      <c r="B21" s="212" t="s">
        <v>279</v>
      </c>
      <c r="C21" s="213"/>
      <c r="D21" s="214"/>
    </row>
    <row r="22" spans="1:4" ht="15" customHeight="1" x14ac:dyDescent="0.25">
      <c r="A22" s="41" t="s">
        <v>0</v>
      </c>
      <c r="B22" s="39"/>
      <c r="C22" s="39"/>
    </row>
    <row r="23" spans="1:4" ht="23.25" customHeight="1" x14ac:dyDescent="0.25">
      <c r="A23" s="41" t="s">
        <v>0</v>
      </c>
      <c r="B23" s="45" t="s">
        <v>231</v>
      </c>
      <c r="C23" s="46"/>
      <c r="D23" s="47"/>
    </row>
    <row r="24" spans="1:4" ht="18" customHeight="1" x14ac:dyDescent="0.25">
      <c r="A24" s="41" t="s">
        <v>0</v>
      </c>
      <c r="B24" s="55" t="s">
        <v>3</v>
      </c>
      <c r="C24" s="66" t="s">
        <v>293</v>
      </c>
      <c r="D24" s="65"/>
    </row>
    <row r="25" spans="1:4" x14ac:dyDescent="0.25">
      <c r="A25" s="41" t="s">
        <v>0</v>
      </c>
    </row>
    <row r="26" spans="1:4" ht="23.25" customHeight="1" x14ac:dyDescent="0.25">
      <c r="A26" s="41" t="s">
        <v>0</v>
      </c>
      <c r="B26" s="45" t="s">
        <v>16</v>
      </c>
      <c r="C26" s="46"/>
      <c r="D26" s="47"/>
    </row>
    <row r="27" spans="1:4" ht="18" customHeight="1" x14ac:dyDescent="0.25">
      <c r="A27" s="41" t="s">
        <v>0</v>
      </c>
      <c r="B27" s="52" t="s">
        <v>3</v>
      </c>
      <c r="C27" s="67" t="s">
        <v>230</v>
      </c>
      <c r="D27" s="61"/>
    </row>
    <row r="28" spans="1:4" ht="18.75" customHeight="1" x14ac:dyDescent="0.25">
      <c r="A28" s="41" t="s">
        <v>0</v>
      </c>
      <c r="B28" s="55" t="s">
        <v>3</v>
      </c>
      <c r="C28" s="68" t="s">
        <v>294</v>
      </c>
      <c r="D28" s="50"/>
    </row>
  </sheetData>
  <sheetProtection sheet="1" objects="1" scenarios="1"/>
  <mergeCells count="1">
    <mergeCell ref="B21:D21"/>
  </mergeCells>
  <hyperlinks>
    <hyperlink ref="C27" r:id="rId1"/>
    <hyperlink ref="C28" r:id="rId2"/>
    <hyperlink ref="C12" r:id="rId3" display="The Supplement, not Supplant requirement does apply to Title II-A funds."/>
    <hyperlink ref="B21:D21" r:id="rId4" display="More information about allowable uses can be found in the Oregon Federal Funds Guide."/>
  </hyperlinks>
  <pageMargins left="0.7" right="0.7" top="0.75" bottom="0.75" header="0.3" footer="0.3"/>
  <pageSetup orientation="portrait" horizontalDpi="300" verticalDpi="30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D634F791A68E448BB12BA2A972606E" ma:contentTypeVersion="9" ma:contentTypeDescription="Create a new document." ma:contentTypeScope="" ma:versionID="4a28d3a6c841c990b00a279ff2874a0a">
  <xsd:schema xmlns:xsd="http://www.w3.org/2001/XMLSchema" xmlns:xs="http://www.w3.org/2001/XMLSchema" xmlns:p="http://schemas.microsoft.com/office/2006/metadata/properties" xmlns:ns1="http://schemas.microsoft.com/sharepoint/v3" xmlns:ns2="edb5ef48-5285-463e-a2b9-308f2d437c3d" xmlns:ns3="54031767-dd6d-417c-ab73-583408f47564" targetNamespace="http://schemas.microsoft.com/office/2006/metadata/properties" ma:root="true" ma:fieldsID="3a1546a14cda2ed46116909da332764f" ns1:_="" ns2:_="" ns3:_="">
    <xsd:import namespace="http://schemas.microsoft.com/sharepoint/v3"/>
    <xsd:import namespace="edb5ef48-5285-463e-a2b9-308f2d437c3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b5ef48-5285-463e-a2b9-308f2d437c3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edb5ef48-5285-463e-a2b9-308f2d437c3d" xsi:nil="true"/>
    <Remediation_x0020_Date xmlns="edb5ef48-5285-463e-a2b9-308f2d437c3d">2023-05-04T07:00:00+00:00</Remediation_x0020_Date>
    <Priority xmlns="edb5ef48-5285-463e-a2b9-308f2d437c3d">New</Priority>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B9F5D1B-9511-4D5D-AD7B-C36A3F011475}"/>
</file>

<file path=customXml/itemProps2.xml><?xml version="1.0" encoding="utf-8"?>
<ds:datastoreItem xmlns:ds="http://schemas.openxmlformats.org/officeDocument/2006/customXml" ds:itemID="{72B92C1C-D64A-4CAF-A131-B495E58E6767}"/>
</file>

<file path=customXml/itemProps3.xml><?xml version="1.0" encoding="utf-8"?>
<ds:datastoreItem xmlns:ds="http://schemas.openxmlformats.org/officeDocument/2006/customXml" ds:itemID="{265D0491-4930-4556-8275-2492AB59FD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Braiding Tool</vt:lpstr>
      <vt:lpstr>Totals by Category</vt:lpstr>
      <vt:lpstr>Example Braiding Tool</vt:lpstr>
      <vt:lpstr>Example Totals by Category</vt:lpstr>
      <vt:lpstr>Title I-A</vt:lpstr>
      <vt:lpstr>Title I-C</vt:lpstr>
      <vt:lpstr>Title II-A</vt:lpstr>
      <vt:lpstr>Title IV-A</vt:lpstr>
      <vt:lpstr>Title IV-B</vt:lpstr>
      <vt:lpstr>ESSER</vt:lpstr>
      <vt:lpstr>SSA Summer</vt:lpstr>
      <vt:lpstr>Jump Start Kinder</vt:lpstr>
      <vt:lpstr>Fx &amp; Obj Codes</vt:lpstr>
    </vt:vector>
  </TitlesOfParts>
  <Manager/>
  <Company>Oregon Department of Education (ODE)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ODE Summer Learning Braiding Funds Budget Tool</dc:title>
  <dc:subject/>
  <dc:creator>Savanah.Solario@ode.oregon.gov</dc:creator>
  <cp:keywords>Oregon Department of Education (ODE)</cp:keywords>
  <dc:description/>
  <cp:lastModifiedBy>"SolarioS"</cp:lastModifiedBy>
  <cp:revision/>
  <dcterms:created xsi:type="dcterms:W3CDTF">2020-01-15T23:44:12Z</dcterms:created>
  <dcterms:modified xsi:type="dcterms:W3CDTF">2023-05-04T15:25:10Z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0x0101008AD634F791A68E448BB12BA2A972606E</vt:lpwstr>
  </property>
</Properties>
</file>