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_04 Healthy and Safe Schools\Lead In Water Testing Reimbursement\Admin\"/>
    </mc:Choice>
  </mc:AlternateContent>
  <xr:revisionPtr revIDLastSave="0" documentId="13_ncr:1_{8421BF3D-D341-4553-A2DF-9857D02C28B7}" xr6:coauthVersionLast="47" xr6:coauthVersionMax="47" xr10:uidLastSave="{00000000-0000-0000-0000-000000000000}"/>
  <bookViews>
    <workbookView xWindow="28680" yWindow="-120" windowWidth="29040" windowHeight="15720" tabRatio="906" xr2:uid="{00000000-000D-0000-FFFF-FFFF00000000}"/>
  </bookViews>
  <sheets>
    <sheet name="START HERE" sheetId="3" r:id="rId1"/>
    <sheet name="Main Building (EXAMPLE)" sheetId="41" r:id="rId2"/>
    <sheet name="Building 1" sheetId="10" r:id="rId3"/>
    <sheet name="Building 2" sheetId="42" r:id="rId4"/>
    <sheet name="Building 3" sheetId="43" r:id="rId5"/>
    <sheet name="Building 4" sheetId="44" r:id="rId6"/>
    <sheet name="Building 5" sheetId="45" r:id="rId7"/>
    <sheet name="Building 6" sheetId="46" state="hidden" r:id="rId8"/>
    <sheet name="Building 7" sheetId="47" state="hidden" r:id="rId9"/>
    <sheet name="Building 8" sheetId="48" state="hidden" r:id="rId10"/>
    <sheet name="Building 9" sheetId="49" state="hidden" r:id="rId11"/>
    <sheet name="Building 10" sheetId="50" state="hidden" r:id="rId12"/>
    <sheet name="Remediation Action Codes" sheetId="35" r:id="rId13"/>
    <sheet name="Fixture ID # Codes" sheetId="2" r:id="rId14"/>
    <sheet name="Entity IDs" sheetId="26" r:id="rId15"/>
    <sheet name="Code Tables" sheetId="36" state="hidden" r:id="rId16"/>
  </sheets>
  <definedNames>
    <definedName name="_xlnm._FilterDatabase" localSheetId="14" hidden="1">'Entity IDs'!#REF!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12" i="50" l="1"/>
  <c r="N312" i="50"/>
  <c r="M312" i="50"/>
  <c r="Q311" i="50"/>
  <c r="N311" i="50"/>
  <c r="M311" i="50"/>
  <c r="Q310" i="50"/>
  <c r="N310" i="50"/>
  <c r="M310" i="50"/>
  <c r="Q309" i="50"/>
  <c r="N309" i="50"/>
  <c r="M309" i="50"/>
  <c r="Q308" i="50"/>
  <c r="N308" i="50"/>
  <c r="M308" i="50"/>
  <c r="Q307" i="50"/>
  <c r="N307" i="50"/>
  <c r="M307" i="50"/>
  <c r="Q306" i="50"/>
  <c r="N306" i="50"/>
  <c r="M306" i="50"/>
  <c r="Q305" i="50"/>
  <c r="N305" i="50"/>
  <c r="M305" i="50"/>
  <c r="Q304" i="50"/>
  <c r="N304" i="50"/>
  <c r="M304" i="50"/>
  <c r="Q303" i="50"/>
  <c r="N303" i="50"/>
  <c r="M303" i="50"/>
  <c r="Q302" i="50"/>
  <c r="N302" i="50"/>
  <c r="M302" i="50"/>
  <c r="Q301" i="50"/>
  <c r="N301" i="50"/>
  <c r="M301" i="50"/>
  <c r="Q300" i="50"/>
  <c r="N300" i="50"/>
  <c r="M300" i="50"/>
  <c r="Q299" i="50"/>
  <c r="N299" i="50"/>
  <c r="M299" i="50"/>
  <c r="Q298" i="50"/>
  <c r="N298" i="50"/>
  <c r="M298" i="50"/>
  <c r="Q297" i="50"/>
  <c r="N297" i="50"/>
  <c r="M297" i="50"/>
  <c r="Q296" i="50"/>
  <c r="N296" i="50"/>
  <c r="M296" i="50"/>
  <c r="Q295" i="50"/>
  <c r="N295" i="50"/>
  <c r="M295" i="50"/>
  <c r="Q294" i="50"/>
  <c r="N294" i="50"/>
  <c r="M294" i="50"/>
  <c r="Q293" i="50"/>
  <c r="N293" i="50"/>
  <c r="M293" i="50"/>
  <c r="Q292" i="50"/>
  <c r="N292" i="50"/>
  <c r="M292" i="50"/>
  <c r="Q291" i="50"/>
  <c r="N291" i="50"/>
  <c r="M291" i="50"/>
  <c r="Q290" i="50"/>
  <c r="N290" i="50"/>
  <c r="M290" i="50"/>
  <c r="Q289" i="50"/>
  <c r="N289" i="50"/>
  <c r="M289" i="50"/>
  <c r="Q288" i="50"/>
  <c r="N288" i="50"/>
  <c r="M288" i="50"/>
  <c r="Q287" i="50"/>
  <c r="N287" i="50"/>
  <c r="M287" i="50"/>
  <c r="Q286" i="50"/>
  <c r="N286" i="50"/>
  <c r="M286" i="50"/>
  <c r="Q285" i="50"/>
  <c r="N285" i="50"/>
  <c r="M285" i="50"/>
  <c r="Q284" i="50"/>
  <c r="N284" i="50"/>
  <c r="M284" i="50"/>
  <c r="Q283" i="50"/>
  <c r="N283" i="50"/>
  <c r="M283" i="50"/>
  <c r="Q282" i="50"/>
  <c r="N282" i="50"/>
  <c r="M282" i="50"/>
  <c r="Q281" i="50"/>
  <c r="N281" i="50"/>
  <c r="M281" i="50"/>
  <c r="Q280" i="50"/>
  <c r="N280" i="50"/>
  <c r="M280" i="50"/>
  <c r="Q279" i="50"/>
  <c r="N279" i="50"/>
  <c r="M279" i="50"/>
  <c r="Q278" i="50"/>
  <c r="N278" i="50"/>
  <c r="M278" i="50"/>
  <c r="Q277" i="50"/>
  <c r="N277" i="50"/>
  <c r="M277" i="50"/>
  <c r="Q276" i="50"/>
  <c r="N276" i="50"/>
  <c r="M276" i="50"/>
  <c r="Q275" i="50"/>
  <c r="N275" i="50"/>
  <c r="M275" i="50"/>
  <c r="Q274" i="50"/>
  <c r="N274" i="50"/>
  <c r="M274" i="50"/>
  <c r="Q273" i="50"/>
  <c r="N273" i="50"/>
  <c r="M273" i="50"/>
  <c r="Q272" i="50"/>
  <c r="N272" i="50"/>
  <c r="M272" i="50"/>
  <c r="Q271" i="50"/>
  <c r="N271" i="50"/>
  <c r="M271" i="50"/>
  <c r="Q270" i="50"/>
  <c r="N270" i="50"/>
  <c r="M270" i="50"/>
  <c r="Q269" i="50"/>
  <c r="N269" i="50"/>
  <c r="M269" i="50"/>
  <c r="Q268" i="50"/>
  <c r="N268" i="50"/>
  <c r="M268" i="50"/>
  <c r="Q267" i="50"/>
  <c r="N267" i="50"/>
  <c r="M267" i="50"/>
  <c r="Q266" i="50"/>
  <c r="N266" i="50"/>
  <c r="M266" i="50"/>
  <c r="Q265" i="50"/>
  <c r="N265" i="50"/>
  <c r="M265" i="50"/>
  <c r="Q264" i="50"/>
  <c r="N264" i="50"/>
  <c r="M264" i="50"/>
  <c r="Q263" i="50"/>
  <c r="N263" i="50"/>
  <c r="M263" i="50"/>
  <c r="Q262" i="50"/>
  <c r="N262" i="50"/>
  <c r="M262" i="50"/>
  <c r="Q261" i="50"/>
  <c r="N261" i="50"/>
  <c r="M261" i="50"/>
  <c r="Q260" i="50"/>
  <c r="N260" i="50"/>
  <c r="M260" i="50"/>
  <c r="Q259" i="50"/>
  <c r="N259" i="50"/>
  <c r="M259" i="50"/>
  <c r="Q258" i="50"/>
  <c r="N258" i="50"/>
  <c r="M258" i="50"/>
  <c r="Q257" i="50"/>
  <c r="N257" i="50"/>
  <c r="M257" i="50"/>
  <c r="Q256" i="50"/>
  <c r="N256" i="50"/>
  <c r="M256" i="50"/>
  <c r="Q255" i="50"/>
  <c r="N255" i="50"/>
  <c r="M255" i="50"/>
  <c r="Q254" i="50"/>
  <c r="N254" i="50"/>
  <c r="M254" i="50"/>
  <c r="Q253" i="50"/>
  <c r="N253" i="50"/>
  <c r="M253" i="50"/>
  <c r="Q252" i="50"/>
  <c r="N252" i="50"/>
  <c r="M252" i="50"/>
  <c r="Q251" i="50"/>
  <c r="N251" i="50"/>
  <c r="M251" i="50"/>
  <c r="Q250" i="50"/>
  <c r="N250" i="50"/>
  <c r="M250" i="50"/>
  <c r="Q249" i="50"/>
  <c r="N249" i="50"/>
  <c r="M249" i="50"/>
  <c r="Q248" i="50"/>
  <c r="N248" i="50"/>
  <c r="M248" i="50"/>
  <c r="Q247" i="50"/>
  <c r="N247" i="50"/>
  <c r="M247" i="50"/>
  <c r="Q246" i="50"/>
  <c r="N246" i="50"/>
  <c r="M246" i="50"/>
  <c r="Q245" i="50"/>
  <c r="N245" i="50"/>
  <c r="M245" i="50"/>
  <c r="Q244" i="50"/>
  <c r="N244" i="50"/>
  <c r="M244" i="50"/>
  <c r="Q243" i="50"/>
  <c r="N243" i="50"/>
  <c r="M243" i="50"/>
  <c r="Q242" i="50"/>
  <c r="N242" i="50"/>
  <c r="M242" i="50"/>
  <c r="Q241" i="50"/>
  <c r="N241" i="50"/>
  <c r="M241" i="50"/>
  <c r="Q240" i="50"/>
  <c r="N240" i="50"/>
  <c r="M240" i="50"/>
  <c r="Q239" i="50"/>
  <c r="N239" i="50"/>
  <c r="M239" i="50"/>
  <c r="Q238" i="50"/>
  <c r="N238" i="50"/>
  <c r="M238" i="50"/>
  <c r="Q237" i="50"/>
  <c r="N237" i="50"/>
  <c r="M237" i="50"/>
  <c r="Q236" i="50"/>
  <c r="N236" i="50"/>
  <c r="M236" i="50"/>
  <c r="Q235" i="50"/>
  <c r="N235" i="50"/>
  <c r="M235" i="50"/>
  <c r="Q234" i="50"/>
  <c r="N234" i="50"/>
  <c r="M234" i="50"/>
  <c r="Q233" i="50"/>
  <c r="N233" i="50"/>
  <c r="M233" i="50"/>
  <c r="Q232" i="50"/>
  <c r="N232" i="50"/>
  <c r="M232" i="50"/>
  <c r="Q231" i="50"/>
  <c r="N231" i="50"/>
  <c r="M231" i="50"/>
  <c r="Q230" i="50"/>
  <c r="N230" i="50"/>
  <c r="M230" i="50"/>
  <c r="Q229" i="50"/>
  <c r="N229" i="50"/>
  <c r="M229" i="50"/>
  <c r="Q228" i="50"/>
  <c r="N228" i="50"/>
  <c r="M228" i="50"/>
  <c r="Q227" i="50"/>
  <c r="N227" i="50"/>
  <c r="M227" i="50"/>
  <c r="Q226" i="50"/>
  <c r="N226" i="50"/>
  <c r="M226" i="50"/>
  <c r="Q225" i="50"/>
  <c r="N225" i="50"/>
  <c r="M225" i="50"/>
  <c r="Q224" i="50"/>
  <c r="N224" i="50"/>
  <c r="M224" i="50"/>
  <c r="Q223" i="50"/>
  <c r="N223" i="50"/>
  <c r="M223" i="50"/>
  <c r="Q222" i="50"/>
  <c r="N222" i="50"/>
  <c r="M222" i="50"/>
  <c r="Q221" i="50"/>
  <c r="N221" i="50"/>
  <c r="M221" i="50"/>
  <c r="Q220" i="50"/>
  <c r="N220" i="50"/>
  <c r="M220" i="50"/>
  <c r="Q219" i="50"/>
  <c r="N219" i="50"/>
  <c r="M219" i="50"/>
  <c r="Q218" i="50"/>
  <c r="N218" i="50"/>
  <c r="M218" i="50"/>
  <c r="Q217" i="50"/>
  <c r="N217" i="50"/>
  <c r="M217" i="50"/>
  <c r="Q216" i="50"/>
  <c r="N216" i="50"/>
  <c r="M216" i="50"/>
  <c r="Q215" i="50"/>
  <c r="N215" i="50"/>
  <c r="M215" i="50"/>
  <c r="Q214" i="50"/>
  <c r="N214" i="50"/>
  <c r="M214" i="50"/>
  <c r="Q213" i="50"/>
  <c r="N213" i="50"/>
  <c r="M213" i="50"/>
  <c r="Q212" i="50"/>
  <c r="N212" i="50"/>
  <c r="M212" i="50"/>
  <c r="Q211" i="50"/>
  <c r="N211" i="50"/>
  <c r="M211" i="50"/>
  <c r="Q210" i="50"/>
  <c r="N210" i="50"/>
  <c r="M210" i="50"/>
  <c r="Q209" i="50"/>
  <c r="N209" i="50"/>
  <c r="M209" i="50"/>
  <c r="Q208" i="50"/>
  <c r="N208" i="50"/>
  <c r="M208" i="50"/>
  <c r="Q207" i="50"/>
  <c r="N207" i="50"/>
  <c r="M207" i="50"/>
  <c r="Q206" i="50"/>
  <c r="N206" i="50"/>
  <c r="M206" i="50"/>
  <c r="Q205" i="50"/>
  <c r="N205" i="50"/>
  <c r="M205" i="50"/>
  <c r="Q204" i="50"/>
  <c r="N204" i="50"/>
  <c r="M204" i="50"/>
  <c r="Q203" i="50"/>
  <c r="N203" i="50"/>
  <c r="M203" i="50"/>
  <c r="Q202" i="50"/>
  <c r="N202" i="50"/>
  <c r="M202" i="50"/>
  <c r="Q201" i="50"/>
  <c r="N201" i="50"/>
  <c r="M201" i="50"/>
  <c r="Q200" i="50"/>
  <c r="N200" i="50"/>
  <c r="M200" i="50"/>
  <c r="Q199" i="50"/>
  <c r="N199" i="50"/>
  <c r="M199" i="50"/>
  <c r="Q198" i="50"/>
  <c r="N198" i="50"/>
  <c r="M198" i="50"/>
  <c r="Q197" i="50"/>
  <c r="N197" i="50"/>
  <c r="M197" i="50"/>
  <c r="Q196" i="50"/>
  <c r="N196" i="50"/>
  <c r="M196" i="50"/>
  <c r="Q195" i="50"/>
  <c r="N195" i="50"/>
  <c r="M195" i="50"/>
  <c r="Q194" i="50"/>
  <c r="N194" i="50"/>
  <c r="M194" i="50"/>
  <c r="Q193" i="50"/>
  <c r="N193" i="50"/>
  <c r="M193" i="50"/>
  <c r="Q192" i="50"/>
  <c r="N192" i="50"/>
  <c r="M192" i="50"/>
  <c r="Q191" i="50"/>
  <c r="N191" i="50"/>
  <c r="M191" i="50"/>
  <c r="Q190" i="50"/>
  <c r="N190" i="50"/>
  <c r="M190" i="50"/>
  <c r="Q189" i="50"/>
  <c r="N189" i="50"/>
  <c r="M189" i="50"/>
  <c r="Q188" i="50"/>
  <c r="N188" i="50"/>
  <c r="M188" i="50"/>
  <c r="Q187" i="50"/>
  <c r="N187" i="50"/>
  <c r="M187" i="50"/>
  <c r="Q186" i="50"/>
  <c r="N186" i="50"/>
  <c r="M186" i="50"/>
  <c r="Q185" i="50"/>
  <c r="N185" i="50"/>
  <c r="M185" i="50"/>
  <c r="Q184" i="50"/>
  <c r="N184" i="50"/>
  <c r="M184" i="50"/>
  <c r="Q183" i="50"/>
  <c r="N183" i="50"/>
  <c r="M183" i="50"/>
  <c r="Q182" i="50"/>
  <c r="N182" i="50"/>
  <c r="M182" i="50"/>
  <c r="Q181" i="50"/>
  <c r="N181" i="50"/>
  <c r="M181" i="50"/>
  <c r="Q180" i="50"/>
  <c r="N180" i="50"/>
  <c r="M180" i="50"/>
  <c r="Q179" i="50"/>
  <c r="N179" i="50"/>
  <c r="M179" i="50"/>
  <c r="Q178" i="50"/>
  <c r="N178" i="50"/>
  <c r="M178" i="50"/>
  <c r="Q177" i="50"/>
  <c r="N177" i="50"/>
  <c r="M177" i="50"/>
  <c r="Q176" i="50"/>
  <c r="N176" i="50"/>
  <c r="M176" i="50"/>
  <c r="Q175" i="50"/>
  <c r="N175" i="50"/>
  <c r="M175" i="50"/>
  <c r="Q174" i="50"/>
  <c r="N174" i="50"/>
  <c r="M174" i="50"/>
  <c r="Q173" i="50"/>
  <c r="N173" i="50"/>
  <c r="M173" i="50"/>
  <c r="Q172" i="50"/>
  <c r="N172" i="50"/>
  <c r="M172" i="50"/>
  <c r="Q171" i="50"/>
  <c r="N171" i="50"/>
  <c r="M171" i="50"/>
  <c r="Q170" i="50"/>
  <c r="N170" i="50"/>
  <c r="M170" i="50"/>
  <c r="Q169" i="50"/>
  <c r="N169" i="50"/>
  <c r="M169" i="50"/>
  <c r="Q168" i="50"/>
  <c r="N168" i="50"/>
  <c r="M168" i="50"/>
  <c r="Q167" i="50"/>
  <c r="N167" i="50"/>
  <c r="M167" i="50"/>
  <c r="Q166" i="50"/>
  <c r="N166" i="50"/>
  <c r="M166" i="50"/>
  <c r="Q165" i="50"/>
  <c r="N165" i="50"/>
  <c r="M165" i="50"/>
  <c r="Q164" i="50"/>
  <c r="N164" i="50"/>
  <c r="M164" i="50"/>
  <c r="Q163" i="50"/>
  <c r="N163" i="50"/>
  <c r="M163" i="50"/>
  <c r="Q162" i="50"/>
  <c r="N162" i="50"/>
  <c r="M162" i="50"/>
  <c r="Q161" i="50"/>
  <c r="N161" i="50"/>
  <c r="M161" i="50"/>
  <c r="Q160" i="50"/>
  <c r="N160" i="50"/>
  <c r="M160" i="50"/>
  <c r="Q159" i="50"/>
  <c r="N159" i="50"/>
  <c r="M159" i="50"/>
  <c r="Q158" i="50"/>
  <c r="N158" i="50"/>
  <c r="M158" i="50"/>
  <c r="Q157" i="50"/>
  <c r="N157" i="50"/>
  <c r="M157" i="50"/>
  <c r="Q156" i="50"/>
  <c r="N156" i="50"/>
  <c r="M156" i="50"/>
  <c r="Q155" i="50"/>
  <c r="N155" i="50"/>
  <c r="M155" i="50"/>
  <c r="Q154" i="50"/>
  <c r="N154" i="50"/>
  <c r="M154" i="50"/>
  <c r="Q153" i="50"/>
  <c r="N153" i="50"/>
  <c r="M153" i="50"/>
  <c r="Q152" i="50"/>
  <c r="N152" i="50"/>
  <c r="M152" i="50"/>
  <c r="Q151" i="50"/>
  <c r="N151" i="50"/>
  <c r="M151" i="50"/>
  <c r="Q150" i="50"/>
  <c r="N150" i="50"/>
  <c r="M150" i="50"/>
  <c r="Q149" i="50"/>
  <c r="N149" i="50"/>
  <c r="M149" i="50"/>
  <c r="Q148" i="50"/>
  <c r="N148" i="50"/>
  <c r="M148" i="50"/>
  <c r="Q147" i="50"/>
  <c r="N147" i="50"/>
  <c r="M147" i="50"/>
  <c r="Q146" i="50"/>
  <c r="N146" i="50"/>
  <c r="M146" i="50"/>
  <c r="Q145" i="50"/>
  <c r="N145" i="50"/>
  <c r="M145" i="50"/>
  <c r="Q144" i="50"/>
  <c r="N144" i="50"/>
  <c r="M144" i="50"/>
  <c r="Q143" i="50"/>
  <c r="N143" i="50"/>
  <c r="M143" i="50"/>
  <c r="Q142" i="50"/>
  <c r="N142" i="50"/>
  <c r="M142" i="50"/>
  <c r="Q141" i="50"/>
  <c r="N141" i="50"/>
  <c r="M141" i="50"/>
  <c r="Q140" i="50"/>
  <c r="N140" i="50"/>
  <c r="M140" i="50"/>
  <c r="Q139" i="50"/>
  <c r="N139" i="50"/>
  <c r="M139" i="50"/>
  <c r="Q138" i="50"/>
  <c r="N138" i="50"/>
  <c r="M138" i="50"/>
  <c r="Q137" i="50"/>
  <c r="N137" i="50"/>
  <c r="M137" i="50"/>
  <c r="Q136" i="50"/>
  <c r="N136" i="50"/>
  <c r="M136" i="50"/>
  <c r="Q135" i="50"/>
  <c r="N135" i="50"/>
  <c r="M135" i="50"/>
  <c r="Q134" i="50"/>
  <c r="N134" i="50"/>
  <c r="M134" i="50"/>
  <c r="Q133" i="50"/>
  <c r="N133" i="50"/>
  <c r="M133" i="50"/>
  <c r="Q132" i="50"/>
  <c r="N132" i="50"/>
  <c r="M132" i="50"/>
  <c r="Q131" i="50"/>
  <c r="N131" i="50"/>
  <c r="M131" i="50"/>
  <c r="Q130" i="50"/>
  <c r="N130" i="50"/>
  <c r="M130" i="50"/>
  <c r="Q129" i="50"/>
  <c r="N129" i="50"/>
  <c r="M129" i="50"/>
  <c r="Q128" i="50"/>
  <c r="N128" i="50"/>
  <c r="M128" i="50"/>
  <c r="Q127" i="50"/>
  <c r="N127" i="50"/>
  <c r="M127" i="50"/>
  <c r="Q126" i="50"/>
  <c r="N126" i="50"/>
  <c r="M126" i="50"/>
  <c r="Q125" i="50"/>
  <c r="N125" i="50"/>
  <c r="M125" i="50"/>
  <c r="Q124" i="50"/>
  <c r="N124" i="50"/>
  <c r="M124" i="50"/>
  <c r="Q123" i="50"/>
  <c r="N123" i="50"/>
  <c r="M123" i="50"/>
  <c r="Q122" i="50"/>
  <c r="N122" i="50"/>
  <c r="M122" i="50"/>
  <c r="Q121" i="50"/>
  <c r="N121" i="50"/>
  <c r="M121" i="50"/>
  <c r="Q120" i="50"/>
  <c r="N120" i="50"/>
  <c r="M120" i="50"/>
  <c r="Q119" i="50"/>
  <c r="N119" i="50"/>
  <c r="M119" i="50"/>
  <c r="Q118" i="50"/>
  <c r="N118" i="50"/>
  <c r="M118" i="50"/>
  <c r="Q117" i="50"/>
  <c r="N117" i="50"/>
  <c r="M117" i="50"/>
  <c r="Q116" i="50"/>
  <c r="N116" i="50"/>
  <c r="M116" i="50"/>
  <c r="Q115" i="50"/>
  <c r="N115" i="50"/>
  <c r="M115" i="50"/>
  <c r="Q114" i="50"/>
  <c r="N114" i="50"/>
  <c r="M114" i="50"/>
  <c r="Q113" i="50"/>
  <c r="N113" i="50"/>
  <c r="M113" i="50"/>
  <c r="Q112" i="50"/>
  <c r="N112" i="50"/>
  <c r="M112" i="50"/>
  <c r="Q111" i="50"/>
  <c r="N111" i="50"/>
  <c r="M111" i="50"/>
  <c r="Q110" i="50"/>
  <c r="N110" i="50"/>
  <c r="M110" i="50"/>
  <c r="Q109" i="50"/>
  <c r="N109" i="50"/>
  <c r="M109" i="50"/>
  <c r="Q108" i="50"/>
  <c r="N108" i="50"/>
  <c r="M108" i="50"/>
  <c r="Q107" i="50"/>
  <c r="N107" i="50"/>
  <c r="M107" i="50"/>
  <c r="Q106" i="50"/>
  <c r="N106" i="50"/>
  <c r="M106" i="50"/>
  <c r="Q105" i="50"/>
  <c r="N105" i="50"/>
  <c r="M105" i="50"/>
  <c r="Q104" i="50"/>
  <c r="N104" i="50"/>
  <c r="M104" i="50"/>
  <c r="Q103" i="50"/>
  <c r="N103" i="50"/>
  <c r="M103" i="50"/>
  <c r="Q102" i="50"/>
  <c r="N102" i="50"/>
  <c r="M102" i="50"/>
  <c r="Q101" i="50"/>
  <c r="N101" i="50"/>
  <c r="M101" i="50"/>
  <c r="Q100" i="50"/>
  <c r="N100" i="50"/>
  <c r="M100" i="50"/>
  <c r="Q99" i="50"/>
  <c r="N99" i="50"/>
  <c r="M99" i="50"/>
  <c r="Q98" i="50"/>
  <c r="N98" i="50"/>
  <c r="M98" i="50"/>
  <c r="Q97" i="50"/>
  <c r="N97" i="50"/>
  <c r="M97" i="50"/>
  <c r="Q96" i="50"/>
  <c r="N96" i="50"/>
  <c r="M96" i="50"/>
  <c r="Q95" i="50"/>
  <c r="N95" i="50"/>
  <c r="M95" i="50"/>
  <c r="Q94" i="50"/>
  <c r="N94" i="50"/>
  <c r="M94" i="50"/>
  <c r="Q93" i="50"/>
  <c r="N93" i="50"/>
  <c r="M93" i="50"/>
  <c r="Q92" i="50"/>
  <c r="N92" i="50"/>
  <c r="M92" i="50"/>
  <c r="Q91" i="50"/>
  <c r="N91" i="50"/>
  <c r="M91" i="50"/>
  <c r="Q90" i="50"/>
  <c r="N90" i="50"/>
  <c r="M90" i="50"/>
  <c r="Q89" i="50"/>
  <c r="N89" i="50"/>
  <c r="M89" i="50"/>
  <c r="Q88" i="50"/>
  <c r="N88" i="50"/>
  <c r="M88" i="50"/>
  <c r="Q87" i="50"/>
  <c r="N87" i="50"/>
  <c r="M87" i="50"/>
  <c r="Q86" i="50"/>
  <c r="N86" i="50"/>
  <c r="M86" i="50"/>
  <c r="Q85" i="50"/>
  <c r="N85" i="50"/>
  <c r="M85" i="50"/>
  <c r="Q84" i="50"/>
  <c r="N84" i="50"/>
  <c r="M84" i="50"/>
  <c r="Q83" i="50"/>
  <c r="N83" i="50"/>
  <c r="M83" i="50"/>
  <c r="Q82" i="50"/>
  <c r="N82" i="50"/>
  <c r="M82" i="50"/>
  <c r="Q81" i="50"/>
  <c r="N81" i="50"/>
  <c r="M81" i="50"/>
  <c r="Q80" i="50"/>
  <c r="N80" i="50"/>
  <c r="M80" i="50"/>
  <c r="Q79" i="50"/>
  <c r="N79" i="50"/>
  <c r="M79" i="50"/>
  <c r="Q78" i="50"/>
  <c r="N78" i="50"/>
  <c r="M78" i="50"/>
  <c r="Q77" i="50"/>
  <c r="N77" i="50"/>
  <c r="M77" i="50"/>
  <c r="Q76" i="50"/>
  <c r="N76" i="50"/>
  <c r="M76" i="50"/>
  <c r="Q75" i="50"/>
  <c r="N75" i="50"/>
  <c r="M75" i="50"/>
  <c r="Q74" i="50"/>
  <c r="N74" i="50"/>
  <c r="M74" i="50"/>
  <c r="Q73" i="50"/>
  <c r="N73" i="50"/>
  <c r="M73" i="50"/>
  <c r="Q72" i="50"/>
  <c r="N72" i="50"/>
  <c r="M72" i="50"/>
  <c r="Q71" i="50"/>
  <c r="N71" i="50"/>
  <c r="M71" i="50"/>
  <c r="Q70" i="50"/>
  <c r="N70" i="50"/>
  <c r="M70" i="50"/>
  <c r="Q69" i="50"/>
  <c r="N69" i="50"/>
  <c r="M69" i="50"/>
  <c r="Q68" i="50"/>
  <c r="N68" i="50"/>
  <c r="M68" i="50"/>
  <c r="Q67" i="50"/>
  <c r="N67" i="50"/>
  <c r="M67" i="50"/>
  <c r="Q66" i="50"/>
  <c r="N66" i="50"/>
  <c r="M66" i="50"/>
  <c r="Q65" i="50"/>
  <c r="N65" i="50"/>
  <c r="M65" i="50"/>
  <c r="Q64" i="50"/>
  <c r="N64" i="50"/>
  <c r="M64" i="50"/>
  <c r="Q63" i="50"/>
  <c r="N63" i="50"/>
  <c r="M63" i="50"/>
  <c r="Q62" i="50"/>
  <c r="N62" i="50"/>
  <c r="M62" i="50"/>
  <c r="Q61" i="50"/>
  <c r="N61" i="50"/>
  <c r="M61" i="50"/>
  <c r="Q60" i="50"/>
  <c r="N60" i="50"/>
  <c r="M60" i="50"/>
  <c r="Q59" i="50"/>
  <c r="N59" i="50"/>
  <c r="M59" i="50"/>
  <c r="Q58" i="50"/>
  <c r="N58" i="50"/>
  <c r="M58" i="50"/>
  <c r="Q57" i="50"/>
  <c r="N57" i="50"/>
  <c r="M57" i="50"/>
  <c r="Q56" i="50"/>
  <c r="N56" i="50"/>
  <c r="M56" i="50"/>
  <c r="Q55" i="50"/>
  <c r="N55" i="50"/>
  <c r="M55" i="50"/>
  <c r="Q54" i="50"/>
  <c r="N54" i="50"/>
  <c r="M54" i="50"/>
  <c r="Q53" i="50"/>
  <c r="N53" i="50"/>
  <c r="M53" i="50"/>
  <c r="Q52" i="50"/>
  <c r="N52" i="50"/>
  <c r="M52" i="50"/>
  <c r="Q51" i="50"/>
  <c r="N51" i="50"/>
  <c r="M51" i="50"/>
  <c r="Q50" i="50"/>
  <c r="N50" i="50"/>
  <c r="M50" i="50"/>
  <c r="Q49" i="50"/>
  <c r="N49" i="50"/>
  <c r="M49" i="50"/>
  <c r="Q48" i="50"/>
  <c r="N48" i="50"/>
  <c r="M48" i="50"/>
  <c r="Q47" i="50"/>
  <c r="N47" i="50"/>
  <c r="M47" i="50"/>
  <c r="Q46" i="50"/>
  <c r="N46" i="50"/>
  <c r="M46" i="50"/>
  <c r="Q45" i="50"/>
  <c r="N45" i="50"/>
  <c r="M45" i="50"/>
  <c r="Q44" i="50"/>
  <c r="N44" i="50"/>
  <c r="M44" i="50"/>
  <c r="Q43" i="50"/>
  <c r="N43" i="50"/>
  <c r="M43" i="50"/>
  <c r="Q42" i="50"/>
  <c r="N42" i="50"/>
  <c r="M42" i="50"/>
  <c r="Q41" i="50"/>
  <c r="N41" i="50"/>
  <c r="M41" i="50"/>
  <c r="Q40" i="50"/>
  <c r="N40" i="50"/>
  <c r="M40" i="50"/>
  <c r="Q39" i="50"/>
  <c r="N39" i="50"/>
  <c r="M39" i="50"/>
  <c r="Q38" i="50"/>
  <c r="N38" i="50"/>
  <c r="M38" i="50"/>
  <c r="Q37" i="50"/>
  <c r="N37" i="50"/>
  <c r="M37" i="50"/>
  <c r="Q36" i="50"/>
  <c r="N36" i="50"/>
  <c r="M36" i="50"/>
  <c r="Q35" i="50"/>
  <c r="N35" i="50"/>
  <c r="M35" i="50"/>
  <c r="Q34" i="50"/>
  <c r="N34" i="50"/>
  <c r="M34" i="50"/>
  <c r="Q33" i="50"/>
  <c r="N33" i="50"/>
  <c r="M33" i="50"/>
  <c r="Q32" i="50"/>
  <c r="N32" i="50"/>
  <c r="M32" i="50"/>
  <c r="Q31" i="50"/>
  <c r="N31" i="50"/>
  <c r="M31" i="50"/>
  <c r="Q30" i="50"/>
  <c r="N30" i="50"/>
  <c r="M30" i="50"/>
  <c r="Q29" i="50"/>
  <c r="N29" i="50"/>
  <c r="M29" i="50"/>
  <c r="Q28" i="50"/>
  <c r="N28" i="50"/>
  <c r="M28" i="50"/>
  <c r="Q27" i="50"/>
  <c r="N27" i="50"/>
  <c r="M27" i="50"/>
  <c r="Q26" i="50"/>
  <c r="N26" i="50"/>
  <c r="M26" i="50"/>
  <c r="Q25" i="50"/>
  <c r="N25" i="50"/>
  <c r="M25" i="50"/>
  <c r="Q24" i="50"/>
  <c r="N24" i="50"/>
  <c r="M24" i="50"/>
  <c r="Q23" i="50"/>
  <c r="N23" i="50"/>
  <c r="M23" i="50"/>
  <c r="Q22" i="50"/>
  <c r="N22" i="50"/>
  <c r="M22" i="50"/>
  <c r="Q21" i="50"/>
  <c r="N21" i="50"/>
  <c r="M21" i="50"/>
  <c r="Q20" i="50"/>
  <c r="N20" i="50"/>
  <c r="M20" i="50"/>
  <c r="Q19" i="50"/>
  <c r="N19" i="50"/>
  <c r="M19" i="50"/>
  <c r="Q18" i="50"/>
  <c r="N18" i="50"/>
  <c r="M18" i="50"/>
  <c r="Q17" i="50"/>
  <c r="N17" i="50"/>
  <c r="M17" i="50"/>
  <c r="Q16" i="50"/>
  <c r="N16" i="50"/>
  <c r="M16" i="50"/>
  <c r="Q15" i="50"/>
  <c r="N15" i="50"/>
  <c r="M15" i="50"/>
  <c r="Q14" i="50"/>
  <c r="N14" i="50"/>
  <c r="M14" i="50"/>
  <c r="Q13" i="50"/>
  <c r="Q10" i="50" s="1"/>
  <c r="N13" i="50"/>
  <c r="N10" i="50" s="1"/>
  <c r="M13" i="50"/>
  <c r="M10" i="50" s="1"/>
  <c r="M5" i="50"/>
  <c r="M4" i="50"/>
  <c r="G3" i="50"/>
  <c r="D3" i="50"/>
  <c r="Q312" i="49"/>
  <c r="N312" i="49"/>
  <c r="M312" i="49"/>
  <c r="Q311" i="49"/>
  <c r="N311" i="49"/>
  <c r="M311" i="49"/>
  <c r="Q310" i="49"/>
  <c r="N310" i="49"/>
  <c r="M310" i="49"/>
  <c r="Q309" i="49"/>
  <c r="N309" i="49"/>
  <c r="M309" i="49"/>
  <c r="Q308" i="49"/>
  <c r="N308" i="49"/>
  <c r="M308" i="49"/>
  <c r="Q307" i="49"/>
  <c r="N307" i="49"/>
  <c r="M307" i="49"/>
  <c r="Q306" i="49"/>
  <c r="N306" i="49"/>
  <c r="M306" i="49"/>
  <c r="Q305" i="49"/>
  <c r="N305" i="49"/>
  <c r="M305" i="49"/>
  <c r="Q304" i="49"/>
  <c r="N304" i="49"/>
  <c r="M304" i="49"/>
  <c r="Q303" i="49"/>
  <c r="N303" i="49"/>
  <c r="M303" i="49"/>
  <c r="Q302" i="49"/>
  <c r="N302" i="49"/>
  <c r="M302" i="49"/>
  <c r="Q301" i="49"/>
  <c r="N301" i="49"/>
  <c r="M301" i="49"/>
  <c r="Q300" i="49"/>
  <c r="N300" i="49"/>
  <c r="M300" i="49"/>
  <c r="Q299" i="49"/>
  <c r="N299" i="49"/>
  <c r="M299" i="49"/>
  <c r="Q298" i="49"/>
  <c r="N298" i="49"/>
  <c r="M298" i="49"/>
  <c r="Q297" i="49"/>
  <c r="N297" i="49"/>
  <c r="M297" i="49"/>
  <c r="Q296" i="49"/>
  <c r="N296" i="49"/>
  <c r="M296" i="49"/>
  <c r="Q295" i="49"/>
  <c r="N295" i="49"/>
  <c r="M295" i="49"/>
  <c r="Q294" i="49"/>
  <c r="N294" i="49"/>
  <c r="M294" i="49"/>
  <c r="Q293" i="49"/>
  <c r="N293" i="49"/>
  <c r="M293" i="49"/>
  <c r="Q292" i="49"/>
  <c r="N292" i="49"/>
  <c r="M292" i="49"/>
  <c r="Q291" i="49"/>
  <c r="N291" i="49"/>
  <c r="M291" i="49"/>
  <c r="Q290" i="49"/>
  <c r="N290" i="49"/>
  <c r="M290" i="49"/>
  <c r="Q289" i="49"/>
  <c r="N289" i="49"/>
  <c r="M289" i="49"/>
  <c r="Q288" i="49"/>
  <c r="N288" i="49"/>
  <c r="M288" i="49"/>
  <c r="Q287" i="49"/>
  <c r="N287" i="49"/>
  <c r="M287" i="49"/>
  <c r="Q286" i="49"/>
  <c r="N286" i="49"/>
  <c r="M286" i="49"/>
  <c r="Q285" i="49"/>
  <c r="N285" i="49"/>
  <c r="M285" i="49"/>
  <c r="Q284" i="49"/>
  <c r="N284" i="49"/>
  <c r="M284" i="49"/>
  <c r="Q283" i="49"/>
  <c r="N283" i="49"/>
  <c r="M283" i="49"/>
  <c r="Q282" i="49"/>
  <c r="N282" i="49"/>
  <c r="M282" i="49"/>
  <c r="Q281" i="49"/>
  <c r="N281" i="49"/>
  <c r="M281" i="49"/>
  <c r="Q280" i="49"/>
  <c r="N280" i="49"/>
  <c r="M280" i="49"/>
  <c r="Q279" i="49"/>
  <c r="N279" i="49"/>
  <c r="M279" i="49"/>
  <c r="Q278" i="49"/>
  <c r="N278" i="49"/>
  <c r="M278" i="49"/>
  <c r="Q277" i="49"/>
  <c r="N277" i="49"/>
  <c r="M277" i="49"/>
  <c r="Q276" i="49"/>
  <c r="N276" i="49"/>
  <c r="M276" i="49"/>
  <c r="Q275" i="49"/>
  <c r="N275" i="49"/>
  <c r="M275" i="49"/>
  <c r="Q274" i="49"/>
  <c r="N274" i="49"/>
  <c r="M274" i="49"/>
  <c r="Q273" i="49"/>
  <c r="N273" i="49"/>
  <c r="M273" i="49"/>
  <c r="Q272" i="49"/>
  <c r="N272" i="49"/>
  <c r="M272" i="49"/>
  <c r="Q271" i="49"/>
  <c r="N271" i="49"/>
  <c r="M271" i="49"/>
  <c r="Q270" i="49"/>
  <c r="N270" i="49"/>
  <c r="M270" i="49"/>
  <c r="Q269" i="49"/>
  <c r="N269" i="49"/>
  <c r="M269" i="49"/>
  <c r="Q268" i="49"/>
  <c r="N268" i="49"/>
  <c r="M268" i="49"/>
  <c r="Q267" i="49"/>
  <c r="N267" i="49"/>
  <c r="M267" i="49"/>
  <c r="Q266" i="49"/>
  <c r="N266" i="49"/>
  <c r="M266" i="49"/>
  <c r="Q265" i="49"/>
  <c r="N265" i="49"/>
  <c r="M265" i="49"/>
  <c r="Q264" i="49"/>
  <c r="N264" i="49"/>
  <c r="M264" i="49"/>
  <c r="Q263" i="49"/>
  <c r="N263" i="49"/>
  <c r="M263" i="49"/>
  <c r="Q262" i="49"/>
  <c r="N262" i="49"/>
  <c r="M262" i="49"/>
  <c r="Q261" i="49"/>
  <c r="N261" i="49"/>
  <c r="M261" i="49"/>
  <c r="Q260" i="49"/>
  <c r="N260" i="49"/>
  <c r="M260" i="49"/>
  <c r="Q259" i="49"/>
  <c r="N259" i="49"/>
  <c r="M259" i="49"/>
  <c r="Q258" i="49"/>
  <c r="N258" i="49"/>
  <c r="M258" i="49"/>
  <c r="Q257" i="49"/>
  <c r="N257" i="49"/>
  <c r="M257" i="49"/>
  <c r="Q256" i="49"/>
  <c r="N256" i="49"/>
  <c r="M256" i="49"/>
  <c r="Q255" i="49"/>
  <c r="N255" i="49"/>
  <c r="M255" i="49"/>
  <c r="Q254" i="49"/>
  <c r="N254" i="49"/>
  <c r="M254" i="49"/>
  <c r="Q253" i="49"/>
  <c r="N253" i="49"/>
  <c r="M253" i="49"/>
  <c r="Q252" i="49"/>
  <c r="N252" i="49"/>
  <c r="M252" i="49"/>
  <c r="Q251" i="49"/>
  <c r="N251" i="49"/>
  <c r="M251" i="49"/>
  <c r="Q250" i="49"/>
  <c r="N250" i="49"/>
  <c r="M250" i="49"/>
  <c r="Q249" i="49"/>
  <c r="N249" i="49"/>
  <c r="M249" i="49"/>
  <c r="Q248" i="49"/>
  <c r="N248" i="49"/>
  <c r="M248" i="49"/>
  <c r="Q247" i="49"/>
  <c r="N247" i="49"/>
  <c r="M247" i="49"/>
  <c r="Q246" i="49"/>
  <c r="N246" i="49"/>
  <c r="M246" i="49"/>
  <c r="Q245" i="49"/>
  <c r="N245" i="49"/>
  <c r="M245" i="49"/>
  <c r="Q244" i="49"/>
  <c r="N244" i="49"/>
  <c r="M244" i="49"/>
  <c r="Q243" i="49"/>
  <c r="N243" i="49"/>
  <c r="M243" i="49"/>
  <c r="Q242" i="49"/>
  <c r="N242" i="49"/>
  <c r="M242" i="49"/>
  <c r="Q241" i="49"/>
  <c r="N241" i="49"/>
  <c r="M241" i="49"/>
  <c r="Q240" i="49"/>
  <c r="N240" i="49"/>
  <c r="M240" i="49"/>
  <c r="Q239" i="49"/>
  <c r="N239" i="49"/>
  <c r="M239" i="49"/>
  <c r="Q238" i="49"/>
  <c r="N238" i="49"/>
  <c r="M238" i="49"/>
  <c r="Q237" i="49"/>
  <c r="N237" i="49"/>
  <c r="M237" i="49"/>
  <c r="Q236" i="49"/>
  <c r="N236" i="49"/>
  <c r="M236" i="49"/>
  <c r="Q235" i="49"/>
  <c r="N235" i="49"/>
  <c r="M235" i="49"/>
  <c r="Q234" i="49"/>
  <c r="N234" i="49"/>
  <c r="M234" i="49"/>
  <c r="Q233" i="49"/>
  <c r="N233" i="49"/>
  <c r="M233" i="49"/>
  <c r="Q232" i="49"/>
  <c r="N232" i="49"/>
  <c r="M232" i="49"/>
  <c r="Q231" i="49"/>
  <c r="N231" i="49"/>
  <c r="M231" i="49"/>
  <c r="Q230" i="49"/>
  <c r="N230" i="49"/>
  <c r="M230" i="49"/>
  <c r="Q229" i="49"/>
  <c r="N229" i="49"/>
  <c r="M229" i="49"/>
  <c r="Q228" i="49"/>
  <c r="N228" i="49"/>
  <c r="M228" i="49"/>
  <c r="Q227" i="49"/>
  <c r="N227" i="49"/>
  <c r="M227" i="49"/>
  <c r="Q226" i="49"/>
  <c r="N226" i="49"/>
  <c r="M226" i="49"/>
  <c r="Q225" i="49"/>
  <c r="N225" i="49"/>
  <c r="M225" i="49"/>
  <c r="Q224" i="49"/>
  <c r="N224" i="49"/>
  <c r="M224" i="49"/>
  <c r="Q223" i="49"/>
  <c r="N223" i="49"/>
  <c r="M223" i="49"/>
  <c r="Q222" i="49"/>
  <c r="N222" i="49"/>
  <c r="M222" i="49"/>
  <c r="Q221" i="49"/>
  <c r="N221" i="49"/>
  <c r="M221" i="49"/>
  <c r="Q220" i="49"/>
  <c r="N220" i="49"/>
  <c r="M220" i="49"/>
  <c r="Q219" i="49"/>
  <c r="N219" i="49"/>
  <c r="M219" i="49"/>
  <c r="Q218" i="49"/>
  <c r="N218" i="49"/>
  <c r="M218" i="49"/>
  <c r="Q217" i="49"/>
  <c r="N217" i="49"/>
  <c r="M217" i="49"/>
  <c r="Q216" i="49"/>
  <c r="N216" i="49"/>
  <c r="M216" i="49"/>
  <c r="Q215" i="49"/>
  <c r="N215" i="49"/>
  <c r="M215" i="49"/>
  <c r="Q214" i="49"/>
  <c r="N214" i="49"/>
  <c r="M214" i="49"/>
  <c r="Q213" i="49"/>
  <c r="N213" i="49"/>
  <c r="M213" i="49"/>
  <c r="Q212" i="49"/>
  <c r="N212" i="49"/>
  <c r="M212" i="49"/>
  <c r="Q211" i="49"/>
  <c r="N211" i="49"/>
  <c r="M211" i="49"/>
  <c r="Q210" i="49"/>
  <c r="N210" i="49"/>
  <c r="M210" i="49"/>
  <c r="Q209" i="49"/>
  <c r="N209" i="49"/>
  <c r="M209" i="49"/>
  <c r="Q208" i="49"/>
  <c r="N208" i="49"/>
  <c r="M208" i="49"/>
  <c r="Q207" i="49"/>
  <c r="N207" i="49"/>
  <c r="M207" i="49"/>
  <c r="Q206" i="49"/>
  <c r="N206" i="49"/>
  <c r="M206" i="49"/>
  <c r="Q205" i="49"/>
  <c r="N205" i="49"/>
  <c r="M205" i="49"/>
  <c r="Q204" i="49"/>
  <c r="N204" i="49"/>
  <c r="M204" i="49"/>
  <c r="Q203" i="49"/>
  <c r="N203" i="49"/>
  <c r="M203" i="49"/>
  <c r="Q202" i="49"/>
  <c r="N202" i="49"/>
  <c r="M202" i="49"/>
  <c r="Q201" i="49"/>
  <c r="N201" i="49"/>
  <c r="M201" i="49"/>
  <c r="Q200" i="49"/>
  <c r="N200" i="49"/>
  <c r="M200" i="49"/>
  <c r="Q199" i="49"/>
  <c r="N199" i="49"/>
  <c r="M199" i="49"/>
  <c r="Q198" i="49"/>
  <c r="N198" i="49"/>
  <c r="M198" i="49"/>
  <c r="Q197" i="49"/>
  <c r="N197" i="49"/>
  <c r="M197" i="49"/>
  <c r="Q196" i="49"/>
  <c r="N196" i="49"/>
  <c r="M196" i="49"/>
  <c r="Q195" i="49"/>
  <c r="N195" i="49"/>
  <c r="M195" i="49"/>
  <c r="Q194" i="49"/>
  <c r="N194" i="49"/>
  <c r="M194" i="49"/>
  <c r="Q193" i="49"/>
  <c r="N193" i="49"/>
  <c r="M193" i="49"/>
  <c r="Q192" i="49"/>
  <c r="N192" i="49"/>
  <c r="M192" i="49"/>
  <c r="Q191" i="49"/>
  <c r="N191" i="49"/>
  <c r="M191" i="49"/>
  <c r="Q190" i="49"/>
  <c r="N190" i="49"/>
  <c r="M190" i="49"/>
  <c r="Q189" i="49"/>
  <c r="N189" i="49"/>
  <c r="M189" i="49"/>
  <c r="Q188" i="49"/>
  <c r="N188" i="49"/>
  <c r="M188" i="49"/>
  <c r="Q187" i="49"/>
  <c r="N187" i="49"/>
  <c r="M187" i="49"/>
  <c r="Q186" i="49"/>
  <c r="N186" i="49"/>
  <c r="M186" i="49"/>
  <c r="Q185" i="49"/>
  <c r="N185" i="49"/>
  <c r="M185" i="49"/>
  <c r="Q184" i="49"/>
  <c r="N184" i="49"/>
  <c r="M184" i="49"/>
  <c r="Q183" i="49"/>
  <c r="N183" i="49"/>
  <c r="M183" i="49"/>
  <c r="Q182" i="49"/>
  <c r="N182" i="49"/>
  <c r="M182" i="49"/>
  <c r="Q181" i="49"/>
  <c r="N181" i="49"/>
  <c r="M181" i="49"/>
  <c r="Q180" i="49"/>
  <c r="N180" i="49"/>
  <c r="M180" i="49"/>
  <c r="Q179" i="49"/>
  <c r="N179" i="49"/>
  <c r="M179" i="49"/>
  <c r="Q178" i="49"/>
  <c r="N178" i="49"/>
  <c r="M178" i="49"/>
  <c r="Q177" i="49"/>
  <c r="N177" i="49"/>
  <c r="M177" i="49"/>
  <c r="Q176" i="49"/>
  <c r="N176" i="49"/>
  <c r="M176" i="49"/>
  <c r="Q175" i="49"/>
  <c r="N175" i="49"/>
  <c r="M175" i="49"/>
  <c r="Q174" i="49"/>
  <c r="N174" i="49"/>
  <c r="M174" i="49"/>
  <c r="Q173" i="49"/>
  <c r="N173" i="49"/>
  <c r="M173" i="49"/>
  <c r="Q172" i="49"/>
  <c r="N172" i="49"/>
  <c r="M172" i="49"/>
  <c r="Q171" i="49"/>
  <c r="N171" i="49"/>
  <c r="M171" i="49"/>
  <c r="Q170" i="49"/>
  <c r="N170" i="49"/>
  <c r="M170" i="49"/>
  <c r="Q169" i="49"/>
  <c r="N169" i="49"/>
  <c r="M169" i="49"/>
  <c r="Q168" i="49"/>
  <c r="N168" i="49"/>
  <c r="M168" i="49"/>
  <c r="Q167" i="49"/>
  <c r="N167" i="49"/>
  <c r="M167" i="49"/>
  <c r="Q166" i="49"/>
  <c r="N166" i="49"/>
  <c r="M166" i="49"/>
  <c r="Q165" i="49"/>
  <c r="N165" i="49"/>
  <c r="M165" i="49"/>
  <c r="Q164" i="49"/>
  <c r="N164" i="49"/>
  <c r="M164" i="49"/>
  <c r="Q163" i="49"/>
  <c r="N163" i="49"/>
  <c r="M163" i="49"/>
  <c r="Q162" i="49"/>
  <c r="N162" i="49"/>
  <c r="M162" i="49"/>
  <c r="Q161" i="49"/>
  <c r="N161" i="49"/>
  <c r="M161" i="49"/>
  <c r="Q160" i="49"/>
  <c r="N160" i="49"/>
  <c r="M160" i="49"/>
  <c r="Q159" i="49"/>
  <c r="N159" i="49"/>
  <c r="M159" i="49"/>
  <c r="Q158" i="49"/>
  <c r="N158" i="49"/>
  <c r="M158" i="49"/>
  <c r="Q157" i="49"/>
  <c r="N157" i="49"/>
  <c r="M157" i="49"/>
  <c r="Q156" i="49"/>
  <c r="N156" i="49"/>
  <c r="M156" i="49"/>
  <c r="Q155" i="49"/>
  <c r="N155" i="49"/>
  <c r="M155" i="49"/>
  <c r="Q154" i="49"/>
  <c r="N154" i="49"/>
  <c r="M154" i="49"/>
  <c r="Q153" i="49"/>
  <c r="N153" i="49"/>
  <c r="M153" i="49"/>
  <c r="Q152" i="49"/>
  <c r="N152" i="49"/>
  <c r="M152" i="49"/>
  <c r="Q151" i="49"/>
  <c r="N151" i="49"/>
  <c r="M151" i="49"/>
  <c r="Q150" i="49"/>
  <c r="N150" i="49"/>
  <c r="M150" i="49"/>
  <c r="Q149" i="49"/>
  <c r="N149" i="49"/>
  <c r="M149" i="49"/>
  <c r="Q148" i="49"/>
  <c r="N148" i="49"/>
  <c r="M148" i="49"/>
  <c r="Q147" i="49"/>
  <c r="N147" i="49"/>
  <c r="M147" i="49"/>
  <c r="Q146" i="49"/>
  <c r="N146" i="49"/>
  <c r="M146" i="49"/>
  <c r="Q145" i="49"/>
  <c r="N145" i="49"/>
  <c r="M145" i="49"/>
  <c r="Q144" i="49"/>
  <c r="N144" i="49"/>
  <c r="M144" i="49"/>
  <c r="Q143" i="49"/>
  <c r="N143" i="49"/>
  <c r="M143" i="49"/>
  <c r="Q142" i="49"/>
  <c r="N142" i="49"/>
  <c r="M142" i="49"/>
  <c r="Q141" i="49"/>
  <c r="N141" i="49"/>
  <c r="M141" i="49"/>
  <c r="Q140" i="49"/>
  <c r="N140" i="49"/>
  <c r="M140" i="49"/>
  <c r="Q139" i="49"/>
  <c r="N139" i="49"/>
  <c r="M139" i="49"/>
  <c r="Q138" i="49"/>
  <c r="N138" i="49"/>
  <c r="M138" i="49"/>
  <c r="Q137" i="49"/>
  <c r="N137" i="49"/>
  <c r="M137" i="49"/>
  <c r="Q136" i="49"/>
  <c r="N136" i="49"/>
  <c r="M136" i="49"/>
  <c r="Q135" i="49"/>
  <c r="N135" i="49"/>
  <c r="M135" i="49"/>
  <c r="Q134" i="49"/>
  <c r="N134" i="49"/>
  <c r="M134" i="49"/>
  <c r="Q133" i="49"/>
  <c r="N133" i="49"/>
  <c r="M133" i="49"/>
  <c r="Q132" i="49"/>
  <c r="N132" i="49"/>
  <c r="M132" i="49"/>
  <c r="Q131" i="49"/>
  <c r="N131" i="49"/>
  <c r="M131" i="49"/>
  <c r="Q130" i="49"/>
  <c r="N130" i="49"/>
  <c r="M130" i="49"/>
  <c r="Q129" i="49"/>
  <c r="N129" i="49"/>
  <c r="M129" i="49"/>
  <c r="Q128" i="49"/>
  <c r="N128" i="49"/>
  <c r="M128" i="49"/>
  <c r="Q127" i="49"/>
  <c r="N127" i="49"/>
  <c r="M127" i="49"/>
  <c r="Q126" i="49"/>
  <c r="N126" i="49"/>
  <c r="M126" i="49"/>
  <c r="Q125" i="49"/>
  <c r="N125" i="49"/>
  <c r="M125" i="49"/>
  <c r="Q124" i="49"/>
  <c r="N124" i="49"/>
  <c r="M124" i="49"/>
  <c r="Q123" i="49"/>
  <c r="N123" i="49"/>
  <c r="M123" i="49"/>
  <c r="Q122" i="49"/>
  <c r="N122" i="49"/>
  <c r="M122" i="49"/>
  <c r="Q121" i="49"/>
  <c r="N121" i="49"/>
  <c r="M121" i="49"/>
  <c r="Q120" i="49"/>
  <c r="N120" i="49"/>
  <c r="M120" i="49"/>
  <c r="Q119" i="49"/>
  <c r="N119" i="49"/>
  <c r="M119" i="49"/>
  <c r="Q118" i="49"/>
  <c r="N118" i="49"/>
  <c r="M118" i="49"/>
  <c r="Q117" i="49"/>
  <c r="N117" i="49"/>
  <c r="M117" i="49"/>
  <c r="Q116" i="49"/>
  <c r="N116" i="49"/>
  <c r="M116" i="49"/>
  <c r="Q115" i="49"/>
  <c r="N115" i="49"/>
  <c r="M115" i="49"/>
  <c r="Q114" i="49"/>
  <c r="N114" i="49"/>
  <c r="M114" i="49"/>
  <c r="Q113" i="49"/>
  <c r="N113" i="49"/>
  <c r="M113" i="49"/>
  <c r="Q112" i="49"/>
  <c r="N112" i="49"/>
  <c r="M112" i="49"/>
  <c r="Q111" i="49"/>
  <c r="N111" i="49"/>
  <c r="M111" i="49"/>
  <c r="Q110" i="49"/>
  <c r="N110" i="49"/>
  <c r="M110" i="49"/>
  <c r="Q109" i="49"/>
  <c r="N109" i="49"/>
  <c r="M109" i="49"/>
  <c r="Q108" i="49"/>
  <c r="N108" i="49"/>
  <c r="M108" i="49"/>
  <c r="Q107" i="49"/>
  <c r="N107" i="49"/>
  <c r="M107" i="49"/>
  <c r="Q106" i="49"/>
  <c r="N106" i="49"/>
  <c r="M106" i="49"/>
  <c r="Q105" i="49"/>
  <c r="N105" i="49"/>
  <c r="M105" i="49"/>
  <c r="Q104" i="49"/>
  <c r="N104" i="49"/>
  <c r="M104" i="49"/>
  <c r="Q103" i="49"/>
  <c r="N103" i="49"/>
  <c r="M103" i="49"/>
  <c r="Q102" i="49"/>
  <c r="N102" i="49"/>
  <c r="M102" i="49"/>
  <c r="Q101" i="49"/>
  <c r="N101" i="49"/>
  <c r="M101" i="49"/>
  <c r="Q100" i="49"/>
  <c r="N100" i="49"/>
  <c r="M100" i="49"/>
  <c r="Q99" i="49"/>
  <c r="N99" i="49"/>
  <c r="M99" i="49"/>
  <c r="Q98" i="49"/>
  <c r="N98" i="49"/>
  <c r="M98" i="49"/>
  <c r="Q97" i="49"/>
  <c r="N97" i="49"/>
  <c r="M97" i="49"/>
  <c r="Q96" i="49"/>
  <c r="N96" i="49"/>
  <c r="M96" i="49"/>
  <c r="Q95" i="49"/>
  <c r="N95" i="49"/>
  <c r="M95" i="49"/>
  <c r="Q94" i="49"/>
  <c r="N94" i="49"/>
  <c r="M94" i="49"/>
  <c r="Q93" i="49"/>
  <c r="N93" i="49"/>
  <c r="M93" i="49"/>
  <c r="Q92" i="49"/>
  <c r="N92" i="49"/>
  <c r="M92" i="49"/>
  <c r="Q91" i="49"/>
  <c r="N91" i="49"/>
  <c r="M91" i="49"/>
  <c r="Q90" i="49"/>
  <c r="N90" i="49"/>
  <c r="M90" i="49"/>
  <c r="Q89" i="49"/>
  <c r="N89" i="49"/>
  <c r="M89" i="49"/>
  <c r="Q88" i="49"/>
  <c r="N88" i="49"/>
  <c r="M88" i="49"/>
  <c r="Q87" i="49"/>
  <c r="N87" i="49"/>
  <c r="M87" i="49"/>
  <c r="Q86" i="49"/>
  <c r="N86" i="49"/>
  <c r="M86" i="49"/>
  <c r="Q85" i="49"/>
  <c r="N85" i="49"/>
  <c r="M85" i="49"/>
  <c r="Q84" i="49"/>
  <c r="N84" i="49"/>
  <c r="M84" i="49"/>
  <c r="Q83" i="49"/>
  <c r="N83" i="49"/>
  <c r="M83" i="49"/>
  <c r="Q82" i="49"/>
  <c r="N82" i="49"/>
  <c r="M82" i="49"/>
  <c r="Q81" i="49"/>
  <c r="N81" i="49"/>
  <c r="M81" i="49"/>
  <c r="Q80" i="49"/>
  <c r="N80" i="49"/>
  <c r="M80" i="49"/>
  <c r="Q79" i="49"/>
  <c r="N79" i="49"/>
  <c r="M79" i="49"/>
  <c r="Q78" i="49"/>
  <c r="N78" i="49"/>
  <c r="M78" i="49"/>
  <c r="Q77" i="49"/>
  <c r="N77" i="49"/>
  <c r="M77" i="49"/>
  <c r="Q76" i="49"/>
  <c r="N76" i="49"/>
  <c r="M76" i="49"/>
  <c r="Q75" i="49"/>
  <c r="N75" i="49"/>
  <c r="M75" i="49"/>
  <c r="Q74" i="49"/>
  <c r="N74" i="49"/>
  <c r="M74" i="49"/>
  <c r="Q73" i="49"/>
  <c r="N73" i="49"/>
  <c r="M73" i="49"/>
  <c r="Q72" i="49"/>
  <c r="N72" i="49"/>
  <c r="M72" i="49"/>
  <c r="Q71" i="49"/>
  <c r="N71" i="49"/>
  <c r="M71" i="49"/>
  <c r="Q70" i="49"/>
  <c r="N70" i="49"/>
  <c r="M70" i="49"/>
  <c r="Q69" i="49"/>
  <c r="N69" i="49"/>
  <c r="M69" i="49"/>
  <c r="Q68" i="49"/>
  <c r="N68" i="49"/>
  <c r="M68" i="49"/>
  <c r="Q67" i="49"/>
  <c r="N67" i="49"/>
  <c r="M67" i="49"/>
  <c r="Q66" i="49"/>
  <c r="N66" i="49"/>
  <c r="M66" i="49"/>
  <c r="Q65" i="49"/>
  <c r="N65" i="49"/>
  <c r="M65" i="49"/>
  <c r="Q64" i="49"/>
  <c r="N64" i="49"/>
  <c r="M64" i="49"/>
  <c r="Q63" i="49"/>
  <c r="N63" i="49"/>
  <c r="M63" i="49"/>
  <c r="Q62" i="49"/>
  <c r="N62" i="49"/>
  <c r="M62" i="49"/>
  <c r="Q61" i="49"/>
  <c r="N61" i="49"/>
  <c r="M61" i="49"/>
  <c r="Q60" i="49"/>
  <c r="N60" i="49"/>
  <c r="M60" i="49"/>
  <c r="Q59" i="49"/>
  <c r="N59" i="49"/>
  <c r="M59" i="49"/>
  <c r="Q58" i="49"/>
  <c r="N58" i="49"/>
  <c r="M58" i="49"/>
  <c r="Q57" i="49"/>
  <c r="N57" i="49"/>
  <c r="M57" i="49"/>
  <c r="Q56" i="49"/>
  <c r="N56" i="49"/>
  <c r="M56" i="49"/>
  <c r="Q55" i="49"/>
  <c r="N55" i="49"/>
  <c r="M55" i="49"/>
  <c r="Q54" i="49"/>
  <c r="N54" i="49"/>
  <c r="M54" i="49"/>
  <c r="Q53" i="49"/>
  <c r="N53" i="49"/>
  <c r="M53" i="49"/>
  <c r="Q52" i="49"/>
  <c r="N52" i="49"/>
  <c r="M52" i="49"/>
  <c r="Q51" i="49"/>
  <c r="N51" i="49"/>
  <c r="M51" i="49"/>
  <c r="Q50" i="49"/>
  <c r="N50" i="49"/>
  <c r="M50" i="49"/>
  <c r="Q49" i="49"/>
  <c r="N49" i="49"/>
  <c r="M49" i="49"/>
  <c r="Q48" i="49"/>
  <c r="N48" i="49"/>
  <c r="M48" i="49"/>
  <c r="Q47" i="49"/>
  <c r="N47" i="49"/>
  <c r="M47" i="49"/>
  <c r="Q46" i="49"/>
  <c r="N46" i="49"/>
  <c r="M46" i="49"/>
  <c r="Q45" i="49"/>
  <c r="N45" i="49"/>
  <c r="M45" i="49"/>
  <c r="Q44" i="49"/>
  <c r="N44" i="49"/>
  <c r="M44" i="49"/>
  <c r="Q43" i="49"/>
  <c r="N43" i="49"/>
  <c r="M43" i="49"/>
  <c r="Q42" i="49"/>
  <c r="N42" i="49"/>
  <c r="M42" i="49"/>
  <c r="Q41" i="49"/>
  <c r="N41" i="49"/>
  <c r="M41" i="49"/>
  <c r="Q40" i="49"/>
  <c r="N40" i="49"/>
  <c r="M40" i="49"/>
  <c r="Q39" i="49"/>
  <c r="N39" i="49"/>
  <c r="M39" i="49"/>
  <c r="Q38" i="49"/>
  <c r="N38" i="49"/>
  <c r="M38" i="49"/>
  <c r="Q37" i="49"/>
  <c r="N37" i="49"/>
  <c r="M37" i="49"/>
  <c r="Q36" i="49"/>
  <c r="N36" i="49"/>
  <c r="M36" i="49"/>
  <c r="Q35" i="49"/>
  <c r="N35" i="49"/>
  <c r="M35" i="49"/>
  <c r="Q34" i="49"/>
  <c r="N34" i="49"/>
  <c r="M34" i="49"/>
  <c r="Q33" i="49"/>
  <c r="N33" i="49"/>
  <c r="M33" i="49"/>
  <c r="Q32" i="49"/>
  <c r="N32" i="49"/>
  <c r="M32" i="49"/>
  <c r="Q31" i="49"/>
  <c r="N31" i="49"/>
  <c r="M31" i="49"/>
  <c r="Q30" i="49"/>
  <c r="N30" i="49"/>
  <c r="M30" i="49"/>
  <c r="Q29" i="49"/>
  <c r="N29" i="49"/>
  <c r="M29" i="49"/>
  <c r="Q28" i="49"/>
  <c r="N28" i="49"/>
  <c r="M28" i="49"/>
  <c r="Q27" i="49"/>
  <c r="N27" i="49"/>
  <c r="M27" i="49"/>
  <c r="Q26" i="49"/>
  <c r="N26" i="49"/>
  <c r="M26" i="49"/>
  <c r="Q25" i="49"/>
  <c r="N25" i="49"/>
  <c r="M25" i="49"/>
  <c r="Q24" i="49"/>
  <c r="N24" i="49"/>
  <c r="M24" i="49"/>
  <c r="Q23" i="49"/>
  <c r="N23" i="49"/>
  <c r="M23" i="49"/>
  <c r="Q22" i="49"/>
  <c r="N22" i="49"/>
  <c r="M22" i="49"/>
  <c r="Q21" i="49"/>
  <c r="N21" i="49"/>
  <c r="M21" i="49"/>
  <c r="Q20" i="49"/>
  <c r="N20" i="49"/>
  <c r="M20" i="49"/>
  <c r="Q19" i="49"/>
  <c r="N19" i="49"/>
  <c r="M19" i="49"/>
  <c r="Q18" i="49"/>
  <c r="N18" i="49"/>
  <c r="M18" i="49"/>
  <c r="Q17" i="49"/>
  <c r="N17" i="49"/>
  <c r="M17" i="49"/>
  <c r="Q16" i="49"/>
  <c r="N16" i="49"/>
  <c r="M16" i="49"/>
  <c r="Q15" i="49"/>
  <c r="N15" i="49"/>
  <c r="M15" i="49"/>
  <c r="Q14" i="49"/>
  <c r="N14" i="49"/>
  <c r="M14" i="49"/>
  <c r="Q13" i="49"/>
  <c r="Q10" i="49" s="1"/>
  <c r="N13" i="49"/>
  <c r="N10" i="49" s="1"/>
  <c r="M13" i="49"/>
  <c r="M10" i="49" s="1"/>
  <c r="M5" i="49"/>
  <c r="M4" i="49"/>
  <c r="G3" i="49"/>
  <c r="D3" i="49"/>
  <c r="Q312" i="48"/>
  <c r="N312" i="48"/>
  <c r="M312" i="48"/>
  <c r="Q311" i="48"/>
  <c r="N311" i="48"/>
  <c r="M311" i="48"/>
  <c r="Q310" i="48"/>
  <c r="N310" i="48"/>
  <c r="M310" i="48"/>
  <c r="Q309" i="48"/>
  <c r="N309" i="48"/>
  <c r="M309" i="48"/>
  <c r="Q308" i="48"/>
  <c r="N308" i="48"/>
  <c r="M308" i="48"/>
  <c r="Q307" i="48"/>
  <c r="N307" i="48"/>
  <c r="M307" i="48"/>
  <c r="Q306" i="48"/>
  <c r="N306" i="48"/>
  <c r="M306" i="48"/>
  <c r="Q305" i="48"/>
  <c r="N305" i="48"/>
  <c r="M305" i="48"/>
  <c r="Q304" i="48"/>
  <c r="N304" i="48"/>
  <c r="M304" i="48"/>
  <c r="Q303" i="48"/>
  <c r="N303" i="48"/>
  <c r="M303" i="48"/>
  <c r="Q302" i="48"/>
  <c r="N302" i="48"/>
  <c r="M302" i="48"/>
  <c r="Q301" i="48"/>
  <c r="N301" i="48"/>
  <c r="M301" i="48"/>
  <c r="Q300" i="48"/>
  <c r="N300" i="48"/>
  <c r="M300" i="48"/>
  <c r="Q299" i="48"/>
  <c r="N299" i="48"/>
  <c r="M299" i="48"/>
  <c r="Q298" i="48"/>
  <c r="N298" i="48"/>
  <c r="M298" i="48"/>
  <c r="Q297" i="48"/>
  <c r="N297" i="48"/>
  <c r="M297" i="48"/>
  <c r="Q296" i="48"/>
  <c r="N296" i="48"/>
  <c r="M296" i="48"/>
  <c r="Q295" i="48"/>
  <c r="N295" i="48"/>
  <c r="M295" i="48"/>
  <c r="Q294" i="48"/>
  <c r="N294" i="48"/>
  <c r="M294" i="48"/>
  <c r="Q293" i="48"/>
  <c r="N293" i="48"/>
  <c r="M293" i="48"/>
  <c r="Q292" i="48"/>
  <c r="N292" i="48"/>
  <c r="M292" i="48"/>
  <c r="Q291" i="48"/>
  <c r="N291" i="48"/>
  <c r="M291" i="48"/>
  <c r="Q290" i="48"/>
  <c r="N290" i="48"/>
  <c r="M290" i="48"/>
  <c r="Q289" i="48"/>
  <c r="N289" i="48"/>
  <c r="M289" i="48"/>
  <c r="Q288" i="48"/>
  <c r="N288" i="48"/>
  <c r="M288" i="48"/>
  <c r="Q287" i="48"/>
  <c r="N287" i="48"/>
  <c r="M287" i="48"/>
  <c r="Q286" i="48"/>
  <c r="N286" i="48"/>
  <c r="M286" i="48"/>
  <c r="Q285" i="48"/>
  <c r="N285" i="48"/>
  <c r="M285" i="48"/>
  <c r="Q284" i="48"/>
  <c r="N284" i="48"/>
  <c r="M284" i="48"/>
  <c r="Q283" i="48"/>
  <c r="N283" i="48"/>
  <c r="M283" i="48"/>
  <c r="Q282" i="48"/>
  <c r="N282" i="48"/>
  <c r="M282" i="48"/>
  <c r="Q281" i="48"/>
  <c r="N281" i="48"/>
  <c r="M281" i="48"/>
  <c r="Q280" i="48"/>
  <c r="N280" i="48"/>
  <c r="M280" i="48"/>
  <c r="Q279" i="48"/>
  <c r="N279" i="48"/>
  <c r="M279" i="48"/>
  <c r="Q278" i="48"/>
  <c r="N278" i="48"/>
  <c r="M278" i="48"/>
  <c r="Q277" i="48"/>
  <c r="N277" i="48"/>
  <c r="M277" i="48"/>
  <c r="Q276" i="48"/>
  <c r="N276" i="48"/>
  <c r="M276" i="48"/>
  <c r="Q275" i="48"/>
  <c r="N275" i="48"/>
  <c r="M275" i="48"/>
  <c r="Q274" i="48"/>
  <c r="N274" i="48"/>
  <c r="M274" i="48"/>
  <c r="Q273" i="48"/>
  <c r="N273" i="48"/>
  <c r="M273" i="48"/>
  <c r="Q272" i="48"/>
  <c r="N272" i="48"/>
  <c r="M272" i="48"/>
  <c r="Q271" i="48"/>
  <c r="N271" i="48"/>
  <c r="M271" i="48"/>
  <c r="Q270" i="48"/>
  <c r="N270" i="48"/>
  <c r="M270" i="48"/>
  <c r="Q269" i="48"/>
  <c r="N269" i="48"/>
  <c r="M269" i="48"/>
  <c r="Q268" i="48"/>
  <c r="N268" i="48"/>
  <c r="M268" i="48"/>
  <c r="Q267" i="48"/>
  <c r="N267" i="48"/>
  <c r="M267" i="48"/>
  <c r="Q266" i="48"/>
  <c r="N266" i="48"/>
  <c r="M266" i="48"/>
  <c r="Q265" i="48"/>
  <c r="N265" i="48"/>
  <c r="M265" i="48"/>
  <c r="Q264" i="48"/>
  <c r="N264" i="48"/>
  <c r="M264" i="48"/>
  <c r="Q263" i="48"/>
  <c r="N263" i="48"/>
  <c r="M263" i="48"/>
  <c r="Q262" i="48"/>
  <c r="N262" i="48"/>
  <c r="M262" i="48"/>
  <c r="Q261" i="48"/>
  <c r="N261" i="48"/>
  <c r="M261" i="48"/>
  <c r="Q260" i="48"/>
  <c r="N260" i="48"/>
  <c r="M260" i="48"/>
  <c r="Q259" i="48"/>
  <c r="N259" i="48"/>
  <c r="M259" i="48"/>
  <c r="Q258" i="48"/>
  <c r="N258" i="48"/>
  <c r="M258" i="48"/>
  <c r="Q257" i="48"/>
  <c r="N257" i="48"/>
  <c r="M257" i="48"/>
  <c r="Q256" i="48"/>
  <c r="N256" i="48"/>
  <c r="M256" i="48"/>
  <c r="Q255" i="48"/>
  <c r="N255" i="48"/>
  <c r="M255" i="48"/>
  <c r="Q254" i="48"/>
  <c r="N254" i="48"/>
  <c r="M254" i="48"/>
  <c r="Q253" i="48"/>
  <c r="N253" i="48"/>
  <c r="M253" i="48"/>
  <c r="Q252" i="48"/>
  <c r="N252" i="48"/>
  <c r="M252" i="48"/>
  <c r="Q251" i="48"/>
  <c r="N251" i="48"/>
  <c r="M251" i="48"/>
  <c r="Q250" i="48"/>
  <c r="N250" i="48"/>
  <c r="M250" i="48"/>
  <c r="Q249" i="48"/>
  <c r="N249" i="48"/>
  <c r="M249" i="48"/>
  <c r="Q248" i="48"/>
  <c r="N248" i="48"/>
  <c r="M248" i="48"/>
  <c r="Q247" i="48"/>
  <c r="N247" i="48"/>
  <c r="M247" i="48"/>
  <c r="Q246" i="48"/>
  <c r="N246" i="48"/>
  <c r="M246" i="48"/>
  <c r="Q245" i="48"/>
  <c r="N245" i="48"/>
  <c r="M245" i="48"/>
  <c r="Q244" i="48"/>
  <c r="N244" i="48"/>
  <c r="M244" i="48"/>
  <c r="Q243" i="48"/>
  <c r="N243" i="48"/>
  <c r="M243" i="48"/>
  <c r="Q242" i="48"/>
  <c r="N242" i="48"/>
  <c r="M242" i="48"/>
  <c r="Q241" i="48"/>
  <c r="N241" i="48"/>
  <c r="M241" i="48"/>
  <c r="Q240" i="48"/>
  <c r="N240" i="48"/>
  <c r="M240" i="48"/>
  <c r="Q239" i="48"/>
  <c r="N239" i="48"/>
  <c r="M239" i="48"/>
  <c r="Q238" i="48"/>
  <c r="N238" i="48"/>
  <c r="M238" i="48"/>
  <c r="Q237" i="48"/>
  <c r="N237" i="48"/>
  <c r="M237" i="48"/>
  <c r="Q236" i="48"/>
  <c r="N236" i="48"/>
  <c r="M236" i="48"/>
  <c r="Q235" i="48"/>
  <c r="N235" i="48"/>
  <c r="M235" i="48"/>
  <c r="Q234" i="48"/>
  <c r="N234" i="48"/>
  <c r="M234" i="48"/>
  <c r="Q233" i="48"/>
  <c r="N233" i="48"/>
  <c r="M233" i="48"/>
  <c r="Q232" i="48"/>
  <c r="N232" i="48"/>
  <c r="M232" i="48"/>
  <c r="Q231" i="48"/>
  <c r="N231" i="48"/>
  <c r="M231" i="48"/>
  <c r="Q230" i="48"/>
  <c r="N230" i="48"/>
  <c r="M230" i="48"/>
  <c r="Q229" i="48"/>
  <c r="N229" i="48"/>
  <c r="M229" i="48"/>
  <c r="Q228" i="48"/>
  <c r="N228" i="48"/>
  <c r="M228" i="48"/>
  <c r="Q227" i="48"/>
  <c r="N227" i="48"/>
  <c r="M227" i="48"/>
  <c r="Q226" i="48"/>
  <c r="N226" i="48"/>
  <c r="M226" i="48"/>
  <c r="Q225" i="48"/>
  <c r="N225" i="48"/>
  <c r="M225" i="48"/>
  <c r="Q224" i="48"/>
  <c r="N224" i="48"/>
  <c r="M224" i="48"/>
  <c r="Q223" i="48"/>
  <c r="N223" i="48"/>
  <c r="M223" i="48"/>
  <c r="Q222" i="48"/>
  <c r="N222" i="48"/>
  <c r="M222" i="48"/>
  <c r="Q221" i="48"/>
  <c r="N221" i="48"/>
  <c r="M221" i="48"/>
  <c r="Q220" i="48"/>
  <c r="N220" i="48"/>
  <c r="M220" i="48"/>
  <c r="Q219" i="48"/>
  <c r="N219" i="48"/>
  <c r="M219" i="48"/>
  <c r="Q218" i="48"/>
  <c r="N218" i="48"/>
  <c r="M218" i="48"/>
  <c r="Q217" i="48"/>
  <c r="N217" i="48"/>
  <c r="M217" i="48"/>
  <c r="Q216" i="48"/>
  <c r="N216" i="48"/>
  <c r="M216" i="48"/>
  <c r="Q215" i="48"/>
  <c r="N215" i="48"/>
  <c r="M215" i="48"/>
  <c r="Q214" i="48"/>
  <c r="N214" i="48"/>
  <c r="M214" i="48"/>
  <c r="Q213" i="48"/>
  <c r="N213" i="48"/>
  <c r="M213" i="48"/>
  <c r="Q212" i="48"/>
  <c r="N212" i="48"/>
  <c r="M212" i="48"/>
  <c r="Q211" i="48"/>
  <c r="N211" i="48"/>
  <c r="M211" i="48"/>
  <c r="Q210" i="48"/>
  <c r="N210" i="48"/>
  <c r="M210" i="48"/>
  <c r="Q209" i="48"/>
  <c r="N209" i="48"/>
  <c r="M209" i="48"/>
  <c r="Q208" i="48"/>
  <c r="N208" i="48"/>
  <c r="M208" i="48"/>
  <c r="Q207" i="48"/>
  <c r="N207" i="48"/>
  <c r="M207" i="48"/>
  <c r="Q206" i="48"/>
  <c r="N206" i="48"/>
  <c r="M206" i="48"/>
  <c r="Q205" i="48"/>
  <c r="N205" i="48"/>
  <c r="M205" i="48"/>
  <c r="Q204" i="48"/>
  <c r="N204" i="48"/>
  <c r="M204" i="48"/>
  <c r="Q203" i="48"/>
  <c r="N203" i="48"/>
  <c r="M203" i="48"/>
  <c r="Q202" i="48"/>
  <c r="N202" i="48"/>
  <c r="M202" i="48"/>
  <c r="Q201" i="48"/>
  <c r="N201" i="48"/>
  <c r="M201" i="48"/>
  <c r="Q200" i="48"/>
  <c r="N200" i="48"/>
  <c r="M200" i="48"/>
  <c r="Q199" i="48"/>
  <c r="N199" i="48"/>
  <c r="M199" i="48"/>
  <c r="Q198" i="48"/>
  <c r="N198" i="48"/>
  <c r="M198" i="48"/>
  <c r="Q197" i="48"/>
  <c r="N197" i="48"/>
  <c r="M197" i="48"/>
  <c r="Q196" i="48"/>
  <c r="N196" i="48"/>
  <c r="M196" i="48"/>
  <c r="Q195" i="48"/>
  <c r="N195" i="48"/>
  <c r="M195" i="48"/>
  <c r="Q194" i="48"/>
  <c r="N194" i="48"/>
  <c r="M194" i="48"/>
  <c r="Q193" i="48"/>
  <c r="N193" i="48"/>
  <c r="M193" i="48"/>
  <c r="Q192" i="48"/>
  <c r="N192" i="48"/>
  <c r="M192" i="48"/>
  <c r="Q191" i="48"/>
  <c r="N191" i="48"/>
  <c r="M191" i="48"/>
  <c r="Q190" i="48"/>
  <c r="N190" i="48"/>
  <c r="M190" i="48"/>
  <c r="Q189" i="48"/>
  <c r="N189" i="48"/>
  <c r="M189" i="48"/>
  <c r="Q188" i="48"/>
  <c r="N188" i="48"/>
  <c r="M188" i="48"/>
  <c r="Q187" i="48"/>
  <c r="N187" i="48"/>
  <c r="M187" i="48"/>
  <c r="Q186" i="48"/>
  <c r="N186" i="48"/>
  <c r="M186" i="48"/>
  <c r="Q185" i="48"/>
  <c r="N185" i="48"/>
  <c r="M185" i="48"/>
  <c r="Q184" i="48"/>
  <c r="N184" i="48"/>
  <c r="M184" i="48"/>
  <c r="Q183" i="48"/>
  <c r="N183" i="48"/>
  <c r="M183" i="48"/>
  <c r="Q182" i="48"/>
  <c r="N182" i="48"/>
  <c r="M182" i="48"/>
  <c r="Q181" i="48"/>
  <c r="N181" i="48"/>
  <c r="M181" i="48"/>
  <c r="Q180" i="48"/>
  <c r="N180" i="48"/>
  <c r="M180" i="48"/>
  <c r="Q179" i="48"/>
  <c r="N179" i="48"/>
  <c r="M179" i="48"/>
  <c r="Q178" i="48"/>
  <c r="N178" i="48"/>
  <c r="M178" i="48"/>
  <c r="Q177" i="48"/>
  <c r="N177" i="48"/>
  <c r="M177" i="48"/>
  <c r="Q176" i="48"/>
  <c r="N176" i="48"/>
  <c r="M176" i="48"/>
  <c r="Q175" i="48"/>
  <c r="N175" i="48"/>
  <c r="M175" i="48"/>
  <c r="Q174" i="48"/>
  <c r="N174" i="48"/>
  <c r="M174" i="48"/>
  <c r="Q173" i="48"/>
  <c r="N173" i="48"/>
  <c r="M173" i="48"/>
  <c r="Q172" i="48"/>
  <c r="N172" i="48"/>
  <c r="M172" i="48"/>
  <c r="Q171" i="48"/>
  <c r="N171" i="48"/>
  <c r="M171" i="48"/>
  <c r="Q170" i="48"/>
  <c r="N170" i="48"/>
  <c r="M170" i="48"/>
  <c r="Q169" i="48"/>
  <c r="N169" i="48"/>
  <c r="M169" i="48"/>
  <c r="Q168" i="48"/>
  <c r="N168" i="48"/>
  <c r="M168" i="48"/>
  <c r="Q167" i="48"/>
  <c r="N167" i="48"/>
  <c r="M167" i="48"/>
  <c r="Q166" i="48"/>
  <c r="N166" i="48"/>
  <c r="M166" i="48"/>
  <c r="Q165" i="48"/>
  <c r="N165" i="48"/>
  <c r="M165" i="48"/>
  <c r="Q164" i="48"/>
  <c r="N164" i="48"/>
  <c r="M164" i="48"/>
  <c r="Q163" i="48"/>
  <c r="N163" i="48"/>
  <c r="M163" i="48"/>
  <c r="Q162" i="48"/>
  <c r="N162" i="48"/>
  <c r="M162" i="48"/>
  <c r="Q161" i="48"/>
  <c r="N161" i="48"/>
  <c r="M161" i="48"/>
  <c r="Q160" i="48"/>
  <c r="N160" i="48"/>
  <c r="M160" i="48"/>
  <c r="Q159" i="48"/>
  <c r="N159" i="48"/>
  <c r="M159" i="48"/>
  <c r="Q158" i="48"/>
  <c r="N158" i="48"/>
  <c r="M158" i="48"/>
  <c r="Q157" i="48"/>
  <c r="N157" i="48"/>
  <c r="M157" i="48"/>
  <c r="Q156" i="48"/>
  <c r="N156" i="48"/>
  <c r="M156" i="48"/>
  <c r="Q155" i="48"/>
  <c r="N155" i="48"/>
  <c r="M155" i="48"/>
  <c r="Q154" i="48"/>
  <c r="N154" i="48"/>
  <c r="M154" i="48"/>
  <c r="Q153" i="48"/>
  <c r="N153" i="48"/>
  <c r="M153" i="48"/>
  <c r="Q152" i="48"/>
  <c r="N152" i="48"/>
  <c r="M152" i="48"/>
  <c r="Q151" i="48"/>
  <c r="N151" i="48"/>
  <c r="M151" i="48"/>
  <c r="Q150" i="48"/>
  <c r="N150" i="48"/>
  <c r="M150" i="48"/>
  <c r="Q149" i="48"/>
  <c r="N149" i="48"/>
  <c r="M149" i="48"/>
  <c r="Q148" i="48"/>
  <c r="N148" i="48"/>
  <c r="M148" i="48"/>
  <c r="Q147" i="48"/>
  <c r="N147" i="48"/>
  <c r="M147" i="48"/>
  <c r="Q146" i="48"/>
  <c r="N146" i="48"/>
  <c r="M146" i="48"/>
  <c r="Q145" i="48"/>
  <c r="N145" i="48"/>
  <c r="M145" i="48"/>
  <c r="Q144" i="48"/>
  <c r="N144" i="48"/>
  <c r="M144" i="48"/>
  <c r="Q143" i="48"/>
  <c r="N143" i="48"/>
  <c r="M143" i="48"/>
  <c r="Q142" i="48"/>
  <c r="N142" i="48"/>
  <c r="M142" i="48"/>
  <c r="Q141" i="48"/>
  <c r="N141" i="48"/>
  <c r="M141" i="48"/>
  <c r="Q140" i="48"/>
  <c r="N140" i="48"/>
  <c r="M140" i="48"/>
  <c r="Q139" i="48"/>
  <c r="N139" i="48"/>
  <c r="M139" i="48"/>
  <c r="Q138" i="48"/>
  <c r="N138" i="48"/>
  <c r="M138" i="48"/>
  <c r="Q137" i="48"/>
  <c r="N137" i="48"/>
  <c r="M137" i="48"/>
  <c r="Q136" i="48"/>
  <c r="N136" i="48"/>
  <c r="M136" i="48"/>
  <c r="Q135" i="48"/>
  <c r="N135" i="48"/>
  <c r="M135" i="48"/>
  <c r="Q134" i="48"/>
  <c r="N134" i="48"/>
  <c r="M134" i="48"/>
  <c r="Q133" i="48"/>
  <c r="N133" i="48"/>
  <c r="M133" i="48"/>
  <c r="Q132" i="48"/>
  <c r="N132" i="48"/>
  <c r="M132" i="48"/>
  <c r="Q131" i="48"/>
  <c r="N131" i="48"/>
  <c r="M131" i="48"/>
  <c r="Q130" i="48"/>
  <c r="N130" i="48"/>
  <c r="M130" i="48"/>
  <c r="Q129" i="48"/>
  <c r="N129" i="48"/>
  <c r="M129" i="48"/>
  <c r="Q128" i="48"/>
  <c r="N128" i="48"/>
  <c r="M128" i="48"/>
  <c r="Q127" i="48"/>
  <c r="N127" i="48"/>
  <c r="M127" i="48"/>
  <c r="Q126" i="48"/>
  <c r="N126" i="48"/>
  <c r="M126" i="48"/>
  <c r="Q125" i="48"/>
  <c r="N125" i="48"/>
  <c r="M125" i="48"/>
  <c r="Q124" i="48"/>
  <c r="N124" i="48"/>
  <c r="M124" i="48"/>
  <c r="Q123" i="48"/>
  <c r="N123" i="48"/>
  <c r="M123" i="48"/>
  <c r="Q122" i="48"/>
  <c r="N122" i="48"/>
  <c r="M122" i="48"/>
  <c r="Q121" i="48"/>
  <c r="N121" i="48"/>
  <c r="M121" i="48"/>
  <c r="Q120" i="48"/>
  <c r="N120" i="48"/>
  <c r="M120" i="48"/>
  <c r="Q119" i="48"/>
  <c r="N119" i="48"/>
  <c r="M119" i="48"/>
  <c r="Q118" i="48"/>
  <c r="N118" i="48"/>
  <c r="M118" i="48"/>
  <c r="Q117" i="48"/>
  <c r="N117" i="48"/>
  <c r="M117" i="48"/>
  <c r="Q116" i="48"/>
  <c r="N116" i="48"/>
  <c r="M116" i="48"/>
  <c r="Q115" i="48"/>
  <c r="N115" i="48"/>
  <c r="M115" i="48"/>
  <c r="Q114" i="48"/>
  <c r="N114" i="48"/>
  <c r="M114" i="48"/>
  <c r="Q113" i="48"/>
  <c r="N113" i="48"/>
  <c r="M113" i="48"/>
  <c r="Q112" i="48"/>
  <c r="N112" i="48"/>
  <c r="M112" i="48"/>
  <c r="Q111" i="48"/>
  <c r="N111" i="48"/>
  <c r="M111" i="48"/>
  <c r="Q110" i="48"/>
  <c r="N110" i="48"/>
  <c r="M110" i="48"/>
  <c r="Q109" i="48"/>
  <c r="N109" i="48"/>
  <c r="M109" i="48"/>
  <c r="Q108" i="48"/>
  <c r="N108" i="48"/>
  <c r="M108" i="48"/>
  <c r="Q107" i="48"/>
  <c r="N107" i="48"/>
  <c r="M107" i="48"/>
  <c r="Q106" i="48"/>
  <c r="N106" i="48"/>
  <c r="M106" i="48"/>
  <c r="Q105" i="48"/>
  <c r="N105" i="48"/>
  <c r="M105" i="48"/>
  <c r="Q104" i="48"/>
  <c r="N104" i="48"/>
  <c r="M104" i="48"/>
  <c r="Q103" i="48"/>
  <c r="N103" i="48"/>
  <c r="M103" i="48"/>
  <c r="Q102" i="48"/>
  <c r="N102" i="48"/>
  <c r="M102" i="48"/>
  <c r="Q101" i="48"/>
  <c r="N101" i="48"/>
  <c r="M101" i="48"/>
  <c r="Q100" i="48"/>
  <c r="N100" i="48"/>
  <c r="M100" i="48"/>
  <c r="Q99" i="48"/>
  <c r="N99" i="48"/>
  <c r="M99" i="48"/>
  <c r="Q98" i="48"/>
  <c r="N98" i="48"/>
  <c r="M98" i="48"/>
  <c r="Q97" i="48"/>
  <c r="N97" i="48"/>
  <c r="M97" i="48"/>
  <c r="Q96" i="48"/>
  <c r="N96" i="48"/>
  <c r="M96" i="48"/>
  <c r="Q95" i="48"/>
  <c r="N95" i="48"/>
  <c r="M95" i="48"/>
  <c r="Q94" i="48"/>
  <c r="N94" i="48"/>
  <c r="M94" i="48"/>
  <c r="Q93" i="48"/>
  <c r="N93" i="48"/>
  <c r="M93" i="48"/>
  <c r="Q92" i="48"/>
  <c r="N92" i="48"/>
  <c r="M92" i="48"/>
  <c r="Q91" i="48"/>
  <c r="N91" i="48"/>
  <c r="M91" i="48"/>
  <c r="Q90" i="48"/>
  <c r="N90" i="48"/>
  <c r="M90" i="48"/>
  <c r="Q89" i="48"/>
  <c r="N89" i="48"/>
  <c r="M89" i="48"/>
  <c r="Q88" i="48"/>
  <c r="N88" i="48"/>
  <c r="M88" i="48"/>
  <c r="Q87" i="48"/>
  <c r="N87" i="48"/>
  <c r="M87" i="48"/>
  <c r="Q86" i="48"/>
  <c r="N86" i="48"/>
  <c r="M86" i="48"/>
  <c r="Q85" i="48"/>
  <c r="N85" i="48"/>
  <c r="M85" i="48"/>
  <c r="Q84" i="48"/>
  <c r="N84" i="48"/>
  <c r="M84" i="48"/>
  <c r="Q83" i="48"/>
  <c r="N83" i="48"/>
  <c r="M83" i="48"/>
  <c r="Q82" i="48"/>
  <c r="N82" i="48"/>
  <c r="M82" i="48"/>
  <c r="Q81" i="48"/>
  <c r="N81" i="48"/>
  <c r="M81" i="48"/>
  <c r="Q80" i="48"/>
  <c r="N80" i="48"/>
  <c r="M80" i="48"/>
  <c r="Q79" i="48"/>
  <c r="N79" i="48"/>
  <c r="M79" i="48"/>
  <c r="Q78" i="48"/>
  <c r="N78" i="48"/>
  <c r="M78" i="48"/>
  <c r="Q77" i="48"/>
  <c r="N77" i="48"/>
  <c r="M77" i="48"/>
  <c r="Q76" i="48"/>
  <c r="N76" i="48"/>
  <c r="M76" i="48"/>
  <c r="Q75" i="48"/>
  <c r="N75" i="48"/>
  <c r="M75" i="48"/>
  <c r="Q74" i="48"/>
  <c r="N74" i="48"/>
  <c r="M74" i="48"/>
  <c r="Q73" i="48"/>
  <c r="N73" i="48"/>
  <c r="M73" i="48"/>
  <c r="Q72" i="48"/>
  <c r="N72" i="48"/>
  <c r="M72" i="48"/>
  <c r="Q71" i="48"/>
  <c r="N71" i="48"/>
  <c r="M71" i="48"/>
  <c r="Q70" i="48"/>
  <c r="N70" i="48"/>
  <c r="M70" i="48"/>
  <c r="Q69" i="48"/>
  <c r="N69" i="48"/>
  <c r="M69" i="48"/>
  <c r="Q68" i="48"/>
  <c r="N68" i="48"/>
  <c r="M68" i="48"/>
  <c r="Q67" i="48"/>
  <c r="N67" i="48"/>
  <c r="M67" i="48"/>
  <c r="Q66" i="48"/>
  <c r="N66" i="48"/>
  <c r="M66" i="48"/>
  <c r="Q65" i="48"/>
  <c r="N65" i="48"/>
  <c r="M65" i="48"/>
  <c r="Q64" i="48"/>
  <c r="N64" i="48"/>
  <c r="M64" i="48"/>
  <c r="Q63" i="48"/>
  <c r="N63" i="48"/>
  <c r="M63" i="48"/>
  <c r="Q62" i="48"/>
  <c r="N62" i="48"/>
  <c r="M62" i="48"/>
  <c r="Q61" i="48"/>
  <c r="N61" i="48"/>
  <c r="M61" i="48"/>
  <c r="Q60" i="48"/>
  <c r="N60" i="48"/>
  <c r="M60" i="48"/>
  <c r="Q59" i="48"/>
  <c r="N59" i="48"/>
  <c r="M59" i="48"/>
  <c r="Q58" i="48"/>
  <c r="N58" i="48"/>
  <c r="M58" i="48"/>
  <c r="Q57" i="48"/>
  <c r="N57" i="48"/>
  <c r="M57" i="48"/>
  <c r="Q56" i="48"/>
  <c r="N56" i="48"/>
  <c r="M56" i="48"/>
  <c r="Q55" i="48"/>
  <c r="N55" i="48"/>
  <c r="M55" i="48"/>
  <c r="Q54" i="48"/>
  <c r="N54" i="48"/>
  <c r="M54" i="48"/>
  <c r="Q53" i="48"/>
  <c r="N53" i="48"/>
  <c r="M53" i="48"/>
  <c r="Q52" i="48"/>
  <c r="N52" i="48"/>
  <c r="M52" i="48"/>
  <c r="Q51" i="48"/>
  <c r="N51" i="48"/>
  <c r="M51" i="48"/>
  <c r="Q50" i="48"/>
  <c r="N50" i="48"/>
  <c r="M50" i="48"/>
  <c r="Q49" i="48"/>
  <c r="N49" i="48"/>
  <c r="M49" i="48"/>
  <c r="Q48" i="48"/>
  <c r="N48" i="48"/>
  <c r="M48" i="48"/>
  <c r="Q47" i="48"/>
  <c r="N47" i="48"/>
  <c r="M47" i="48"/>
  <c r="Q46" i="48"/>
  <c r="N46" i="48"/>
  <c r="M46" i="48"/>
  <c r="Q45" i="48"/>
  <c r="N45" i="48"/>
  <c r="M45" i="48"/>
  <c r="Q44" i="48"/>
  <c r="N44" i="48"/>
  <c r="M44" i="48"/>
  <c r="Q43" i="48"/>
  <c r="N43" i="48"/>
  <c r="M43" i="48"/>
  <c r="Q42" i="48"/>
  <c r="N42" i="48"/>
  <c r="M42" i="48"/>
  <c r="Q41" i="48"/>
  <c r="N41" i="48"/>
  <c r="M41" i="48"/>
  <c r="Q40" i="48"/>
  <c r="N40" i="48"/>
  <c r="M40" i="48"/>
  <c r="Q39" i="48"/>
  <c r="N39" i="48"/>
  <c r="M39" i="48"/>
  <c r="Q38" i="48"/>
  <c r="N38" i="48"/>
  <c r="M38" i="48"/>
  <c r="Q37" i="48"/>
  <c r="N37" i="48"/>
  <c r="M37" i="48"/>
  <c r="Q36" i="48"/>
  <c r="N36" i="48"/>
  <c r="M36" i="48"/>
  <c r="Q35" i="48"/>
  <c r="N35" i="48"/>
  <c r="M35" i="48"/>
  <c r="Q34" i="48"/>
  <c r="N34" i="48"/>
  <c r="M34" i="48"/>
  <c r="Q33" i="48"/>
  <c r="N33" i="48"/>
  <c r="M33" i="48"/>
  <c r="Q32" i="48"/>
  <c r="N32" i="48"/>
  <c r="M32" i="48"/>
  <c r="Q31" i="48"/>
  <c r="N31" i="48"/>
  <c r="M31" i="48"/>
  <c r="Q30" i="48"/>
  <c r="N30" i="48"/>
  <c r="M30" i="48"/>
  <c r="Q29" i="48"/>
  <c r="N29" i="48"/>
  <c r="M29" i="48"/>
  <c r="Q28" i="48"/>
  <c r="N28" i="48"/>
  <c r="M28" i="48"/>
  <c r="Q27" i="48"/>
  <c r="N27" i="48"/>
  <c r="M27" i="48"/>
  <c r="Q26" i="48"/>
  <c r="N26" i="48"/>
  <c r="M26" i="48"/>
  <c r="Q25" i="48"/>
  <c r="N25" i="48"/>
  <c r="M25" i="48"/>
  <c r="Q24" i="48"/>
  <c r="N24" i="48"/>
  <c r="M24" i="48"/>
  <c r="Q23" i="48"/>
  <c r="N23" i="48"/>
  <c r="M23" i="48"/>
  <c r="Q22" i="48"/>
  <c r="N22" i="48"/>
  <c r="M22" i="48"/>
  <c r="Q21" i="48"/>
  <c r="N21" i="48"/>
  <c r="M21" i="48"/>
  <c r="Q20" i="48"/>
  <c r="N20" i="48"/>
  <c r="M20" i="48"/>
  <c r="Q19" i="48"/>
  <c r="N19" i="48"/>
  <c r="M19" i="48"/>
  <c r="Q18" i="48"/>
  <c r="N18" i="48"/>
  <c r="M18" i="48"/>
  <c r="Q17" i="48"/>
  <c r="N17" i="48"/>
  <c r="M17" i="48"/>
  <c r="Q16" i="48"/>
  <c r="N16" i="48"/>
  <c r="M16" i="48"/>
  <c r="Q15" i="48"/>
  <c r="N15" i="48"/>
  <c r="M15" i="48"/>
  <c r="Q14" i="48"/>
  <c r="N14" i="48"/>
  <c r="M14" i="48"/>
  <c r="Q13" i="48"/>
  <c r="Q10" i="48" s="1"/>
  <c r="N13" i="48"/>
  <c r="N10" i="48" s="1"/>
  <c r="M13" i="48"/>
  <c r="M10" i="48" s="1"/>
  <c r="M5" i="48"/>
  <c r="M4" i="48"/>
  <c r="G3" i="48"/>
  <c r="D3" i="48"/>
  <c r="Q312" i="47"/>
  <c r="N312" i="47"/>
  <c r="M312" i="47"/>
  <c r="Q311" i="47"/>
  <c r="N311" i="47"/>
  <c r="M311" i="47"/>
  <c r="Q310" i="47"/>
  <c r="N310" i="47"/>
  <c r="M310" i="47"/>
  <c r="Q309" i="47"/>
  <c r="N309" i="47"/>
  <c r="M309" i="47"/>
  <c r="Q308" i="47"/>
  <c r="N308" i="47"/>
  <c r="M308" i="47"/>
  <c r="Q307" i="47"/>
  <c r="N307" i="47"/>
  <c r="M307" i="47"/>
  <c r="Q306" i="47"/>
  <c r="N306" i="47"/>
  <c r="M306" i="47"/>
  <c r="Q305" i="47"/>
  <c r="N305" i="47"/>
  <c r="M305" i="47"/>
  <c r="Q304" i="47"/>
  <c r="N304" i="47"/>
  <c r="M304" i="47"/>
  <c r="Q303" i="47"/>
  <c r="N303" i="47"/>
  <c r="M303" i="47"/>
  <c r="Q302" i="47"/>
  <c r="N302" i="47"/>
  <c r="M302" i="47"/>
  <c r="Q301" i="47"/>
  <c r="N301" i="47"/>
  <c r="M301" i="47"/>
  <c r="Q300" i="47"/>
  <c r="N300" i="47"/>
  <c r="M300" i="47"/>
  <c r="Q299" i="47"/>
  <c r="N299" i="47"/>
  <c r="M299" i="47"/>
  <c r="Q298" i="47"/>
  <c r="N298" i="47"/>
  <c r="M298" i="47"/>
  <c r="Q297" i="47"/>
  <c r="N297" i="47"/>
  <c r="M297" i="47"/>
  <c r="Q296" i="47"/>
  <c r="N296" i="47"/>
  <c r="M296" i="47"/>
  <c r="Q295" i="47"/>
  <c r="N295" i="47"/>
  <c r="M295" i="47"/>
  <c r="Q294" i="47"/>
  <c r="N294" i="47"/>
  <c r="M294" i="47"/>
  <c r="Q293" i="47"/>
  <c r="N293" i="47"/>
  <c r="M293" i="47"/>
  <c r="Q292" i="47"/>
  <c r="N292" i="47"/>
  <c r="M292" i="47"/>
  <c r="Q291" i="47"/>
  <c r="N291" i="47"/>
  <c r="M291" i="47"/>
  <c r="Q290" i="47"/>
  <c r="N290" i="47"/>
  <c r="M290" i="47"/>
  <c r="Q289" i="47"/>
  <c r="N289" i="47"/>
  <c r="M289" i="47"/>
  <c r="Q288" i="47"/>
  <c r="N288" i="47"/>
  <c r="M288" i="47"/>
  <c r="Q287" i="47"/>
  <c r="N287" i="47"/>
  <c r="M287" i="47"/>
  <c r="Q286" i="47"/>
  <c r="N286" i="47"/>
  <c r="M286" i="47"/>
  <c r="Q285" i="47"/>
  <c r="N285" i="47"/>
  <c r="M285" i="47"/>
  <c r="Q284" i="47"/>
  <c r="N284" i="47"/>
  <c r="M284" i="47"/>
  <c r="Q283" i="47"/>
  <c r="N283" i="47"/>
  <c r="M283" i="47"/>
  <c r="Q282" i="47"/>
  <c r="N282" i="47"/>
  <c r="M282" i="47"/>
  <c r="Q281" i="47"/>
  <c r="N281" i="47"/>
  <c r="M281" i="47"/>
  <c r="Q280" i="47"/>
  <c r="N280" i="47"/>
  <c r="M280" i="47"/>
  <c r="Q279" i="47"/>
  <c r="N279" i="47"/>
  <c r="M279" i="47"/>
  <c r="Q278" i="47"/>
  <c r="N278" i="47"/>
  <c r="M278" i="47"/>
  <c r="Q277" i="47"/>
  <c r="N277" i="47"/>
  <c r="M277" i="47"/>
  <c r="Q276" i="47"/>
  <c r="N276" i="47"/>
  <c r="M276" i="47"/>
  <c r="Q275" i="47"/>
  <c r="N275" i="47"/>
  <c r="M275" i="47"/>
  <c r="Q274" i="47"/>
  <c r="N274" i="47"/>
  <c r="M274" i="47"/>
  <c r="Q273" i="47"/>
  <c r="N273" i="47"/>
  <c r="M273" i="47"/>
  <c r="Q272" i="47"/>
  <c r="N272" i="47"/>
  <c r="M272" i="47"/>
  <c r="Q271" i="47"/>
  <c r="N271" i="47"/>
  <c r="M271" i="47"/>
  <c r="Q270" i="47"/>
  <c r="N270" i="47"/>
  <c r="M270" i="47"/>
  <c r="Q269" i="47"/>
  <c r="N269" i="47"/>
  <c r="M269" i="47"/>
  <c r="Q268" i="47"/>
  <c r="N268" i="47"/>
  <c r="M268" i="47"/>
  <c r="Q267" i="47"/>
  <c r="N267" i="47"/>
  <c r="M267" i="47"/>
  <c r="Q266" i="47"/>
  <c r="N266" i="47"/>
  <c r="M266" i="47"/>
  <c r="Q265" i="47"/>
  <c r="N265" i="47"/>
  <c r="M265" i="47"/>
  <c r="Q264" i="47"/>
  <c r="N264" i="47"/>
  <c r="M264" i="47"/>
  <c r="Q263" i="47"/>
  <c r="N263" i="47"/>
  <c r="M263" i="47"/>
  <c r="Q262" i="47"/>
  <c r="N262" i="47"/>
  <c r="M262" i="47"/>
  <c r="Q261" i="47"/>
  <c r="N261" i="47"/>
  <c r="M261" i="47"/>
  <c r="Q260" i="47"/>
  <c r="N260" i="47"/>
  <c r="M260" i="47"/>
  <c r="Q259" i="47"/>
  <c r="N259" i="47"/>
  <c r="M259" i="47"/>
  <c r="Q258" i="47"/>
  <c r="N258" i="47"/>
  <c r="M258" i="47"/>
  <c r="Q257" i="47"/>
  <c r="N257" i="47"/>
  <c r="M257" i="47"/>
  <c r="Q256" i="47"/>
  <c r="N256" i="47"/>
  <c r="M256" i="47"/>
  <c r="Q255" i="47"/>
  <c r="N255" i="47"/>
  <c r="M255" i="47"/>
  <c r="Q254" i="47"/>
  <c r="N254" i="47"/>
  <c r="M254" i="47"/>
  <c r="Q253" i="47"/>
  <c r="N253" i="47"/>
  <c r="M253" i="47"/>
  <c r="Q252" i="47"/>
  <c r="N252" i="47"/>
  <c r="M252" i="47"/>
  <c r="Q251" i="47"/>
  <c r="N251" i="47"/>
  <c r="M251" i="47"/>
  <c r="Q250" i="47"/>
  <c r="N250" i="47"/>
  <c r="M250" i="47"/>
  <c r="Q249" i="47"/>
  <c r="N249" i="47"/>
  <c r="M249" i="47"/>
  <c r="Q248" i="47"/>
  <c r="N248" i="47"/>
  <c r="M248" i="47"/>
  <c r="Q247" i="47"/>
  <c r="N247" i="47"/>
  <c r="M247" i="47"/>
  <c r="Q246" i="47"/>
  <c r="N246" i="47"/>
  <c r="M246" i="47"/>
  <c r="Q245" i="47"/>
  <c r="N245" i="47"/>
  <c r="M245" i="47"/>
  <c r="Q244" i="47"/>
  <c r="N244" i="47"/>
  <c r="M244" i="47"/>
  <c r="Q243" i="47"/>
  <c r="N243" i="47"/>
  <c r="M243" i="47"/>
  <c r="Q242" i="47"/>
  <c r="N242" i="47"/>
  <c r="M242" i="47"/>
  <c r="Q241" i="47"/>
  <c r="N241" i="47"/>
  <c r="M241" i="47"/>
  <c r="Q240" i="47"/>
  <c r="N240" i="47"/>
  <c r="M240" i="47"/>
  <c r="Q239" i="47"/>
  <c r="N239" i="47"/>
  <c r="M239" i="47"/>
  <c r="Q238" i="47"/>
  <c r="N238" i="47"/>
  <c r="M238" i="47"/>
  <c r="Q237" i="47"/>
  <c r="N237" i="47"/>
  <c r="M237" i="47"/>
  <c r="Q236" i="47"/>
  <c r="N236" i="47"/>
  <c r="M236" i="47"/>
  <c r="Q235" i="47"/>
  <c r="N235" i="47"/>
  <c r="M235" i="47"/>
  <c r="Q234" i="47"/>
  <c r="N234" i="47"/>
  <c r="M234" i="47"/>
  <c r="Q233" i="47"/>
  <c r="N233" i="47"/>
  <c r="M233" i="47"/>
  <c r="Q232" i="47"/>
  <c r="N232" i="47"/>
  <c r="M232" i="47"/>
  <c r="Q231" i="47"/>
  <c r="N231" i="47"/>
  <c r="M231" i="47"/>
  <c r="Q230" i="47"/>
  <c r="N230" i="47"/>
  <c r="M230" i="47"/>
  <c r="Q229" i="47"/>
  <c r="N229" i="47"/>
  <c r="M229" i="47"/>
  <c r="Q228" i="47"/>
  <c r="N228" i="47"/>
  <c r="M228" i="47"/>
  <c r="Q227" i="47"/>
  <c r="N227" i="47"/>
  <c r="M227" i="47"/>
  <c r="Q226" i="47"/>
  <c r="N226" i="47"/>
  <c r="M226" i="47"/>
  <c r="Q225" i="47"/>
  <c r="N225" i="47"/>
  <c r="M225" i="47"/>
  <c r="Q224" i="47"/>
  <c r="N224" i="47"/>
  <c r="M224" i="47"/>
  <c r="Q223" i="47"/>
  <c r="N223" i="47"/>
  <c r="M223" i="47"/>
  <c r="Q222" i="47"/>
  <c r="N222" i="47"/>
  <c r="M222" i="47"/>
  <c r="Q221" i="47"/>
  <c r="N221" i="47"/>
  <c r="M221" i="47"/>
  <c r="Q220" i="47"/>
  <c r="N220" i="47"/>
  <c r="M220" i="47"/>
  <c r="Q219" i="47"/>
  <c r="N219" i="47"/>
  <c r="M219" i="47"/>
  <c r="Q218" i="47"/>
  <c r="N218" i="47"/>
  <c r="M218" i="47"/>
  <c r="Q217" i="47"/>
  <c r="N217" i="47"/>
  <c r="M217" i="47"/>
  <c r="Q216" i="47"/>
  <c r="N216" i="47"/>
  <c r="M216" i="47"/>
  <c r="Q215" i="47"/>
  <c r="N215" i="47"/>
  <c r="M215" i="47"/>
  <c r="Q214" i="47"/>
  <c r="N214" i="47"/>
  <c r="M214" i="47"/>
  <c r="Q213" i="47"/>
  <c r="N213" i="47"/>
  <c r="M213" i="47"/>
  <c r="Q212" i="47"/>
  <c r="N212" i="47"/>
  <c r="M212" i="47"/>
  <c r="Q211" i="47"/>
  <c r="N211" i="47"/>
  <c r="M211" i="47"/>
  <c r="Q210" i="47"/>
  <c r="N210" i="47"/>
  <c r="M210" i="47"/>
  <c r="Q209" i="47"/>
  <c r="N209" i="47"/>
  <c r="M209" i="47"/>
  <c r="Q208" i="47"/>
  <c r="N208" i="47"/>
  <c r="M208" i="47"/>
  <c r="Q207" i="47"/>
  <c r="N207" i="47"/>
  <c r="M207" i="47"/>
  <c r="Q206" i="47"/>
  <c r="N206" i="47"/>
  <c r="M206" i="47"/>
  <c r="Q205" i="47"/>
  <c r="N205" i="47"/>
  <c r="M205" i="47"/>
  <c r="Q204" i="47"/>
  <c r="N204" i="47"/>
  <c r="M204" i="47"/>
  <c r="Q203" i="47"/>
  <c r="N203" i="47"/>
  <c r="M203" i="47"/>
  <c r="Q202" i="47"/>
  <c r="N202" i="47"/>
  <c r="M202" i="47"/>
  <c r="Q201" i="47"/>
  <c r="N201" i="47"/>
  <c r="M201" i="47"/>
  <c r="Q200" i="47"/>
  <c r="N200" i="47"/>
  <c r="M200" i="47"/>
  <c r="Q199" i="47"/>
  <c r="N199" i="47"/>
  <c r="M199" i="47"/>
  <c r="Q198" i="47"/>
  <c r="N198" i="47"/>
  <c r="M198" i="47"/>
  <c r="Q197" i="47"/>
  <c r="N197" i="47"/>
  <c r="M197" i="47"/>
  <c r="Q196" i="47"/>
  <c r="N196" i="47"/>
  <c r="M196" i="47"/>
  <c r="Q195" i="47"/>
  <c r="N195" i="47"/>
  <c r="M195" i="47"/>
  <c r="Q194" i="47"/>
  <c r="N194" i="47"/>
  <c r="M194" i="47"/>
  <c r="Q193" i="47"/>
  <c r="N193" i="47"/>
  <c r="M193" i="47"/>
  <c r="Q192" i="47"/>
  <c r="N192" i="47"/>
  <c r="M192" i="47"/>
  <c r="Q191" i="47"/>
  <c r="N191" i="47"/>
  <c r="M191" i="47"/>
  <c r="Q190" i="47"/>
  <c r="N190" i="47"/>
  <c r="M190" i="47"/>
  <c r="Q189" i="47"/>
  <c r="N189" i="47"/>
  <c r="M189" i="47"/>
  <c r="Q188" i="47"/>
  <c r="N188" i="47"/>
  <c r="M188" i="47"/>
  <c r="Q187" i="47"/>
  <c r="N187" i="47"/>
  <c r="M187" i="47"/>
  <c r="Q186" i="47"/>
  <c r="N186" i="47"/>
  <c r="M186" i="47"/>
  <c r="Q185" i="47"/>
  <c r="N185" i="47"/>
  <c r="M185" i="47"/>
  <c r="Q184" i="47"/>
  <c r="N184" i="47"/>
  <c r="M184" i="47"/>
  <c r="Q183" i="47"/>
  <c r="N183" i="47"/>
  <c r="M183" i="47"/>
  <c r="Q182" i="47"/>
  <c r="N182" i="47"/>
  <c r="M182" i="47"/>
  <c r="Q181" i="47"/>
  <c r="N181" i="47"/>
  <c r="M181" i="47"/>
  <c r="Q180" i="47"/>
  <c r="N180" i="47"/>
  <c r="M180" i="47"/>
  <c r="Q179" i="47"/>
  <c r="N179" i="47"/>
  <c r="M179" i="47"/>
  <c r="Q178" i="47"/>
  <c r="N178" i="47"/>
  <c r="M178" i="47"/>
  <c r="Q177" i="47"/>
  <c r="N177" i="47"/>
  <c r="M177" i="47"/>
  <c r="Q176" i="47"/>
  <c r="N176" i="47"/>
  <c r="M176" i="47"/>
  <c r="Q175" i="47"/>
  <c r="N175" i="47"/>
  <c r="M175" i="47"/>
  <c r="Q174" i="47"/>
  <c r="N174" i="47"/>
  <c r="M174" i="47"/>
  <c r="Q173" i="47"/>
  <c r="N173" i="47"/>
  <c r="M173" i="47"/>
  <c r="Q172" i="47"/>
  <c r="N172" i="47"/>
  <c r="M172" i="47"/>
  <c r="Q171" i="47"/>
  <c r="N171" i="47"/>
  <c r="M171" i="47"/>
  <c r="Q170" i="47"/>
  <c r="N170" i="47"/>
  <c r="M170" i="47"/>
  <c r="Q169" i="47"/>
  <c r="N169" i="47"/>
  <c r="M169" i="47"/>
  <c r="Q168" i="47"/>
  <c r="N168" i="47"/>
  <c r="M168" i="47"/>
  <c r="Q167" i="47"/>
  <c r="N167" i="47"/>
  <c r="M167" i="47"/>
  <c r="Q166" i="47"/>
  <c r="N166" i="47"/>
  <c r="M166" i="47"/>
  <c r="Q165" i="47"/>
  <c r="N165" i="47"/>
  <c r="M165" i="47"/>
  <c r="Q164" i="47"/>
  <c r="N164" i="47"/>
  <c r="M164" i="47"/>
  <c r="Q163" i="47"/>
  <c r="N163" i="47"/>
  <c r="M163" i="47"/>
  <c r="Q162" i="47"/>
  <c r="N162" i="47"/>
  <c r="M162" i="47"/>
  <c r="Q161" i="47"/>
  <c r="N161" i="47"/>
  <c r="M161" i="47"/>
  <c r="Q160" i="47"/>
  <c r="N160" i="47"/>
  <c r="M160" i="47"/>
  <c r="Q159" i="47"/>
  <c r="N159" i="47"/>
  <c r="M159" i="47"/>
  <c r="Q158" i="47"/>
  <c r="N158" i="47"/>
  <c r="M158" i="47"/>
  <c r="Q157" i="47"/>
  <c r="N157" i="47"/>
  <c r="M157" i="47"/>
  <c r="Q156" i="47"/>
  <c r="N156" i="47"/>
  <c r="M156" i="47"/>
  <c r="Q155" i="47"/>
  <c r="N155" i="47"/>
  <c r="M155" i="47"/>
  <c r="Q154" i="47"/>
  <c r="N154" i="47"/>
  <c r="M154" i="47"/>
  <c r="Q153" i="47"/>
  <c r="N153" i="47"/>
  <c r="M153" i="47"/>
  <c r="Q152" i="47"/>
  <c r="N152" i="47"/>
  <c r="M152" i="47"/>
  <c r="Q151" i="47"/>
  <c r="N151" i="47"/>
  <c r="M151" i="47"/>
  <c r="Q150" i="47"/>
  <c r="N150" i="47"/>
  <c r="M150" i="47"/>
  <c r="Q149" i="47"/>
  <c r="N149" i="47"/>
  <c r="M149" i="47"/>
  <c r="Q148" i="47"/>
  <c r="N148" i="47"/>
  <c r="M148" i="47"/>
  <c r="Q147" i="47"/>
  <c r="N147" i="47"/>
  <c r="M147" i="47"/>
  <c r="Q146" i="47"/>
  <c r="N146" i="47"/>
  <c r="M146" i="47"/>
  <c r="Q145" i="47"/>
  <c r="N145" i="47"/>
  <c r="M145" i="47"/>
  <c r="Q144" i="47"/>
  <c r="N144" i="47"/>
  <c r="M144" i="47"/>
  <c r="Q143" i="47"/>
  <c r="N143" i="47"/>
  <c r="M143" i="47"/>
  <c r="Q142" i="47"/>
  <c r="N142" i="47"/>
  <c r="M142" i="47"/>
  <c r="Q141" i="47"/>
  <c r="N141" i="47"/>
  <c r="M141" i="47"/>
  <c r="Q140" i="47"/>
  <c r="N140" i="47"/>
  <c r="M140" i="47"/>
  <c r="Q139" i="47"/>
  <c r="N139" i="47"/>
  <c r="M139" i="47"/>
  <c r="Q138" i="47"/>
  <c r="N138" i="47"/>
  <c r="M138" i="47"/>
  <c r="Q137" i="47"/>
  <c r="N137" i="47"/>
  <c r="M137" i="47"/>
  <c r="Q136" i="47"/>
  <c r="N136" i="47"/>
  <c r="M136" i="47"/>
  <c r="Q135" i="47"/>
  <c r="N135" i="47"/>
  <c r="M135" i="47"/>
  <c r="Q134" i="47"/>
  <c r="N134" i="47"/>
  <c r="M134" i="47"/>
  <c r="Q133" i="47"/>
  <c r="N133" i="47"/>
  <c r="M133" i="47"/>
  <c r="Q132" i="47"/>
  <c r="N132" i="47"/>
  <c r="M132" i="47"/>
  <c r="Q131" i="47"/>
  <c r="N131" i="47"/>
  <c r="M131" i="47"/>
  <c r="Q130" i="47"/>
  <c r="N130" i="47"/>
  <c r="M130" i="47"/>
  <c r="Q129" i="47"/>
  <c r="N129" i="47"/>
  <c r="M129" i="47"/>
  <c r="Q128" i="47"/>
  <c r="N128" i="47"/>
  <c r="M128" i="47"/>
  <c r="Q127" i="47"/>
  <c r="N127" i="47"/>
  <c r="M127" i="47"/>
  <c r="Q126" i="47"/>
  <c r="N126" i="47"/>
  <c r="M126" i="47"/>
  <c r="Q125" i="47"/>
  <c r="N125" i="47"/>
  <c r="M125" i="47"/>
  <c r="Q124" i="47"/>
  <c r="N124" i="47"/>
  <c r="M124" i="47"/>
  <c r="Q123" i="47"/>
  <c r="N123" i="47"/>
  <c r="M123" i="47"/>
  <c r="Q122" i="47"/>
  <c r="N122" i="47"/>
  <c r="M122" i="47"/>
  <c r="Q121" i="47"/>
  <c r="N121" i="47"/>
  <c r="M121" i="47"/>
  <c r="Q120" i="47"/>
  <c r="N120" i="47"/>
  <c r="M120" i="47"/>
  <c r="Q119" i="47"/>
  <c r="N119" i="47"/>
  <c r="M119" i="47"/>
  <c r="Q118" i="47"/>
  <c r="N118" i="47"/>
  <c r="M118" i="47"/>
  <c r="Q117" i="47"/>
  <c r="N117" i="47"/>
  <c r="M117" i="47"/>
  <c r="Q116" i="47"/>
  <c r="N116" i="47"/>
  <c r="M116" i="47"/>
  <c r="Q115" i="47"/>
  <c r="N115" i="47"/>
  <c r="M115" i="47"/>
  <c r="Q114" i="47"/>
  <c r="N114" i="47"/>
  <c r="M114" i="47"/>
  <c r="Q113" i="47"/>
  <c r="N113" i="47"/>
  <c r="M113" i="47"/>
  <c r="Q112" i="47"/>
  <c r="N112" i="47"/>
  <c r="M112" i="47"/>
  <c r="Q111" i="47"/>
  <c r="N111" i="47"/>
  <c r="M111" i="47"/>
  <c r="Q110" i="47"/>
  <c r="N110" i="47"/>
  <c r="M110" i="47"/>
  <c r="Q109" i="47"/>
  <c r="N109" i="47"/>
  <c r="M109" i="47"/>
  <c r="Q108" i="47"/>
  <c r="N108" i="47"/>
  <c r="M108" i="47"/>
  <c r="Q107" i="47"/>
  <c r="N107" i="47"/>
  <c r="M107" i="47"/>
  <c r="Q106" i="47"/>
  <c r="N106" i="47"/>
  <c r="M106" i="47"/>
  <c r="Q105" i="47"/>
  <c r="N105" i="47"/>
  <c r="M105" i="47"/>
  <c r="Q104" i="47"/>
  <c r="N104" i="47"/>
  <c r="M104" i="47"/>
  <c r="Q103" i="47"/>
  <c r="N103" i="47"/>
  <c r="M103" i="47"/>
  <c r="Q102" i="47"/>
  <c r="N102" i="47"/>
  <c r="M102" i="47"/>
  <c r="Q101" i="47"/>
  <c r="N101" i="47"/>
  <c r="M101" i="47"/>
  <c r="Q100" i="47"/>
  <c r="N100" i="47"/>
  <c r="M100" i="47"/>
  <c r="Q99" i="47"/>
  <c r="N99" i="47"/>
  <c r="M99" i="47"/>
  <c r="Q98" i="47"/>
  <c r="N98" i="47"/>
  <c r="M98" i="47"/>
  <c r="Q97" i="47"/>
  <c r="N97" i="47"/>
  <c r="M97" i="47"/>
  <c r="Q96" i="47"/>
  <c r="N96" i="47"/>
  <c r="M96" i="47"/>
  <c r="Q95" i="47"/>
  <c r="N95" i="47"/>
  <c r="M95" i="47"/>
  <c r="Q94" i="47"/>
  <c r="N94" i="47"/>
  <c r="M94" i="47"/>
  <c r="Q93" i="47"/>
  <c r="N93" i="47"/>
  <c r="M93" i="47"/>
  <c r="Q92" i="47"/>
  <c r="N92" i="47"/>
  <c r="M92" i="47"/>
  <c r="Q91" i="47"/>
  <c r="N91" i="47"/>
  <c r="M91" i="47"/>
  <c r="Q90" i="47"/>
  <c r="N90" i="47"/>
  <c r="M90" i="47"/>
  <c r="Q89" i="47"/>
  <c r="N89" i="47"/>
  <c r="M89" i="47"/>
  <c r="Q88" i="47"/>
  <c r="N88" i="47"/>
  <c r="M88" i="47"/>
  <c r="Q87" i="47"/>
  <c r="N87" i="47"/>
  <c r="M87" i="47"/>
  <c r="Q86" i="47"/>
  <c r="N86" i="47"/>
  <c r="M86" i="47"/>
  <c r="Q85" i="47"/>
  <c r="N85" i="47"/>
  <c r="M85" i="47"/>
  <c r="Q84" i="47"/>
  <c r="N84" i="47"/>
  <c r="M84" i="47"/>
  <c r="Q83" i="47"/>
  <c r="N83" i="47"/>
  <c r="M83" i="47"/>
  <c r="Q82" i="47"/>
  <c r="N82" i="47"/>
  <c r="M82" i="47"/>
  <c r="Q81" i="47"/>
  <c r="N81" i="47"/>
  <c r="M81" i="47"/>
  <c r="Q80" i="47"/>
  <c r="N80" i="47"/>
  <c r="M80" i="47"/>
  <c r="Q79" i="47"/>
  <c r="N79" i="47"/>
  <c r="M79" i="47"/>
  <c r="Q78" i="47"/>
  <c r="N78" i="47"/>
  <c r="M78" i="47"/>
  <c r="Q77" i="47"/>
  <c r="N77" i="47"/>
  <c r="M77" i="47"/>
  <c r="Q76" i="47"/>
  <c r="N76" i="47"/>
  <c r="M76" i="47"/>
  <c r="Q75" i="47"/>
  <c r="N75" i="47"/>
  <c r="M75" i="47"/>
  <c r="Q74" i="47"/>
  <c r="N74" i="47"/>
  <c r="M74" i="47"/>
  <c r="Q73" i="47"/>
  <c r="N73" i="47"/>
  <c r="M73" i="47"/>
  <c r="Q72" i="47"/>
  <c r="N72" i="47"/>
  <c r="M72" i="47"/>
  <c r="Q71" i="47"/>
  <c r="N71" i="47"/>
  <c r="M71" i="47"/>
  <c r="Q70" i="47"/>
  <c r="N70" i="47"/>
  <c r="M70" i="47"/>
  <c r="Q69" i="47"/>
  <c r="N69" i="47"/>
  <c r="M69" i="47"/>
  <c r="Q68" i="47"/>
  <c r="N68" i="47"/>
  <c r="M68" i="47"/>
  <c r="Q67" i="47"/>
  <c r="N67" i="47"/>
  <c r="M67" i="47"/>
  <c r="Q66" i="47"/>
  <c r="N66" i="47"/>
  <c r="M66" i="47"/>
  <c r="Q65" i="47"/>
  <c r="N65" i="47"/>
  <c r="M65" i="47"/>
  <c r="Q64" i="47"/>
  <c r="N64" i="47"/>
  <c r="M64" i="47"/>
  <c r="Q63" i="47"/>
  <c r="N63" i="47"/>
  <c r="M63" i="47"/>
  <c r="Q62" i="47"/>
  <c r="N62" i="47"/>
  <c r="M62" i="47"/>
  <c r="Q61" i="47"/>
  <c r="N61" i="47"/>
  <c r="M61" i="47"/>
  <c r="Q60" i="47"/>
  <c r="N60" i="47"/>
  <c r="M60" i="47"/>
  <c r="Q59" i="47"/>
  <c r="N59" i="47"/>
  <c r="M59" i="47"/>
  <c r="Q58" i="47"/>
  <c r="N58" i="47"/>
  <c r="M58" i="47"/>
  <c r="Q57" i="47"/>
  <c r="N57" i="47"/>
  <c r="M57" i="47"/>
  <c r="Q56" i="47"/>
  <c r="N56" i="47"/>
  <c r="M56" i="47"/>
  <c r="Q55" i="47"/>
  <c r="N55" i="47"/>
  <c r="M55" i="47"/>
  <c r="Q54" i="47"/>
  <c r="N54" i="47"/>
  <c r="M54" i="47"/>
  <c r="Q53" i="47"/>
  <c r="N53" i="47"/>
  <c r="M53" i="47"/>
  <c r="Q52" i="47"/>
  <c r="N52" i="47"/>
  <c r="M52" i="47"/>
  <c r="Q51" i="47"/>
  <c r="N51" i="47"/>
  <c r="M51" i="47"/>
  <c r="Q50" i="47"/>
  <c r="N50" i="47"/>
  <c r="M50" i="47"/>
  <c r="Q49" i="47"/>
  <c r="N49" i="47"/>
  <c r="M49" i="47"/>
  <c r="Q48" i="47"/>
  <c r="N48" i="47"/>
  <c r="M48" i="47"/>
  <c r="Q47" i="47"/>
  <c r="N47" i="47"/>
  <c r="M47" i="47"/>
  <c r="Q46" i="47"/>
  <c r="N46" i="47"/>
  <c r="M46" i="47"/>
  <c r="Q45" i="47"/>
  <c r="N45" i="47"/>
  <c r="M45" i="47"/>
  <c r="Q44" i="47"/>
  <c r="N44" i="47"/>
  <c r="M44" i="47"/>
  <c r="Q43" i="47"/>
  <c r="N43" i="47"/>
  <c r="M43" i="47"/>
  <c r="Q42" i="47"/>
  <c r="N42" i="47"/>
  <c r="M42" i="47"/>
  <c r="Q41" i="47"/>
  <c r="N41" i="47"/>
  <c r="M41" i="47"/>
  <c r="Q40" i="47"/>
  <c r="N40" i="47"/>
  <c r="M40" i="47"/>
  <c r="Q39" i="47"/>
  <c r="N39" i="47"/>
  <c r="M39" i="47"/>
  <c r="Q38" i="47"/>
  <c r="N38" i="47"/>
  <c r="M38" i="47"/>
  <c r="Q37" i="47"/>
  <c r="N37" i="47"/>
  <c r="M37" i="47"/>
  <c r="Q36" i="47"/>
  <c r="N36" i="47"/>
  <c r="M36" i="47"/>
  <c r="Q35" i="47"/>
  <c r="N35" i="47"/>
  <c r="M35" i="47"/>
  <c r="Q34" i="47"/>
  <c r="N34" i="47"/>
  <c r="M34" i="47"/>
  <c r="Q33" i="47"/>
  <c r="N33" i="47"/>
  <c r="M33" i="47"/>
  <c r="Q32" i="47"/>
  <c r="N32" i="47"/>
  <c r="M32" i="47"/>
  <c r="Q31" i="47"/>
  <c r="N31" i="47"/>
  <c r="M31" i="47"/>
  <c r="Q30" i="47"/>
  <c r="N30" i="47"/>
  <c r="M30" i="47"/>
  <c r="Q29" i="47"/>
  <c r="N29" i="47"/>
  <c r="M29" i="47"/>
  <c r="Q28" i="47"/>
  <c r="N28" i="47"/>
  <c r="M28" i="47"/>
  <c r="Q27" i="47"/>
  <c r="N27" i="47"/>
  <c r="M27" i="47"/>
  <c r="Q26" i="47"/>
  <c r="N26" i="47"/>
  <c r="M26" i="47"/>
  <c r="Q25" i="47"/>
  <c r="N25" i="47"/>
  <c r="M25" i="47"/>
  <c r="Q24" i="47"/>
  <c r="N24" i="47"/>
  <c r="M24" i="47"/>
  <c r="Q23" i="47"/>
  <c r="N23" i="47"/>
  <c r="M23" i="47"/>
  <c r="Q22" i="47"/>
  <c r="N22" i="47"/>
  <c r="M22" i="47"/>
  <c r="Q21" i="47"/>
  <c r="N21" i="47"/>
  <c r="M21" i="47"/>
  <c r="Q20" i="47"/>
  <c r="N20" i="47"/>
  <c r="M20" i="47"/>
  <c r="Q19" i="47"/>
  <c r="N19" i="47"/>
  <c r="M19" i="47"/>
  <c r="Q18" i="47"/>
  <c r="N18" i="47"/>
  <c r="M18" i="47"/>
  <c r="Q17" i="47"/>
  <c r="N17" i="47"/>
  <c r="M17" i="47"/>
  <c r="Q16" i="47"/>
  <c r="N16" i="47"/>
  <c r="M16" i="47"/>
  <c r="Q15" i="47"/>
  <c r="N15" i="47"/>
  <c r="M15" i="47"/>
  <c r="Q14" i="47"/>
  <c r="N14" i="47"/>
  <c r="M14" i="47"/>
  <c r="Q13" i="47"/>
  <c r="Q10" i="47" s="1"/>
  <c r="N13" i="47"/>
  <c r="N10" i="47" s="1"/>
  <c r="M13" i="47"/>
  <c r="M10" i="47" s="1"/>
  <c r="M5" i="47"/>
  <c r="M4" i="47"/>
  <c r="G3" i="47"/>
  <c r="D3" i="47"/>
  <c r="Q312" i="46"/>
  <c r="N312" i="46"/>
  <c r="M312" i="46"/>
  <c r="Q311" i="46"/>
  <c r="N311" i="46"/>
  <c r="M311" i="46"/>
  <c r="Q310" i="46"/>
  <c r="N310" i="46"/>
  <c r="M310" i="46"/>
  <c r="Q309" i="46"/>
  <c r="N309" i="46"/>
  <c r="M309" i="46"/>
  <c r="Q308" i="46"/>
  <c r="N308" i="46"/>
  <c r="M308" i="46"/>
  <c r="Q307" i="46"/>
  <c r="N307" i="46"/>
  <c r="M307" i="46"/>
  <c r="Q306" i="46"/>
  <c r="N306" i="46"/>
  <c r="M306" i="46"/>
  <c r="Q305" i="46"/>
  <c r="N305" i="46"/>
  <c r="M305" i="46"/>
  <c r="Q304" i="46"/>
  <c r="N304" i="46"/>
  <c r="M304" i="46"/>
  <c r="Q303" i="46"/>
  <c r="N303" i="46"/>
  <c r="M303" i="46"/>
  <c r="Q302" i="46"/>
  <c r="N302" i="46"/>
  <c r="M302" i="46"/>
  <c r="Q301" i="46"/>
  <c r="N301" i="46"/>
  <c r="M301" i="46"/>
  <c r="Q300" i="46"/>
  <c r="N300" i="46"/>
  <c r="M300" i="46"/>
  <c r="Q299" i="46"/>
  <c r="N299" i="46"/>
  <c r="M299" i="46"/>
  <c r="Q298" i="46"/>
  <c r="N298" i="46"/>
  <c r="M298" i="46"/>
  <c r="Q297" i="46"/>
  <c r="N297" i="46"/>
  <c r="M297" i="46"/>
  <c r="Q296" i="46"/>
  <c r="N296" i="46"/>
  <c r="M296" i="46"/>
  <c r="Q295" i="46"/>
  <c r="N295" i="46"/>
  <c r="M295" i="46"/>
  <c r="Q294" i="46"/>
  <c r="N294" i="46"/>
  <c r="M294" i="46"/>
  <c r="Q293" i="46"/>
  <c r="N293" i="46"/>
  <c r="M293" i="46"/>
  <c r="Q292" i="46"/>
  <c r="N292" i="46"/>
  <c r="M292" i="46"/>
  <c r="Q291" i="46"/>
  <c r="N291" i="46"/>
  <c r="M291" i="46"/>
  <c r="Q290" i="46"/>
  <c r="N290" i="46"/>
  <c r="M290" i="46"/>
  <c r="Q289" i="46"/>
  <c r="N289" i="46"/>
  <c r="M289" i="46"/>
  <c r="Q288" i="46"/>
  <c r="N288" i="46"/>
  <c r="M288" i="46"/>
  <c r="Q287" i="46"/>
  <c r="N287" i="46"/>
  <c r="M287" i="46"/>
  <c r="Q286" i="46"/>
  <c r="N286" i="46"/>
  <c r="M286" i="46"/>
  <c r="Q285" i="46"/>
  <c r="N285" i="46"/>
  <c r="M285" i="46"/>
  <c r="Q284" i="46"/>
  <c r="N284" i="46"/>
  <c r="M284" i="46"/>
  <c r="Q283" i="46"/>
  <c r="N283" i="46"/>
  <c r="M283" i="46"/>
  <c r="Q282" i="46"/>
  <c r="N282" i="46"/>
  <c r="M282" i="46"/>
  <c r="Q281" i="46"/>
  <c r="N281" i="46"/>
  <c r="M281" i="46"/>
  <c r="Q280" i="46"/>
  <c r="N280" i="46"/>
  <c r="M280" i="46"/>
  <c r="Q279" i="46"/>
  <c r="N279" i="46"/>
  <c r="M279" i="46"/>
  <c r="Q278" i="46"/>
  <c r="N278" i="46"/>
  <c r="M278" i="46"/>
  <c r="Q277" i="46"/>
  <c r="N277" i="46"/>
  <c r="M277" i="46"/>
  <c r="Q276" i="46"/>
  <c r="N276" i="46"/>
  <c r="M276" i="46"/>
  <c r="Q275" i="46"/>
  <c r="N275" i="46"/>
  <c r="M275" i="46"/>
  <c r="Q274" i="46"/>
  <c r="N274" i="46"/>
  <c r="M274" i="46"/>
  <c r="Q273" i="46"/>
  <c r="N273" i="46"/>
  <c r="M273" i="46"/>
  <c r="Q272" i="46"/>
  <c r="N272" i="46"/>
  <c r="M272" i="46"/>
  <c r="Q271" i="46"/>
  <c r="N271" i="46"/>
  <c r="M271" i="46"/>
  <c r="Q270" i="46"/>
  <c r="N270" i="46"/>
  <c r="M270" i="46"/>
  <c r="Q269" i="46"/>
  <c r="N269" i="46"/>
  <c r="M269" i="46"/>
  <c r="Q268" i="46"/>
  <c r="N268" i="46"/>
  <c r="M268" i="46"/>
  <c r="Q267" i="46"/>
  <c r="N267" i="46"/>
  <c r="M267" i="46"/>
  <c r="Q266" i="46"/>
  <c r="N266" i="46"/>
  <c r="M266" i="46"/>
  <c r="Q265" i="46"/>
  <c r="N265" i="46"/>
  <c r="M265" i="46"/>
  <c r="Q264" i="46"/>
  <c r="N264" i="46"/>
  <c r="M264" i="46"/>
  <c r="Q263" i="46"/>
  <c r="N263" i="46"/>
  <c r="M263" i="46"/>
  <c r="Q262" i="46"/>
  <c r="N262" i="46"/>
  <c r="M262" i="46"/>
  <c r="Q261" i="46"/>
  <c r="N261" i="46"/>
  <c r="M261" i="46"/>
  <c r="Q260" i="46"/>
  <c r="N260" i="46"/>
  <c r="M260" i="46"/>
  <c r="Q259" i="46"/>
  <c r="N259" i="46"/>
  <c r="M259" i="46"/>
  <c r="Q258" i="46"/>
  <c r="N258" i="46"/>
  <c r="M258" i="46"/>
  <c r="Q257" i="46"/>
  <c r="N257" i="46"/>
  <c r="M257" i="46"/>
  <c r="Q256" i="46"/>
  <c r="N256" i="46"/>
  <c r="M256" i="46"/>
  <c r="Q255" i="46"/>
  <c r="N255" i="46"/>
  <c r="M255" i="46"/>
  <c r="Q254" i="46"/>
  <c r="N254" i="46"/>
  <c r="M254" i="46"/>
  <c r="Q253" i="46"/>
  <c r="N253" i="46"/>
  <c r="M253" i="46"/>
  <c r="Q252" i="46"/>
  <c r="N252" i="46"/>
  <c r="M252" i="46"/>
  <c r="Q251" i="46"/>
  <c r="N251" i="46"/>
  <c r="M251" i="46"/>
  <c r="Q250" i="46"/>
  <c r="N250" i="46"/>
  <c r="M250" i="46"/>
  <c r="Q249" i="46"/>
  <c r="N249" i="46"/>
  <c r="M249" i="46"/>
  <c r="Q248" i="46"/>
  <c r="N248" i="46"/>
  <c r="M248" i="46"/>
  <c r="Q247" i="46"/>
  <c r="N247" i="46"/>
  <c r="M247" i="46"/>
  <c r="Q246" i="46"/>
  <c r="N246" i="46"/>
  <c r="M246" i="46"/>
  <c r="Q245" i="46"/>
  <c r="N245" i="46"/>
  <c r="M245" i="46"/>
  <c r="Q244" i="46"/>
  <c r="N244" i="46"/>
  <c r="M244" i="46"/>
  <c r="Q243" i="46"/>
  <c r="N243" i="46"/>
  <c r="M243" i="46"/>
  <c r="Q242" i="46"/>
  <c r="N242" i="46"/>
  <c r="M242" i="46"/>
  <c r="Q241" i="46"/>
  <c r="N241" i="46"/>
  <c r="M241" i="46"/>
  <c r="Q240" i="46"/>
  <c r="N240" i="46"/>
  <c r="M240" i="46"/>
  <c r="Q239" i="46"/>
  <c r="N239" i="46"/>
  <c r="M239" i="46"/>
  <c r="Q238" i="46"/>
  <c r="N238" i="46"/>
  <c r="M238" i="46"/>
  <c r="Q237" i="46"/>
  <c r="N237" i="46"/>
  <c r="M237" i="46"/>
  <c r="Q236" i="46"/>
  <c r="N236" i="46"/>
  <c r="M236" i="46"/>
  <c r="Q235" i="46"/>
  <c r="N235" i="46"/>
  <c r="M235" i="46"/>
  <c r="Q234" i="46"/>
  <c r="N234" i="46"/>
  <c r="M234" i="46"/>
  <c r="Q233" i="46"/>
  <c r="N233" i="46"/>
  <c r="M233" i="46"/>
  <c r="Q232" i="46"/>
  <c r="N232" i="46"/>
  <c r="M232" i="46"/>
  <c r="Q231" i="46"/>
  <c r="N231" i="46"/>
  <c r="M231" i="46"/>
  <c r="Q230" i="46"/>
  <c r="N230" i="46"/>
  <c r="M230" i="46"/>
  <c r="Q229" i="46"/>
  <c r="N229" i="46"/>
  <c r="M229" i="46"/>
  <c r="Q228" i="46"/>
  <c r="N228" i="46"/>
  <c r="M228" i="46"/>
  <c r="Q227" i="46"/>
  <c r="N227" i="46"/>
  <c r="M227" i="46"/>
  <c r="Q226" i="46"/>
  <c r="N226" i="46"/>
  <c r="M226" i="46"/>
  <c r="Q225" i="46"/>
  <c r="N225" i="46"/>
  <c r="M225" i="46"/>
  <c r="Q224" i="46"/>
  <c r="N224" i="46"/>
  <c r="M224" i="46"/>
  <c r="Q223" i="46"/>
  <c r="N223" i="46"/>
  <c r="M223" i="46"/>
  <c r="Q222" i="46"/>
  <c r="N222" i="46"/>
  <c r="M222" i="46"/>
  <c r="Q221" i="46"/>
  <c r="N221" i="46"/>
  <c r="M221" i="46"/>
  <c r="Q220" i="46"/>
  <c r="N220" i="46"/>
  <c r="M220" i="46"/>
  <c r="Q219" i="46"/>
  <c r="N219" i="46"/>
  <c r="M219" i="46"/>
  <c r="Q218" i="46"/>
  <c r="N218" i="46"/>
  <c r="M218" i="46"/>
  <c r="Q217" i="46"/>
  <c r="N217" i="46"/>
  <c r="M217" i="46"/>
  <c r="Q216" i="46"/>
  <c r="N216" i="46"/>
  <c r="M216" i="46"/>
  <c r="Q215" i="46"/>
  <c r="N215" i="46"/>
  <c r="M215" i="46"/>
  <c r="Q214" i="46"/>
  <c r="N214" i="46"/>
  <c r="M214" i="46"/>
  <c r="Q213" i="46"/>
  <c r="N213" i="46"/>
  <c r="M213" i="46"/>
  <c r="Q212" i="46"/>
  <c r="N212" i="46"/>
  <c r="M212" i="46"/>
  <c r="Q211" i="46"/>
  <c r="N211" i="46"/>
  <c r="M211" i="46"/>
  <c r="Q210" i="46"/>
  <c r="N210" i="46"/>
  <c r="M210" i="46"/>
  <c r="Q209" i="46"/>
  <c r="N209" i="46"/>
  <c r="M209" i="46"/>
  <c r="Q208" i="46"/>
  <c r="N208" i="46"/>
  <c r="M208" i="46"/>
  <c r="Q207" i="46"/>
  <c r="N207" i="46"/>
  <c r="M207" i="46"/>
  <c r="Q206" i="46"/>
  <c r="N206" i="46"/>
  <c r="M206" i="46"/>
  <c r="Q205" i="46"/>
  <c r="N205" i="46"/>
  <c r="M205" i="46"/>
  <c r="Q204" i="46"/>
  <c r="N204" i="46"/>
  <c r="M204" i="46"/>
  <c r="Q203" i="46"/>
  <c r="N203" i="46"/>
  <c r="M203" i="46"/>
  <c r="Q202" i="46"/>
  <c r="N202" i="46"/>
  <c r="M202" i="46"/>
  <c r="Q201" i="46"/>
  <c r="N201" i="46"/>
  <c r="M201" i="46"/>
  <c r="Q200" i="46"/>
  <c r="N200" i="46"/>
  <c r="M200" i="46"/>
  <c r="Q199" i="46"/>
  <c r="N199" i="46"/>
  <c r="M199" i="46"/>
  <c r="Q198" i="46"/>
  <c r="N198" i="46"/>
  <c r="M198" i="46"/>
  <c r="Q197" i="46"/>
  <c r="N197" i="46"/>
  <c r="M197" i="46"/>
  <c r="Q196" i="46"/>
  <c r="N196" i="46"/>
  <c r="M196" i="46"/>
  <c r="Q195" i="46"/>
  <c r="N195" i="46"/>
  <c r="M195" i="46"/>
  <c r="Q194" i="46"/>
  <c r="N194" i="46"/>
  <c r="M194" i="46"/>
  <c r="Q193" i="46"/>
  <c r="N193" i="46"/>
  <c r="M193" i="46"/>
  <c r="Q192" i="46"/>
  <c r="N192" i="46"/>
  <c r="M192" i="46"/>
  <c r="Q191" i="46"/>
  <c r="N191" i="46"/>
  <c r="M191" i="46"/>
  <c r="Q190" i="46"/>
  <c r="N190" i="46"/>
  <c r="M190" i="46"/>
  <c r="Q189" i="46"/>
  <c r="N189" i="46"/>
  <c r="M189" i="46"/>
  <c r="Q188" i="46"/>
  <c r="N188" i="46"/>
  <c r="M188" i="46"/>
  <c r="Q187" i="46"/>
  <c r="N187" i="46"/>
  <c r="M187" i="46"/>
  <c r="Q186" i="46"/>
  <c r="N186" i="46"/>
  <c r="M186" i="46"/>
  <c r="Q185" i="46"/>
  <c r="N185" i="46"/>
  <c r="M185" i="46"/>
  <c r="Q184" i="46"/>
  <c r="N184" i="46"/>
  <c r="M184" i="46"/>
  <c r="Q183" i="46"/>
  <c r="N183" i="46"/>
  <c r="M183" i="46"/>
  <c r="Q182" i="46"/>
  <c r="N182" i="46"/>
  <c r="M182" i="46"/>
  <c r="Q181" i="46"/>
  <c r="N181" i="46"/>
  <c r="M181" i="46"/>
  <c r="Q180" i="46"/>
  <c r="N180" i="46"/>
  <c r="M180" i="46"/>
  <c r="Q179" i="46"/>
  <c r="N179" i="46"/>
  <c r="M179" i="46"/>
  <c r="Q178" i="46"/>
  <c r="N178" i="46"/>
  <c r="M178" i="46"/>
  <c r="Q177" i="46"/>
  <c r="N177" i="46"/>
  <c r="M177" i="46"/>
  <c r="Q176" i="46"/>
  <c r="N176" i="46"/>
  <c r="M176" i="46"/>
  <c r="Q175" i="46"/>
  <c r="N175" i="46"/>
  <c r="M175" i="46"/>
  <c r="Q174" i="46"/>
  <c r="N174" i="46"/>
  <c r="M174" i="46"/>
  <c r="Q173" i="46"/>
  <c r="N173" i="46"/>
  <c r="M173" i="46"/>
  <c r="Q172" i="46"/>
  <c r="N172" i="46"/>
  <c r="M172" i="46"/>
  <c r="Q171" i="46"/>
  <c r="N171" i="46"/>
  <c r="M171" i="46"/>
  <c r="Q170" i="46"/>
  <c r="N170" i="46"/>
  <c r="M170" i="46"/>
  <c r="Q169" i="46"/>
  <c r="N169" i="46"/>
  <c r="M169" i="46"/>
  <c r="Q168" i="46"/>
  <c r="N168" i="46"/>
  <c r="M168" i="46"/>
  <c r="Q167" i="46"/>
  <c r="N167" i="46"/>
  <c r="M167" i="46"/>
  <c r="Q166" i="46"/>
  <c r="N166" i="46"/>
  <c r="M166" i="46"/>
  <c r="Q165" i="46"/>
  <c r="N165" i="46"/>
  <c r="M165" i="46"/>
  <c r="Q164" i="46"/>
  <c r="N164" i="46"/>
  <c r="M164" i="46"/>
  <c r="Q163" i="46"/>
  <c r="N163" i="46"/>
  <c r="M163" i="46"/>
  <c r="Q162" i="46"/>
  <c r="N162" i="46"/>
  <c r="M162" i="46"/>
  <c r="Q161" i="46"/>
  <c r="N161" i="46"/>
  <c r="M161" i="46"/>
  <c r="Q160" i="46"/>
  <c r="N160" i="46"/>
  <c r="M160" i="46"/>
  <c r="Q159" i="46"/>
  <c r="N159" i="46"/>
  <c r="M159" i="46"/>
  <c r="Q158" i="46"/>
  <c r="N158" i="46"/>
  <c r="M158" i="46"/>
  <c r="Q157" i="46"/>
  <c r="N157" i="46"/>
  <c r="M157" i="46"/>
  <c r="Q156" i="46"/>
  <c r="N156" i="46"/>
  <c r="M156" i="46"/>
  <c r="Q155" i="46"/>
  <c r="N155" i="46"/>
  <c r="M155" i="46"/>
  <c r="Q154" i="46"/>
  <c r="N154" i="46"/>
  <c r="M154" i="46"/>
  <c r="Q153" i="46"/>
  <c r="N153" i="46"/>
  <c r="M153" i="46"/>
  <c r="Q152" i="46"/>
  <c r="N152" i="46"/>
  <c r="M152" i="46"/>
  <c r="Q151" i="46"/>
  <c r="N151" i="46"/>
  <c r="M151" i="46"/>
  <c r="Q150" i="46"/>
  <c r="N150" i="46"/>
  <c r="M150" i="46"/>
  <c r="Q149" i="46"/>
  <c r="N149" i="46"/>
  <c r="M149" i="46"/>
  <c r="Q148" i="46"/>
  <c r="N148" i="46"/>
  <c r="M148" i="46"/>
  <c r="Q147" i="46"/>
  <c r="N147" i="46"/>
  <c r="M147" i="46"/>
  <c r="Q146" i="46"/>
  <c r="N146" i="46"/>
  <c r="M146" i="46"/>
  <c r="Q145" i="46"/>
  <c r="N145" i="46"/>
  <c r="M145" i="46"/>
  <c r="Q144" i="46"/>
  <c r="N144" i="46"/>
  <c r="M144" i="46"/>
  <c r="Q143" i="46"/>
  <c r="N143" i="46"/>
  <c r="M143" i="46"/>
  <c r="Q142" i="46"/>
  <c r="N142" i="46"/>
  <c r="M142" i="46"/>
  <c r="Q141" i="46"/>
  <c r="N141" i="46"/>
  <c r="M141" i="46"/>
  <c r="Q140" i="46"/>
  <c r="N140" i="46"/>
  <c r="M140" i="46"/>
  <c r="Q139" i="46"/>
  <c r="N139" i="46"/>
  <c r="M139" i="46"/>
  <c r="Q138" i="46"/>
  <c r="N138" i="46"/>
  <c r="M138" i="46"/>
  <c r="Q137" i="46"/>
  <c r="N137" i="46"/>
  <c r="M137" i="46"/>
  <c r="Q136" i="46"/>
  <c r="N136" i="46"/>
  <c r="M136" i="46"/>
  <c r="Q135" i="46"/>
  <c r="N135" i="46"/>
  <c r="M135" i="46"/>
  <c r="Q134" i="46"/>
  <c r="N134" i="46"/>
  <c r="M134" i="46"/>
  <c r="Q133" i="46"/>
  <c r="N133" i="46"/>
  <c r="M133" i="46"/>
  <c r="Q132" i="46"/>
  <c r="N132" i="46"/>
  <c r="M132" i="46"/>
  <c r="Q131" i="46"/>
  <c r="N131" i="46"/>
  <c r="M131" i="46"/>
  <c r="Q130" i="46"/>
  <c r="N130" i="46"/>
  <c r="M130" i="46"/>
  <c r="Q129" i="46"/>
  <c r="N129" i="46"/>
  <c r="M129" i="46"/>
  <c r="Q128" i="46"/>
  <c r="N128" i="46"/>
  <c r="M128" i="46"/>
  <c r="Q127" i="46"/>
  <c r="N127" i="46"/>
  <c r="M127" i="46"/>
  <c r="Q126" i="46"/>
  <c r="N126" i="46"/>
  <c r="M126" i="46"/>
  <c r="Q125" i="46"/>
  <c r="N125" i="46"/>
  <c r="M125" i="46"/>
  <c r="Q124" i="46"/>
  <c r="N124" i="46"/>
  <c r="M124" i="46"/>
  <c r="Q123" i="46"/>
  <c r="N123" i="46"/>
  <c r="M123" i="46"/>
  <c r="Q122" i="46"/>
  <c r="N122" i="46"/>
  <c r="M122" i="46"/>
  <c r="Q121" i="46"/>
  <c r="N121" i="46"/>
  <c r="M121" i="46"/>
  <c r="Q120" i="46"/>
  <c r="N120" i="46"/>
  <c r="M120" i="46"/>
  <c r="Q119" i="46"/>
  <c r="N119" i="46"/>
  <c r="M119" i="46"/>
  <c r="Q118" i="46"/>
  <c r="N118" i="46"/>
  <c r="M118" i="46"/>
  <c r="Q117" i="46"/>
  <c r="N117" i="46"/>
  <c r="M117" i="46"/>
  <c r="Q116" i="46"/>
  <c r="N116" i="46"/>
  <c r="M116" i="46"/>
  <c r="Q115" i="46"/>
  <c r="N115" i="46"/>
  <c r="M115" i="46"/>
  <c r="Q114" i="46"/>
  <c r="N114" i="46"/>
  <c r="M114" i="46"/>
  <c r="Q113" i="46"/>
  <c r="N113" i="46"/>
  <c r="M113" i="46"/>
  <c r="Q112" i="46"/>
  <c r="N112" i="46"/>
  <c r="M112" i="46"/>
  <c r="Q111" i="46"/>
  <c r="N111" i="46"/>
  <c r="M111" i="46"/>
  <c r="Q110" i="46"/>
  <c r="N110" i="46"/>
  <c r="M110" i="46"/>
  <c r="Q109" i="46"/>
  <c r="N109" i="46"/>
  <c r="M109" i="46"/>
  <c r="Q108" i="46"/>
  <c r="N108" i="46"/>
  <c r="M108" i="46"/>
  <c r="Q107" i="46"/>
  <c r="N107" i="46"/>
  <c r="M107" i="46"/>
  <c r="Q106" i="46"/>
  <c r="N106" i="46"/>
  <c r="M106" i="46"/>
  <c r="Q105" i="46"/>
  <c r="N105" i="46"/>
  <c r="M105" i="46"/>
  <c r="Q104" i="46"/>
  <c r="N104" i="46"/>
  <c r="M104" i="46"/>
  <c r="Q103" i="46"/>
  <c r="N103" i="46"/>
  <c r="M103" i="46"/>
  <c r="Q102" i="46"/>
  <c r="N102" i="46"/>
  <c r="M102" i="46"/>
  <c r="Q101" i="46"/>
  <c r="N101" i="46"/>
  <c r="M101" i="46"/>
  <c r="Q100" i="46"/>
  <c r="N100" i="46"/>
  <c r="M100" i="46"/>
  <c r="Q99" i="46"/>
  <c r="N99" i="46"/>
  <c r="M99" i="46"/>
  <c r="Q98" i="46"/>
  <c r="N98" i="46"/>
  <c r="M98" i="46"/>
  <c r="Q97" i="46"/>
  <c r="N97" i="46"/>
  <c r="M97" i="46"/>
  <c r="Q96" i="46"/>
  <c r="N96" i="46"/>
  <c r="M96" i="46"/>
  <c r="Q95" i="46"/>
  <c r="N95" i="46"/>
  <c r="M95" i="46"/>
  <c r="Q94" i="46"/>
  <c r="N94" i="46"/>
  <c r="M94" i="46"/>
  <c r="Q93" i="46"/>
  <c r="N93" i="46"/>
  <c r="M93" i="46"/>
  <c r="Q92" i="46"/>
  <c r="N92" i="46"/>
  <c r="M92" i="46"/>
  <c r="Q91" i="46"/>
  <c r="N91" i="46"/>
  <c r="M91" i="46"/>
  <c r="Q90" i="46"/>
  <c r="N90" i="46"/>
  <c r="M90" i="46"/>
  <c r="Q89" i="46"/>
  <c r="N89" i="46"/>
  <c r="M89" i="46"/>
  <c r="Q88" i="46"/>
  <c r="N88" i="46"/>
  <c r="M88" i="46"/>
  <c r="Q87" i="46"/>
  <c r="N87" i="46"/>
  <c r="M87" i="46"/>
  <c r="Q86" i="46"/>
  <c r="N86" i="46"/>
  <c r="M86" i="46"/>
  <c r="Q85" i="46"/>
  <c r="N85" i="46"/>
  <c r="M85" i="46"/>
  <c r="Q84" i="46"/>
  <c r="N84" i="46"/>
  <c r="M84" i="46"/>
  <c r="Q83" i="46"/>
  <c r="N83" i="46"/>
  <c r="M83" i="46"/>
  <c r="Q82" i="46"/>
  <c r="N82" i="46"/>
  <c r="M82" i="46"/>
  <c r="Q81" i="46"/>
  <c r="N81" i="46"/>
  <c r="M81" i="46"/>
  <c r="Q80" i="46"/>
  <c r="N80" i="46"/>
  <c r="M80" i="46"/>
  <c r="Q79" i="46"/>
  <c r="N79" i="46"/>
  <c r="M79" i="46"/>
  <c r="Q78" i="46"/>
  <c r="N78" i="46"/>
  <c r="M78" i="46"/>
  <c r="Q77" i="46"/>
  <c r="N77" i="46"/>
  <c r="M77" i="46"/>
  <c r="Q76" i="46"/>
  <c r="N76" i="46"/>
  <c r="M76" i="46"/>
  <c r="Q75" i="46"/>
  <c r="N75" i="46"/>
  <c r="M75" i="46"/>
  <c r="Q74" i="46"/>
  <c r="N74" i="46"/>
  <c r="M74" i="46"/>
  <c r="Q73" i="46"/>
  <c r="N73" i="46"/>
  <c r="M73" i="46"/>
  <c r="Q72" i="46"/>
  <c r="N72" i="46"/>
  <c r="M72" i="46"/>
  <c r="Q71" i="46"/>
  <c r="N71" i="46"/>
  <c r="M71" i="46"/>
  <c r="Q70" i="46"/>
  <c r="N70" i="46"/>
  <c r="M70" i="46"/>
  <c r="Q69" i="46"/>
  <c r="N69" i="46"/>
  <c r="M69" i="46"/>
  <c r="Q68" i="46"/>
  <c r="N68" i="46"/>
  <c r="M68" i="46"/>
  <c r="Q67" i="46"/>
  <c r="N67" i="46"/>
  <c r="M67" i="46"/>
  <c r="Q66" i="46"/>
  <c r="N66" i="46"/>
  <c r="M66" i="46"/>
  <c r="Q65" i="46"/>
  <c r="N65" i="46"/>
  <c r="M65" i="46"/>
  <c r="Q64" i="46"/>
  <c r="N64" i="46"/>
  <c r="M64" i="46"/>
  <c r="Q63" i="46"/>
  <c r="N63" i="46"/>
  <c r="M63" i="46"/>
  <c r="Q62" i="46"/>
  <c r="N62" i="46"/>
  <c r="M62" i="46"/>
  <c r="Q61" i="46"/>
  <c r="N61" i="46"/>
  <c r="M61" i="46"/>
  <c r="Q60" i="46"/>
  <c r="N60" i="46"/>
  <c r="M60" i="46"/>
  <c r="Q59" i="46"/>
  <c r="N59" i="46"/>
  <c r="M59" i="46"/>
  <c r="Q58" i="46"/>
  <c r="N58" i="46"/>
  <c r="M58" i="46"/>
  <c r="Q57" i="46"/>
  <c r="N57" i="46"/>
  <c r="M57" i="46"/>
  <c r="Q56" i="46"/>
  <c r="N56" i="46"/>
  <c r="M56" i="46"/>
  <c r="Q55" i="46"/>
  <c r="N55" i="46"/>
  <c r="M55" i="46"/>
  <c r="Q54" i="46"/>
  <c r="N54" i="46"/>
  <c r="M54" i="46"/>
  <c r="Q53" i="46"/>
  <c r="N53" i="46"/>
  <c r="M53" i="46"/>
  <c r="Q52" i="46"/>
  <c r="N52" i="46"/>
  <c r="M52" i="46"/>
  <c r="Q51" i="46"/>
  <c r="N51" i="46"/>
  <c r="M51" i="46"/>
  <c r="Q50" i="46"/>
  <c r="N50" i="46"/>
  <c r="M50" i="46"/>
  <c r="Q49" i="46"/>
  <c r="N49" i="46"/>
  <c r="M49" i="46"/>
  <c r="Q48" i="46"/>
  <c r="N48" i="46"/>
  <c r="M48" i="46"/>
  <c r="Q47" i="46"/>
  <c r="N47" i="46"/>
  <c r="M47" i="46"/>
  <c r="Q46" i="46"/>
  <c r="N46" i="46"/>
  <c r="M46" i="46"/>
  <c r="Q45" i="46"/>
  <c r="N45" i="46"/>
  <c r="M45" i="46"/>
  <c r="Q44" i="46"/>
  <c r="N44" i="46"/>
  <c r="M44" i="46"/>
  <c r="Q43" i="46"/>
  <c r="N43" i="46"/>
  <c r="M43" i="46"/>
  <c r="Q42" i="46"/>
  <c r="N42" i="46"/>
  <c r="M42" i="46"/>
  <c r="Q41" i="46"/>
  <c r="N41" i="46"/>
  <c r="M41" i="46"/>
  <c r="Q40" i="46"/>
  <c r="N40" i="46"/>
  <c r="M40" i="46"/>
  <c r="Q39" i="46"/>
  <c r="N39" i="46"/>
  <c r="M39" i="46"/>
  <c r="Q38" i="46"/>
  <c r="N38" i="46"/>
  <c r="M38" i="46"/>
  <c r="Q37" i="46"/>
  <c r="N37" i="46"/>
  <c r="M37" i="46"/>
  <c r="Q36" i="46"/>
  <c r="N36" i="46"/>
  <c r="M36" i="46"/>
  <c r="Q35" i="46"/>
  <c r="N35" i="46"/>
  <c r="M35" i="46"/>
  <c r="Q34" i="46"/>
  <c r="N34" i="46"/>
  <c r="M34" i="46"/>
  <c r="Q33" i="46"/>
  <c r="N33" i="46"/>
  <c r="M33" i="46"/>
  <c r="Q32" i="46"/>
  <c r="N32" i="46"/>
  <c r="M32" i="46"/>
  <c r="Q31" i="46"/>
  <c r="N31" i="46"/>
  <c r="M31" i="46"/>
  <c r="Q30" i="46"/>
  <c r="N30" i="46"/>
  <c r="M30" i="46"/>
  <c r="Q29" i="46"/>
  <c r="N29" i="46"/>
  <c r="M29" i="46"/>
  <c r="Q28" i="46"/>
  <c r="N28" i="46"/>
  <c r="M28" i="46"/>
  <c r="Q27" i="46"/>
  <c r="N27" i="46"/>
  <c r="M27" i="46"/>
  <c r="Q26" i="46"/>
  <c r="N26" i="46"/>
  <c r="M26" i="46"/>
  <c r="Q25" i="46"/>
  <c r="N25" i="46"/>
  <c r="M25" i="46"/>
  <c r="Q24" i="46"/>
  <c r="N24" i="46"/>
  <c r="M24" i="46"/>
  <c r="Q23" i="46"/>
  <c r="N23" i="46"/>
  <c r="M23" i="46"/>
  <c r="Q22" i="46"/>
  <c r="N22" i="46"/>
  <c r="M22" i="46"/>
  <c r="Q21" i="46"/>
  <c r="N21" i="46"/>
  <c r="M21" i="46"/>
  <c r="Q20" i="46"/>
  <c r="N20" i="46"/>
  <c r="M20" i="46"/>
  <c r="Q19" i="46"/>
  <c r="N19" i="46"/>
  <c r="M19" i="46"/>
  <c r="Q18" i="46"/>
  <c r="N18" i="46"/>
  <c r="M18" i="46"/>
  <c r="Q17" i="46"/>
  <c r="N17" i="46"/>
  <c r="M17" i="46"/>
  <c r="Q16" i="46"/>
  <c r="N16" i="46"/>
  <c r="M16" i="46"/>
  <c r="Q15" i="46"/>
  <c r="N15" i="46"/>
  <c r="M15" i="46"/>
  <c r="Q14" i="46"/>
  <c r="N14" i="46"/>
  <c r="M14" i="46"/>
  <c r="Q13" i="46"/>
  <c r="Q10" i="46" s="1"/>
  <c r="N13" i="46"/>
  <c r="N10" i="46" s="1"/>
  <c r="M13" i="46"/>
  <c r="M10" i="46" s="1"/>
  <c r="M5" i="46"/>
  <c r="M4" i="46"/>
  <c r="G3" i="46"/>
  <c r="D3" i="46"/>
  <c r="Q312" i="45"/>
  <c r="N312" i="45"/>
  <c r="M312" i="45"/>
  <c r="Q311" i="45"/>
  <c r="N311" i="45"/>
  <c r="M311" i="45"/>
  <c r="Q310" i="45"/>
  <c r="N310" i="45"/>
  <c r="M310" i="45"/>
  <c r="Q309" i="45"/>
  <c r="N309" i="45"/>
  <c r="M309" i="45"/>
  <c r="Q308" i="45"/>
  <c r="N308" i="45"/>
  <c r="M308" i="45"/>
  <c r="Q307" i="45"/>
  <c r="N307" i="45"/>
  <c r="M307" i="45"/>
  <c r="Q306" i="45"/>
  <c r="N306" i="45"/>
  <c r="M306" i="45"/>
  <c r="Q305" i="45"/>
  <c r="N305" i="45"/>
  <c r="M305" i="45"/>
  <c r="Q304" i="45"/>
  <c r="N304" i="45"/>
  <c r="M304" i="45"/>
  <c r="Q303" i="45"/>
  <c r="N303" i="45"/>
  <c r="M303" i="45"/>
  <c r="Q302" i="45"/>
  <c r="N302" i="45"/>
  <c r="M302" i="45"/>
  <c r="Q301" i="45"/>
  <c r="N301" i="45"/>
  <c r="M301" i="45"/>
  <c r="Q300" i="45"/>
  <c r="N300" i="45"/>
  <c r="M300" i="45"/>
  <c r="Q299" i="45"/>
  <c r="N299" i="45"/>
  <c r="M299" i="45"/>
  <c r="Q298" i="45"/>
  <c r="N298" i="45"/>
  <c r="M298" i="45"/>
  <c r="Q297" i="45"/>
  <c r="N297" i="45"/>
  <c r="M297" i="45"/>
  <c r="Q296" i="45"/>
  <c r="N296" i="45"/>
  <c r="M296" i="45"/>
  <c r="Q295" i="45"/>
  <c r="N295" i="45"/>
  <c r="M295" i="45"/>
  <c r="Q294" i="45"/>
  <c r="N294" i="45"/>
  <c r="M294" i="45"/>
  <c r="Q293" i="45"/>
  <c r="N293" i="45"/>
  <c r="M293" i="45"/>
  <c r="Q292" i="45"/>
  <c r="N292" i="45"/>
  <c r="M292" i="45"/>
  <c r="Q291" i="45"/>
  <c r="N291" i="45"/>
  <c r="M291" i="45"/>
  <c r="Q290" i="45"/>
  <c r="N290" i="45"/>
  <c r="M290" i="45"/>
  <c r="Q289" i="45"/>
  <c r="N289" i="45"/>
  <c r="M289" i="45"/>
  <c r="Q288" i="45"/>
  <c r="N288" i="45"/>
  <c r="M288" i="45"/>
  <c r="Q287" i="45"/>
  <c r="N287" i="45"/>
  <c r="M287" i="45"/>
  <c r="Q286" i="45"/>
  <c r="N286" i="45"/>
  <c r="M286" i="45"/>
  <c r="Q285" i="45"/>
  <c r="N285" i="45"/>
  <c r="M285" i="45"/>
  <c r="Q284" i="45"/>
  <c r="N284" i="45"/>
  <c r="M284" i="45"/>
  <c r="Q283" i="45"/>
  <c r="N283" i="45"/>
  <c r="M283" i="45"/>
  <c r="Q282" i="45"/>
  <c r="N282" i="45"/>
  <c r="M282" i="45"/>
  <c r="Q281" i="45"/>
  <c r="N281" i="45"/>
  <c r="M281" i="45"/>
  <c r="Q280" i="45"/>
  <c r="N280" i="45"/>
  <c r="M280" i="45"/>
  <c r="Q279" i="45"/>
  <c r="N279" i="45"/>
  <c r="M279" i="45"/>
  <c r="Q278" i="45"/>
  <c r="N278" i="45"/>
  <c r="M278" i="45"/>
  <c r="Q277" i="45"/>
  <c r="N277" i="45"/>
  <c r="M277" i="45"/>
  <c r="Q276" i="45"/>
  <c r="N276" i="45"/>
  <c r="M276" i="45"/>
  <c r="Q275" i="45"/>
  <c r="N275" i="45"/>
  <c r="M275" i="45"/>
  <c r="Q274" i="45"/>
  <c r="N274" i="45"/>
  <c r="M274" i="45"/>
  <c r="Q273" i="45"/>
  <c r="N273" i="45"/>
  <c r="M273" i="45"/>
  <c r="Q272" i="45"/>
  <c r="N272" i="45"/>
  <c r="M272" i="45"/>
  <c r="Q271" i="45"/>
  <c r="N271" i="45"/>
  <c r="M271" i="45"/>
  <c r="Q270" i="45"/>
  <c r="N270" i="45"/>
  <c r="M270" i="45"/>
  <c r="Q269" i="45"/>
  <c r="N269" i="45"/>
  <c r="M269" i="45"/>
  <c r="Q268" i="45"/>
  <c r="N268" i="45"/>
  <c r="M268" i="45"/>
  <c r="Q267" i="45"/>
  <c r="N267" i="45"/>
  <c r="M267" i="45"/>
  <c r="Q266" i="45"/>
  <c r="N266" i="45"/>
  <c r="M266" i="45"/>
  <c r="Q265" i="45"/>
  <c r="N265" i="45"/>
  <c r="M265" i="45"/>
  <c r="Q264" i="45"/>
  <c r="N264" i="45"/>
  <c r="M264" i="45"/>
  <c r="Q263" i="45"/>
  <c r="N263" i="45"/>
  <c r="M263" i="45"/>
  <c r="Q262" i="45"/>
  <c r="N262" i="45"/>
  <c r="M262" i="45"/>
  <c r="Q261" i="45"/>
  <c r="N261" i="45"/>
  <c r="M261" i="45"/>
  <c r="Q260" i="45"/>
  <c r="N260" i="45"/>
  <c r="M260" i="45"/>
  <c r="Q259" i="45"/>
  <c r="N259" i="45"/>
  <c r="M259" i="45"/>
  <c r="Q258" i="45"/>
  <c r="N258" i="45"/>
  <c r="M258" i="45"/>
  <c r="Q257" i="45"/>
  <c r="N257" i="45"/>
  <c r="M257" i="45"/>
  <c r="Q256" i="45"/>
  <c r="N256" i="45"/>
  <c r="M256" i="45"/>
  <c r="Q255" i="45"/>
  <c r="N255" i="45"/>
  <c r="M255" i="45"/>
  <c r="Q254" i="45"/>
  <c r="N254" i="45"/>
  <c r="M254" i="45"/>
  <c r="Q253" i="45"/>
  <c r="N253" i="45"/>
  <c r="M253" i="45"/>
  <c r="Q252" i="45"/>
  <c r="N252" i="45"/>
  <c r="M252" i="45"/>
  <c r="Q251" i="45"/>
  <c r="N251" i="45"/>
  <c r="M251" i="45"/>
  <c r="Q250" i="45"/>
  <c r="N250" i="45"/>
  <c r="M250" i="45"/>
  <c r="Q249" i="45"/>
  <c r="N249" i="45"/>
  <c r="M249" i="45"/>
  <c r="Q248" i="45"/>
  <c r="N248" i="45"/>
  <c r="M248" i="45"/>
  <c r="Q247" i="45"/>
  <c r="N247" i="45"/>
  <c r="M247" i="45"/>
  <c r="Q246" i="45"/>
  <c r="N246" i="45"/>
  <c r="M246" i="45"/>
  <c r="Q245" i="45"/>
  <c r="N245" i="45"/>
  <c r="M245" i="45"/>
  <c r="Q244" i="45"/>
  <c r="N244" i="45"/>
  <c r="M244" i="45"/>
  <c r="Q243" i="45"/>
  <c r="N243" i="45"/>
  <c r="M243" i="45"/>
  <c r="Q242" i="45"/>
  <c r="N242" i="45"/>
  <c r="M242" i="45"/>
  <c r="Q241" i="45"/>
  <c r="N241" i="45"/>
  <c r="M241" i="45"/>
  <c r="Q240" i="45"/>
  <c r="N240" i="45"/>
  <c r="M240" i="45"/>
  <c r="Q239" i="45"/>
  <c r="N239" i="45"/>
  <c r="M239" i="45"/>
  <c r="Q238" i="45"/>
  <c r="N238" i="45"/>
  <c r="M238" i="45"/>
  <c r="Q237" i="45"/>
  <c r="N237" i="45"/>
  <c r="M237" i="45"/>
  <c r="Q236" i="45"/>
  <c r="N236" i="45"/>
  <c r="M236" i="45"/>
  <c r="Q235" i="45"/>
  <c r="N235" i="45"/>
  <c r="M235" i="45"/>
  <c r="Q234" i="45"/>
  <c r="N234" i="45"/>
  <c r="M234" i="45"/>
  <c r="Q233" i="45"/>
  <c r="N233" i="45"/>
  <c r="M233" i="45"/>
  <c r="Q232" i="45"/>
  <c r="N232" i="45"/>
  <c r="M232" i="45"/>
  <c r="Q231" i="45"/>
  <c r="N231" i="45"/>
  <c r="M231" i="45"/>
  <c r="Q230" i="45"/>
  <c r="N230" i="45"/>
  <c r="M230" i="45"/>
  <c r="Q229" i="45"/>
  <c r="N229" i="45"/>
  <c r="M229" i="45"/>
  <c r="Q228" i="45"/>
  <c r="N228" i="45"/>
  <c r="M228" i="45"/>
  <c r="Q227" i="45"/>
  <c r="N227" i="45"/>
  <c r="M227" i="45"/>
  <c r="Q226" i="45"/>
  <c r="N226" i="45"/>
  <c r="M226" i="45"/>
  <c r="Q225" i="45"/>
  <c r="N225" i="45"/>
  <c r="M225" i="45"/>
  <c r="Q224" i="45"/>
  <c r="N224" i="45"/>
  <c r="M224" i="45"/>
  <c r="Q223" i="45"/>
  <c r="N223" i="45"/>
  <c r="M223" i="45"/>
  <c r="Q222" i="45"/>
  <c r="N222" i="45"/>
  <c r="M222" i="45"/>
  <c r="Q221" i="45"/>
  <c r="N221" i="45"/>
  <c r="M221" i="45"/>
  <c r="Q220" i="45"/>
  <c r="N220" i="45"/>
  <c r="M220" i="45"/>
  <c r="Q219" i="45"/>
  <c r="N219" i="45"/>
  <c r="M219" i="45"/>
  <c r="Q218" i="45"/>
  <c r="N218" i="45"/>
  <c r="M218" i="45"/>
  <c r="Q217" i="45"/>
  <c r="N217" i="45"/>
  <c r="M217" i="45"/>
  <c r="Q216" i="45"/>
  <c r="N216" i="45"/>
  <c r="M216" i="45"/>
  <c r="Q215" i="45"/>
  <c r="N215" i="45"/>
  <c r="M215" i="45"/>
  <c r="Q214" i="45"/>
  <c r="N214" i="45"/>
  <c r="M214" i="45"/>
  <c r="Q213" i="45"/>
  <c r="N213" i="45"/>
  <c r="M213" i="45"/>
  <c r="Q212" i="45"/>
  <c r="N212" i="45"/>
  <c r="M212" i="45"/>
  <c r="Q211" i="45"/>
  <c r="N211" i="45"/>
  <c r="M211" i="45"/>
  <c r="Q210" i="45"/>
  <c r="N210" i="45"/>
  <c r="M210" i="45"/>
  <c r="Q209" i="45"/>
  <c r="N209" i="45"/>
  <c r="M209" i="45"/>
  <c r="Q208" i="45"/>
  <c r="N208" i="45"/>
  <c r="M208" i="45"/>
  <c r="Q207" i="45"/>
  <c r="N207" i="45"/>
  <c r="M207" i="45"/>
  <c r="Q206" i="45"/>
  <c r="N206" i="45"/>
  <c r="M206" i="45"/>
  <c r="Q205" i="45"/>
  <c r="N205" i="45"/>
  <c r="M205" i="45"/>
  <c r="Q204" i="45"/>
  <c r="N204" i="45"/>
  <c r="M204" i="45"/>
  <c r="Q203" i="45"/>
  <c r="N203" i="45"/>
  <c r="M203" i="45"/>
  <c r="Q202" i="45"/>
  <c r="N202" i="45"/>
  <c r="M202" i="45"/>
  <c r="Q201" i="45"/>
  <c r="N201" i="45"/>
  <c r="M201" i="45"/>
  <c r="Q200" i="45"/>
  <c r="N200" i="45"/>
  <c r="M200" i="45"/>
  <c r="Q199" i="45"/>
  <c r="N199" i="45"/>
  <c r="M199" i="45"/>
  <c r="Q198" i="45"/>
  <c r="N198" i="45"/>
  <c r="M198" i="45"/>
  <c r="Q197" i="45"/>
  <c r="N197" i="45"/>
  <c r="M197" i="45"/>
  <c r="Q196" i="45"/>
  <c r="N196" i="45"/>
  <c r="M196" i="45"/>
  <c r="Q195" i="45"/>
  <c r="N195" i="45"/>
  <c r="M195" i="45"/>
  <c r="Q194" i="45"/>
  <c r="N194" i="45"/>
  <c r="M194" i="45"/>
  <c r="Q193" i="45"/>
  <c r="N193" i="45"/>
  <c r="M193" i="45"/>
  <c r="Q192" i="45"/>
  <c r="N192" i="45"/>
  <c r="M192" i="45"/>
  <c r="Q191" i="45"/>
  <c r="N191" i="45"/>
  <c r="M191" i="45"/>
  <c r="Q190" i="45"/>
  <c r="N190" i="45"/>
  <c r="M190" i="45"/>
  <c r="Q189" i="45"/>
  <c r="N189" i="45"/>
  <c r="M189" i="45"/>
  <c r="Q188" i="45"/>
  <c r="N188" i="45"/>
  <c r="M188" i="45"/>
  <c r="Q187" i="45"/>
  <c r="N187" i="45"/>
  <c r="M187" i="45"/>
  <c r="Q186" i="45"/>
  <c r="N186" i="45"/>
  <c r="M186" i="45"/>
  <c r="Q185" i="45"/>
  <c r="N185" i="45"/>
  <c r="M185" i="45"/>
  <c r="Q184" i="45"/>
  <c r="N184" i="45"/>
  <c r="M184" i="45"/>
  <c r="Q183" i="45"/>
  <c r="N183" i="45"/>
  <c r="M183" i="45"/>
  <c r="Q182" i="45"/>
  <c r="N182" i="45"/>
  <c r="M182" i="45"/>
  <c r="Q181" i="45"/>
  <c r="N181" i="45"/>
  <c r="M181" i="45"/>
  <c r="Q180" i="45"/>
  <c r="N180" i="45"/>
  <c r="M180" i="45"/>
  <c r="Q179" i="45"/>
  <c r="N179" i="45"/>
  <c r="M179" i="45"/>
  <c r="Q178" i="45"/>
  <c r="N178" i="45"/>
  <c r="M178" i="45"/>
  <c r="Q177" i="45"/>
  <c r="N177" i="45"/>
  <c r="M177" i="45"/>
  <c r="Q176" i="45"/>
  <c r="N176" i="45"/>
  <c r="M176" i="45"/>
  <c r="Q175" i="45"/>
  <c r="N175" i="45"/>
  <c r="M175" i="45"/>
  <c r="Q174" i="45"/>
  <c r="N174" i="45"/>
  <c r="M174" i="45"/>
  <c r="Q173" i="45"/>
  <c r="N173" i="45"/>
  <c r="M173" i="45"/>
  <c r="Q172" i="45"/>
  <c r="N172" i="45"/>
  <c r="M172" i="45"/>
  <c r="Q171" i="45"/>
  <c r="N171" i="45"/>
  <c r="M171" i="45"/>
  <c r="Q170" i="45"/>
  <c r="N170" i="45"/>
  <c r="M170" i="45"/>
  <c r="Q169" i="45"/>
  <c r="N169" i="45"/>
  <c r="M169" i="45"/>
  <c r="Q168" i="45"/>
  <c r="N168" i="45"/>
  <c r="M168" i="45"/>
  <c r="Q167" i="45"/>
  <c r="N167" i="45"/>
  <c r="M167" i="45"/>
  <c r="Q166" i="45"/>
  <c r="N166" i="45"/>
  <c r="M166" i="45"/>
  <c r="Q165" i="45"/>
  <c r="N165" i="45"/>
  <c r="M165" i="45"/>
  <c r="Q164" i="45"/>
  <c r="N164" i="45"/>
  <c r="M164" i="45"/>
  <c r="Q163" i="45"/>
  <c r="N163" i="45"/>
  <c r="M163" i="45"/>
  <c r="Q162" i="45"/>
  <c r="N162" i="45"/>
  <c r="M162" i="45"/>
  <c r="Q161" i="45"/>
  <c r="N161" i="45"/>
  <c r="M161" i="45"/>
  <c r="Q160" i="45"/>
  <c r="N160" i="45"/>
  <c r="M160" i="45"/>
  <c r="Q159" i="45"/>
  <c r="N159" i="45"/>
  <c r="M159" i="45"/>
  <c r="Q158" i="45"/>
  <c r="N158" i="45"/>
  <c r="M158" i="45"/>
  <c r="Q157" i="45"/>
  <c r="N157" i="45"/>
  <c r="M157" i="45"/>
  <c r="Q156" i="45"/>
  <c r="N156" i="45"/>
  <c r="M156" i="45"/>
  <c r="Q155" i="45"/>
  <c r="N155" i="45"/>
  <c r="M155" i="45"/>
  <c r="Q154" i="45"/>
  <c r="N154" i="45"/>
  <c r="M154" i="45"/>
  <c r="Q153" i="45"/>
  <c r="N153" i="45"/>
  <c r="M153" i="45"/>
  <c r="Q152" i="45"/>
  <c r="N152" i="45"/>
  <c r="M152" i="45"/>
  <c r="Q151" i="45"/>
  <c r="N151" i="45"/>
  <c r="M151" i="45"/>
  <c r="Q150" i="45"/>
  <c r="N150" i="45"/>
  <c r="M150" i="45"/>
  <c r="Q149" i="45"/>
  <c r="N149" i="45"/>
  <c r="M149" i="45"/>
  <c r="Q148" i="45"/>
  <c r="N148" i="45"/>
  <c r="M148" i="45"/>
  <c r="Q147" i="45"/>
  <c r="N147" i="45"/>
  <c r="M147" i="45"/>
  <c r="Q146" i="45"/>
  <c r="N146" i="45"/>
  <c r="M146" i="45"/>
  <c r="Q145" i="45"/>
  <c r="N145" i="45"/>
  <c r="M145" i="45"/>
  <c r="Q144" i="45"/>
  <c r="N144" i="45"/>
  <c r="M144" i="45"/>
  <c r="Q143" i="45"/>
  <c r="N143" i="45"/>
  <c r="M143" i="45"/>
  <c r="Q142" i="45"/>
  <c r="N142" i="45"/>
  <c r="M142" i="45"/>
  <c r="Q141" i="45"/>
  <c r="N141" i="45"/>
  <c r="M141" i="45"/>
  <c r="Q140" i="45"/>
  <c r="N140" i="45"/>
  <c r="M140" i="45"/>
  <c r="Q139" i="45"/>
  <c r="N139" i="45"/>
  <c r="M139" i="45"/>
  <c r="Q138" i="45"/>
  <c r="N138" i="45"/>
  <c r="M138" i="45"/>
  <c r="Q137" i="45"/>
  <c r="N137" i="45"/>
  <c r="M137" i="45"/>
  <c r="Q136" i="45"/>
  <c r="N136" i="45"/>
  <c r="M136" i="45"/>
  <c r="Q135" i="45"/>
  <c r="N135" i="45"/>
  <c r="M135" i="45"/>
  <c r="Q134" i="45"/>
  <c r="N134" i="45"/>
  <c r="M134" i="45"/>
  <c r="Q133" i="45"/>
  <c r="N133" i="45"/>
  <c r="M133" i="45"/>
  <c r="Q132" i="45"/>
  <c r="N132" i="45"/>
  <c r="M132" i="45"/>
  <c r="Q131" i="45"/>
  <c r="N131" i="45"/>
  <c r="M131" i="45"/>
  <c r="Q130" i="45"/>
  <c r="N130" i="45"/>
  <c r="M130" i="45"/>
  <c r="Q129" i="45"/>
  <c r="N129" i="45"/>
  <c r="M129" i="45"/>
  <c r="Q128" i="45"/>
  <c r="N128" i="45"/>
  <c r="M128" i="45"/>
  <c r="Q127" i="45"/>
  <c r="N127" i="45"/>
  <c r="M127" i="45"/>
  <c r="Q126" i="45"/>
  <c r="N126" i="45"/>
  <c r="M126" i="45"/>
  <c r="Q125" i="45"/>
  <c r="N125" i="45"/>
  <c r="M125" i="45"/>
  <c r="Q124" i="45"/>
  <c r="N124" i="45"/>
  <c r="M124" i="45"/>
  <c r="Q123" i="45"/>
  <c r="N123" i="45"/>
  <c r="M123" i="45"/>
  <c r="Q122" i="45"/>
  <c r="N122" i="45"/>
  <c r="M122" i="45"/>
  <c r="Q121" i="45"/>
  <c r="N121" i="45"/>
  <c r="M121" i="45"/>
  <c r="Q120" i="45"/>
  <c r="N120" i="45"/>
  <c r="M120" i="45"/>
  <c r="Q119" i="45"/>
  <c r="N119" i="45"/>
  <c r="M119" i="45"/>
  <c r="Q118" i="45"/>
  <c r="N118" i="45"/>
  <c r="M118" i="45"/>
  <c r="Q117" i="45"/>
  <c r="N117" i="45"/>
  <c r="M117" i="45"/>
  <c r="Q116" i="45"/>
  <c r="N116" i="45"/>
  <c r="M116" i="45"/>
  <c r="Q115" i="45"/>
  <c r="N115" i="45"/>
  <c r="M115" i="45"/>
  <c r="Q114" i="45"/>
  <c r="N114" i="45"/>
  <c r="M114" i="45"/>
  <c r="Q113" i="45"/>
  <c r="N113" i="45"/>
  <c r="M113" i="45"/>
  <c r="Q112" i="45"/>
  <c r="N112" i="45"/>
  <c r="M112" i="45"/>
  <c r="Q111" i="45"/>
  <c r="N111" i="45"/>
  <c r="M111" i="45"/>
  <c r="Q110" i="45"/>
  <c r="N110" i="45"/>
  <c r="M110" i="45"/>
  <c r="Q109" i="45"/>
  <c r="N109" i="45"/>
  <c r="M109" i="45"/>
  <c r="Q108" i="45"/>
  <c r="N108" i="45"/>
  <c r="M108" i="45"/>
  <c r="Q107" i="45"/>
  <c r="N107" i="45"/>
  <c r="M107" i="45"/>
  <c r="Q106" i="45"/>
  <c r="N106" i="45"/>
  <c r="M106" i="45"/>
  <c r="Q105" i="45"/>
  <c r="N105" i="45"/>
  <c r="M105" i="45"/>
  <c r="Q104" i="45"/>
  <c r="N104" i="45"/>
  <c r="M104" i="45"/>
  <c r="Q103" i="45"/>
  <c r="N103" i="45"/>
  <c r="M103" i="45"/>
  <c r="Q102" i="45"/>
  <c r="N102" i="45"/>
  <c r="M102" i="45"/>
  <c r="Q101" i="45"/>
  <c r="N101" i="45"/>
  <c r="M101" i="45"/>
  <c r="Q100" i="45"/>
  <c r="N100" i="45"/>
  <c r="M100" i="45"/>
  <c r="Q99" i="45"/>
  <c r="N99" i="45"/>
  <c r="M99" i="45"/>
  <c r="Q98" i="45"/>
  <c r="N98" i="45"/>
  <c r="M98" i="45"/>
  <c r="Q97" i="45"/>
  <c r="N97" i="45"/>
  <c r="M97" i="45"/>
  <c r="Q96" i="45"/>
  <c r="N96" i="45"/>
  <c r="M96" i="45"/>
  <c r="Q95" i="45"/>
  <c r="N95" i="45"/>
  <c r="M95" i="45"/>
  <c r="Q94" i="45"/>
  <c r="N94" i="45"/>
  <c r="M94" i="45"/>
  <c r="Q93" i="45"/>
  <c r="N93" i="45"/>
  <c r="M93" i="45"/>
  <c r="Q92" i="45"/>
  <c r="N92" i="45"/>
  <c r="M92" i="45"/>
  <c r="Q91" i="45"/>
  <c r="N91" i="45"/>
  <c r="M91" i="45"/>
  <c r="Q90" i="45"/>
  <c r="N90" i="45"/>
  <c r="M90" i="45"/>
  <c r="Q89" i="45"/>
  <c r="N89" i="45"/>
  <c r="M89" i="45"/>
  <c r="Q88" i="45"/>
  <c r="N88" i="45"/>
  <c r="M88" i="45"/>
  <c r="Q87" i="45"/>
  <c r="N87" i="45"/>
  <c r="M87" i="45"/>
  <c r="Q86" i="45"/>
  <c r="N86" i="45"/>
  <c r="M86" i="45"/>
  <c r="Q85" i="45"/>
  <c r="N85" i="45"/>
  <c r="M85" i="45"/>
  <c r="Q84" i="45"/>
  <c r="N84" i="45"/>
  <c r="M84" i="45"/>
  <c r="Q83" i="45"/>
  <c r="N83" i="45"/>
  <c r="M83" i="45"/>
  <c r="Q82" i="45"/>
  <c r="N82" i="45"/>
  <c r="M82" i="45"/>
  <c r="Q81" i="45"/>
  <c r="N81" i="45"/>
  <c r="M81" i="45"/>
  <c r="Q80" i="45"/>
  <c r="N80" i="45"/>
  <c r="M80" i="45"/>
  <c r="Q79" i="45"/>
  <c r="N79" i="45"/>
  <c r="M79" i="45"/>
  <c r="Q78" i="45"/>
  <c r="N78" i="45"/>
  <c r="M78" i="45"/>
  <c r="Q77" i="45"/>
  <c r="N77" i="45"/>
  <c r="M77" i="45"/>
  <c r="Q76" i="45"/>
  <c r="N76" i="45"/>
  <c r="M76" i="45"/>
  <c r="Q75" i="45"/>
  <c r="N75" i="45"/>
  <c r="M75" i="45"/>
  <c r="Q74" i="45"/>
  <c r="N74" i="45"/>
  <c r="M74" i="45"/>
  <c r="Q73" i="45"/>
  <c r="N73" i="45"/>
  <c r="M73" i="45"/>
  <c r="Q72" i="45"/>
  <c r="N72" i="45"/>
  <c r="M72" i="45"/>
  <c r="Q71" i="45"/>
  <c r="N71" i="45"/>
  <c r="M71" i="45"/>
  <c r="Q70" i="45"/>
  <c r="N70" i="45"/>
  <c r="M70" i="45"/>
  <c r="Q69" i="45"/>
  <c r="N69" i="45"/>
  <c r="M69" i="45"/>
  <c r="Q68" i="45"/>
  <c r="N68" i="45"/>
  <c r="M68" i="45"/>
  <c r="Q67" i="45"/>
  <c r="N67" i="45"/>
  <c r="M67" i="45"/>
  <c r="Q66" i="45"/>
  <c r="N66" i="45"/>
  <c r="M66" i="45"/>
  <c r="Q65" i="45"/>
  <c r="N65" i="45"/>
  <c r="M65" i="45"/>
  <c r="Q64" i="45"/>
  <c r="N64" i="45"/>
  <c r="M64" i="45"/>
  <c r="Q63" i="45"/>
  <c r="N63" i="45"/>
  <c r="M63" i="45"/>
  <c r="Q62" i="45"/>
  <c r="N62" i="45"/>
  <c r="M62" i="45"/>
  <c r="Q61" i="45"/>
  <c r="N61" i="45"/>
  <c r="M61" i="45"/>
  <c r="Q60" i="45"/>
  <c r="N60" i="45"/>
  <c r="M60" i="45"/>
  <c r="Q59" i="45"/>
  <c r="N59" i="45"/>
  <c r="M59" i="45"/>
  <c r="Q58" i="45"/>
  <c r="N58" i="45"/>
  <c r="M58" i="45"/>
  <c r="Q57" i="45"/>
  <c r="N57" i="45"/>
  <c r="M57" i="45"/>
  <c r="Q56" i="45"/>
  <c r="N56" i="45"/>
  <c r="M56" i="45"/>
  <c r="Q55" i="45"/>
  <c r="N55" i="45"/>
  <c r="M55" i="45"/>
  <c r="Q54" i="45"/>
  <c r="N54" i="45"/>
  <c r="M54" i="45"/>
  <c r="Q53" i="45"/>
  <c r="N53" i="45"/>
  <c r="M53" i="45"/>
  <c r="Q52" i="45"/>
  <c r="N52" i="45"/>
  <c r="M52" i="45"/>
  <c r="Q51" i="45"/>
  <c r="N51" i="45"/>
  <c r="M51" i="45"/>
  <c r="Q50" i="45"/>
  <c r="N50" i="45"/>
  <c r="M50" i="45"/>
  <c r="Q49" i="45"/>
  <c r="N49" i="45"/>
  <c r="M49" i="45"/>
  <c r="Q48" i="45"/>
  <c r="N48" i="45"/>
  <c r="M48" i="45"/>
  <c r="Q47" i="45"/>
  <c r="N47" i="45"/>
  <c r="M47" i="45"/>
  <c r="Q46" i="45"/>
  <c r="N46" i="45"/>
  <c r="M46" i="45"/>
  <c r="Q45" i="45"/>
  <c r="N45" i="45"/>
  <c r="M45" i="45"/>
  <c r="Q44" i="45"/>
  <c r="N44" i="45"/>
  <c r="M44" i="45"/>
  <c r="Q43" i="45"/>
  <c r="N43" i="45"/>
  <c r="M43" i="45"/>
  <c r="Q42" i="45"/>
  <c r="N42" i="45"/>
  <c r="M42" i="45"/>
  <c r="Q41" i="45"/>
  <c r="N41" i="45"/>
  <c r="M41" i="45"/>
  <c r="Q40" i="45"/>
  <c r="N40" i="45"/>
  <c r="M40" i="45"/>
  <c r="Q39" i="45"/>
  <c r="N39" i="45"/>
  <c r="M39" i="45"/>
  <c r="Q38" i="45"/>
  <c r="N38" i="45"/>
  <c r="M38" i="45"/>
  <c r="Q37" i="45"/>
  <c r="N37" i="45"/>
  <c r="M37" i="45"/>
  <c r="Q36" i="45"/>
  <c r="N36" i="45"/>
  <c r="M36" i="45"/>
  <c r="Q35" i="45"/>
  <c r="N35" i="45"/>
  <c r="M35" i="45"/>
  <c r="Q34" i="45"/>
  <c r="N34" i="45"/>
  <c r="M34" i="45"/>
  <c r="Q33" i="45"/>
  <c r="N33" i="45"/>
  <c r="M33" i="45"/>
  <c r="Q32" i="45"/>
  <c r="N32" i="45"/>
  <c r="M32" i="45"/>
  <c r="Q31" i="45"/>
  <c r="N31" i="45"/>
  <c r="M31" i="45"/>
  <c r="Q30" i="45"/>
  <c r="N30" i="45"/>
  <c r="M30" i="45"/>
  <c r="Q29" i="45"/>
  <c r="N29" i="45"/>
  <c r="M29" i="45"/>
  <c r="Q28" i="45"/>
  <c r="N28" i="45"/>
  <c r="M28" i="45"/>
  <c r="Q27" i="45"/>
  <c r="N27" i="45"/>
  <c r="M27" i="45"/>
  <c r="Q26" i="45"/>
  <c r="N26" i="45"/>
  <c r="M26" i="45"/>
  <c r="Q25" i="45"/>
  <c r="N25" i="45"/>
  <c r="M25" i="45"/>
  <c r="Q24" i="45"/>
  <c r="N24" i="45"/>
  <c r="M24" i="45"/>
  <c r="Q23" i="45"/>
  <c r="N23" i="45"/>
  <c r="M23" i="45"/>
  <c r="Q22" i="45"/>
  <c r="N22" i="45"/>
  <c r="M22" i="45"/>
  <c r="Q21" i="45"/>
  <c r="N21" i="45"/>
  <c r="M21" i="45"/>
  <c r="Q20" i="45"/>
  <c r="N20" i="45"/>
  <c r="M20" i="45"/>
  <c r="Q19" i="45"/>
  <c r="N19" i="45"/>
  <c r="M19" i="45"/>
  <c r="Q18" i="45"/>
  <c r="N18" i="45"/>
  <c r="M18" i="45"/>
  <c r="Q17" i="45"/>
  <c r="N17" i="45"/>
  <c r="M17" i="45"/>
  <c r="Q16" i="45"/>
  <c r="N16" i="45"/>
  <c r="M16" i="45"/>
  <c r="Q15" i="45"/>
  <c r="N15" i="45"/>
  <c r="M15" i="45"/>
  <c r="Q14" i="45"/>
  <c r="N14" i="45"/>
  <c r="M14" i="45"/>
  <c r="Q13" i="45"/>
  <c r="Q10" i="45" s="1"/>
  <c r="N13" i="45"/>
  <c r="N10" i="45" s="1"/>
  <c r="M13" i="45"/>
  <c r="M10" i="45" s="1"/>
  <c r="M5" i="45"/>
  <c r="M4" i="45"/>
  <c r="G3" i="45"/>
  <c r="D3" i="45"/>
  <c r="Q312" i="44"/>
  <c r="N312" i="44"/>
  <c r="M312" i="44"/>
  <c r="Q311" i="44"/>
  <c r="N311" i="44"/>
  <c r="M311" i="44"/>
  <c r="Q310" i="44"/>
  <c r="N310" i="44"/>
  <c r="M310" i="44"/>
  <c r="Q309" i="44"/>
  <c r="N309" i="44"/>
  <c r="M309" i="44"/>
  <c r="Q308" i="44"/>
  <c r="N308" i="44"/>
  <c r="M308" i="44"/>
  <c r="Q307" i="44"/>
  <c r="N307" i="44"/>
  <c r="M307" i="44"/>
  <c r="Q306" i="44"/>
  <c r="N306" i="44"/>
  <c r="M306" i="44"/>
  <c r="Q305" i="44"/>
  <c r="N305" i="44"/>
  <c r="M305" i="44"/>
  <c r="Q304" i="44"/>
  <c r="N304" i="44"/>
  <c r="M304" i="44"/>
  <c r="Q303" i="44"/>
  <c r="N303" i="44"/>
  <c r="M303" i="44"/>
  <c r="Q302" i="44"/>
  <c r="N302" i="44"/>
  <c r="M302" i="44"/>
  <c r="Q301" i="44"/>
  <c r="N301" i="44"/>
  <c r="M301" i="44"/>
  <c r="Q300" i="44"/>
  <c r="N300" i="44"/>
  <c r="M300" i="44"/>
  <c r="Q299" i="44"/>
  <c r="N299" i="44"/>
  <c r="M299" i="44"/>
  <c r="Q298" i="44"/>
  <c r="N298" i="44"/>
  <c r="M298" i="44"/>
  <c r="Q297" i="44"/>
  <c r="N297" i="44"/>
  <c r="M297" i="44"/>
  <c r="Q296" i="44"/>
  <c r="N296" i="44"/>
  <c r="M296" i="44"/>
  <c r="Q295" i="44"/>
  <c r="N295" i="44"/>
  <c r="M295" i="44"/>
  <c r="Q294" i="44"/>
  <c r="N294" i="44"/>
  <c r="M294" i="44"/>
  <c r="Q293" i="44"/>
  <c r="N293" i="44"/>
  <c r="M293" i="44"/>
  <c r="Q292" i="44"/>
  <c r="N292" i="44"/>
  <c r="M292" i="44"/>
  <c r="Q291" i="44"/>
  <c r="N291" i="44"/>
  <c r="M291" i="44"/>
  <c r="Q290" i="44"/>
  <c r="N290" i="44"/>
  <c r="M290" i="44"/>
  <c r="Q289" i="44"/>
  <c r="N289" i="44"/>
  <c r="M289" i="44"/>
  <c r="Q288" i="44"/>
  <c r="N288" i="44"/>
  <c r="M288" i="44"/>
  <c r="Q287" i="44"/>
  <c r="N287" i="44"/>
  <c r="M287" i="44"/>
  <c r="Q286" i="44"/>
  <c r="N286" i="44"/>
  <c r="M286" i="44"/>
  <c r="Q285" i="44"/>
  <c r="N285" i="44"/>
  <c r="M285" i="44"/>
  <c r="Q284" i="44"/>
  <c r="N284" i="44"/>
  <c r="M284" i="44"/>
  <c r="Q283" i="44"/>
  <c r="N283" i="44"/>
  <c r="M283" i="44"/>
  <c r="Q282" i="44"/>
  <c r="N282" i="44"/>
  <c r="M282" i="44"/>
  <c r="Q281" i="44"/>
  <c r="N281" i="44"/>
  <c r="M281" i="44"/>
  <c r="Q280" i="44"/>
  <c r="N280" i="44"/>
  <c r="M280" i="44"/>
  <c r="Q279" i="44"/>
  <c r="N279" i="44"/>
  <c r="M279" i="44"/>
  <c r="Q278" i="44"/>
  <c r="N278" i="44"/>
  <c r="M278" i="44"/>
  <c r="Q277" i="44"/>
  <c r="N277" i="44"/>
  <c r="M277" i="44"/>
  <c r="Q276" i="44"/>
  <c r="N276" i="44"/>
  <c r="M276" i="44"/>
  <c r="Q275" i="44"/>
  <c r="N275" i="44"/>
  <c r="M275" i="44"/>
  <c r="Q274" i="44"/>
  <c r="N274" i="44"/>
  <c r="M274" i="44"/>
  <c r="Q273" i="44"/>
  <c r="N273" i="44"/>
  <c r="M273" i="44"/>
  <c r="Q272" i="44"/>
  <c r="N272" i="44"/>
  <c r="M272" i="44"/>
  <c r="Q271" i="44"/>
  <c r="N271" i="44"/>
  <c r="M271" i="44"/>
  <c r="Q270" i="44"/>
  <c r="N270" i="44"/>
  <c r="M270" i="44"/>
  <c r="Q269" i="44"/>
  <c r="N269" i="44"/>
  <c r="M269" i="44"/>
  <c r="Q268" i="44"/>
  <c r="N268" i="44"/>
  <c r="M268" i="44"/>
  <c r="Q267" i="44"/>
  <c r="N267" i="44"/>
  <c r="M267" i="44"/>
  <c r="Q266" i="44"/>
  <c r="N266" i="44"/>
  <c r="M266" i="44"/>
  <c r="Q265" i="44"/>
  <c r="N265" i="44"/>
  <c r="M265" i="44"/>
  <c r="Q264" i="44"/>
  <c r="N264" i="44"/>
  <c r="M264" i="44"/>
  <c r="Q263" i="44"/>
  <c r="N263" i="44"/>
  <c r="M263" i="44"/>
  <c r="Q262" i="44"/>
  <c r="N262" i="44"/>
  <c r="M262" i="44"/>
  <c r="Q261" i="44"/>
  <c r="N261" i="44"/>
  <c r="M261" i="44"/>
  <c r="Q260" i="44"/>
  <c r="N260" i="44"/>
  <c r="M260" i="44"/>
  <c r="Q259" i="44"/>
  <c r="N259" i="44"/>
  <c r="M259" i="44"/>
  <c r="Q258" i="44"/>
  <c r="N258" i="44"/>
  <c r="M258" i="44"/>
  <c r="Q257" i="44"/>
  <c r="N257" i="44"/>
  <c r="M257" i="44"/>
  <c r="Q256" i="44"/>
  <c r="N256" i="44"/>
  <c r="M256" i="44"/>
  <c r="Q255" i="44"/>
  <c r="N255" i="44"/>
  <c r="M255" i="44"/>
  <c r="Q254" i="44"/>
  <c r="N254" i="44"/>
  <c r="M254" i="44"/>
  <c r="Q253" i="44"/>
  <c r="N253" i="44"/>
  <c r="M253" i="44"/>
  <c r="Q252" i="44"/>
  <c r="N252" i="44"/>
  <c r="M252" i="44"/>
  <c r="Q251" i="44"/>
  <c r="N251" i="44"/>
  <c r="M251" i="44"/>
  <c r="Q250" i="44"/>
  <c r="N250" i="44"/>
  <c r="M250" i="44"/>
  <c r="Q249" i="44"/>
  <c r="N249" i="44"/>
  <c r="M249" i="44"/>
  <c r="Q248" i="44"/>
  <c r="N248" i="44"/>
  <c r="M248" i="44"/>
  <c r="Q247" i="44"/>
  <c r="N247" i="44"/>
  <c r="M247" i="44"/>
  <c r="Q246" i="44"/>
  <c r="N246" i="44"/>
  <c r="M246" i="44"/>
  <c r="Q245" i="44"/>
  <c r="N245" i="44"/>
  <c r="M245" i="44"/>
  <c r="Q244" i="44"/>
  <c r="N244" i="44"/>
  <c r="M244" i="44"/>
  <c r="Q243" i="44"/>
  <c r="N243" i="44"/>
  <c r="M243" i="44"/>
  <c r="Q242" i="44"/>
  <c r="N242" i="44"/>
  <c r="M242" i="44"/>
  <c r="Q241" i="44"/>
  <c r="N241" i="44"/>
  <c r="M241" i="44"/>
  <c r="Q240" i="44"/>
  <c r="N240" i="44"/>
  <c r="M240" i="44"/>
  <c r="Q239" i="44"/>
  <c r="N239" i="44"/>
  <c r="M239" i="44"/>
  <c r="Q238" i="44"/>
  <c r="N238" i="44"/>
  <c r="M238" i="44"/>
  <c r="Q237" i="44"/>
  <c r="N237" i="44"/>
  <c r="M237" i="44"/>
  <c r="Q236" i="44"/>
  <c r="N236" i="44"/>
  <c r="M236" i="44"/>
  <c r="Q235" i="44"/>
  <c r="N235" i="44"/>
  <c r="M235" i="44"/>
  <c r="Q234" i="44"/>
  <c r="N234" i="44"/>
  <c r="M234" i="44"/>
  <c r="Q233" i="44"/>
  <c r="N233" i="44"/>
  <c r="M233" i="44"/>
  <c r="Q232" i="44"/>
  <c r="N232" i="44"/>
  <c r="M232" i="44"/>
  <c r="Q231" i="44"/>
  <c r="N231" i="44"/>
  <c r="M231" i="44"/>
  <c r="Q230" i="44"/>
  <c r="N230" i="44"/>
  <c r="M230" i="44"/>
  <c r="Q229" i="44"/>
  <c r="N229" i="44"/>
  <c r="M229" i="44"/>
  <c r="Q228" i="44"/>
  <c r="N228" i="44"/>
  <c r="M228" i="44"/>
  <c r="Q227" i="44"/>
  <c r="N227" i="44"/>
  <c r="M227" i="44"/>
  <c r="Q226" i="44"/>
  <c r="N226" i="44"/>
  <c r="M226" i="44"/>
  <c r="Q225" i="44"/>
  <c r="N225" i="44"/>
  <c r="M225" i="44"/>
  <c r="Q224" i="44"/>
  <c r="N224" i="44"/>
  <c r="M224" i="44"/>
  <c r="Q223" i="44"/>
  <c r="N223" i="44"/>
  <c r="M223" i="44"/>
  <c r="Q222" i="44"/>
  <c r="N222" i="44"/>
  <c r="M222" i="44"/>
  <c r="Q221" i="44"/>
  <c r="N221" i="44"/>
  <c r="M221" i="44"/>
  <c r="Q220" i="44"/>
  <c r="N220" i="44"/>
  <c r="M220" i="44"/>
  <c r="Q219" i="44"/>
  <c r="N219" i="44"/>
  <c r="M219" i="44"/>
  <c r="Q218" i="44"/>
  <c r="N218" i="44"/>
  <c r="M218" i="44"/>
  <c r="Q217" i="44"/>
  <c r="N217" i="44"/>
  <c r="M217" i="44"/>
  <c r="Q216" i="44"/>
  <c r="N216" i="44"/>
  <c r="M216" i="44"/>
  <c r="Q215" i="44"/>
  <c r="N215" i="44"/>
  <c r="M215" i="44"/>
  <c r="Q214" i="44"/>
  <c r="N214" i="44"/>
  <c r="M214" i="44"/>
  <c r="Q213" i="44"/>
  <c r="N213" i="44"/>
  <c r="M213" i="44"/>
  <c r="Q212" i="44"/>
  <c r="N212" i="44"/>
  <c r="M212" i="44"/>
  <c r="Q211" i="44"/>
  <c r="N211" i="44"/>
  <c r="M211" i="44"/>
  <c r="Q210" i="44"/>
  <c r="N210" i="44"/>
  <c r="M210" i="44"/>
  <c r="Q209" i="44"/>
  <c r="N209" i="44"/>
  <c r="M209" i="44"/>
  <c r="Q208" i="44"/>
  <c r="N208" i="44"/>
  <c r="M208" i="44"/>
  <c r="Q207" i="44"/>
  <c r="N207" i="44"/>
  <c r="M207" i="44"/>
  <c r="Q206" i="44"/>
  <c r="N206" i="44"/>
  <c r="M206" i="44"/>
  <c r="Q205" i="44"/>
  <c r="N205" i="44"/>
  <c r="M205" i="44"/>
  <c r="Q204" i="44"/>
  <c r="N204" i="44"/>
  <c r="M204" i="44"/>
  <c r="Q203" i="44"/>
  <c r="N203" i="44"/>
  <c r="M203" i="44"/>
  <c r="Q202" i="44"/>
  <c r="N202" i="44"/>
  <c r="M202" i="44"/>
  <c r="Q201" i="44"/>
  <c r="N201" i="44"/>
  <c r="M201" i="44"/>
  <c r="Q200" i="44"/>
  <c r="N200" i="44"/>
  <c r="M200" i="44"/>
  <c r="Q199" i="44"/>
  <c r="N199" i="44"/>
  <c r="M199" i="44"/>
  <c r="Q198" i="44"/>
  <c r="N198" i="44"/>
  <c r="M198" i="44"/>
  <c r="Q197" i="44"/>
  <c r="N197" i="44"/>
  <c r="M197" i="44"/>
  <c r="Q196" i="44"/>
  <c r="N196" i="44"/>
  <c r="M196" i="44"/>
  <c r="Q195" i="44"/>
  <c r="N195" i="44"/>
  <c r="M195" i="44"/>
  <c r="Q194" i="44"/>
  <c r="N194" i="44"/>
  <c r="M194" i="44"/>
  <c r="Q193" i="44"/>
  <c r="N193" i="44"/>
  <c r="M193" i="44"/>
  <c r="Q192" i="44"/>
  <c r="N192" i="44"/>
  <c r="M192" i="44"/>
  <c r="Q191" i="44"/>
  <c r="N191" i="44"/>
  <c r="M191" i="44"/>
  <c r="Q190" i="44"/>
  <c r="N190" i="44"/>
  <c r="M190" i="44"/>
  <c r="Q189" i="44"/>
  <c r="N189" i="44"/>
  <c r="M189" i="44"/>
  <c r="Q188" i="44"/>
  <c r="N188" i="44"/>
  <c r="M188" i="44"/>
  <c r="Q187" i="44"/>
  <c r="N187" i="44"/>
  <c r="M187" i="44"/>
  <c r="Q186" i="44"/>
  <c r="N186" i="44"/>
  <c r="M186" i="44"/>
  <c r="Q185" i="44"/>
  <c r="N185" i="44"/>
  <c r="M185" i="44"/>
  <c r="Q184" i="44"/>
  <c r="N184" i="44"/>
  <c r="M184" i="44"/>
  <c r="Q183" i="44"/>
  <c r="N183" i="44"/>
  <c r="M183" i="44"/>
  <c r="Q182" i="44"/>
  <c r="N182" i="44"/>
  <c r="M182" i="44"/>
  <c r="Q181" i="44"/>
  <c r="N181" i="44"/>
  <c r="M181" i="44"/>
  <c r="Q180" i="44"/>
  <c r="N180" i="44"/>
  <c r="M180" i="44"/>
  <c r="Q179" i="44"/>
  <c r="N179" i="44"/>
  <c r="M179" i="44"/>
  <c r="Q178" i="44"/>
  <c r="N178" i="44"/>
  <c r="M178" i="44"/>
  <c r="Q177" i="44"/>
  <c r="N177" i="44"/>
  <c r="M177" i="44"/>
  <c r="Q176" i="44"/>
  <c r="N176" i="44"/>
  <c r="M176" i="44"/>
  <c r="Q175" i="44"/>
  <c r="N175" i="44"/>
  <c r="M175" i="44"/>
  <c r="Q174" i="44"/>
  <c r="N174" i="44"/>
  <c r="M174" i="44"/>
  <c r="Q173" i="44"/>
  <c r="N173" i="44"/>
  <c r="M173" i="44"/>
  <c r="Q172" i="44"/>
  <c r="N172" i="44"/>
  <c r="M172" i="44"/>
  <c r="Q171" i="44"/>
  <c r="N171" i="44"/>
  <c r="M171" i="44"/>
  <c r="Q170" i="44"/>
  <c r="N170" i="44"/>
  <c r="M170" i="44"/>
  <c r="Q169" i="44"/>
  <c r="N169" i="44"/>
  <c r="M169" i="44"/>
  <c r="Q168" i="44"/>
  <c r="N168" i="44"/>
  <c r="M168" i="44"/>
  <c r="Q167" i="44"/>
  <c r="N167" i="44"/>
  <c r="M167" i="44"/>
  <c r="Q166" i="44"/>
  <c r="N166" i="44"/>
  <c r="M166" i="44"/>
  <c r="Q165" i="44"/>
  <c r="N165" i="44"/>
  <c r="M165" i="44"/>
  <c r="Q164" i="44"/>
  <c r="N164" i="44"/>
  <c r="M164" i="44"/>
  <c r="Q163" i="44"/>
  <c r="N163" i="44"/>
  <c r="M163" i="44"/>
  <c r="Q162" i="44"/>
  <c r="N162" i="44"/>
  <c r="M162" i="44"/>
  <c r="Q161" i="44"/>
  <c r="N161" i="44"/>
  <c r="M161" i="44"/>
  <c r="Q160" i="44"/>
  <c r="N160" i="44"/>
  <c r="M160" i="44"/>
  <c r="Q159" i="44"/>
  <c r="N159" i="44"/>
  <c r="M159" i="44"/>
  <c r="Q158" i="44"/>
  <c r="N158" i="44"/>
  <c r="M158" i="44"/>
  <c r="Q157" i="44"/>
  <c r="N157" i="44"/>
  <c r="M157" i="44"/>
  <c r="Q156" i="44"/>
  <c r="N156" i="44"/>
  <c r="M156" i="44"/>
  <c r="Q155" i="44"/>
  <c r="N155" i="44"/>
  <c r="M155" i="44"/>
  <c r="Q154" i="44"/>
  <c r="N154" i="44"/>
  <c r="M154" i="44"/>
  <c r="Q153" i="44"/>
  <c r="N153" i="44"/>
  <c r="M153" i="44"/>
  <c r="Q152" i="44"/>
  <c r="N152" i="44"/>
  <c r="M152" i="44"/>
  <c r="Q151" i="44"/>
  <c r="N151" i="44"/>
  <c r="M151" i="44"/>
  <c r="Q150" i="44"/>
  <c r="N150" i="44"/>
  <c r="M150" i="44"/>
  <c r="Q149" i="44"/>
  <c r="N149" i="44"/>
  <c r="M149" i="44"/>
  <c r="Q148" i="44"/>
  <c r="N148" i="44"/>
  <c r="M148" i="44"/>
  <c r="Q147" i="44"/>
  <c r="N147" i="44"/>
  <c r="M147" i="44"/>
  <c r="Q146" i="44"/>
  <c r="N146" i="44"/>
  <c r="M146" i="44"/>
  <c r="Q145" i="44"/>
  <c r="N145" i="44"/>
  <c r="M145" i="44"/>
  <c r="Q144" i="44"/>
  <c r="N144" i="44"/>
  <c r="M144" i="44"/>
  <c r="Q143" i="44"/>
  <c r="N143" i="44"/>
  <c r="M143" i="44"/>
  <c r="Q142" i="44"/>
  <c r="N142" i="44"/>
  <c r="M142" i="44"/>
  <c r="Q141" i="44"/>
  <c r="N141" i="44"/>
  <c r="M141" i="44"/>
  <c r="Q140" i="44"/>
  <c r="N140" i="44"/>
  <c r="M140" i="44"/>
  <c r="Q139" i="44"/>
  <c r="N139" i="44"/>
  <c r="M139" i="44"/>
  <c r="Q138" i="44"/>
  <c r="N138" i="44"/>
  <c r="M138" i="44"/>
  <c r="Q137" i="44"/>
  <c r="N137" i="44"/>
  <c r="M137" i="44"/>
  <c r="Q136" i="44"/>
  <c r="N136" i="44"/>
  <c r="M136" i="44"/>
  <c r="Q135" i="44"/>
  <c r="N135" i="44"/>
  <c r="M135" i="44"/>
  <c r="Q134" i="44"/>
  <c r="N134" i="44"/>
  <c r="M134" i="44"/>
  <c r="Q133" i="44"/>
  <c r="N133" i="44"/>
  <c r="M133" i="44"/>
  <c r="Q132" i="44"/>
  <c r="N132" i="44"/>
  <c r="M132" i="44"/>
  <c r="Q131" i="44"/>
  <c r="N131" i="44"/>
  <c r="M131" i="44"/>
  <c r="Q130" i="44"/>
  <c r="N130" i="44"/>
  <c r="M130" i="44"/>
  <c r="Q129" i="44"/>
  <c r="N129" i="44"/>
  <c r="M129" i="44"/>
  <c r="Q128" i="44"/>
  <c r="N128" i="44"/>
  <c r="M128" i="44"/>
  <c r="Q127" i="44"/>
  <c r="N127" i="44"/>
  <c r="M127" i="44"/>
  <c r="Q126" i="44"/>
  <c r="N126" i="44"/>
  <c r="M126" i="44"/>
  <c r="Q125" i="44"/>
  <c r="N125" i="44"/>
  <c r="M125" i="44"/>
  <c r="Q124" i="44"/>
  <c r="N124" i="44"/>
  <c r="M124" i="44"/>
  <c r="Q123" i="44"/>
  <c r="N123" i="44"/>
  <c r="M123" i="44"/>
  <c r="Q122" i="44"/>
  <c r="N122" i="44"/>
  <c r="M122" i="44"/>
  <c r="Q121" i="44"/>
  <c r="N121" i="44"/>
  <c r="M121" i="44"/>
  <c r="Q120" i="44"/>
  <c r="N120" i="44"/>
  <c r="M120" i="44"/>
  <c r="Q119" i="44"/>
  <c r="N119" i="44"/>
  <c r="M119" i="44"/>
  <c r="Q118" i="44"/>
  <c r="N118" i="44"/>
  <c r="M118" i="44"/>
  <c r="Q117" i="44"/>
  <c r="N117" i="44"/>
  <c r="M117" i="44"/>
  <c r="Q116" i="44"/>
  <c r="N116" i="44"/>
  <c r="M116" i="44"/>
  <c r="Q115" i="44"/>
  <c r="N115" i="44"/>
  <c r="M115" i="44"/>
  <c r="Q114" i="44"/>
  <c r="N114" i="44"/>
  <c r="M114" i="44"/>
  <c r="Q113" i="44"/>
  <c r="N113" i="44"/>
  <c r="M113" i="44"/>
  <c r="Q112" i="44"/>
  <c r="N112" i="44"/>
  <c r="M112" i="44"/>
  <c r="Q111" i="44"/>
  <c r="N111" i="44"/>
  <c r="M111" i="44"/>
  <c r="Q110" i="44"/>
  <c r="N110" i="44"/>
  <c r="M110" i="44"/>
  <c r="Q109" i="44"/>
  <c r="N109" i="44"/>
  <c r="M109" i="44"/>
  <c r="Q108" i="44"/>
  <c r="N108" i="44"/>
  <c r="M108" i="44"/>
  <c r="Q107" i="44"/>
  <c r="N107" i="44"/>
  <c r="M107" i="44"/>
  <c r="Q106" i="44"/>
  <c r="N106" i="44"/>
  <c r="M106" i="44"/>
  <c r="Q105" i="44"/>
  <c r="N105" i="44"/>
  <c r="M105" i="44"/>
  <c r="Q104" i="44"/>
  <c r="N104" i="44"/>
  <c r="M104" i="44"/>
  <c r="Q103" i="44"/>
  <c r="N103" i="44"/>
  <c r="M103" i="44"/>
  <c r="Q102" i="44"/>
  <c r="N102" i="44"/>
  <c r="M102" i="44"/>
  <c r="Q101" i="44"/>
  <c r="N101" i="44"/>
  <c r="M101" i="44"/>
  <c r="Q100" i="44"/>
  <c r="N100" i="44"/>
  <c r="M100" i="44"/>
  <c r="Q99" i="44"/>
  <c r="N99" i="44"/>
  <c r="M99" i="44"/>
  <c r="Q98" i="44"/>
  <c r="N98" i="44"/>
  <c r="M98" i="44"/>
  <c r="Q97" i="44"/>
  <c r="N97" i="44"/>
  <c r="M97" i="44"/>
  <c r="Q96" i="44"/>
  <c r="N96" i="44"/>
  <c r="M96" i="44"/>
  <c r="Q95" i="44"/>
  <c r="N95" i="44"/>
  <c r="M95" i="44"/>
  <c r="Q94" i="44"/>
  <c r="N94" i="44"/>
  <c r="M94" i="44"/>
  <c r="Q93" i="44"/>
  <c r="N93" i="44"/>
  <c r="M93" i="44"/>
  <c r="Q92" i="44"/>
  <c r="N92" i="44"/>
  <c r="M92" i="44"/>
  <c r="Q91" i="44"/>
  <c r="N91" i="44"/>
  <c r="M91" i="44"/>
  <c r="Q90" i="44"/>
  <c r="N90" i="44"/>
  <c r="M90" i="44"/>
  <c r="Q89" i="44"/>
  <c r="N89" i="44"/>
  <c r="M89" i="44"/>
  <c r="Q88" i="44"/>
  <c r="N88" i="44"/>
  <c r="M88" i="44"/>
  <c r="Q87" i="44"/>
  <c r="N87" i="44"/>
  <c r="M87" i="44"/>
  <c r="Q86" i="44"/>
  <c r="N86" i="44"/>
  <c r="M86" i="44"/>
  <c r="Q85" i="44"/>
  <c r="N85" i="44"/>
  <c r="M85" i="44"/>
  <c r="Q84" i="44"/>
  <c r="N84" i="44"/>
  <c r="M84" i="44"/>
  <c r="Q83" i="44"/>
  <c r="N83" i="44"/>
  <c r="M83" i="44"/>
  <c r="Q82" i="44"/>
  <c r="N82" i="44"/>
  <c r="M82" i="44"/>
  <c r="Q81" i="44"/>
  <c r="N81" i="44"/>
  <c r="M81" i="44"/>
  <c r="Q80" i="44"/>
  <c r="N80" i="44"/>
  <c r="M80" i="44"/>
  <c r="Q79" i="44"/>
  <c r="N79" i="44"/>
  <c r="M79" i="44"/>
  <c r="Q78" i="44"/>
  <c r="N78" i="44"/>
  <c r="M78" i="44"/>
  <c r="Q77" i="44"/>
  <c r="N77" i="44"/>
  <c r="M77" i="44"/>
  <c r="Q76" i="44"/>
  <c r="N76" i="44"/>
  <c r="M76" i="44"/>
  <c r="Q75" i="44"/>
  <c r="N75" i="44"/>
  <c r="M75" i="44"/>
  <c r="Q74" i="44"/>
  <c r="N74" i="44"/>
  <c r="M74" i="44"/>
  <c r="Q73" i="44"/>
  <c r="N73" i="44"/>
  <c r="M73" i="44"/>
  <c r="Q72" i="44"/>
  <c r="N72" i="44"/>
  <c r="M72" i="44"/>
  <c r="Q71" i="44"/>
  <c r="N71" i="44"/>
  <c r="M71" i="44"/>
  <c r="Q70" i="44"/>
  <c r="N70" i="44"/>
  <c r="M70" i="44"/>
  <c r="Q69" i="44"/>
  <c r="N69" i="44"/>
  <c r="M69" i="44"/>
  <c r="Q68" i="44"/>
  <c r="N68" i="44"/>
  <c r="M68" i="44"/>
  <c r="Q67" i="44"/>
  <c r="N67" i="44"/>
  <c r="M67" i="44"/>
  <c r="Q66" i="44"/>
  <c r="N66" i="44"/>
  <c r="M66" i="44"/>
  <c r="Q65" i="44"/>
  <c r="N65" i="44"/>
  <c r="M65" i="44"/>
  <c r="Q64" i="44"/>
  <c r="N64" i="44"/>
  <c r="M64" i="44"/>
  <c r="Q63" i="44"/>
  <c r="N63" i="44"/>
  <c r="M63" i="44"/>
  <c r="Q62" i="44"/>
  <c r="N62" i="44"/>
  <c r="M62" i="44"/>
  <c r="Q61" i="44"/>
  <c r="N61" i="44"/>
  <c r="M61" i="44"/>
  <c r="Q60" i="44"/>
  <c r="N60" i="44"/>
  <c r="M60" i="44"/>
  <c r="Q59" i="44"/>
  <c r="N59" i="44"/>
  <c r="M59" i="44"/>
  <c r="Q58" i="44"/>
  <c r="N58" i="44"/>
  <c r="M58" i="44"/>
  <c r="Q57" i="44"/>
  <c r="N57" i="44"/>
  <c r="M57" i="44"/>
  <c r="Q56" i="44"/>
  <c r="N56" i="44"/>
  <c r="M56" i="44"/>
  <c r="Q55" i="44"/>
  <c r="N55" i="44"/>
  <c r="M55" i="44"/>
  <c r="Q54" i="44"/>
  <c r="N54" i="44"/>
  <c r="M54" i="44"/>
  <c r="Q53" i="44"/>
  <c r="N53" i="44"/>
  <c r="M53" i="44"/>
  <c r="Q52" i="44"/>
  <c r="N52" i="44"/>
  <c r="M52" i="44"/>
  <c r="Q51" i="44"/>
  <c r="N51" i="44"/>
  <c r="M51" i="44"/>
  <c r="Q50" i="44"/>
  <c r="N50" i="44"/>
  <c r="M50" i="44"/>
  <c r="Q49" i="44"/>
  <c r="N49" i="44"/>
  <c r="M49" i="44"/>
  <c r="Q48" i="44"/>
  <c r="N48" i="44"/>
  <c r="M48" i="44"/>
  <c r="Q47" i="44"/>
  <c r="N47" i="44"/>
  <c r="M47" i="44"/>
  <c r="Q46" i="44"/>
  <c r="N46" i="44"/>
  <c r="M46" i="44"/>
  <c r="Q45" i="44"/>
  <c r="N45" i="44"/>
  <c r="M45" i="44"/>
  <c r="Q44" i="44"/>
  <c r="N44" i="44"/>
  <c r="M44" i="44"/>
  <c r="Q43" i="44"/>
  <c r="N43" i="44"/>
  <c r="M43" i="44"/>
  <c r="Q42" i="44"/>
  <c r="N42" i="44"/>
  <c r="M42" i="44"/>
  <c r="Q41" i="44"/>
  <c r="N41" i="44"/>
  <c r="M41" i="44"/>
  <c r="Q40" i="44"/>
  <c r="N40" i="44"/>
  <c r="M40" i="44"/>
  <c r="Q39" i="44"/>
  <c r="N39" i="44"/>
  <c r="M39" i="44"/>
  <c r="Q38" i="44"/>
  <c r="N38" i="44"/>
  <c r="M38" i="44"/>
  <c r="Q37" i="44"/>
  <c r="N37" i="44"/>
  <c r="M37" i="44"/>
  <c r="Q36" i="44"/>
  <c r="N36" i="44"/>
  <c r="M36" i="44"/>
  <c r="Q35" i="44"/>
  <c r="N35" i="44"/>
  <c r="M35" i="44"/>
  <c r="Q34" i="44"/>
  <c r="N34" i="44"/>
  <c r="M34" i="44"/>
  <c r="Q33" i="44"/>
  <c r="N33" i="44"/>
  <c r="M33" i="44"/>
  <c r="Q32" i="44"/>
  <c r="N32" i="44"/>
  <c r="M32" i="44"/>
  <c r="Q31" i="44"/>
  <c r="N31" i="44"/>
  <c r="M31" i="44"/>
  <c r="Q30" i="44"/>
  <c r="N30" i="44"/>
  <c r="M30" i="44"/>
  <c r="Q29" i="44"/>
  <c r="N29" i="44"/>
  <c r="M29" i="44"/>
  <c r="Q28" i="44"/>
  <c r="N28" i="44"/>
  <c r="M28" i="44"/>
  <c r="Q27" i="44"/>
  <c r="N27" i="44"/>
  <c r="M27" i="44"/>
  <c r="Q26" i="44"/>
  <c r="N26" i="44"/>
  <c r="M26" i="44"/>
  <c r="Q25" i="44"/>
  <c r="N25" i="44"/>
  <c r="M25" i="44"/>
  <c r="Q24" i="44"/>
  <c r="N24" i="44"/>
  <c r="M24" i="44"/>
  <c r="Q23" i="44"/>
  <c r="N23" i="44"/>
  <c r="M23" i="44"/>
  <c r="Q22" i="44"/>
  <c r="N22" i="44"/>
  <c r="M22" i="44"/>
  <c r="Q21" i="44"/>
  <c r="N21" i="44"/>
  <c r="M21" i="44"/>
  <c r="Q20" i="44"/>
  <c r="N20" i="44"/>
  <c r="M20" i="44"/>
  <c r="Q19" i="44"/>
  <c r="N19" i="44"/>
  <c r="M19" i="44"/>
  <c r="Q18" i="44"/>
  <c r="N18" i="44"/>
  <c r="M18" i="44"/>
  <c r="Q17" i="44"/>
  <c r="N17" i="44"/>
  <c r="M17" i="44"/>
  <c r="Q16" i="44"/>
  <c r="N16" i="44"/>
  <c r="M16" i="44"/>
  <c r="Q15" i="44"/>
  <c r="N15" i="44"/>
  <c r="M15" i="44"/>
  <c r="Q14" i="44"/>
  <c r="N14" i="44"/>
  <c r="M14" i="44"/>
  <c r="Q13" i="44"/>
  <c r="Q10" i="44" s="1"/>
  <c r="N13" i="44"/>
  <c r="N10" i="44" s="1"/>
  <c r="M13" i="44"/>
  <c r="M10" i="44" s="1"/>
  <c r="M5" i="44"/>
  <c r="M4" i="44"/>
  <c r="G3" i="44"/>
  <c r="D3" i="44"/>
  <c r="Q312" i="43"/>
  <c r="N312" i="43"/>
  <c r="M312" i="43"/>
  <c r="Q311" i="43"/>
  <c r="N311" i="43"/>
  <c r="M311" i="43"/>
  <c r="Q310" i="43"/>
  <c r="N310" i="43"/>
  <c r="M310" i="43"/>
  <c r="Q309" i="43"/>
  <c r="N309" i="43"/>
  <c r="M309" i="43"/>
  <c r="Q308" i="43"/>
  <c r="N308" i="43"/>
  <c r="M308" i="43"/>
  <c r="Q307" i="43"/>
  <c r="N307" i="43"/>
  <c r="M307" i="43"/>
  <c r="Q306" i="43"/>
  <c r="N306" i="43"/>
  <c r="M306" i="43"/>
  <c r="Q305" i="43"/>
  <c r="N305" i="43"/>
  <c r="M305" i="43"/>
  <c r="Q304" i="43"/>
  <c r="N304" i="43"/>
  <c r="M304" i="43"/>
  <c r="Q303" i="43"/>
  <c r="N303" i="43"/>
  <c r="M303" i="43"/>
  <c r="Q302" i="43"/>
  <c r="N302" i="43"/>
  <c r="M302" i="43"/>
  <c r="Q301" i="43"/>
  <c r="N301" i="43"/>
  <c r="M301" i="43"/>
  <c r="Q300" i="43"/>
  <c r="N300" i="43"/>
  <c r="M300" i="43"/>
  <c r="Q299" i="43"/>
  <c r="N299" i="43"/>
  <c r="M299" i="43"/>
  <c r="Q298" i="43"/>
  <c r="N298" i="43"/>
  <c r="M298" i="43"/>
  <c r="Q297" i="43"/>
  <c r="N297" i="43"/>
  <c r="M297" i="43"/>
  <c r="Q296" i="43"/>
  <c r="N296" i="43"/>
  <c r="M296" i="43"/>
  <c r="Q295" i="43"/>
  <c r="N295" i="43"/>
  <c r="M295" i="43"/>
  <c r="Q294" i="43"/>
  <c r="N294" i="43"/>
  <c r="M294" i="43"/>
  <c r="Q293" i="43"/>
  <c r="N293" i="43"/>
  <c r="M293" i="43"/>
  <c r="Q292" i="43"/>
  <c r="N292" i="43"/>
  <c r="M292" i="43"/>
  <c r="Q291" i="43"/>
  <c r="N291" i="43"/>
  <c r="M291" i="43"/>
  <c r="Q290" i="43"/>
  <c r="N290" i="43"/>
  <c r="M290" i="43"/>
  <c r="Q289" i="43"/>
  <c r="N289" i="43"/>
  <c r="M289" i="43"/>
  <c r="Q288" i="43"/>
  <c r="N288" i="43"/>
  <c r="M288" i="43"/>
  <c r="Q287" i="43"/>
  <c r="N287" i="43"/>
  <c r="M287" i="43"/>
  <c r="Q286" i="43"/>
  <c r="N286" i="43"/>
  <c r="M286" i="43"/>
  <c r="Q285" i="43"/>
  <c r="N285" i="43"/>
  <c r="M285" i="43"/>
  <c r="Q284" i="43"/>
  <c r="N284" i="43"/>
  <c r="M284" i="43"/>
  <c r="Q283" i="43"/>
  <c r="N283" i="43"/>
  <c r="M283" i="43"/>
  <c r="Q282" i="43"/>
  <c r="N282" i="43"/>
  <c r="M282" i="43"/>
  <c r="Q281" i="43"/>
  <c r="N281" i="43"/>
  <c r="M281" i="43"/>
  <c r="Q280" i="43"/>
  <c r="N280" i="43"/>
  <c r="M280" i="43"/>
  <c r="Q279" i="43"/>
  <c r="N279" i="43"/>
  <c r="M279" i="43"/>
  <c r="Q278" i="43"/>
  <c r="N278" i="43"/>
  <c r="M278" i="43"/>
  <c r="Q277" i="43"/>
  <c r="N277" i="43"/>
  <c r="M277" i="43"/>
  <c r="Q276" i="43"/>
  <c r="N276" i="43"/>
  <c r="M276" i="43"/>
  <c r="Q275" i="43"/>
  <c r="N275" i="43"/>
  <c r="M275" i="43"/>
  <c r="Q274" i="43"/>
  <c r="N274" i="43"/>
  <c r="M274" i="43"/>
  <c r="Q273" i="43"/>
  <c r="N273" i="43"/>
  <c r="M273" i="43"/>
  <c r="Q272" i="43"/>
  <c r="N272" i="43"/>
  <c r="M272" i="43"/>
  <c r="Q271" i="43"/>
  <c r="N271" i="43"/>
  <c r="M271" i="43"/>
  <c r="Q270" i="43"/>
  <c r="N270" i="43"/>
  <c r="M270" i="43"/>
  <c r="Q269" i="43"/>
  <c r="N269" i="43"/>
  <c r="M269" i="43"/>
  <c r="Q268" i="43"/>
  <c r="N268" i="43"/>
  <c r="M268" i="43"/>
  <c r="Q267" i="43"/>
  <c r="N267" i="43"/>
  <c r="M267" i="43"/>
  <c r="Q266" i="43"/>
  <c r="N266" i="43"/>
  <c r="M266" i="43"/>
  <c r="Q265" i="43"/>
  <c r="N265" i="43"/>
  <c r="M265" i="43"/>
  <c r="Q264" i="43"/>
  <c r="N264" i="43"/>
  <c r="M264" i="43"/>
  <c r="Q263" i="43"/>
  <c r="N263" i="43"/>
  <c r="M263" i="43"/>
  <c r="Q262" i="43"/>
  <c r="N262" i="43"/>
  <c r="M262" i="43"/>
  <c r="Q261" i="43"/>
  <c r="N261" i="43"/>
  <c r="M261" i="43"/>
  <c r="Q260" i="43"/>
  <c r="N260" i="43"/>
  <c r="M260" i="43"/>
  <c r="Q259" i="43"/>
  <c r="N259" i="43"/>
  <c r="M259" i="43"/>
  <c r="Q258" i="43"/>
  <c r="N258" i="43"/>
  <c r="M258" i="43"/>
  <c r="Q257" i="43"/>
  <c r="N257" i="43"/>
  <c r="M257" i="43"/>
  <c r="Q256" i="43"/>
  <c r="N256" i="43"/>
  <c r="M256" i="43"/>
  <c r="Q255" i="43"/>
  <c r="N255" i="43"/>
  <c r="M255" i="43"/>
  <c r="Q254" i="43"/>
  <c r="N254" i="43"/>
  <c r="M254" i="43"/>
  <c r="Q253" i="43"/>
  <c r="N253" i="43"/>
  <c r="M253" i="43"/>
  <c r="Q252" i="43"/>
  <c r="N252" i="43"/>
  <c r="M252" i="43"/>
  <c r="Q251" i="43"/>
  <c r="N251" i="43"/>
  <c r="M251" i="43"/>
  <c r="Q250" i="43"/>
  <c r="N250" i="43"/>
  <c r="M250" i="43"/>
  <c r="Q249" i="43"/>
  <c r="N249" i="43"/>
  <c r="M249" i="43"/>
  <c r="Q248" i="43"/>
  <c r="N248" i="43"/>
  <c r="M248" i="43"/>
  <c r="Q247" i="43"/>
  <c r="N247" i="43"/>
  <c r="M247" i="43"/>
  <c r="Q246" i="43"/>
  <c r="N246" i="43"/>
  <c r="M246" i="43"/>
  <c r="Q245" i="43"/>
  <c r="N245" i="43"/>
  <c r="M245" i="43"/>
  <c r="Q244" i="43"/>
  <c r="N244" i="43"/>
  <c r="M244" i="43"/>
  <c r="Q243" i="43"/>
  <c r="N243" i="43"/>
  <c r="M243" i="43"/>
  <c r="Q242" i="43"/>
  <c r="N242" i="43"/>
  <c r="M242" i="43"/>
  <c r="Q241" i="43"/>
  <c r="N241" i="43"/>
  <c r="M241" i="43"/>
  <c r="Q240" i="43"/>
  <c r="N240" i="43"/>
  <c r="M240" i="43"/>
  <c r="Q239" i="43"/>
  <c r="N239" i="43"/>
  <c r="M239" i="43"/>
  <c r="Q238" i="43"/>
  <c r="N238" i="43"/>
  <c r="M238" i="43"/>
  <c r="Q237" i="43"/>
  <c r="N237" i="43"/>
  <c r="M237" i="43"/>
  <c r="Q236" i="43"/>
  <c r="N236" i="43"/>
  <c r="M236" i="43"/>
  <c r="Q235" i="43"/>
  <c r="N235" i="43"/>
  <c r="M235" i="43"/>
  <c r="Q234" i="43"/>
  <c r="N234" i="43"/>
  <c r="M234" i="43"/>
  <c r="Q233" i="43"/>
  <c r="N233" i="43"/>
  <c r="M233" i="43"/>
  <c r="Q232" i="43"/>
  <c r="N232" i="43"/>
  <c r="M232" i="43"/>
  <c r="Q231" i="43"/>
  <c r="N231" i="43"/>
  <c r="M231" i="43"/>
  <c r="Q230" i="43"/>
  <c r="N230" i="43"/>
  <c r="M230" i="43"/>
  <c r="Q229" i="43"/>
  <c r="N229" i="43"/>
  <c r="M229" i="43"/>
  <c r="Q228" i="43"/>
  <c r="N228" i="43"/>
  <c r="M228" i="43"/>
  <c r="Q227" i="43"/>
  <c r="N227" i="43"/>
  <c r="M227" i="43"/>
  <c r="Q226" i="43"/>
  <c r="N226" i="43"/>
  <c r="M226" i="43"/>
  <c r="Q225" i="43"/>
  <c r="N225" i="43"/>
  <c r="M225" i="43"/>
  <c r="Q224" i="43"/>
  <c r="N224" i="43"/>
  <c r="M224" i="43"/>
  <c r="Q223" i="43"/>
  <c r="N223" i="43"/>
  <c r="M223" i="43"/>
  <c r="Q222" i="43"/>
  <c r="N222" i="43"/>
  <c r="M222" i="43"/>
  <c r="Q221" i="43"/>
  <c r="N221" i="43"/>
  <c r="M221" i="43"/>
  <c r="Q220" i="43"/>
  <c r="N220" i="43"/>
  <c r="M220" i="43"/>
  <c r="Q219" i="43"/>
  <c r="N219" i="43"/>
  <c r="M219" i="43"/>
  <c r="Q218" i="43"/>
  <c r="N218" i="43"/>
  <c r="M218" i="43"/>
  <c r="Q217" i="43"/>
  <c r="N217" i="43"/>
  <c r="M217" i="43"/>
  <c r="Q216" i="43"/>
  <c r="N216" i="43"/>
  <c r="M216" i="43"/>
  <c r="Q215" i="43"/>
  <c r="N215" i="43"/>
  <c r="M215" i="43"/>
  <c r="Q214" i="43"/>
  <c r="N214" i="43"/>
  <c r="M214" i="43"/>
  <c r="Q213" i="43"/>
  <c r="N213" i="43"/>
  <c r="M213" i="43"/>
  <c r="Q212" i="43"/>
  <c r="N212" i="43"/>
  <c r="M212" i="43"/>
  <c r="Q211" i="43"/>
  <c r="N211" i="43"/>
  <c r="M211" i="43"/>
  <c r="Q210" i="43"/>
  <c r="N210" i="43"/>
  <c r="M210" i="43"/>
  <c r="Q209" i="43"/>
  <c r="N209" i="43"/>
  <c r="M209" i="43"/>
  <c r="Q208" i="43"/>
  <c r="N208" i="43"/>
  <c r="M208" i="43"/>
  <c r="Q207" i="43"/>
  <c r="N207" i="43"/>
  <c r="M207" i="43"/>
  <c r="Q206" i="43"/>
  <c r="N206" i="43"/>
  <c r="M206" i="43"/>
  <c r="Q205" i="43"/>
  <c r="N205" i="43"/>
  <c r="M205" i="43"/>
  <c r="Q204" i="43"/>
  <c r="N204" i="43"/>
  <c r="M204" i="43"/>
  <c r="Q203" i="43"/>
  <c r="N203" i="43"/>
  <c r="M203" i="43"/>
  <c r="Q202" i="43"/>
  <c r="N202" i="43"/>
  <c r="M202" i="43"/>
  <c r="Q201" i="43"/>
  <c r="N201" i="43"/>
  <c r="M201" i="43"/>
  <c r="Q200" i="43"/>
  <c r="N200" i="43"/>
  <c r="M200" i="43"/>
  <c r="Q199" i="43"/>
  <c r="N199" i="43"/>
  <c r="M199" i="43"/>
  <c r="Q198" i="43"/>
  <c r="N198" i="43"/>
  <c r="M198" i="43"/>
  <c r="Q197" i="43"/>
  <c r="N197" i="43"/>
  <c r="M197" i="43"/>
  <c r="Q196" i="43"/>
  <c r="N196" i="43"/>
  <c r="M196" i="43"/>
  <c r="Q195" i="43"/>
  <c r="N195" i="43"/>
  <c r="M195" i="43"/>
  <c r="Q194" i="43"/>
  <c r="N194" i="43"/>
  <c r="M194" i="43"/>
  <c r="Q193" i="43"/>
  <c r="N193" i="43"/>
  <c r="M193" i="43"/>
  <c r="Q192" i="43"/>
  <c r="N192" i="43"/>
  <c r="M192" i="43"/>
  <c r="Q191" i="43"/>
  <c r="N191" i="43"/>
  <c r="M191" i="43"/>
  <c r="Q190" i="43"/>
  <c r="N190" i="43"/>
  <c r="M190" i="43"/>
  <c r="Q189" i="43"/>
  <c r="N189" i="43"/>
  <c r="M189" i="43"/>
  <c r="Q188" i="43"/>
  <c r="N188" i="43"/>
  <c r="M188" i="43"/>
  <c r="Q187" i="43"/>
  <c r="N187" i="43"/>
  <c r="M187" i="43"/>
  <c r="Q186" i="43"/>
  <c r="N186" i="43"/>
  <c r="M186" i="43"/>
  <c r="Q185" i="43"/>
  <c r="N185" i="43"/>
  <c r="M185" i="43"/>
  <c r="Q184" i="43"/>
  <c r="N184" i="43"/>
  <c r="M184" i="43"/>
  <c r="Q183" i="43"/>
  <c r="N183" i="43"/>
  <c r="M183" i="43"/>
  <c r="Q182" i="43"/>
  <c r="N182" i="43"/>
  <c r="M182" i="43"/>
  <c r="Q181" i="43"/>
  <c r="N181" i="43"/>
  <c r="M181" i="43"/>
  <c r="Q180" i="43"/>
  <c r="N180" i="43"/>
  <c r="M180" i="43"/>
  <c r="Q179" i="43"/>
  <c r="N179" i="43"/>
  <c r="M179" i="43"/>
  <c r="Q178" i="43"/>
  <c r="N178" i="43"/>
  <c r="M178" i="43"/>
  <c r="Q177" i="43"/>
  <c r="N177" i="43"/>
  <c r="M177" i="43"/>
  <c r="Q176" i="43"/>
  <c r="N176" i="43"/>
  <c r="M176" i="43"/>
  <c r="Q175" i="43"/>
  <c r="N175" i="43"/>
  <c r="M175" i="43"/>
  <c r="Q174" i="43"/>
  <c r="N174" i="43"/>
  <c r="M174" i="43"/>
  <c r="Q173" i="43"/>
  <c r="N173" i="43"/>
  <c r="M173" i="43"/>
  <c r="Q172" i="43"/>
  <c r="N172" i="43"/>
  <c r="M172" i="43"/>
  <c r="Q171" i="43"/>
  <c r="N171" i="43"/>
  <c r="M171" i="43"/>
  <c r="Q170" i="43"/>
  <c r="N170" i="43"/>
  <c r="M170" i="43"/>
  <c r="Q169" i="43"/>
  <c r="N169" i="43"/>
  <c r="M169" i="43"/>
  <c r="Q168" i="43"/>
  <c r="N168" i="43"/>
  <c r="M168" i="43"/>
  <c r="Q167" i="43"/>
  <c r="N167" i="43"/>
  <c r="M167" i="43"/>
  <c r="Q166" i="43"/>
  <c r="N166" i="43"/>
  <c r="M166" i="43"/>
  <c r="Q165" i="43"/>
  <c r="N165" i="43"/>
  <c r="M165" i="43"/>
  <c r="Q164" i="43"/>
  <c r="N164" i="43"/>
  <c r="M164" i="43"/>
  <c r="Q163" i="43"/>
  <c r="N163" i="43"/>
  <c r="M163" i="43"/>
  <c r="Q162" i="43"/>
  <c r="N162" i="43"/>
  <c r="M162" i="43"/>
  <c r="Q161" i="43"/>
  <c r="N161" i="43"/>
  <c r="M161" i="43"/>
  <c r="Q160" i="43"/>
  <c r="N160" i="43"/>
  <c r="M160" i="43"/>
  <c r="Q159" i="43"/>
  <c r="N159" i="43"/>
  <c r="M159" i="43"/>
  <c r="Q158" i="43"/>
  <c r="N158" i="43"/>
  <c r="M158" i="43"/>
  <c r="Q157" i="43"/>
  <c r="N157" i="43"/>
  <c r="M157" i="43"/>
  <c r="Q156" i="43"/>
  <c r="N156" i="43"/>
  <c r="M156" i="43"/>
  <c r="Q155" i="43"/>
  <c r="N155" i="43"/>
  <c r="M155" i="43"/>
  <c r="Q154" i="43"/>
  <c r="N154" i="43"/>
  <c r="M154" i="43"/>
  <c r="Q153" i="43"/>
  <c r="N153" i="43"/>
  <c r="M153" i="43"/>
  <c r="Q152" i="43"/>
  <c r="N152" i="43"/>
  <c r="M152" i="43"/>
  <c r="Q151" i="43"/>
  <c r="N151" i="43"/>
  <c r="M151" i="43"/>
  <c r="Q150" i="43"/>
  <c r="N150" i="43"/>
  <c r="M150" i="43"/>
  <c r="Q149" i="43"/>
  <c r="N149" i="43"/>
  <c r="M149" i="43"/>
  <c r="Q148" i="43"/>
  <c r="N148" i="43"/>
  <c r="M148" i="43"/>
  <c r="Q147" i="43"/>
  <c r="N147" i="43"/>
  <c r="M147" i="43"/>
  <c r="Q146" i="43"/>
  <c r="N146" i="43"/>
  <c r="M146" i="43"/>
  <c r="Q145" i="43"/>
  <c r="N145" i="43"/>
  <c r="M145" i="43"/>
  <c r="Q144" i="43"/>
  <c r="N144" i="43"/>
  <c r="M144" i="43"/>
  <c r="Q143" i="43"/>
  <c r="N143" i="43"/>
  <c r="M143" i="43"/>
  <c r="Q142" i="43"/>
  <c r="N142" i="43"/>
  <c r="M142" i="43"/>
  <c r="Q141" i="43"/>
  <c r="N141" i="43"/>
  <c r="M141" i="43"/>
  <c r="Q140" i="43"/>
  <c r="N140" i="43"/>
  <c r="M140" i="43"/>
  <c r="Q139" i="43"/>
  <c r="N139" i="43"/>
  <c r="M139" i="43"/>
  <c r="Q138" i="43"/>
  <c r="N138" i="43"/>
  <c r="M138" i="43"/>
  <c r="Q137" i="43"/>
  <c r="N137" i="43"/>
  <c r="M137" i="43"/>
  <c r="Q136" i="43"/>
  <c r="N136" i="43"/>
  <c r="M136" i="43"/>
  <c r="Q135" i="43"/>
  <c r="N135" i="43"/>
  <c r="M135" i="43"/>
  <c r="Q134" i="43"/>
  <c r="N134" i="43"/>
  <c r="M134" i="43"/>
  <c r="Q133" i="43"/>
  <c r="N133" i="43"/>
  <c r="M133" i="43"/>
  <c r="Q132" i="43"/>
  <c r="N132" i="43"/>
  <c r="M132" i="43"/>
  <c r="Q131" i="43"/>
  <c r="N131" i="43"/>
  <c r="M131" i="43"/>
  <c r="Q130" i="43"/>
  <c r="N130" i="43"/>
  <c r="M130" i="43"/>
  <c r="Q129" i="43"/>
  <c r="N129" i="43"/>
  <c r="M129" i="43"/>
  <c r="Q128" i="43"/>
  <c r="N128" i="43"/>
  <c r="M128" i="43"/>
  <c r="Q127" i="43"/>
  <c r="N127" i="43"/>
  <c r="M127" i="43"/>
  <c r="Q126" i="43"/>
  <c r="N126" i="43"/>
  <c r="M126" i="43"/>
  <c r="Q125" i="43"/>
  <c r="N125" i="43"/>
  <c r="M125" i="43"/>
  <c r="Q124" i="43"/>
  <c r="N124" i="43"/>
  <c r="M124" i="43"/>
  <c r="Q123" i="43"/>
  <c r="N123" i="43"/>
  <c r="M123" i="43"/>
  <c r="Q122" i="43"/>
  <c r="N122" i="43"/>
  <c r="M122" i="43"/>
  <c r="Q121" i="43"/>
  <c r="N121" i="43"/>
  <c r="M121" i="43"/>
  <c r="Q120" i="43"/>
  <c r="N120" i="43"/>
  <c r="M120" i="43"/>
  <c r="Q119" i="43"/>
  <c r="N119" i="43"/>
  <c r="M119" i="43"/>
  <c r="Q118" i="43"/>
  <c r="N118" i="43"/>
  <c r="M118" i="43"/>
  <c r="Q117" i="43"/>
  <c r="N117" i="43"/>
  <c r="M117" i="43"/>
  <c r="Q116" i="43"/>
  <c r="N116" i="43"/>
  <c r="M116" i="43"/>
  <c r="Q115" i="43"/>
  <c r="N115" i="43"/>
  <c r="M115" i="43"/>
  <c r="Q114" i="43"/>
  <c r="N114" i="43"/>
  <c r="M114" i="43"/>
  <c r="Q113" i="43"/>
  <c r="N113" i="43"/>
  <c r="M113" i="43"/>
  <c r="Q112" i="43"/>
  <c r="N112" i="43"/>
  <c r="M112" i="43"/>
  <c r="Q111" i="43"/>
  <c r="N111" i="43"/>
  <c r="M111" i="43"/>
  <c r="Q110" i="43"/>
  <c r="N110" i="43"/>
  <c r="M110" i="43"/>
  <c r="Q109" i="43"/>
  <c r="N109" i="43"/>
  <c r="M109" i="43"/>
  <c r="Q108" i="43"/>
  <c r="N108" i="43"/>
  <c r="M108" i="43"/>
  <c r="Q107" i="43"/>
  <c r="N107" i="43"/>
  <c r="M107" i="43"/>
  <c r="Q106" i="43"/>
  <c r="N106" i="43"/>
  <c r="M106" i="43"/>
  <c r="Q105" i="43"/>
  <c r="N105" i="43"/>
  <c r="M105" i="43"/>
  <c r="Q104" i="43"/>
  <c r="N104" i="43"/>
  <c r="M104" i="43"/>
  <c r="Q103" i="43"/>
  <c r="N103" i="43"/>
  <c r="M103" i="43"/>
  <c r="Q102" i="43"/>
  <c r="N102" i="43"/>
  <c r="M102" i="43"/>
  <c r="Q101" i="43"/>
  <c r="N101" i="43"/>
  <c r="M101" i="43"/>
  <c r="Q100" i="43"/>
  <c r="N100" i="43"/>
  <c r="M100" i="43"/>
  <c r="Q99" i="43"/>
  <c r="N99" i="43"/>
  <c r="M99" i="43"/>
  <c r="Q98" i="43"/>
  <c r="N98" i="43"/>
  <c r="M98" i="43"/>
  <c r="Q97" i="43"/>
  <c r="N97" i="43"/>
  <c r="M97" i="43"/>
  <c r="Q96" i="43"/>
  <c r="N96" i="43"/>
  <c r="M96" i="43"/>
  <c r="Q95" i="43"/>
  <c r="N95" i="43"/>
  <c r="M95" i="43"/>
  <c r="Q94" i="43"/>
  <c r="N94" i="43"/>
  <c r="M94" i="43"/>
  <c r="Q93" i="43"/>
  <c r="N93" i="43"/>
  <c r="M93" i="43"/>
  <c r="Q92" i="43"/>
  <c r="N92" i="43"/>
  <c r="M92" i="43"/>
  <c r="Q91" i="43"/>
  <c r="N91" i="43"/>
  <c r="M91" i="43"/>
  <c r="Q90" i="43"/>
  <c r="N90" i="43"/>
  <c r="M90" i="43"/>
  <c r="Q89" i="43"/>
  <c r="N89" i="43"/>
  <c r="M89" i="43"/>
  <c r="Q88" i="43"/>
  <c r="N88" i="43"/>
  <c r="M88" i="43"/>
  <c r="Q87" i="43"/>
  <c r="N87" i="43"/>
  <c r="M87" i="43"/>
  <c r="Q86" i="43"/>
  <c r="N86" i="43"/>
  <c r="M86" i="43"/>
  <c r="Q85" i="43"/>
  <c r="N85" i="43"/>
  <c r="M85" i="43"/>
  <c r="Q84" i="43"/>
  <c r="N84" i="43"/>
  <c r="M84" i="43"/>
  <c r="Q83" i="43"/>
  <c r="N83" i="43"/>
  <c r="M83" i="43"/>
  <c r="Q82" i="43"/>
  <c r="N82" i="43"/>
  <c r="M82" i="43"/>
  <c r="Q81" i="43"/>
  <c r="N81" i="43"/>
  <c r="M81" i="43"/>
  <c r="Q80" i="43"/>
  <c r="N80" i="43"/>
  <c r="M80" i="43"/>
  <c r="Q79" i="43"/>
  <c r="N79" i="43"/>
  <c r="M79" i="43"/>
  <c r="Q78" i="43"/>
  <c r="N78" i="43"/>
  <c r="M78" i="43"/>
  <c r="Q77" i="43"/>
  <c r="N77" i="43"/>
  <c r="M77" i="43"/>
  <c r="Q76" i="43"/>
  <c r="N76" i="43"/>
  <c r="M76" i="43"/>
  <c r="Q75" i="43"/>
  <c r="N75" i="43"/>
  <c r="M75" i="43"/>
  <c r="Q74" i="43"/>
  <c r="N74" i="43"/>
  <c r="M74" i="43"/>
  <c r="Q73" i="43"/>
  <c r="N73" i="43"/>
  <c r="M73" i="43"/>
  <c r="Q72" i="43"/>
  <c r="N72" i="43"/>
  <c r="M72" i="43"/>
  <c r="Q71" i="43"/>
  <c r="N71" i="43"/>
  <c r="M71" i="43"/>
  <c r="Q70" i="43"/>
  <c r="N70" i="43"/>
  <c r="M70" i="43"/>
  <c r="Q69" i="43"/>
  <c r="N69" i="43"/>
  <c r="M69" i="43"/>
  <c r="Q68" i="43"/>
  <c r="N68" i="43"/>
  <c r="M68" i="43"/>
  <c r="Q67" i="43"/>
  <c r="N67" i="43"/>
  <c r="M67" i="43"/>
  <c r="Q66" i="43"/>
  <c r="N66" i="43"/>
  <c r="M66" i="43"/>
  <c r="Q65" i="43"/>
  <c r="N65" i="43"/>
  <c r="M65" i="43"/>
  <c r="Q64" i="43"/>
  <c r="N64" i="43"/>
  <c r="M64" i="43"/>
  <c r="Q63" i="43"/>
  <c r="N63" i="43"/>
  <c r="M63" i="43"/>
  <c r="Q62" i="43"/>
  <c r="N62" i="43"/>
  <c r="M62" i="43"/>
  <c r="Q61" i="43"/>
  <c r="N61" i="43"/>
  <c r="M61" i="43"/>
  <c r="Q60" i="43"/>
  <c r="N60" i="43"/>
  <c r="M60" i="43"/>
  <c r="Q59" i="43"/>
  <c r="N59" i="43"/>
  <c r="M59" i="43"/>
  <c r="Q58" i="43"/>
  <c r="N58" i="43"/>
  <c r="M58" i="43"/>
  <c r="Q57" i="43"/>
  <c r="N57" i="43"/>
  <c r="M57" i="43"/>
  <c r="Q56" i="43"/>
  <c r="N56" i="43"/>
  <c r="M56" i="43"/>
  <c r="Q55" i="43"/>
  <c r="N55" i="43"/>
  <c r="M55" i="43"/>
  <c r="Q54" i="43"/>
  <c r="N54" i="43"/>
  <c r="M54" i="43"/>
  <c r="Q53" i="43"/>
  <c r="N53" i="43"/>
  <c r="M53" i="43"/>
  <c r="Q52" i="43"/>
  <c r="N52" i="43"/>
  <c r="M52" i="43"/>
  <c r="Q51" i="43"/>
  <c r="N51" i="43"/>
  <c r="M51" i="43"/>
  <c r="Q50" i="43"/>
  <c r="N50" i="43"/>
  <c r="M50" i="43"/>
  <c r="Q49" i="43"/>
  <c r="N49" i="43"/>
  <c r="M49" i="43"/>
  <c r="Q48" i="43"/>
  <c r="N48" i="43"/>
  <c r="M48" i="43"/>
  <c r="Q47" i="43"/>
  <c r="N47" i="43"/>
  <c r="M47" i="43"/>
  <c r="Q46" i="43"/>
  <c r="N46" i="43"/>
  <c r="M46" i="43"/>
  <c r="Q45" i="43"/>
  <c r="N45" i="43"/>
  <c r="M45" i="43"/>
  <c r="Q44" i="43"/>
  <c r="N44" i="43"/>
  <c r="M44" i="43"/>
  <c r="Q43" i="43"/>
  <c r="N43" i="43"/>
  <c r="M43" i="43"/>
  <c r="Q42" i="43"/>
  <c r="N42" i="43"/>
  <c r="M42" i="43"/>
  <c r="Q41" i="43"/>
  <c r="N41" i="43"/>
  <c r="M41" i="43"/>
  <c r="Q40" i="43"/>
  <c r="N40" i="43"/>
  <c r="M40" i="43"/>
  <c r="Q39" i="43"/>
  <c r="N39" i="43"/>
  <c r="M39" i="43"/>
  <c r="Q38" i="43"/>
  <c r="N38" i="43"/>
  <c r="M38" i="43"/>
  <c r="Q37" i="43"/>
  <c r="N37" i="43"/>
  <c r="M37" i="43"/>
  <c r="Q36" i="43"/>
  <c r="N36" i="43"/>
  <c r="M36" i="43"/>
  <c r="Q35" i="43"/>
  <c r="N35" i="43"/>
  <c r="M35" i="43"/>
  <c r="Q34" i="43"/>
  <c r="N34" i="43"/>
  <c r="M34" i="43"/>
  <c r="Q33" i="43"/>
  <c r="N33" i="43"/>
  <c r="M33" i="43"/>
  <c r="Q32" i="43"/>
  <c r="N32" i="43"/>
  <c r="M32" i="43"/>
  <c r="Q31" i="43"/>
  <c r="N31" i="43"/>
  <c r="M31" i="43"/>
  <c r="Q30" i="43"/>
  <c r="N30" i="43"/>
  <c r="M30" i="43"/>
  <c r="Q29" i="43"/>
  <c r="N29" i="43"/>
  <c r="M29" i="43"/>
  <c r="Q28" i="43"/>
  <c r="N28" i="43"/>
  <c r="M28" i="43"/>
  <c r="Q27" i="43"/>
  <c r="N27" i="43"/>
  <c r="M27" i="43"/>
  <c r="Q26" i="43"/>
  <c r="N26" i="43"/>
  <c r="M26" i="43"/>
  <c r="Q25" i="43"/>
  <c r="N25" i="43"/>
  <c r="M25" i="43"/>
  <c r="Q24" i="43"/>
  <c r="N24" i="43"/>
  <c r="M24" i="43"/>
  <c r="Q23" i="43"/>
  <c r="N23" i="43"/>
  <c r="M23" i="43"/>
  <c r="Q22" i="43"/>
  <c r="N22" i="43"/>
  <c r="M22" i="43"/>
  <c r="Q21" i="43"/>
  <c r="N21" i="43"/>
  <c r="M21" i="43"/>
  <c r="Q20" i="43"/>
  <c r="N20" i="43"/>
  <c r="M20" i="43"/>
  <c r="Q19" i="43"/>
  <c r="N19" i="43"/>
  <c r="M19" i="43"/>
  <c r="Q18" i="43"/>
  <c r="N18" i="43"/>
  <c r="M18" i="43"/>
  <c r="Q17" i="43"/>
  <c r="N17" i="43"/>
  <c r="M17" i="43"/>
  <c r="Q16" i="43"/>
  <c r="N16" i="43"/>
  <c r="M16" i="43"/>
  <c r="Q15" i="43"/>
  <c r="N15" i="43"/>
  <c r="M15" i="43"/>
  <c r="Q14" i="43"/>
  <c r="N14" i="43"/>
  <c r="M14" i="43"/>
  <c r="Q13" i="43"/>
  <c r="Q10" i="43" s="1"/>
  <c r="N13" i="43"/>
  <c r="N10" i="43" s="1"/>
  <c r="M13" i="43"/>
  <c r="M10" i="43" s="1"/>
  <c r="M5" i="43"/>
  <c r="M4" i="43"/>
  <c r="G3" i="43"/>
  <c r="D3" i="43"/>
  <c r="Q312" i="42"/>
  <c r="N312" i="42"/>
  <c r="M312" i="42"/>
  <c r="Q311" i="42"/>
  <c r="N311" i="42"/>
  <c r="M311" i="42"/>
  <c r="Q310" i="42"/>
  <c r="N310" i="42"/>
  <c r="M310" i="42"/>
  <c r="Q309" i="42"/>
  <c r="N309" i="42"/>
  <c r="M309" i="42"/>
  <c r="Q308" i="42"/>
  <c r="N308" i="42"/>
  <c r="M308" i="42"/>
  <c r="Q307" i="42"/>
  <c r="N307" i="42"/>
  <c r="M307" i="42"/>
  <c r="Q306" i="42"/>
  <c r="N306" i="42"/>
  <c r="M306" i="42"/>
  <c r="Q305" i="42"/>
  <c r="N305" i="42"/>
  <c r="M305" i="42"/>
  <c r="Q304" i="42"/>
  <c r="N304" i="42"/>
  <c r="M304" i="42"/>
  <c r="Q303" i="42"/>
  <c r="N303" i="42"/>
  <c r="M303" i="42"/>
  <c r="Q302" i="42"/>
  <c r="N302" i="42"/>
  <c r="M302" i="42"/>
  <c r="Q301" i="42"/>
  <c r="N301" i="42"/>
  <c r="M301" i="42"/>
  <c r="Q300" i="42"/>
  <c r="N300" i="42"/>
  <c r="M300" i="42"/>
  <c r="Q299" i="42"/>
  <c r="N299" i="42"/>
  <c r="M299" i="42"/>
  <c r="Q298" i="42"/>
  <c r="N298" i="42"/>
  <c r="M298" i="42"/>
  <c r="Q297" i="42"/>
  <c r="N297" i="42"/>
  <c r="M297" i="42"/>
  <c r="Q296" i="42"/>
  <c r="N296" i="42"/>
  <c r="M296" i="42"/>
  <c r="Q295" i="42"/>
  <c r="N295" i="42"/>
  <c r="M295" i="42"/>
  <c r="Q294" i="42"/>
  <c r="N294" i="42"/>
  <c r="M294" i="42"/>
  <c r="Q293" i="42"/>
  <c r="N293" i="42"/>
  <c r="M293" i="42"/>
  <c r="Q292" i="42"/>
  <c r="N292" i="42"/>
  <c r="M292" i="42"/>
  <c r="Q291" i="42"/>
  <c r="N291" i="42"/>
  <c r="M291" i="42"/>
  <c r="Q290" i="42"/>
  <c r="N290" i="42"/>
  <c r="M290" i="42"/>
  <c r="Q289" i="42"/>
  <c r="N289" i="42"/>
  <c r="M289" i="42"/>
  <c r="Q288" i="42"/>
  <c r="N288" i="42"/>
  <c r="M288" i="42"/>
  <c r="Q287" i="42"/>
  <c r="N287" i="42"/>
  <c r="M287" i="42"/>
  <c r="Q286" i="42"/>
  <c r="N286" i="42"/>
  <c r="M286" i="42"/>
  <c r="Q285" i="42"/>
  <c r="N285" i="42"/>
  <c r="M285" i="42"/>
  <c r="Q284" i="42"/>
  <c r="N284" i="42"/>
  <c r="M284" i="42"/>
  <c r="Q283" i="42"/>
  <c r="N283" i="42"/>
  <c r="M283" i="42"/>
  <c r="Q282" i="42"/>
  <c r="N282" i="42"/>
  <c r="M282" i="42"/>
  <c r="Q281" i="42"/>
  <c r="N281" i="42"/>
  <c r="M281" i="42"/>
  <c r="Q280" i="42"/>
  <c r="N280" i="42"/>
  <c r="M280" i="42"/>
  <c r="Q279" i="42"/>
  <c r="N279" i="42"/>
  <c r="M279" i="42"/>
  <c r="Q278" i="42"/>
  <c r="N278" i="42"/>
  <c r="M278" i="42"/>
  <c r="Q277" i="42"/>
  <c r="N277" i="42"/>
  <c r="M277" i="42"/>
  <c r="Q276" i="42"/>
  <c r="N276" i="42"/>
  <c r="M276" i="42"/>
  <c r="Q275" i="42"/>
  <c r="N275" i="42"/>
  <c r="M275" i="42"/>
  <c r="Q274" i="42"/>
  <c r="N274" i="42"/>
  <c r="M274" i="42"/>
  <c r="Q273" i="42"/>
  <c r="N273" i="42"/>
  <c r="M273" i="42"/>
  <c r="Q272" i="42"/>
  <c r="N272" i="42"/>
  <c r="M272" i="42"/>
  <c r="Q271" i="42"/>
  <c r="N271" i="42"/>
  <c r="M271" i="42"/>
  <c r="Q270" i="42"/>
  <c r="N270" i="42"/>
  <c r="M270" i="42"/>
  <c r="Q269" i="42"/>
  <c r="N269" i="42"/>
  <c r="M269" i="42"/>
  <c r="Q268" i="42"/>
  <c r="N268" i="42"/>
  <c r="M268" i="42"/>
  <c r="Q267" i="42"/>
  <c r="N267" i="42"/>
  <c r="M267" i="42"/>
  <c r="Q266" i="42"/>
  <c r="N266" i="42"/>
  <c r="M266" i="42"/>
  <c r="Q265" i="42"/>
  <c r="N265" i="42"/>
  <c r="M265" i="42"/>
  <c r="Q264" i="42"/>
  <c r="N264" i="42"/>
  <c r="M264" i="42"/>
  <c r="Q263" i="42"/>
  <c r="N263" i="42"/>
  <c r="M263" i="42"/>
  <c r="Q262" i="42"/>
  <c r="N262" i="42"/>
  <c r="M262" i="42"/>
  <c r="Q261" i="42"/>
  <c r="N261" i="42"/>
  <c r="M261" i="42"/>
  <c r="Q260" i="42"/>
  <c r="N260" i="42"/>
  <c r="M260" i="42"/>
  <c r="Q259" i="42"/>
  <c r="N259" i="42"/>
  <c r="M259" i="42"/>
  <c r="Q258" i="42"/>
  <c r="N258" i="42"/>
  <c r="M258" i="42"/>
  <c r="Q257" i="42"/>
  <c r="N257" i="42"/>
  <c r="M257" i="42"/>
  <c r="Q256" i="42"/>
  <c r="N256" i="42"/>
  <c r="M256" i="42"/>
  <c r="Q255" i="42"/>
  <c r="N255" i="42"/>
  <c r="M255" i="42"/>
  <c r="Q254" i="42"/>
  <c r="N254" i="42"/>
  <c r="M254" i="42"/>
  <c r="Q253" i="42"/>
  <c r="N253" i="42"/>
  <c r="M253" i="42"/>
  <c r="Q252" i="42"/>
  <c r="N252" i="42"/>
  <c r="M252" i="42"/>
  <c r="Q251" i="42"/>
  <c r="N251" i="42"/>
  <c r="M251" i="42"/>
  <c r="Q250" i="42"/>
  <c r="N250" i="42"/>
  <c r="M250" i="42"/>
  <c r="Q249" i="42"/>
  <c r="N249" i="42"/>
  <c r="M249" i="42"/>
  <c r="Q248" i="42"/>
  <c r="N248" i="42"/>
  <c r="M248" i="42"/>
  <c r="Q247" i="42"/>
  <c r="N247" i="42"/>
  <c r="M247" i="42"/>
  <c r="Q246" i="42"/>
  <c r="N246" i="42"/>
  <c r="M246" i="42"/>
  <c r="Q245" i="42"/>
  <c r="N245" i="42"/>
  <c r="M245" i="42"/>
  <c r="Q244" i="42"/>
  <c r="N244" i="42"/>
  <c r="M244" i="42"/>
  <c r="Q243" i="42"/>
  <c r="N243" i="42"/>
  <c r="M243" i="42"/>
  <c r="Q242" i="42"/>
  <c r="N242" i="42"/>
  <c r="M242" i="42"/>
  <c r="Q241" i="42"/>
  <c r="N241" i="42"/>
  <c r="M241" i="42"/>
  <c r="Q240" i="42"/>
  <c r="N240" i="42"/>
  <c r="M240" i="42"/>
  <c r="Q239" i="42"/>
  <c r="N239" i="42"/>
  <c r="M239" i="42"/>
  <c r="Q238" i="42"/>
  <c r="N238" i="42"/>
  <c r="M238" i="42"/>
  <c r="Q237" i="42"/>
  <c r="N237" i="42"/>
  <c r="M237" i="42"/>
  <c r="Q236" i="42"/>
  <c r="N236" i="42"/>
  <c r="M236" i="42"/>
  <c r="Q235" i="42"/>
  <c r="N235" i="42"/>
  <c r="M235" i="42"/>
  <c r="Q234" i="42"/>
  <c r="N234" i="42"/>
  <c r="M234" i="42"/>
  <c r="Q233" i="42"/>
  <c r="N233" i="42"/>
  <c r="M233" i="42"/>
  <c r="Q232" i="42"/>
  <c r="N232" i="42"/>
  <c r="M232" i="42"/>
  <c r="Q231" i="42"/>
  <c r="N231" i="42"/>
  <c r="M231" i="42"/>
  <c r="Q230" i="42"/>
  <c r="N230" i="42"/>
  <c r="M230" i="42"/>
  <c r="Q229" i="42"/>
  <c r="N229" i="42"/>
  <c r="M229" i="42"/>
  <c r="Q228" i="42"/>
  <c r="N228" i="42"/>
  <c r="M228" i="42"/>
  <c r="Q227" i="42"/>
  <c r="N227" i="42"/>
  <c r="M227" i="42"/>
  <c r="Q226" i="42"/>
  <c r="N226" i="42"/>
  <c r="M226" i="42"/>
  <c r="Q225" i="42"/>
  <c r="N225" i="42"/>
  <c r="M225" i="42"/>
  <c r="Q224" i="42"/>
  <c r="N224" i="42"/>
  <c r="M224" i="42"/>
  <c r="Q223" i="42"/>
  <c r="N223" i="42"/>
  <c r="M223" i="42"/>
  <c r="Q222" i="42"/>
  <c r="N222" i="42"/>
  <c r="M222" i="42"/>
  <c r="Q221" i="42"/>
  <c r="N221" i="42"/>
  <c r="M221" i="42"/>
  <c r="Q220" i="42"/>
  <c r="N220" i="42"/>
  <c r="M220" i="42"/>
  <c r="Q219" i="42"/>
  <c r="N219" i="42"/>
  <c r="M219" i="42"/>
  <c r="Q218" i="42"/>
  <c r="N218" i="42"/>
  <c r="M218" i="42"/>
  <c r="Q217" i="42"/>
  <c r="N217" i="42"/>
  <c r="M217" i="42"/>
  <c r="Q216" i="42"/>
  <c r="N216" i="42"/>
  <c r="M216" i="42"/>
  <c r="Q215" i="42"/>
  <c r="N215" i="42"/>
  <c r="M215" i="42"/>
  <c r="Q214" i="42"/>
  <c r="N214" i="42"/>
  <c r="M214" i="42"/>
  <c r="Q213" i="42"/>
  <c r="N213" i="42"/>
  <c r="M213" i="42"/>
  <c r="Q212" i="42"/>
  <c r="N212" i="42"/>
  <c r="M212" i="42"/>
  <c r="Q211" i="42"/>
  <c r="N211" i="42"/>
  <c r="M211" i="42"/>
  <c r="Q210" i="42"/>
  <c r="N210" i="42"/>
  <c r="M210" i="42"/>
  <c r="Q209" i="42"/>
  <c r="N209" i="42"/>
  <c r="M209" i="42"/>
  <c r="Q208" i="42"/>
  <c r="N208" i="42"/>
  <c r="M208" i="42"/>
  <c r="Q207" i="42"/>
  <c r="N207" i="42"/>
  <c r="M207" i="42"/>
  <c r="Q206" i="42"/>
  <c r="N206" i="42"/>
  <c r="M206" i="42"/>
  <c r="Q205" i="42"/>
  <c r="N205" i="42"/>
  <c r="M205" i="42"/>
  <c r="Q204" i="42"/>
  <c r="N204" i="42"/>
  <c r="M204" i="42"/>
  <c r="Q203" i="42"/>
  <c r="N203" i="42"/>
  <c r="M203" i="42"/>
  <c r="Q202" i="42"/>
  <c r="N202" i="42"/>
  <c r="M202" i="42"/>
  <c r="Q201" i="42"/>
  <c r="N201" i="42"/>
  <c r="M201" i="42"/>
  <c r="Q200" i="42"/>
  <c r="N200" i="42"/>
  <c r="M200" i="42"/>
  <c r="Q199" i="42"/>
  <c r="N199" i="42"/>
  <c r="M199" i="42"/>
  <c r="Q198" i="42"/>
  <c r="N198" i="42"/>
  <c r="M198" i="42"/>
  <c r="Q197" i="42"/>
  <c r="N197" i="42"/>
  <c r="M197" i="42"/>
  <c r="Q196" i="42"/>
  <c r="N196" i="42"/>
  <c r="M196" i="42"/>
  <c r="Q195" i="42"/>
  <c r="N195" i="42"/>
  <c r="M195" i="42"/>
  <c r="Q194" i="42"/>
  <c r="N194" i="42"/>
  <c r="M194" i="42"/>
  <c r="Q193" i="42"/>
  <c r="N193" i="42"/>
  <c r="M193" i="42"/>
  <c r="Q192" i="42"/>
  <c r="N192" i="42"/>
  <c r="M192" i="42"/>
  <c r="Q191" i="42"/>
  <c r="N191" i="42"/>
  <c r="M191" i="42"/>
  <c r="Q190" i="42"/>
  <c r="N190" i="42"/>
  <c r="M190" i="42"/>
  <c r="Q189" i="42"/>
  <c r="N189" i="42"/>
  <c r="M189" i="42"/>
  <c r="Q188" i="42"/>
  <c r="N188" i="42"/>
  <c r="M188" i="42"/>
  <c r="Q187" i="42"/>
  <c r="N187" i="42"/>
  <c r="M187" i="42"/>
  <c r="Q186" i="42"/>
  <c r="N186" i="42"/>
  <c r="M186" i="42"/>
  <c r="Q185" i="42"/>
  <c r="N185" i="42"/>
  <c r="M185" i="42"/>
  <c r="Q184" i="42"/>
  <c r="N184" i="42"/>
  <c r="M184" i="42"/>
  <c r="Q183" i="42"/>
  <c r="N183" i="42"/>
  <c r="M183" i="42"/>
  <c r="Q182" i="42"/>
  <c r="N182" i="42"/>
  <c r="M182" i="42"/>
  <c r="Q181" i="42"/>
  <c r="N181" i="42"/>
  <c r="M181" i="42"/>
  <c r="Q180" i="42"/>
  <c r="N180" i="42"/>
  <c r="M180" i="42"/>
  <c r="Q179" i="42"/>
  <c r="N179" i="42"/>
  <c r="M179" i="42"/>
  <c r="Q178" i="42"/>
  <c r="N178" i="42"/>
  <c r="M178" i="42"/>
  <c r="Q177" i="42"/>
  <c r="N177" i="42"/>
  <c r="M177" i="42"/>
  <c r="Q176" i="42"/>
  <c r="N176" i="42"/>
  <c r="M176" i="42"/>
  <c r="Q175" i="42"/>
  <c r="N175" i="42"/>
  <c r="M175" i="42"/>
  <c r="Q174" i="42"/>
  <c r="N174" i="42"/>
  <c r="M174" i="42"/>
  <c r="Q173" i="42"/>
  <c r="N173" i="42"/>
  <c r="M173" i="42"/>
  <c r="Q172" i="42"/>
  <c r="N172" i="42"/>
  <c r="M172" i="42"/>
  <c r="Q171" i="42"/>
  <c r="N171" i="42"/>
  <c r="M171" i="42"/>
  <c r="Q170" i="42"/>
  <c r="N170" i="42"/>
  <c r="M170" i="42"/>
  <c r="Q169" i="42"/>
  <c r="N169" i="42"/>
  <c r="M169" i="42"/>
  <c r="Q168" i="42"/>
  <c r="N168" i="42"/>
  <c r="M168" i="42"/>
  <c r="Q167" i="42"/>
  <c r="N167" i="42"/>
  <c r="M167" i="42"/>
  <c r="Q166" i="42"/>
  <c r="N166" i="42"/>
  <c r="M166" i="42"/>
  <c r="Q165" i="42"/>
  <c r="N165" i="42"/>
  <c r="M165" i="42"/>
  <c r="Q164" i="42"/>
  <c r="N164" i="42"/>
  <c r="M164" i="42"/>
  <c r="Q163" i="42"/>
  <c r="N163" i="42"/>
  <c r="M163" i="42"/>
  <c r="Q162" i="42"/>
  <c r="N162" i="42"/>
  <c r="M162" i="42"/>
  <c r="Q161" i="42"/>
  <c r="N161" i="42"/>
  <c r="M161" i="42"/>
  <c r="Q160" i="42"/>
  <c r="N160" i="42"/>
  <c r="M160" i="42"/>
  <c r="Q159" i="42"/>
  <c r="N159" i="42"/>
  <c r="M159" i="42"/>
  <c r="Q158" i="42"/>
  <c r="N158" i="42"/>
  <c r="M158" i="42"/>
  <c r="Q157" i="42"/>
  <c r="N157" i="42"/>
  <c r="M157" i="42"/>
  <c r="Q156" i="42"/>
  <c r="N156" i="42"/>
  <c r="M156" i="42"/>
  <c r="Q155" i="42"/>
  <c r="N155" i="42"/>
  <c r="M155" i="42"/>
  <c r="Q154" i="42"/>
  <c r="N154" i="42"/>
  <c r="M154" i="42"/>
  <c r="Q153" i="42"/>
  <c r="N153" i="42"/>
  <c r="M153" i="42"/>
  <c r="Q152" i="42"/>
  <c r="N152" i="42"/>
  <c r="M152" i="42"/>
  <c r="Q151" i="42"/>
  <c r="N151" i="42"/>
  <c r="M151" i="42"/>
  <c r="Q150" i="42"/>
  <c r="N150" i="42"/>
  <c r="M150" i="42"/>
  <c r="Q149" i="42"/>
  <c r="N149" i="42"/>
  <c r="M149" i="42"/>
  <c r="Q148" i="42"/>
  <c r="N148" i="42"/>
  <c r="M148" i="42"/>
  <c r="Q147" i="42"/>
  <c r="N147" i="42"/>
  <c r="M147" i="42"/>
  <c r="Q146" i="42"/>
  <c r="N146" i="42"/>
  <c r="M146" i="42"/>
  <c r="Q145" i="42"/>
  <c r="N145" i="42"/>
  <c r="M145" i="42"/>
  <c r="Q144" i="42"/>
  <c r="N144" i="42"/>
  <c r="M144" i="42"/>
  <c r="Q143" i="42"/>
  <c r="N143" i="42"/>
  <c r="M143" i="42"/>
  <c r="Q142" i="42"/>
  <c r="N142" i="42"/>
  <c r="M142" i="42"/>
  <c r="Q141" i="42"/>
  <c r="N141" i="42"/>
  <c r="M141" i="42"/>
  <c r="Q140" i="42"/>
  <c r="N140" i="42"/>
  <c r="M140" i="42"/>
  <c r="Q139" i="42"/>
  <c r="N139" i="42"/>
  <c r="M139" i="42"/>
  <c r="Q138" i="42"/>
  <c r="N138" i="42"/>
  <c r="M138" i="42"/>
  <c r="Q137" i="42"/>
  <c r="N137" i="42"/>
  <c r="M137" i="42"/>
  <c r="Q136" i="42"/>
  <c r="N136" i="42"/>
  <c r="M136" i="42"/>
  <c r="Q135" i="42"/>
  <c r="N135" i="42"/>
  <c r="M135" i="42"/>
  <c r="Q134" i="42"/>
  <c r="N134" i="42"/>
  <c r="M134" i="42"/>
  <c r="Q133" i="42"/>
  <c r="N133" i="42"/>
  <c r="M133" i="42"/>
  <c r="Q132" i="42"/>
  <c r="N132" i="42"/>
  <c r="M132" i="42"/>
  <c r="Q131" i="42"/>
  <c r="N131" i="42"/>
  <c r="M131" i="42"/>
  <c r="Q130" i="42"/>
  <c r="N130" i="42"/>
  <c r="M130" i="42"/>
  <c r="Q129" i="42"/>
  <c r="N129" i="42"/>
  <c r="M129" i="42"/>
  <c r="Q128" i="42"/>
  <c r="N128" i="42"/>
  <c r="M128" i="42"/>
  <c r="Q127" i="42"/>
  <c r="N127" i="42"/>
  <c r="M127" i="42"/>
  <c r="Q126" i="42"/>
  <c r="N126" i="42"/>
  <c r="M126" i="42"/>
  <c r="Q125" i="42"/>
  <c r="N125" i="42"/>
  <c r="M125" i="42"/>
  <c r="Q124" i="42"/>
  <c r="N124" i="42"/>
  <c r="M124" i="42"/>
  <c r="Q123" i="42"/>
  <c r="N123" i="42"/>
  <c r="M123" i="42"/>
  <c r="Q122" i="42"/>
  <c r="N122" i="42"/>
  <c r="M122" i="42"/>
  <c r="Q121" i="42"/>
  <c r="N121" i="42"/>
  <c r="M121" i="42"/>
  <c r="Q120" i="42"/>
  <c r="N120" i="42"/>
  <c r="M120" i="42"/>
  <c r="Q119" i="42"/>
  <c r="N119" i="42"/>
  <c r="M119" i="42"/>
  <c r="Q118" i="42"/>
  <c r="N118" i="42"/>
  <c r="M118" i="42"/>
  <c r="Q117" i="42"/>
  <c r="N117" i="42"/>
  <c r="M117" i="42"/>
  <c r="Q116" i="42"/>
  <c r="N116" i="42"/>
  <c r="M116" i="42"/>
  <c r="Q115" i="42"/>
  <c r="N115" i="42"/>
  <c r="M115" i="42"/>
  <c r="Q114" i="42"/>
  <c r="N114" i="42"/>
  <c r="M114" i="42"/>
  <c r="Q113" i="42"/>
  <c r="N113" i="42"/>
  <c r="M113" i="42"/>
  <c r="Q112" i="42"/>
  <c r="N112" i="42"/>
  <c r="M112" i="42"/>
  <c r="Q111" i="42"/>
  <c r="N111" i="42"/>
  <c r="M111" i="42"/>
  <c r="Q110" i="42"/>
  <c r="N110" i="42"/>
  <c r="M110" i="42"/>
  <c r="Q109" i="42"/>
  <c r="N109" i="42"/>
  <c r="M109" i="42"/>
  <c r="Q108" i="42"/>
  <c r="N108" i="42"/>
  <c r="M108" i="42"/>
  <c r="Q107" i="42"/>
  <c r="N107" i="42"/>
  <c r="M107" i="42"/>
  <c r="Q106" i="42"/>
  <c r="N106" i="42"/>
  <c r="M106" i="42"/>
  <c r="Q105" i="42"/>
  <c r="N105" i="42"/>
  <c r="M105" i="42"/>
  <c r="Q104" i="42"/>
  <c r="N104" i="42"/>
  <c r="M104" i="42"/>
  <c r="Q103" i="42"/>
  <c r="N103" i="42"/>
  <c r="M103" i="42"/>
  <c r="Q102" i="42"/>
  <c r="N102" i="42"/>
  <c r="M102" i="42"/>
  <c r="Q101" i="42"/>
  <c r="N101" i="42"/>
  <c r="M101" i="42"/>
  <c r="Q100" i="42"/>
  <c r="N100" i="42"/>
  <c r="M100" i="42"/>
  <c r="Q99" i="42"/>
  <c r="N99" i="42"/>
  <c r="M99" i="42"/>
  <c r="Q98" i="42"/>
  <c r="N98" i="42"/>
  <c r="M98" i="42"/>
  <c r="Q97" i="42"/>
  <c r="N97" i="42"/>
  <c r="M97" i="42"/>
  <c r="Q96" i="42"/>
  <c r="N96" i="42"/>
  <c r="M96" i="42"/>
  <c r="Q95" i="42"/>
  <c r="N95" i="42"/>
  <c r="M95" i="42"/>
  <c r="Q94" i="42"/>
  <c r="N94" i="42"/>
  <c r="M94" i="42"/>
  <c r="Q93" i="42"/>
  <c r="N93" i="42"/>
  <c r="M93" i="42"/>
  <c r="Q92" i="42"/>
  <c r="N92" i="42"/>
  <c r="M92" i="42"/>
  <c r="Q91" i="42"/>
  <c r="N91" i="42"/>
  <c r="M91" i="42"/>
  <c r="Q90" i="42"/>
  <c r="N90" i="42"/>
  <c r="M90" i="42"/>
  <c r="Q89" i="42"/>
  <c r="N89" i="42"/>
  <c r="M89" i="42"/>
  <c r="Q88" i="42"/>
  <c r="N88" i="42"/>
  <c r="M88" i="42"/>
  <c r="Q87" i="42"/>
  <c r="N87" i="42"/>
  <c r="M87" i="42"/>
  <c r="Q86" i="42"/>
  <c r="N86" i="42"/>
  <c r="M86" i="42"/>
  <c r="Q85" i="42"/>
  <c r="N85" i="42"/>
  <c r="M85" i="42"/>
  <c r="Q84" i="42"/>
  <c r="N84" i="42"/>
  <c r="M84" i="42"/>
  <c r="Q83" i="42"/>
  <c r="N83" i="42"/>
  <c r="M83" i="42"/>
  <c r="Q82" i="42"/>
  <c r="N82" i="42"/>
  <c r="M82" i="42"/>
  <c r="Q81" i="42"/>
  <c r="N81" i="42"/>
  <c r="M81" i="42"/>
  <c r="Q80" i="42"/>
  <c r="N80" i="42"/>
  <c r="M80" i="42"/>
  <c r="Q79" i="42"/>
  <c r="N79" i="42"/>
  <c r="M79" i="42"/>
  <c r="Q78" i="42"/>
  <c r="N78" i="42"/>
  <c r="M78" i="42"/>
  <c r="Q77" i="42"/>
  <c r="N77" i="42"/>
  <c r="M77" i="42"/>
  <c r="Q76" i="42"/>
  <c r="N76" i="42"/>
  <c r="M76" i="42"/>
  <c r="Q75" i="42"/>
  <c r="N75" i="42"/>
  <c r="M75" i="42"/>
  <c r="Q74" i="42"/>
  <c r="N74" i="42"/>
  <c r="M74" i="42"/>
  <c r="Q73" i="42"/>
  <c r="N73" i="42"/>
  <c r="M73" i="42"/>
  <c r="Q72" i="42"/>
  <c r="N72" i="42"/>
  <c r="M72" i="42"/>
  <c r="Q71" i="42"/>
  <c r="N71" i="42"/>
  <c r="M71" i="42"/>
  <c r="Q70" i="42"/>
  <c r="N70" i="42"/>
  <c r="M70" i="42"/>
  <c r="Q69" i="42"/>
  <c r="N69" i="42"/>
  <c r="M69" i="42"/>
  <c r="Q68" i="42"/>
  <c r="N68" i="42"/>
  <c r="M68" i="42"/>
  <c r="Q67" i="42"/>
  <c r="N67" i="42"/>
  <c r="M67" i="42"/>
  <c r="Q66" i="42"/>
  <c r="N66" i="42"/>
  <c r="M66" i="42"/>
  <c r="Q65" i="42"/>
  <c r="N65" i="42"/>
  <c r="M65" i="42"/>
  <c r="Q64" i="42"/>
  <c r="N64" i="42"/>
  <c r="M64" i="42"/>
  <c r="Q63" i="42"/>
  <c r="N63" i="42"/>
  <c r="M63" i="42"/>
  <c r="Q62" i="42"/>
  <c r="N62" i="42"/>
  <c r="M62" i="42"/>
  <c r="Q61" i="42"/>
  <c r="N61" i="42"/>
  <c r="M61" i="42"/>
  <c r="Q60" i="42"/>
  <c r="N60" i="42"/>
  <c r="M60" i="42"/>
  <c r="Q59" i="42"/>
  <c r="N59" i="42"/>
  <c r="M59" i="42"/>
  <c r="Q58" i="42"/>
  <c r="N58" i="42"/>
  <c r="M58" i="42"/>
  <c r="Q57" i="42"/>
  <c r="N57" i="42"/>
  <c r="M57" i="42"/>
  <c r="Q56" i="42"/>
  <c r="N56" i="42"/>
  <c r="M56" i="42"/>
  <c r="Q55" i="42"/>
  <c r="N55" i="42"/>
  <c r="M55" i="42"/>
  <c r="Q54" i="42"/>
  <c r="N54" i="42"/>
  <c r="M54" i="42"/>
  <c r="Q53" i="42"/>
  <c r="N53" i="42"/>
  <c r="M53" i="42"/>
  <c r="Q52" i="42"/>
  <c r="N52" i="42"/>
  <c r="M52" i="42"/>
  <c r="Q51" i="42"/>
  <c r="N51" i="42"/>
  <c r="M51" i="42"/>
  <c r="Q50" i="42"/>
  <c r="N50" i="42"/>
  <c r="M50" i="42"/>
  <c r="Q49" i="42"/>
  <c r="N49" i="42"/>
  <c r="M49" i="42"/>
  <c r="Q48" i="42"/>
  <c r="N48" i="42"/>
  <c r="M48" i="42"/>
  <c r="Q47" i="42"/>
  <c r="N47" i="42"/>
  <c r="M47" i="42"/>
  <c r="Q46" i="42"/>
  <c r="N46" i="42"/>
  <c r="M46" i="42"/>
  <c r="Q45" i="42"/>
  <c r="N45" i="42"/>
  <c r="M45" i="42"/>
  <c r="Q44" i="42"/>
  <c r="N44" i="42"/>
  <c r="M44" i="42"/>
  <c r="Q43" i="42"/>
  <c r="N43" i="42"/>
  <c r="M43" i="42"/>
  <c r="Q42" i="42"/>
  <c r="N42" i="42"/>
  <c r="M42" i="42"/>
  <c r="Q41" i="42"/>
  <c r="N41" i="42"/>
  <c r="M41" i="42"/>
  <c r="Q40" i="42"/>
  <c r="N40" i="42"/>
  <c r="M40" i="42"/>
  <c r="Q39" i="42"/>
  <c r="N39" i="42"/>
  <c r="M39" i="42"/>
  <c r="Q38" i="42"/>
  <c r="N38" i="42"/>
  <c r="M38" i="42"/>
  <c r="Q37" i="42"/>
  <c r="N37" i="42"/>
  <c r="M37" i="42"/>
  <c r="Q36" i="42"/>
  <c r="N36" i="42"/>
  <c r="M36" i="42"/>
  <c r="Q35" i="42"/>
  <c r="N35" i="42"/>
  <c r="M35" i="42"/>
  <c r="Q34" i="42"/>
  <c r="N34" i="42"/>
  <c r="M34" i="42"/>
  <c r="Q33" i="42"/>
  <c r="N33" i="42"/>
  <c r="M33" i="42"/>
  <c r="Q32" i="42"/>
  <c r="N32" i="42"/>
  <c r="M32" i="42"/>
  <c r="Q31" i="42"/>
  <c r="N31" i="42"/>
  <c r="M31" i="42"/>
  <c r="Q30" i="42"/>
  <c r="N30" i="42"/>
  <c r="M30" i="42"/>
  <c r="Q29" i="42"/>
  <c r="N29" i="42"/>
  <c r="M29" i="42"/>
  <c r="Q28" i="42"/>
  <c r="N28" i="42"/>
  <c r="M28" i="42"/>
  <c r="Q27" i="42"/>
  <c r="N27" i="42"/>
  <c r="M27" i="42"/>
  <c r="Q26" i="42"/>
  <c r="N26" i="42"/>
  <c r="M26" i="42"/>
  <c r="Q25" i="42"/>
  <c r="N25" i="42"/>
  <c r="M25" i="42"/>
  <c r="Q24" i="42"/>
  <c r="N24" i="42"/>
  <c r="M24" i="42"/>
  <c r="Q23" i="42"/>
  <c r="N23" i="42"/>
  <c r="M23" i="42"/>
  <c r="Q22" i="42"/>
  <c r="N22" i="42"/>
  <c r="M22" i="42"/>
  <c r="Q21" i="42"/>
  <c r="N21" i="42"/>
  <c r="M21" i="42"/>
  <c r="Q20" i="42"/>
  <c r="N20" i="42"/>
  <c r="M20" i="42"/>
  <c r="Q19" i="42"/>
  <c r="N19" i="42"/>
  <c r="M19" i="42"/>
  <c r="Q18" i="42"/>
  <c r="N18" i="42"/>
  <c r="M18" i="42"/>
  <c r="Q17" i="42"/>
  <c r="N17" i="42"/>
  <c r="M17" i="42"/>
  <c r="Q16" i="42"/>
  <c r="N16" i="42"/>
  <c r="M16" i="42"/>
  <c r="Q15" i="42"/>
  <c r="N15" i="42"/>
  <c r="M15" i="42"/>
  <c r="Q14" i="42"/>
  <c r="Q10" i="42" s="1"/>
  <c r="N14" i="42"/>
  <c r="N10" i="42" s="1"/>
  <c r="M14" i="42"/>
  <c r="M10" i="42" s="1"/>
  <c r="Q13" i="42"/>
  <c r="N13" i="42"/>
  <c r="M13" i="42"/>
  <c r="M5" i="42"/>
  <c r="M4" i="42"/>
  <c r="G3" i="42"/>
  <c r="D3" i="42"/>
  <c r="N36" i="41"/>
  <c r="M36" i="41"/>
  <c r="N35" i="41"/>
  <c r="M35" i="41"/>
  <c r="N34" i="41"/>
  <c r="M34" i="41"/>
  <c r="N33" i="41"/>
  <c r="M33" i="41"/>
  <c r="N32" i="41"/>
  <c r="M32" i="41"/>
  <c r="N31" i="41"/>
  <c r="M31" i="41"/>
  <c r="N30" i="41"/>
  <c r="M30" i="41"/>
  <c r="N29" i="41"/>
  <c r="M29" i="41"/>
  <c r="N28" i="41"/>
  <c r="M28" i="41"/>
  <c r="N27" i="41"/>
  <c r="M27" i="41"/>
  <c r="N26" i="41"/>
  <c r="M26" i="41"/>
  <c r="N25" i="41"/>
  <c r="M25" i="41"/>
  <c r="N24" i="41"/>
  <c r="M24" i="41"/>
  <c r="N23" i="41"/>
  <c r="M23" i="41"/>
  <c r="N22" i="41"/>
  <c r="M22" i="41"/>
  <c r="N21" i="41"/>
  <c r="M21" i="41"/>
  <c r="N20" i="41"/>
  <c r="M20" i="41"/>
  <c r="N19" i="41"/>
  <c r="M19" i="41"/>
  <c r="N18" i="41"/>
  <c r="M18" i="41"/>
  <c r="N17" i="41"/>
  <c r="M17" i="41"/>
  <c r="N16" i="41"/>
  <c r="M16" i="41"/>
  <c r="N15" i="41"/>
  <c r="M15" i="41"/>
  <c r="N14" i="41"/>
  <c r="M14" i="41"/>
  <c r="Q10" i="41"/>
  <c r="N13" i="41"/>
  <c r="M13" i="41"/>
  <c r="M5" i="41"/>
  <c r="M4" i="41"/>
  <c r="M10" i="41" l="1"/>
  <c r="N10" i="41"/>
  <c r="Q13" i="10" l="1"/>
  <c r="Q14" i="10"/>
  <c r="Q15" i="10"/>
  <c r="Q16" i="10"/>
  <c r="Q17" i="10"/>
  <c r="Q18" i="10"/>
  <c r="Q19" i="10"/>
  <c r="Q20" i="10"/>
  <c r="Q21" i="10"/>
  <c r="Q22" i="10"/>
  <c r="Q23" i="10"/>
  <c r="Q24" i="10"/>
  <c r="Q25" i="10"/>
  <c r="Q26" i="10"/>
  <c r="Q27" i="10"/>
  <c r="Q28" i="10"/>
  <c r="Q29" i="10"/>
  <c r="Q30" i="10"/>
  <c r="Q31" i="10"/>
  <c r="Q32" i="10"/>
  <c r="Q33" i="10"/>
  <c r="Q34" i="10"/>
  <c r="Q35" i="10"/>
  <c r="Q36" i="10"/>
  <c r="Q37" i="10"/>
  <c r="Q38" i="10"/>
  <c r="Q39" i="10"/>
  <c r="Q40" i="10"/>
  <c r="Q41" i="10"/>
  <c r="Q42" i="10"/>
  <c r="Q43" i="10"/>
  <c r="Q44" i="10"/>
  <c r="Q45" i="10"/>
  <c r="Q46" i="10"/>
  <c r="Q47" i="10"/>
  <c r="Q48" i="10"/>
  <c r="Q49" i="10"/>
  <c r="Q50" i="10"/>
  <c r="Q51" i="10"/>
  <c r="Q52" i="10"/>
  <c r="Q53" i="10"/>
  <c r="Q54" i="10"/>
  <c r="Q55" i="10"/>
  <c r="Q56" i="10"/>
  <c r="Q57" i="10"/>
  <c r="Q58" i="10"/>
  <c r="Q59" i="10"/>
  <c r="Q60" i="10"/>
  <c r="Q61" i="10"/>
  <c r="Q62" i="10"/>
  <c r="Q63" i="10"/>
  <c r="Q64" i="10"/>
  <c r="Q65" i="10"/>
  <c r="Q66" i="10"/>
  <c r="Q67" i="10"/>
  <c r="Q68" i="10"/>
  <c r="Q69" i="10"/>
  <c r="Q70" i="10"/>
  <c r="Q71" i="10"/>
  <c r="Q72" i="10"/>
  <c r="Q73" i="10"/>
  <c r="Q74" i="10"/>
  <c r="Q75" i="10"/>
  <c r="Q76" i="10"/>
  <c r="Q77" i="10"/>
  <c r="Q78" i="10"/>
  <c r="Q79" i="10"/>
  <c r="Q80" i="10"/>
  <c r="Q81" i="10"/>
  <c r="Q82" i="10"/>
  <c r="Q83" i="10"/>
  <c r="Q84" i="10"/>
  <c r="Q85" i="10"/>
  <c r="Q86" i="10"/>
  <c r="Q87" i="10"/>
  <c r="Q88" i="10"/>
  <c r="Q89" i="10"/>
  <c r="Q90" i="10"/>
  <c r="Q91" i="10"/>
  <c r="Q92" i="10"/>
  <c r="Q93" i="10"/>
  <c r="Q94" i="10"/>
  <c r="Q95" i="10"/>
  <c r="Q96" i="10"/>
  <c r="Q97" i="10"/>
  <c r="Q98" i="10"/>
  <c r="Q99" i="10"/>
  <c r="Q100" i="10"/>
  <c r="Q101" i="10"/>
  <c r="Q102" i="10"/>
  <c r="Q103" i="10"/>
  <c r="Q104" i="10"/>
  <c r="Q105" i="10"/>
  <c r="Q106" i="10"/>
  <c r="Q107" i="10"/>
  <c r="Q108" i="10"/>
  <c r="Q109" i="10"/>
  <c r="Q110" i="10"/>
  <c r="Q111" i="10"/>
  <c r="Q112" i="10"/>
  <c r="Q113" i="10"/>
  <c r="Q114" i="10"/>
  <c r="Q115" i="10"/>
  <c r="Q116" i="10"/>
  <c r="Q117" i="10"/>
  <c r="Q118" i="10"/>
  <c r="Q119" i="10"/>
  <c r="Q120" i="10"/>
  <c r="Q121" i="10"/>
  <c r="Q122" i="10"/>
  <c r="Q123" i="10"/>
  <c r="Q124" i="10"/>
  <c r="Q125" i="10"/>
  <c r="Q126" i="10"/>
  <c r="Q127" i="10"/>
  <c r="Q128" i="10"/>
  <c r="Q129" i="10"/>
  <c r="Q130" i="10"/>
  <c r="Q131" i="10"/>
  <c r="Q132" i="10"/>
  <c r="Q133" i="10"/>
  <c r="Q134" i="10"/>
  <c r="Q135" i="10"/>
  <c r="Q136" i="10"/>
  <c r="Q137" i="10"/>
  <c r="Q138" i="10"/>
  <c r="Q139" i="10"/>
  <c r="Q140" i="10"/>
  <c r="Q141" i="10"/>
  <c r="Q142" i="10"/>
  <c r="Q143" i="10"/>
  <c r="Q144" i="10"/>
  <c r="Q145" i="10"/>
  <c r="Q146" i="10"/>
  <c r="Q147" i="10"/>
  <c r="Q148" i="10"/>
  <c r="Q149" i="10"/>
  <c r="Q150" i="10"/>
  <c r="Q151" i="10"/>
  <c r="Q152" i="10"/>
  <c r="Q153" i="10"/>
  <c r="Q154" i="10"/>
  <c r="Q155" i="10"/>
  <c r="Q156" i="10"/>
  <c r="Q157" i="10"/>
  <c r="Q158" i="10"/>
  <c r="Q159" i="10"/>
  <c r="Q160" i="10"/>
  <c r="Q161" i="10"/>
  <c r="Q162" i="10"/>
  <c r="Q163" i="10"/>
  <c r="Q164" i="10"/>
  <c r="Q165" i="10"/>
  <c r="Q166" i="10"/>
  <c r="Q167" i="10"/>
  <c r="Q168" i="10"/>
  <c r="Q169" i="10"/>
  <c r="Q170" i="10"/>
  <c r="Q171" i="10"/>
  <c r="Q172" i="10"/>
  <c r="Q173" i="10"/>
  <c r="Q174" i="10"/>
  <c r="Q175" i="10"/>
  <c r="Q176" i="10"/>
  <c r="Q177" i="10"/>
  <c r="Q178" i="10"/>
  <c r="Q179" i="10"/>
  <c r="Q180" i="10"/>
  <c r="Q181" i="10"/>
  <c r="Q182" i="10"/>
  <c r="Q183" i="10"/>
  <c r="Q184" i="10"/>
  <c r="Q185" i="10"/>
  <c r="Q186" i="10"/>
  <c r="Q187" i="10"/>
  <c r="Q188" i="10"/>
  <c r="Q189" i="10"/>
  <c r="Q190" i="10"/>
  <c r="Q191" i="10"/>
  <c r="Q192" i="10"/>
  <c r="Q193" i="10"/>
  <c r="Q194" i="10"/>
  <c r="Q195" i="10"/>
  <c r="Q196" i="10"/>
  <c r="Q197" i="10"/>
  <c r="Q198" i="10"/>
  <c r="Q199" i="10"/>
  <c r="Q200" i="10"/>
  <c r="Q201" i="10"/>
  <c r="Q202" i="10"/>
  <c r="Q203" i="10"/>
  <c r="Q204" i="10"/>
  <c r="Q205" i="10"/>
  <c r="Q206" i="10"/>
  <c r="Q207" i="10"/>
  <c r="Q208" i="10"/>
  <c r="Q209" i="10"/>
  <c r="Q210" i="10"/>
  <c r="Q211" i="10"/>
  <c r="Q212" i="10"/>
  <c r="Q213" i="10"/>
  <c r="Q214" i="10"/>
  <c r="Q215" i="10"/>
  <c r="Q216" i="10"/>
  <c r="Q217" i="10"/>
  <c r="Q218" i="10"/>
  <c r="Q219" i="10"/>
  <c r="Q220" i="10"/>
  <c r="Q221" i="10"/>
  <c r="Q222" i="10"/>
  <c r="Q223" i="10"/>
  <c r="Q224" i="10"/>
  <c r="Q225" i="10"/>
  <c r="Q226" i="10"/>
  <c r="Q227" i="10"/>
  <c r="Q228" i="10"/>
  <c r="Q229" i="10"/>
  <c r="Q230" i="10"/>
  <c r="Q231" i="10"/>
  <c r="Q232" i="10"/>
  <c r="Q233" i="10"/>
  <c r="Q234" i="10"/>
  <c r="Q235" i="10"/>
  <c r="Q236" i="10"/>
  <c r="Q237" i="10"/>
  <c r="Q238" i="10"/>
  <c r="Q239" i="10"/>
  <c r="Q240" i="10"/>
  <c r="Q241" i="10"/>
  <c r="Q242" i="10"/>
  <c r="Q243" i="10"/>
  <c r="Q244" i="10"/>
  <c r="Q245" i="10"/>
  <c r="Q246" i="10"/>
  <c r="Q247" i="10"/>
  <c r="Q248" i="10"/>
  <c r="Q249" i="10"/>
  <c r="Q250" i="10"/>
  <c r="Q251" i="10"/>
  <c r="Q252" i="10"/>
  <c r="Q253" i="10"/>
  <c r="Q254" i="10"/>
  <c r="Q255" i="10"/>
  <c r="Q256" i="10"/>
  <c r="Q257" i="10"/>
  <c r="Q258" i="10"/>
  <c r="Q259" i="10"/>
  <c r="Q260" i="10"/>
  <c r="Q261" i="10"/>
  <c r="Q262" i="10"/>
  <c r="Q263" i="10"/>
  <c r="Q264" i="10"/>
  <c r="Q265" i="10"/>
  <c r="Q266" i="10"/>
  <c r="Q267" i="10"/>
  <c r="Q268" i="10"/>
  <c r="Q269" i="10"/>
  <c r="Q270" i="10"/>
  <c r="Q271" i="10"/>
  <c r="Q272" i="10"/>
  <c r="Q273" i="10"/>
  <c r="Q274" i="10"/>
  <c r="Q275" i="10"/>
  <c r="Q276" i="10"/>
  <c r="Q277" i="10"/>
  <c r="Q278" i="10"/>
  <c r="Q279" i="10"/>
  <c r="Q280" i="10"/>
  <c r="Q281" i="10"/>
  <c r="Q282" i="10"/>
  <c r="Q283" i="10"/>
  <c r="Q284" i="10"/>
  <c r="Q285" i="10"/>
  <c r="Q286" i="10"/>
  <c r="Q287" i="10"/>
  <c r="Q288" i="10"/>
  <c r="Q289" i="10"/>
  <c r="Q290" i="10"/>
  <c r="Q291" i="10"/>
  <c r="Q292" i="10"/>
  <c r="Q293" i="10"/>
  <c r="Q294" i="10"/>
  <c r="Q295" i="10"/>
  <c r="Q296" i="10"/>
  <c r="Q297" i="10"/>
  <c r="Q298" i="10"/>
  <c r="Q299" i="10"/>
  <c r="Q300" i="10"/>
  <c r="Q301" i="10"/>
  <c r="Q302" i="10"/>
  <c r="Q303" i="10"/>
  <c r="Q304" i="10"/>
  <c r="Q305" i="10"/>
  <c r="Q306" i="10"/>
  <c r="Q307" i="10"/>
  <c r="Q308" i="10"/>
  <c r="Q309" i="10"/>
  <c r="Q310" i="10"/>
  <c r="Q311" i="10"/>
  <c r="Q312" i="10"/>
  <c r="N13" i="10"/>
  <c r="N14" i="10"/>
  <c r="N15" i="10"/>
  <c r="N16" i="10"/>
  <c r="N17" i="10"/>
  <c r="N18" i="10"/>
  <c r="N19" i="10"/>
  <c r="N20" i="10"/>
  <c r="N21" i="10"/>
  <c r="N22" i="10"/>
  <c r="N23" i="10"/>
  <c r="N24" i="10"/>
  <c r="N25" i="10"/>
  <c r="N26" i="10"/>
  <c r="N27" i="10"/>
  <c r="N28" i="10"/>
  <c r="N29" i="10"/>
  <c r="N30" i="10"/>
  <c r="N31" i="10"/>
  <c r="N32" i="10"/>
  <c r="N33" i="10"/>
  <c r="N34" i="10"/>
  <c r="N35" i="10"/>
  <c r="N36" i="10"/>
  <c r="N37" i="10"/>
  <c r="N38" i="10"/>
  <c r="N39" i="10"/>
  <c r="N40" i="10"/>
  <c r="N41" i="10"/>
  <c r="N42" i="10"/>
  <c r="N43" i="10"/>
  <c r="N44" i="10"/>
  <c r="N45" i="10"/>
  <c r="N46" i="10"/>
  <c r="N47" i="10"/>
  <c r="N48" i="10"/>
  <c r="N49" i="10"/>
  <c r="N50" i="10"/>
  <c r="N51" i="10"/>
  <c r="N52" i="10"/>
  <c r="N53" i="10"/>
  <c r="N54" i="10"/>
  <c r="N55" i="10"/>
  <c r="N56" i="10"/>
  <c r="N57" i="10"/>
  <c r="N58" i="10"/>
  <c r="N59" i="10"/>
  <c r="N60" i="10"/>
  <c r="N61" i="10"/>
  <c r="N62" i="10"/>
  <c r="N63" i="10"/>
  <c r="N64" i="10"/>
  <c r="N65" i="10"/>
  <c r="N66" i="10"/>
  <c r="N67" i="10"/>
  <c r="N68" i="10"/>
  <c r="N69" i="10"/>
  <c r="N70" i="10"/>
  <c r="N71" i="10"/>
  <c r="N72" i="10"/>
  <c r="N73" i="10"/>
  <c r="N74" i="10"/>
  <c r="N75" i="10"/>
  <c r="N76" i="10"/>
  <c r="N77" i="10"/>
  <c r="N78" i="10"/>
  <c r="N79" i="10"/>
  <c r="N80" i="10"/>
  <c r="N81" i="10"/>
  <c r="N82" i="10"/>
  <c r="N83" i="10"/>
  <c r="N84" i="10"/>
  <c r="N85" i="10"/>
  <c r="N86" i="10"/>
  <c r="N87" i="10"/>
  <c r="N88" i="10"/>
  <c r="N89" i="10"/>
  <c r="N90" i="10"/>
  <c r="N91" i="10"/>
  <c r="N92" i="10"/>
  <c r="N93" i="10"/>
  <c r="N94" i="10"/>
  <c r="N95" i="10"/>
  <c r="N96" i="10"/>
  <c r="N97" i="10"/>
  <c r="N98" i="10"/>
  <c r="N99" i="10"/>
  <c r="N100" i="10"/>
  <c r="N101" i="10"/>
  <c r="N102" i="10"/>
  <c r="N103" i="10"/>
  <c r="N104" i="10"/>
  <c r="N105" i="10"/>
  <c r="N106" i="10"/>
  <c r="N107" i="10"/>
  <c r="N108" i="10"/>
  <c r="N109" i="10"/>
  <c r="N110" i="10"/>
  <c r="N111" i="10"/>
  <c r="N112" i="10"/>
  <c r="N113" i="10"/>
  <c r="N114" i="10"/>
  <c r="N115" i="10"/>
  <c r="N116" i="10"/>
  <c r="N117" i="10"/>
  <c r="N118" i="10"/>
  <c r="N119" i="10"/>
  <c r="N120" i="10"/>
  <c r="N121" i="10"/>
  <c r="N122" i="10"/>
  <c r="N123" i="10"/>
  <c r="N124" i="10"/>
  <c r="N125" i="10"/>
  <c r="N126" i="10"/>
  <c r="N127" i="10"/>
  <c r="N128" i="10"/>
  <c r="N129" i="10"/>
  <c r="N130" i="10"/>
  <c r="N131" i="10"/>
  <c r="N132" i="10"/>
  <c r="N133" i="10"/>
  <c r="N134" i="10"/>
  <c r="N135" i="10"/>
  <c r="N136" i="10"/>
  <c r="N137" i="10"/>
  <c r="N138" i="10"/>
  <c r="N139" i="10"/>
  <c r="N140" i="10"/>
  <c r="N141" i="10"/>
  <c r="N142" i="10"/>
  <c r="N143" i="10"/>
  <c r="N144" i="10"/>
  <c r="N145" i="10"/>
  <c r="N146" i="10"/>
  <c r="N147" i="10"/>
  <c r="N148" i="10"/>
  <c r="N149" i="10"/>
  <c r="N150" i="10"/>
  <c r="N151" i="10"/>
  <c r="N152" i="10"/>
  <c r="N153" i="10"/>
  <c r="N154" i="10"/>
  <c r="N155" i="10"/>
  <c r="N156" i="10"/>
  <c r="N157" i="10"/>
  <c r="N158" i="10"/>
  <c r="N159" i="10"/>
  <c r="N160" i="10"/>
  <c r="N161" i="10"/>
  <c r="N162" i="10"/>
  <c r="N163" i="10"/>
  <c r="N164" i="10"/>
  <c r="N165" i="10"/>
  <c r="N166" i="10"/>
  <c r="N167" i="10"/>
  <c r="N168" i="10"/>
  <c r="N169" i="10"/>
  <c r="N170" i="10"/>
  <c r="N171" i="10"/>
  <c r="N172" i="10"/>
  <c r="N173" i="10"/>
  <c r="N174" i="10"/>
  <c r="N175" i="10"/>
  <c r="N176" i="10"/>
  <c r="N177" i="10"/>
  <c r="N178" i="10"/>
  <c r="N179" i="10"/>
  <c r="N180" i="10"/>
  <c r="N181" i="10"/>
  <c r="N182" i="10"/>
  <c r="N183" i="10"/>
  <c r="N184" i="10"/>
  <c r="N185" i="10"/>
  <c r="N186" i="10"/>
  <c r="N187" i="10"/>
  <c r="N188" i="10"/>
  <c r="N189" i="10"/>
  <c r="N190" i="10"/>
  <c r="N191" i="10"/>
  <c r="N192" i="10"/>
  <c r="N193" i="10"/>
  <c r="N194" i="10"/>
  <c r="N195" i="10"/>
  <c r="N196" i="10"/>
  <c r="N197" i="10"/>
  <c r="N198" i="10"/>
  <c r="N199" i="10"/>
  <c r="N200" i="10"/>
  <c r="N201" i="10"/>
  <c r="N202" i="10"/>
  <c r="N203" i="10"/>
  <c r="N204" i="10"/>
  <c r="N205" i="10"/>
  <c r="N206" i="10"/>
  <c r="N207" i="10"/>
  <c r="N208" i="10"/>
  <c r="N209" i="10"/>
  <c r="N210" i="10"/>
  <c r="N211" i="10"/>
  <c r="N212" i="10"/>
  <c r="N213" i="10"/>
  <c r="N214" i="10"/>
  <c r="N215" i="10"/>
  <c r="N216" i="10"/>
  <c r="N217" i="10"/>
  <c r="N218" i="10"/>
  <c r="N219" i="10"/>
  <c r="N220" i="10"/>
  <c r="N221" i="10"/>
  <c r="N222" i="10"/>
  <c r="N223" i="10"/>
  <c r="N224" i="10"/>
  <c r="N225" i="10"/>
  <c r="N226" i="10"/>
  <c r="N227" i="10"/>
  <c r="N228" i="10"/>
  <c r="N229" i="10"/>
  <c r="N230" i="10"/>
  <c r="N231" i="10"/>
  <c r="N232" i="10"/>
  <c r="N233" i="10"/>
  <c r="N234" i="10"/>
  <c r="N235" i="10"/>
  <c r="N236" i="10"/>
  <c r="N237" i="10"/>
  <c r="N238" i="10"/>
  <c r="N239" i="10"/>
  <c r="N240" i="10"/>
  <c r="N241" i="10"/>
  <c r="N242" i="10"/>
  <c r="N243" i="10"/>
  <c r="N244" i="10"/>
  <c r="N245" i="10"/>
  <c r="N246" i="10"/>
  <c r="N247" i="10"/>
  <c r="N248" i="10"/>
  <c r="N249" i="10"/>
  <c r="N250" i="10"/>
  <c r="N251" i="10"/>
  <c r="N252" i="10"/>
  <c r="N253" i="10"/>
  <c r="N254" i="10"/>
  <c r="N255" i="10"/>
  <c r="N256" i="10"/>
  <c r="N257" i="10"/>
  <c r="N258" i="10"/>
  <c r="N259" i="10"/>
  <c r="N260" i="10"/>
  <c r="N261" i="10"/>
  <c r="N262" i="10"/>
  <c r="N263" i="10"/>
  <c r="N264" i="10"/>
  <c r="N265" i="10"/>
  <c r="N266" i="10"/>
  <c r="N267" i="10"/>
  <c r="N268" i="10"/>
  <c r="N269" i="10"/>
  <c r="N270" i="10"/>
  <c r="N271" i="10"/>
  <c r="N272" i="10"/>
  <c r="N273" i="10"/>
  <c r="N274" i="10"/>
  <c r="N275" i="10"/>
  <c r="N276" i="10"/>
  <c r="N277" i="10"/>
  <c r="N278" i="10"/>
  <c r="N279" i="10"/>
  <c r="N280" i="10"/>
  <c r="N281" i="10"/>
  <c r="N282" i="10"/>
  <c r="N283" i="10"/>
  <c r="N284" i="10"/>
  <c r="N285" i="10"/>
  <c r="N286" i="10"/>
  <c r="N287" i="10"/>
  <c r="N288" i="10"/>
  <c r="N289" i="10"/>
  <c r="N290" i="10"/>
  <c r="N291" i="10"/>
  <c r="N292" i="10"/>
  <c r="N293" i="10"/>
  <c r="N294" i="10"/>
  <c r="N295" i="10"/>
  <c r="N296" i="10"/>
  <c r="N297" i="10"/>
  <c r="N298" i="10"/>
  <c r="N299" i="10"/>
  <c r="N300" i="10"/>
  <c r="N301" i="10"/>
  <c r="N302" i="10"/>
  <c r="N303" i="10"/>
  <c r="N304" i="10"/>
  <c r="N305" i="10"/>
  <c r="N306" i="10"/>
  <c r="N307" i="10"/>
  <c r="N308" i="10"/>
  <c r="N309" i="10"/>
  <c r="N310" i="10"/>
  <c r="N311" i="10"/>
  <c r="N312" i="10"/>
  <c r="G3" i="10"/>
  <c r="D3" i="10"/>
  <c r="D7" i="3"/>
  <c r="D5" i="3"/>
  <c r="M13" i="10"/>
  <c r="M14" i="10"/>
  <c r="M15" i="10"/>
  <c r="M16" i="10"/>
  <c r="M17" i="10"/>
  <c r="M18" i="10"/>
  <c r="M19" i="10"/>
  <c r="M20" i="10"/>
  <c r="M21" i="10"/>
  <c r="M22" i="10"/>
  <c r="M23" i="10"/>
  <c r="M24" i="10"/>
  <c r="M25" i="10"/>
  <c r="M26" i="10"/>
  <c r="M27" i="10"/>
  <c r="M28" i="10"/>
  <c r="M29" i="10"/>
  <c r="M30" i="10"/>
  <c r="M31" i="10"/>
  <c r="M32" i="10"/>
  <c r="M33" i="10"/>
  <c r="M34" i="10"/>
  <c r="M35" i="10"/>
  <c r="M36" i="10"/>
  <c r="M37" i="10"/>
  <c r="M38" i="10"/>
  <c r="M39" i="10"/>
  <c r="M40" i="10"/>
  <c r="M41" i="10"/>
  <c r="M42" i="10"/>
  <c r="M43" i="10"/>
  <c r="M44" i="10"/>
  <c r="M45" i="10"/>
  <c r="M46" i="10"/>
  <c r="M47" i="10"/>
  <c r="M48" i="10"/>
  <c r="M49" i="10"/>
  <c r="M50" i="10"/>
  <c r="M51" i="10"/>
  <c r="M52" i="10"/>
  <c r="M53" i="10"/>
  <c r="M54" i="10"/>
  <c r="M55" i="10"/>
  <c r="M56" i="10"/>
  <c r="M57" i="10"/>
  <c r="M58" i="10"/>
  <c r="M59" i="10"/>
  <c r="M60" i="10"/>
  <c r="M61" i="10"/>
  <c r="M62" i="10"/>
  <c r="M63" i="10"/>
  <c r="M64" i="10"/>
  <c r="M65" i="10"/>
  <c r="M66" i="10"/>
  <c r="M67" i="10"/>
  <c r="M68" i="10"/>
  <c r="M69" i="10"/>
  <c r="M70" i="10"/>
  <c r="M71" i="10"/>
  <c r="M72" i="10"/>
  <c r="M73" i="10"/>
  <c r="M74" i="10"/>
  <c r="M75" i="10"/>
  <c r="M76" i="10"/>
  <c r="M77" i="10"/>
  <c r="M78" i="10"/>
  <c r="M79" i="10"/>
  <c r="M80" i="10"/>
  <c r="M81" i="10"/>
  <c r="M82" i="10"/>
  <c r="M83" i="10"/>
  <c r="M84" i="10"/>
  <c r="M85" i="10"/>
  <c r="M86" i="10"/>
  <c r="M87" i="10"/>
  <c r="M88" i="10"/>
  <c r="M89" i="10"/>
  <c r="M90" i="10"/>
  <c r="M91" i="10"/>
  <c r="M92" i="10"/>
  <c r="M93" i="10"/>
  <c r="M94" i="10"/>
  <c r="M95" i="10"/>
  <c r="M96" i="10"/>
  <c r="M97" i="10"/>
  <c r="M98" i="10"/>
  <c r="M99" i="10"/>
  <c r="M100" i="10"/>
  <c r="M101" i="10"/>
  <c r="M102" i="10"/>
  <c r="M103" i="10"/>
  <c r="M104" i="10"/>
  <c r="M105" i="10"/>
  <c r="M106" i="10"/>
  <c r="M107" i="10"/>
  <c r="M108" i="10"/>
  <c r="M109" i="10"/>
  <c r="M110" i="10"/>
  <c r="M111" i="10"/>
  <c r="M112" i="10"/>
  <c r="M113" i="10"/>
  <c r="M114" i="10"/>
  <c r="M115" i="10"/>
  <c r="M116" i="10"/>
  <c r="M117" i="10"/>
  <c r="M118" i="10"/>
  <c r="M119" i="10"/>
  <c r="M120" i="10"/>
  <c r="M121" i="10"/>
  <c r="M122" i="10"/>
  <c r="M123" i="10"/>
  <c r="M124" i="10"/>
  <c r="M125" i="10"/>
  <c r="M126" i="10"/>
  <c r="M127" i="10"/>
  <c r="M128" i="10"/>
  <c r="M129" i="10"/>
  <c r="M130" i="10"/>
  <c r="M131" i="10"/>
  <c r="M132" i="10"/>
  <c r="M133" i="10"/>
  <c r="M134" i="10"/>
  <c r="M135" i="10"/>
  <c r="M136" i="10"/>
  <c r="M137" i="10"/>
  <c r="M138" i="10"/>
  <c r="M139" i="10"/>
  <c r="M140" i="10"/>
  <c r="M141" i="10"/>
  <c r="M142" i="10"/>
  <c r="M143" i="10"/>
  <c r="M144" i="10"/>
  <c r="M145" i="10"/>
  <c r="M146" i="10"/>
  <c r="M147" i="10"/>
  <c r="M148" i="10"/>
  <c r="M149" i="10"/>
  <c r="M150" i="10"/>
  <c r="M151" i="10"/>
  <c r="M152" i="10"/>
  <c r="M153" i="10"/>
  <c r="M154" i="10"/>
  <c r="M155" i="10"/>
  <c r="M156" i="10"/>
  <c r="M157" i="10"/>
  <c r="M158" i="10"/>
  <c r="M159" i="10"/>
  <c r="M160" i="10"/>
  <c r="M161" i="10"/>
  <c r="M162" i="10"/>
  <c r="M163" i="10"/>
  <c r="M164" i="10"/>
  <c r="M165" i="10"/>
  <c r="M166" i="10"/>
  <c r="M167" i="10"/>
  <c r="M168" i="10"/>
  <c r="M169" i="10"/>
  <c r="M170" i="10"/>
  <c r="M171" i="10"/>
  <c r="M172" i="10"/>
  <c r="M173" i="10"/>
  <c r="M174" i="10"/>
  <c r="M175" i="10"/>
  <c r="M176" i="10"/>
  <c r="M177" i="10"/>
  <c r="M178" i="10"/>
  <c r="M179" i="10"/>
  <c r="M180" i="10"/>
  <c r="M181" i="10"/>
  <c r="M182" i="10"/>
  <c r="M183" i="10"/>
  <c r="M184" i="10"/>
  <c r="M185" i="10"/>
  <c r="M186" i="10"/>
  <c r="M187" i="10"/>
  <c r="M188" i="10"/>
  <c r="M189" i="10"/>
  <c r="M190" i="10"/>
  <c r="M191" i="10"/>
  <c r="M192" i="10"/>
  <c r="M193" i="10"/>
  <c r="M194" i="10"/>
  <c r="M195" i="10"/>
  <c r="M196" i="10"/>
  <c r="M197" i="10"/>
  <c r="M198" i="10"/>
  <c r="M199" i="10"/>
  <c r="M200" i="10"/>
  <c r="M201" i="10"/>
  <c r="M202" i="10"/>
  <c r="M203" i="10"/>
  <c r="M204" i="10"/>
  <c r="M205" i="10"/>
  <c r="M206" i="10"/>
  <c r="M207" i="10"/>
  <c r="M208" i="10"/>
  <c r="M209" i="10"/>
  <c r="M210" i="10"/>
  <c r="M211" i="10"/>
  <c r="M212" i="10"/>
  <c r="M213" i="10"/>
  <c r="M214" i="10"/>
  <c r="M215" i="10"/>
  <c r="M216" i="10"/>
  <c r="M217" i="10"/>
  <c r="M218" i="10"/>
  <c r="M219" i="10"/>
  <c r="M220" i="10"/>
  <c r="M221" i="10"/>
  <c r="M222" i="10"/>
  <c r="M223" i="10"/>
  <c r="M224" i="10"/>
  <c r="M225" i="10"/>
  <c r="M226" i="10"/>
  <c r="M227" i="10"/>
  <c r="M228" i="10"/>
  <c r="M229" i="10"/>
  <c r="M230" i="10"/>
  <c r="M231" i="10"/>
  <c r="M232" i="10"/>
  <c r="M233" i="10"/>
  <c r="M234" i="10"/>
  <c r="M235" i="10"/>
  <c r="M236" i="10"/>
  <c r="M237" i="10"/>
  <c r="M238" i="10"/>
  <c r="M239" i="10"/>
  <c r="M240" i="10"/>
  <c r="M241" i="10"/>
  <c r="M242" i="10"/>
  <c r="M243" i="10"/>
  <c r="M244" i="10"/>
  <c r="M245" i="10"/>
  <c r="M246" i="10"/>
  <c r="M247" i="10"/>
  <c r="M248" i="10"/>
  <c r="M249" i="10"/>
  <c r="M250" i="10"/>
  <c r="M251" i="10"/>
  <c r="M252" i="10"/>
  <c r="M253" i="10"/>
  <c r="M254" i="10"/>
  <c r="M255" i="10"/>
  <c r="M256" i="10"/>
  <c r="M257" i="10"/>
  <c r="M258" i="10"/>
  <c r="M259" i="10"/>
  <c r="M260" i="10"/>
  <c r="M261" i="10"/>
  <c r="M262" i="10"/>
  <c r="M263" i="10"/>
  <c r="M264" i="10"/>
  <c r="M265" i="10"/>
  <c r="M266" i="10"/>
  <c r="M267" i="10"/>
  <c r="M268" i="10"/>
  <c r="M269" i="10"/>
  <c r="M270" i="10"/>
  <c r="M271" i="10"/>
  <c r="M272" i="10"/>
  <c r="M273" i="10"/>
  <c r="M274" i="10"/>
  <c r="M275" i="10"/>
  <c r="M276" i="10"/>
  <c r="M277" i="10"/>
  <c r="M278" i="10"/>
  <c r="M279" i="10"/>
  <c r="M280" i="10"/>
  <c r="M281" i="10"/>
  <c r="M282" i="10"/>
  <c r="M283" i="10"/>
  <c r="M284" i="10"/>
  <c r="M285" i="10"/>
  <c r="M286" i="10"/>
  <c r="M287" i="10"/>
  <c r="M288" i="10"/>
  <c r="M289" i="10"/>
  <c r="M290" i="10"/>
  <c r="M291" i="10"/>
  <c r="M292" i="10"/>
  <c r="M293" i="10"/>
  <c r="M294" i="10"/>
  <c r="M295" i="10"/>
  <c r="M296" i="10"/>
  <c r="M297" i="10"/>
  <c r="M298" i="10"/>
  <c r="M299" i="10"/>
  <c r="M300" i="10"/>
  <c r="M301" i="10"/>
  <c r="M302" i="10"/>
  <c r="M303" i="10"/>
  <c r="M304" i="10"/>
  <c r="M305" i="10"/>
  <c r="M306" i="10"/>
  <c r="M307" i="10"/>
  <c r="M308" i="10"/>
  <c r="M309" i="10"/>
  <c r="M310" i="10"/>
  <c r="M311" i="10"/>
  <c r="M312" i="10"/>
  <c r="D4" i="50" l="1"/>
  <c r="D4" i="47"/>
  <c r="D4" i="44"/>
  <c r="D4" i="46"/>
  <c r="D4" i="43"/>
  <c r="D4" i="49"/>
  <c r="D4" i="45"/>
  <c r="D4" i="48"/>
  <c r="D4" i="42"/>
  <c r="D5" i="50"/>
  <c r="D5" i="47"/>
  <c r="D5" i="44"/>
  <c r="D5" i="49"/>
  <c r="D5" i="46"/>
  <c r="D5" i="43"/>
  <c r="D5" i="48"/>
  <c r="D5" i="45"/>
  <c r="D5" i="42"/>
  <c r="Q10" i="10"/>
  <c r="N10" i="10"/>
  <c r="M10" i="10"/>
  <c r="D5" i="10" l="1"/>
  <c r="D4" i="10" l="1"/>
  <c r="M5" i="10" l="1"/>
  <c r="M4" i="10"/>
</calcChain>
</file>

<file path=xl/sharedStrings.xml><?xml version="1.0" encoding="utf-8"?>
<sst xmlns="http://schemas.openxmlformats.org/spreadsheetml/2006/main" count="4079" uniqueCount="1742">
  <si>
    <t>Building Name:</t>
  </si>
  <si>
    <t>Initial Test Result (ppb)</t>
  </si>
  <si>
    <t>Final Test Result (ppb)</t>
  </si>
  <si>
    <t>SF = Staff/Office Faucet</t>
  </si>
  <si>
    <t>KF = Kitchen/Food Prep</t>
  </si>
  <si>
    <t>IM = Ice Machine</t>
  </si>
  <si>
    <t>SH = Shower Head</t>
  </si>
  <si>
    <t>OS = Outside Spigot</t>
  </si>
  <si>
    <t>OT = Other (Specify)</t>
  </si>
  <si>
    <t>Minimum Reporting Level:</t>
  </si>
  <si>
    <t>.</t>
  </si>
  <si>
    <t>1)</t>
  </si>
  <si>
    <t>2)</t>
  </si>
  <si>
    <t>3)</t>
  </si>
  <si>
    <t>4)</t>
  </si>
  <si>
    <t>5)</t>
  </si>
  <si>
    <t>6)</t>
  </si>
  <si>
    <t>7)</t>
  </si>
  <si>
    <t>8)</t>
  </si>
  <si>
    <t>9)</t>
  </si>
  <si>
    <t>10)</t>
  </si>
  <si>
    <t>11)</t>
  </si>
  <si>
    <t>12)</t>
  </si>
  <si>
    <t>13)</t>
  </si>
  <si>
    <t>15)</t>
  </si>
  <si>
    <t>16)</t>
  </si>
  <si>
    <t>17)</t>
  </si>
  <si>
    <t>18)</t>
  </si>
  <si>
    <t>19)</t>
  </si>
  <si>
    <t>Additional Information</t>
  </si>
  <si>
    <t>Adopt filter replacement schedule</t>
  </si>
  <si>
    <t>Other</t>
  </si>
  <si>
    <t>Remove</t>
  </si>
  <si>
    <t>Flush Test Only</t>
  </si>
  <si>
    <t>FTO</t>
  </si>
  <si>
    <t>Adel SD 21</t>
  </si>
  <si>
    <t>Academy for Character Education</t>
  </si>
  <si>
    <t>Adrian SD 61</t>
  </si>
  <si>
    <t>Alliance Charter Academy</t>
  </si>
  <si>
    <t>Alsea SD 7J</t>
  </si>
  <si>
    <t>Alsea Charter School</t>
  </si>
  <si>
    <t>Amity SD 4J</t>
  </si>
  <si>
    <t>Annex Charter School</t>
  </si>
  <si>
    <t>Annex SD 29</t>
  </si>
  <si>
    <t>Arco Iris Spanish Immersion School</t>
  </si>
  <si>
    <t>Arlington SD 3</t>
  </si>
  <si>
    <t>Arlington Community Charter School</t>
  </si>
  <si>
    <t>Arock SD 81</t>
  </si>
  <si>
    <t>Ashland SD 5</t>
  </si>
  <si>
    <t>Arthur Academy</t>
  </si>
  <si>
    <t>Ashwood SD 8</t>
  </si>
  <si>
    <t>Baker Early College</t>
  </si>
  <si>
    <t>Astoria SD 1</t>
  </si>
  <si>
    <t>Baker Web Academy</t>
  </si>
  <si>
    <t>Athena-Weston SD 29RJ</t>
  </si>
  <si>
    <t>Bend International School</t>
  </si>
  <si>
    <t>Baker SD 5J</t>
  </si>
  <si>
    <t>Bethany Charter School</t>
  </si>
  <si>
    <t>Bandon SD 54</t>
  </si>
  <si>
    <t>Bridge Charter Academy</t>
  </si>
  <si>
    <t>Banks SD 13</t>
  </si>
  <si>
    <t>Beaverton SD 48J</t>
  </si>
  <si>
    <t>Burnt River School</t>
  </si>
  <si>
    <t>Bend-LaPine Administrative SD 1</t>
  </si>
  <si>
    <t>Butte Falls Charter School</t>
  </si>
  <si>
    <t>Bethel SD 52</t>
  </si>
  <si>
    <t>Camas Valley School</t>
  </si>
  <si>
    <t>Blachly SD 90</t>
  </si>
  <si>
    <t>Cascade Heights Public Charter School</t>
  </si>
  <si>
    <t>Black Butte SD 41</t>
  </si>
  <si>
    <t>Cascade Virtual Academy</t>
  </si>
  <si>
    <t>Brookings-Harbor SD 17C</t>
  </si>
  <si>
    <t>Center for Advanced Learning</t>
  </si>
  <si>
    <t>Burnt River SD 30J</t>
  </si>
  <si>
    <t>Childs Way Charter School</t>
  </si>
  <si>
    <t>Butte Falls SD 91</t>
  </si>
  <si>
    <t>City View Charter School</t>
  </si>
  <si>
    <t>Camas Valley SD 21J</t>
  </si>
  <si>
    <t>Clackamas Academy of Industrial Sciences</t>
  </si>
  <si>
    <t>Canby SD 86</t>
  </si>
  <si>
    <t>Clackamas Middle College</t>
  </si>
  <si>
    <t>Cascade SD 5</t>
  </si>
  <si>
    <t>Clackamas Web Academy</t>
  </si>
  <si>
    <t>Centennial SD 28J</t>
  </si>
  <si>
    <t>Coburg Community Charter School</t>
  </si>
  <si>
    <t>Central Curry SD 1</t>
  </si>
  <si>
    <t>Corbett School</t>
  </si>
  <si>
    <t>Central Linn SD 552</t>
  </si>
  <si>
    <t>Cove Charter School</t>
  </si>
  <si>
    <t>Central Point SD 6</t>
  </si>
  <si>
    <t>Crater Lake Academy</t>
  </si>
  <si>
    <t>Central SD 13J</t>
  </si>
  <si>
    <t>Dallas Community Charter</t>
  </si>
  <si>
    <t>Clatskanie SD 6J</t>
  </si>
  <si>
    <t>Days Creek Charter School</t>
  </si>
  <si>
    <t>Colton SD 53</t>
  </si>
  <si>
    <t>Desert Sky Montessori</t>
  </si>
  <si>
    <t>Condon SD 25J</t>
  </si>
  <si>
    <t>Destinations Career Academy of Oregon</t>
  </si>
  <si>
    <t>Coos Bay SD 9</t>
  </si>
  <si>
    <t>Eagle Charter School</t>
  </si>
  <si>
    <t>Coquille SD 8</t>
  </si>
  <si>
    <t>Corbett SD 39</t>
  </si>
  <si>
    <t>Eddyville Charter School</t>
  </si>
  <si>
    <t>Corvallis SD 509J</t>
  </si>
  <si>
    <t>Elkton Charter School</t>
  </si>
  <si>
    <t>Cove SD 15</t>
  </si>
  <si>
    <t>Emerson School</t>
  </si>
  <si>
    <t>Creswell SD 40</t>
  </si>
  <si>
    <t>Crook County SD</t>
  </si>
  <si>
    <t>Forest Grove Community School</t>
  </si>
  <si>
    <t>Crow-Applegate-Lorane SD 66</t>
  </si>
  <si>
    <t>Fossil Charter School</t>
  </si>
  <si>
    <t>Culver SD 4</t>
  </si>
  <si>
    <t>Four Rivers Community School</t>
  </si>
  <si>
    <t>Dallas SD 2</t>
  </si>
  <si>
    <t>Frontier Charter Academy</t>
  </si>
  <si>
    <t>David Douglas SD 40</t>
  </si>
  <si>
    <t>Dayton SD 8</t>
  </si>
  <si>
    <t>Gresham Arthur Academy</t>
  </si>
  <si>
    <t>Dayville SD 16J</t>
  </si>
  <si>
    <t>Harmony Academy</t>
  </si>
  <si>
    <t>Diamond SD 7</t>
  </si>
  <si>
    <t>Harper Charter School</t>
  </si>
  <si>
    <t>Double O SD 28</t>
  </si>
  <si>
    <t>Hope Chinese Charter School</t>
  </si>
  <si>
    <t>Douglas County SD 15</t>
  </si>
  <si>
    <t>Howard Street Charter</t>
  </si>
  <si>
    <t>Douglas County SD 4</t>
  </si>
  <si>
    <t>Huntington School</t>
  </si>
  <si>
    <t>Drewsey SD 13</t>
  </si>
  <si>
    <t>Imbler Charter School</t>
  </si>
  <si>
    <t>Dufur SD 29</t>
  </si>
  <si>
    <t>Eagle Point SD 9</t>
  </si>
  <si>
    <t>Insight School of Oregon Painted Hills</t>
  </si>
  <si>
    <t>Echo SD 5</t>
  </si>
  <si>
    <t>Ione Community Charter School</t>
  </si>
  <si>
    <t>Elgin SD 23</t>
  </si>
  <si>
    <t>Jane Goodall Environmental Middle Charter School</t>
  </si>
  <si>
    <t>Elkton SD 34</t>
  </si>
  <si>
    <t>Joseph Charter School</t>
  </si>
  <si>
    <t>Enterprise SD 21</t>
  </si>
  <si>
    <t>Kairos PDX</t>
  </si>
  <si>
    <t>Estacada SD 108</t>
  </si>
  <si>
    <t>Kids Unlimited Academy</t>
  </si>
  <si>
    <t>Eugene SD 4J</t>
  </si>
  <si>
    <t>Falls City SD 57</t>
  </si>
  <si>
    <t>Kings Valley Charter School</t>
  </si>
  <si>
    <t>Fern Ridge SD 28J</t>
  </si>
  <si>
    <t>Le Monde French Immersion Public Charter School</t>
  </si>
  <si>
    <t>Forest Grove SD 15</t>
  </si>
  <si>
    <t>Fossil SD 21J</t>
  </si>
  <si>
    <t>Lighthouse Charter School</t>
  </si>
  <si>
    <t>Frenchglen SD 16</t>
  </si>
  <si>
    <t>Gaston SD 511J</t>
  </si>
  <si>
    <t>Gervais SD 1</t>
  </si>
  <si>
    <t>Lourdes School</t>
  </si>
  <si>
    <t>Gladstone SD 115</t>
  </si>
  <si>
    <t>Luckiamute Valley Charter School</t>
  </si>
  <si>
    <t>Glendale SD 77</t>
  </si>
  <si>
    <t>Madrone Trail Public Charter School</t>
  </si>
  <si>
    <t>Glide SD 12</t>
  </si>
  <si>
    <t>McKenzie River Community School</t>
  </si>
  <si>
    <t>Grants Pass SD 7</t>
  </si>
  <si>
    <t>Metro East Web Academy</t>
  </si>
  <si>
    <t>Greater Albany Public SD 8J</t>
  </si>
  <si>
    <t>Milwaukie Academy of the Arts</t>
  </si>
  <si>
    <t>Gresham-Barlow SD 10J</t>
  </si>
  <si>
    <t>Molalla River Academy</t>
  </si>
  <si>
    <t>Harney County SD 3</t>
  </si>
  <si>
    <t>Mosier Community School</t>
  </si>
  <si>
    <t>Harney County SD 4</t>
  </si>
  <si>
    <t>Mountain View Academy</t>
  </si>
  <si>
    <t>Harney County Union High SD 1J</t>
  </si>
  <si>
    <t>Harper SD 66</t>
  </si>
  <si>
    <t>Multnomah Learning Academy</t>
  </si>
  <si>
    <t>Harrisburg SD 7J</t>
  </si>
  <si>
    <t>Network Charter School</t>
  </si>
  <si>
    <t>Helix SD 1</t>
  </si>
  <si>
    <t>Nixyaawii Community School</t>
  </si>
  <si>
    <t>Hermiston SD 8</t>
  </si>
  <si>
    <t>Hillsboro SD 1J</t>
  </si>
  <si>
    <t>North Powder Charter School</t>
  </si>
  <si>
    <t>Hood River County SD</t>
  </si>
  <si>
    <t>Huntington SD 16J</t>
  </si>
  <si>
    <t>Optimum Learning Environment Charter School</t>
  </si>
  <si>
    <t>Imbler SD 11</t>
  </si>
  <si>
    <t>Oregon Charter Academy</t>
  </si>
  <si>
    <t>Ione SD R2</t>
  </si>
  <si>
    <t>Oregon City Service Learning Academy</t>
  </si>
  <si>
    <t>Jefferson County SD 509J</t>
  </si>
  <si>
    <t>Oregon Connections Academy</t>
  </si>
  <si>
    <t>Jefferson SD 14J</t>
  </si>
  <si>
    <t>Oregon Family School</t>
  </si>
  <si>
    <t>Jewell SD 8</t>
  </si>
  <si>
    <t>Oregon International School</t>
  </si>
  <si>
    <t>John Day SD 3</t>
  </si>
  <si>
    <t>Jordan Valley SD 3</t>
  </si>
  <si>
    <t>Joseph SD 6</t>
  </si>
  <si>
    <t>Junction City SD 69</t>
  </si>
  <si>
    <t>Paisley School</t>
  </si>
  <si>
    <t>Juntura SD 12</t>
  </si>
  <si>
    <t>Klamath County SD</t>
  </si>
  <si>
    <t>Pine Eagle Charter School</t>
  </si>
  <si>
    <t>Klamath Falls City Schools</t>
  </si>
  <si>
    <t>Portland Arthur Academy Charter School</t>
  </si>
  <si>
    <t>Knappa SD 4</t>
  </si>
  <si>
    <t>Portland Village School</t>
  </si>
  <si>
    <t>La Grande SD 1</t>
  </si>
  <si>
    <t>Powell Butte Community Charter School</t>
  </si>
  <si>
    <t>Lake County SD 7</t>
  </si>
  <si>
    <t>Prospect Charter School</t>
  </si>
  <si>
    <t>Lake Oswego SD 7J</t>
  </si>
  <si>
    <t>Redmond Proficiency Academy</t>
  </si>
  <si>
    <t>Lebanon Community SD 9</t>
  </si>
  <si>
    <t>Reedsport Community Charter School</t>
  </si>
  <si>
    <t>Lincoln County SD</t>
  </si>
  <si>
    <t>Long Creek SD 17</t>
  </si>
  <si>
    <t>Resource Link Charter School</t>
  </si>
  <si>
    <t>Lowell SD 71</t>
  </si>
  <si>
    <t>Reynolds Arthur Academy</t>
  </si>
  <si>
    <t>Malheur County SD 51</t>
  </si>
  <si>
    <t>Ridgeline Montessori</t>
  </si>
  <si>
    <t>Mapleton SD 32</t>
  </si>
  <si>
    <t>Marcola SD 79J</t>
  </si>
  <si>
    <t>Rivers Edge Academy Charter School</t>
  </si>
  <si>
    <t>McKenzie SD 68</t>
  </si>
  <si>
    <t>Rockwood Preparatory Academy</t>
  </si>
  <si>
    <t>McMinnville SD 40</t>
  </si>
  <si>
    <t>Medford SD 549C</t>
  </si>
  <si>
    <t>Sand Ridge Charter School</t>
  </si>
  <si>
    <t>Milton-Freewater Unified SD 7</t>
  </si>
  <si>
    <t>Sauvie Island School</t>
  </si>
  <si>
    <t>Mitchell SD 55</t>
  </si>
  <si>
    <t>Sheridan AllPrep Academy</t>
  </si>
  <si>
    <t>Molalla River SD 35</t>
  </si>
  <si>
    <t>Monroe SD 1J</t>
  </si>
  <si>
    <t>Sherwood Charter School</t>
  </si>
  <si>
    <t>Monument SD 8</t>
  </si>
  <si>
    <t>Morrow SD 1</t>
  </si>
  <si>
    <t>Siletz Valley Schools</t>
  </si>
  <si>
    <t>Mt Angel SD 91</t>
  </si>
  <si>
    <t>Silvies River Charter School</t>
  </si>
  <si>
    <t>Myrtle Point SD 41</t>
  </si>
  <si>
    <t>Neah-Kah-Nie SD 56</t>
  </si>
  <si>
    <t>South Columbia Family School</t>
  </si>
  <si>
    <t>Nestucca Valley SD 101</t>
  </si>
  <si>
    <t>Southern Oregon Success Academy</t>
  </si>
  <si>
    <t>Newberg SD 29J</t>
  </si>
  <si>
    <t>Springwater Environmental Sciences School</t>
  </si>
  <si>
    <t>North Bend SD 13</t>
  </si>
  <si>
    <t>St Helens Arthur Academy</t>
  </si>
  <si>
    <t>North Clackamas SD 12</t>
  </si>
  <si>
    <t>North Douglas SD 22</t>
  </si>
  <si>
    <t>Summit Learning Charter</t>
  </si>
  <si>
    <t>North Lake SD 14</t>
  </si>
  <si>
    <t>Sunny Wolf Charter School</t>
  </si>
  <si>
    <t>North Marion SD 15</t>
  </si>
  <si>
    <t>Sweet Home Charter School</t>
  </si>
  <si>
    <t>North Powder SD 8J</t>
  </si>
  <si>
    <t>TEACH-NW</t>
  </si>
  <si>
    <t>North Santiam SD 29J</t>
  </si>
  <si>
    <t>The Cannon Beach Academy</t>
  </si>
  <si>
    <t>North Wasco County SD 21</t>
  </si>
  <si>
    <t>The Community Roots School</t>
  </si>
  <si>
    <t>Nyssa SD 26</t>
  </si>
  <si>
    <t>The Cottonwood School of Civics and Science</t>
  </si>
  <si>
    <t>Oakland SD 1</t>
  </si>
  <si>
    <t>The Ivy School</t>
  </si>
  <si>
    <t>Oakridge SD 76</t>
  </si>
  <si>
    <t>The Valley School of Southern Oregon</t>
  </si>
  <si>
    <t>Ontario SD 8C</t>
  </si>
  <si>
    <t>Three Rivers Charter School</t>
  </si>
  <si>
    <t>Oregon City SD 62</t>
  </si>
  <si>
    <t>Triangle Lake Charter School</t>
  </si>
  <si>
    <t>Oregon Trail SD 46</t>
  </si>
  <si>
    <t>Paisley SD 11</t>
  </si>
  <si>
    <t>Twin Rivers Charter School</t>
  </si>
  <si>
    <t>Parkrose SD 3</t>
  </si>
  <si>
    <t>Valley Inquiry Charter School</t>
  </si>
  <si>
    <t>Pendleton SD 16</t>
  </si>
  <si>
    <t>Village School</t>
  </si>
  <si>
    <t>Perrydale SD 21</t>
  </si>
  <si>
    <t>Philomath SD 17J</t>
  </si>
  <si>
    <t>Willamette Connections Academy</t>
  </si>
  <si>
    <t>Phoenix-Talent SD 4</t>
  </si>
  <si>
    <t>Willamette Leadership Academy</t>
  </si>
  <si>
    <t>Pilot Rock SD 2</t>
  </si>
  <si>
    <t>Woodburn Arthur Academy</t>
  </si>
  <si>
    <t>Pine Creek SD 5</t>
  </si>
  <si>
    <t>Woodland Charter School</t>
  </si>
  <si>
    <t>Pine Eagle SD 61</t>
  </si>
  <si>
    <t>Pinehurst SD 94</t>
  </si>
  <si>
    <t>Pleasant Hill SD 1</t>
  </si>
  <si>
    <t>Plush SD 18</t>
  </si>
  <si>
    <t>Port Orford-Langlois SD 2CJ</t>
  </si>
  <si>
    <t>Portland SD 1J</t>
  </si>
  <si>
    <t>Powers SD 31</t>
  </si>
  <si>
    <t>Prairie City SD 4</t>
  </si>
  <si>
    <t>Prospect SD 59</t>
  </si>
  <si>
    <t>Rainier SD 13</t>
  </si>
  <si>
    <t>Redmond SD 2J</t>
  </si>
  <si>
    <t>Reedsport SD 105</t>
  </si>
  <si>
    <t>Reynolds SD 7</t>
  </si>
  <si>
    <t>Riddle SD 70</t>
  </si>
  <si>
    <t>Riverdale SD 51J</t>
  </si>
  <si>
    <t>Rogue River SD 35</t>
  </si>
  <si>
    <t>Salem-Keizer SD 24J</t>
  </si>
  <si>
    <t>Santiam Canyon SD 129J</t>
  </si>
  <si>
    <t>Scappoose SD 1J</t>
  </si>
  <si>
    <t>Scio SD 95</t>
  </si>
  <si>
    <t>Seaside SD 10</t>
  </si>
  <si>
    <t>Sheridan SD 48J</t>
  </si>
  <si>
    <t>Sherman County SD</t>
  </si>
  <si>
    <t>Sherwood SD 88J</t>
  </si>
  <si>
    <t>Silver Falls SD 4J</t>
  </si>
  <si>
    <t>Sisters SD 6</t>
  </si>
  <si>
    <t>Siuslaw SD 97J</t>
  </si>
  <si>
    <t>South Harney SD 33</t>
  </si>
  <si>
    <t>South Lane SD 45J3</t>
  </si>
  <si>
    <t>South Umpqua SD 19</t>
  </si>
  <si>
    <t>South Wasco County SD 1</t>
  </si>
  <si>
    <t>Spray SD 1</t>
  </si>
  <si>
    <t>Springfield SD 19</t>
  </si>
  <si>
    <t>St Helens SD 502</t>
  </si>
  <si>
    <t>St Paul SD 45</t>
  </si>
  <si>
    <t>Stanfield SD 61</t>
  </si>
  <si>
    <t>Suntex SD 10</t>
  </si>
  <si>
    <t>Sutherlin SD 130</t>
  </si>
  <si>
    <t>Sweet Home SD 55</t>
  </si>
  <si>
    <t>Three Rivers/Josephine County SD</t>
  </si>
  <si>
    <t>Tigard-Tualatin SD 23J</t>
  </si>
  <si>
    <t>Tillamook SD 9</t>
  </si>
  <si>
    <t>Troy SD 54</t>
  </si>
  <si>
    <t>Ukiah SD 80R</t>
  </si>
  <si>
    <t>Umatilla SD 6R</t>
  </si>
  <si>
    <t>Union SD 5</t>
  </si>
  <si>
    <t>Vale SD 84</t>
  </si>
  <si>
    <t>Vernonia SD 47J</t>
  </si>
  <si>
    <t>Wallowa SD 12</t>
  </si>
  <si>
    <t>Warrenton-Hammond SD 30</t>
  </si>
  <si>
    <t>West Linn-Wilsonville SD 3J</t>
  </si>
  <si>
    <t>Willamina SD 30J</t>
  </si>
  <si>
    <t>Winston-Dillard SD 116</t>
  </si>
  <si>
    <t>Woodburn SD 103</t>
  </si>
  <si>
    <t>Yamhill Carlton SD 1</t>
  </si>
  <si>
    <t>Yoncalla SD 32</t>
  </si>
  <si>
    <t>Clackamas ESD</t>
  </si>
  <si>
    <t>Columbia Gorge ESD</t>
  </si>
  <si>
    <t>Douglas ESD</t>
  </si>
  <si>
    <t>Grant ESD</t>
  </si>
  <si>
    <t>Harney ESD Region XVII</t>
  </si>
  <si>
    <t>High Desert ESD</t>
  </si>
  <si>
    <t>InterMountain ESD</t>
  </si>
  <si>
    <t>Jefferson ESD</t>
  </si>
  <si>
    <t>Lake ESD</t>
  </si>
  <si>
    <t>Lane ESD</t>
  </si>
  <si>
    <t>Linn Benton Lincoln ESD</t>
  </si>
  <si>
    <t>Malheur ESD Region 14</t>
  </si>
  <si>
    <t>Multnomah ESD</t>
  </si>
  <si>
    <t>North Central ESD</t>
  </si>
  <si>
    <t>Northwest Regional ESD</t>
  </si>
  <si>
    <t>Region 18 ESD</t>
  </si>
  <si>
    <t>South Coast ESD</t>
  </si>
  <si>
    <t>Southern Oregon ESD</t>
  </si>
  <si>
    <t>Willamette ESD</t>
  </si>
  <si>
    <t>Example SD</t>
  </si>
  <si>
    <t>Entity Name:</t>
  </si>
  <si>
    <t>Initial Test Date:</t>
  </si>
  <si>
    <t>Initial Test Result:</t>
  </si>
  <si>
    <t>Number of Retests:</t>
  </si>
  <si>
    <t>Final Test Result:</t>
  </si>
  <si>
    <t>Total # of Tests:</t>
  </si>
  <si>
    <t>14)</t>
  </si>
  <si>
    <t>This will help ensure that if something is not filled out properly, the error can be corrected before you have filled out all of your documents.</t>
  </si>
  <si>
    <t>Entity ID #:</t>
  </si>
  <si>
    <t>Nurses room sink</t>
  </si>
  <si>
    <t>1st floor main hall fountain</t>
  </si>
  <si>
    <t>1st floor main hall bottle fill</t>
  </si>
  <si>
    <t>1st floor boys restroom-L</t>
  </si>
  <si>
    <t>1st floor boys restroom-C</t>
  </si>
  <si>
    <t>1st floor boys restroom-R</t>
  </si>
  <si>
    <t>1st floor girls restroom-L</t>
  </si>
  <si>
    <t>1st floor girls restroom-C</t>
  </si>
  <si>
    <t>1st floor girls restroom-R</t>
  </si>
  <si>
    <t>Room 114 NW sink</t>
  </si>
  <si>
    <t>Room 114 NE sink</t>
  </si>
  <si>
    <t>2nd floor main hall fountain</t>
  </si>
  <si>
    <t>2nd floor main hall bottle fill</t>
  </si>
  <si>
    <t>2nd floor boys restroom-L</t>
  </si>
  <si>
    <t>2nd floor boys restroom-R</t>
  </si>
  <si>
    <t>2nd floor girls restroom-L</t>
  </si>
  <si>
    <t>2nd floor girls restroom-R</t>
  </si>
  <si>
    <t>Room 224 NW sink</t>
  </si>
  <si>
    <t>Room 224 NE sink</t>
  </si>
  <si>
    <t>2nd floor staff room sink</t>
  </si>
  <si>
    <t>ND</t>
  </si>
  <si>
    <t>2nd floor staff restroom</t>
  </si>
  <si>
    <t>Metal Digestion</t>
  </si>
  <si>
    <t>Shipping</t>
  </si>
  <si>
    <t>0.2 ppb</t>
  </si>
  <si>
    <t>Notes</t>
  </si>
  <si>
    <t>Code</t>
  </si>
  <si>
    <t>Email Address:</t>
  </si>
  <si>
    <t>Number of Retests</t>
  </si>
  <si>
    <t>Fixture Location / Expense Description</t>
  </si>
  <si>
    <t xml:space="preserve">[enter name]   </t>
  </si>
  <si>
    <t xml:space="preserve">[enter email]   </t>
  </si>
  <si>
    <t>Fixture ID # 
Fixture Type Codes</t>
  </si>
  <si>
    <t>NS = Nurse's Office Sink</t>
  </si>
  <si>
    <t>BF = Bathroom Faucet</t>
  </si>
  <si>
    <t>CF = Classroom Faucet</t>
  </si>
  <si>
    <t>WB = Water Bottle Filler</t>
  </si>
  <si>
    <t>WC = Water Cooler (Chiller)</t>
  </si>
  <si>
    <t>DW = Drinking Water Fountain</t>
  </si>
  <si>
    <t>RB</t>
  </si>
  <si>
    <t>IF</t>
  </si>
  <si>
    <t>FS-RDT</t>
  </si>
  <si>
    <t>RP-FX</t>
  </si>
  <si>
    <t>RP-SF</t>
  </si>
  <si>
    <t>RP-PP</t>
  </si>
  <si>
    <t>RP-ALL</t>
  </si>
  <si>
    <t>RB-IF</t>
  </si>
  <si>
    <t>RP-FX+SF</t>
  </si>
  <si>
    <t>RP-FX+PP</t>
  </si>
  <si>
    <t>RP-SF+PP</t>
  </si>
  <si>
    <t>RP-FX-IF</t>
  </si>
  <si>
    <t>RP-SF-IF</t>
  </si>
  <si>
    <t>RP-PP-IF</t>
  </si>
  <si>
    <t>RP-FX+SF-IF</t>
  </si>
  <si>
    <t>RP-FX+PP-IF</t>
  </si>
  <si>
    <t>RP-SF+PP-IF</t>
  </si>
  <si>
    <t>RP-ALL-IF</t>
  </si>
  <si>
    <t>RP-SF-RB</t>
  </si>
  <si>
    <t>RP-PP-RB</t>
  </si>
  <si>
    <t>RP-SF+PP-RB</t>
  </si>
  <si>
    <t>RP-SF-RB-IF</t>
  </si>
  <si>
    <t>RP-PP-RB-IF</t>
  </si>
  <si>
    <t>RP-SF+PP-RB-IF</t>
  </si>
  <si>
    <t>Requires ODE Pre-Approval</t>
  </si>
  <si>
    <t>Rebuild Requires ODE Pre-Approval</t>
  </si>
  <si>
    <r>
      <rPr>
        <b/>
        <sz val="11"/>
        <color rgb="FFC00000"/>
        <rFont val="Calibri"/>
        <family val="2"/>
      </rPr>
      <t>Rebuild Requires ODE Pre-Approval</t>
    </r>
    <r>
      <rPr>
        <b/>
        <sz val="11"/>
        <rFont val="Calibri"/>
        <family val="2"/>
      </rPr>
      <t>;</t>
    </r>
    <r>
      <rPr>
        <b/>
        <sz val="11"/>
        <color rgb="FFC00000"/>
        <rFont val="Calibri"/>
        <family val="2"/>
      </rPr>
      <t xml:space="preserve"> </t>
    </r>
    <r>
      <rPr>
        <sz val="11"/>
        <color theme="1"/>
        <rFont val="Calibri"/>
        <family val="2"/>
      </rPr>
      <t>Adopt filter replacement schedule</t>
    </r>
  </si>
  <si>
    <r>
      <rPr>
        <b/>
        <sz val="11"/>
        <color theme="1"/>
        <rFont val="Calibri"/>
        <family val="2"/>
      </rPr>
      <t>Remove</t>
    </r>
    <r>
      <rPr>
        <sz val="11"/>
        <color theme="1"/>
        <rFont val="Calibri"/>
        <family val="2"/>
      </rPr>
      <t xml:space="preserve"> Fixture</t>
    </r>
  </si>
  <si>
    <r>
      <rPr>
        <b/>
        <sz val="11"/>
        <color theme="1"/>
        <rFont val="Calibri"/>
        <family val="2"/>
      </rPr>
      <t xml:space="preserve">Other </t>
    </r>
    <r>
      <rPr>
        <sz val="11"/>
        <color theme="1"/>
        <rFont val="Calibri"/>
        <family val="2"/>
      </rPr>
      <t>(Specify)</t>
    </r>
  </si>
  <si>
    <r>
      <rPr>
        <b/>
        <sz val="11"/>
        <color theme="1"/>
        <rFont val="Calibri"/>
        <family val="2"/>
      </rPr>
      <t xml:space="preserve">Flush </t>
    </r>
    <r>
      <rPr>
        <sz val="11"/>
        <color theme="1"/>
        <rFont val="Calibri"/>
        <family val="2"/>
      </rPr>
      <t xml:space="preserve">System, </t>
    </r>
    <r>
      <rPr>
        <b/>
        <sz val="11"/>
        <color theme="1"/>
        <rFont val="Calibri"/>
        <family val="2"/>
      </rPr>
      <t>Repeat Draw</t>
    </r>
    <r>
      <rPr>
        <sz val="11"/>
        <color theme="1"/>
        <rFont val="Calibri"/>
        <family val="2"/>
      </rPr>
      <t xml:space="preserve"> Test</t>
    </r>
  </si>
  <si>
    <r>
      <rPr>
        <b/>
        <sz val="11"/>
        <color theme="1"/>
        <rFont val="Calibri"/>
        <family val="2"/>
      </rPr>
      <t xml:space="preserve">Replace </t>
    </r>
    <r>
      <rPr>
        <sz val="11"/>
        <color theme="1"/>
        <rFont val="Calibri"/>
        <family val="2"/>
      </rPr>
      <t xml:space="preserve">Piping; </t>
    </r>
    <r>
      <rPr>
        <b/>
        <sz val="11"/>
        <color theme="1"/>
        <rFont val="Calibri"/>
        <family val="2"/>
      </rPr>
      <t xml:space="preserve">Rebuild </t>
    </r>
    <r>
      <rPr>
        <sz val="11"/>
        <color theme="1"/>
        <rFont val="Calibri"/>
        <family val="2"/>
      </rPr>
      <t xml:space="preserve">Fixture; </t>
    </r>
    <r>
      <rPr>
        <b/>
        <sz val="11"/>
        <color theme="1"/>
        <rFont val="Calibri"/>
        <family val="2"/>
      </rPr>
      <t xml:space="preserve">Install </t>
    </r>
    <r>
      <rPr>
        <sz val="11"/>
        <color theme="1"/>
        <rFont val="Calibri"/>
        <family val="2"/>
      </rPr>
      <t xml:space="preserve">Filter </t>
    </r>
  </si>
  <si>
    <r>
      <rPr>
        <b/>
        <sz val="11"/>
        <color theme="1"/>
        <rFont val="Calibri"/>
        <family val="2"/>
      </rPr>
      <t>Replace</t>
    </r>
    <r>
      <rPr>
        <sz val="11"/>
        <color theme="1"/>
        <rFont val="Calibri"/>
        <family val="2"/>
      </rPr>
      <t xml:space="preserve"> Shutoff; </t>
    </r>
    <r>
      <rPr>
        <b/>
        <sz val="11"/>
        <color theme="1"/>
        <rFont val="Calibri"/>
        <family val="2"/>
      </rPr>
      <t xml:space="preserve">Rebuild </t>
    </r>
    <r>
      <rPr>
        <sz val="11"/>
        <color theme="1"/>
        <rFont val="Calibri"/>
        <family val="2"/>
      </rPr>
      <t xml:space="preserve">Fixture; </t>
    </r>
    <r>
      <rPr>
        <b/>
        <sz val="11"/>
        <color theme="1"/>
        <rFont val="Calibri"/>
        <family val="2"/>
      </rPr>
      <t xml:space="preserve">Install </t>
    </r>
    <r>
      <rPr>
        <sz val="11"/>
        <color theme="1"/>
        <rFont val="Calibri"/>
        <family val="2"/>
      </rPr>
      <t xml:space="preserve">Filter </t>
    </r>
  </si>
  <si>
    <r>
      <rPr>
        <b/>
        <sz val="11"/>
        <color theme="1"/>
        <rFont val="Calibri"/>
        <family val="2"/>
      </rPr>
      <t>Replace</t>
    </r>
    <r>
      <rPr>
        <sz val="11"/>
        <color theme="1"/>
        <rFont val="Calibri"/>
        <family val="2"/>
      </rPr>
      <t xml:space="preserve"> Shutoff &amp; Piping; </t>
    </r>
    <r>
      <rPr>
        <b/>
        <sz val="11"/>
        <color theme="1"/>
        <rFont val="Calibri"/>
        <family val="2"/>
      </rPr>
      <t xml:space="preserve">Rebuild </t>
    </r>
    <r>
      <rPr>
        <sz val="11"/>
        <color theme="1"/>
        <rFont val="Calibri"/>
        <family val="2"/>
      </rPr>
      <t>Fixture</t>
    </r>
  </si>
  <si>
    <r>
      <rPr>
        <b/>
        <sz val="11"/>
        <color theme="1"/>
        <rFont val="Calibri"/>
        <family val="2"/>
      </rPr>
      <t xml:space="preserve">Replace </t>
    </r>
    <r>
      <rPr>
        <sz val="11"/>
        <color theme="1"/>
        <rFont val="Calibri"/>
        <family val="2"/>
      </rPr>
      <t xml:space="preserve">Piping; </t>
    </r>
    <r>
      <rPr>
        <b/>
        <sz val="11"/>
        <color theme="1"/>
        <rFont val="Calibri"/>
        <family val="2"/>
      </rPr>
      <t>Rebuild</t>
    </r>
    <r>
      <rPr>
        <sz val="11"/>
        <color theme="1"/>
        <rFont val="Calibri"/>
        <family val="2"/>
      </rPr>
      <t xml:space="preserve"> Fixture</t>
    </r>
  </si>
  <si>
    <r>
      <rPr>
        <b/>
        <sz val="11"/>
        <color theme="1"/>
        <rFont val="Calibri"/>
        <family val="2"/>
      </rPr>
      <t>Replace</t>
    </r>
    <r>
      <rPr>
        <sz val="11"/>
        <color theme="1"/>
        <rFont val="Calibri"/>
        <family val="2"/>
      </rPr>
      <t xml:space="preserve"> Shutoff; </t>
    </r>
    <r>
      <rPr>
        <b/>
        <sz val="11"/>
        <color theme="1"/>
        <rFont val="Calibri"/>
        <family val="2"/>
      </rPr>
      <t>Rebuild</t>
    </r>
    <r>
      <rPr>
        <sz val="11"/>
        <color theme="1"/>
        <rFont val="Calibri"/>
        <family val="2"/>
      </rPr>
      <t xml:space="preserve"> Fixture</t>
    </r>
  </si>
  <si>
    <r>
      <rPr>
        <b/>
        <sz val="11"/>
        <color theme="1"/>
        <rFont val="Calibri"/>
        <family val="2"/>
      </rPr>
      <t>Replace</t>
    </r>
    <r>
      <rPr>
        <sz val="11"/>
        <color theme="1"/>
        <rFont val="Calibri"/>
        <family val="2"/>
      </rPr>
      <t xml:space="preserve"> Fixture, Shutoff, Piping; </t>
    </r>
    <r>
      <rPr>
        <b/>
        <sz val="11"/>
        <color theme="1"/>
        <rFont val="Calibri"/>
        <family val="2"/>
      </rPr>
      <t xml:space="preserve">Install </t>
    </r>
    <r>
      <rPr>
        <sz val="11"/>
        <color theme="1"/>
        <rFont val="Calibri"/>
        <family val="2"/>
      </rPr>
      <t>Filter</t>
    </r>
  </si>
  <si>
    <r>
      <rPr>
        <b/>
        <sz val="11"/>
        <color theme="1"/>
        <rFont val="Calibri"/>
        <family val="2"/>
      </rPr>
      <t>Replace</t>
    </r>
    <r>
      <rPr>
        <sz val="11"/>
        <color theme="1"/>
        <rFont val="Calibri"/>
        <family val="2"/>
      </rPr>
      <t xml:space="preserve"> Shutoff &amp; Piping;</t>
    </r>
    <r>
      <rPr>
        <b/>
        <sz val="11"/>
        <color theme="1"/>
        <rFont val="Calibri"/>
        <family val="2"/>
      </rPr>
      <t xml:space="preserve"> Install </t>
    </r>
    <r>
      <rPr>
        <sz val="11"/>
        <color theme="1"/>
        <rFont val="Calibri"/>
        <family val="2"/>
      </rPr>
      <t>Filter</t>
    </r>
  </si>
  <si>
    <r>
      <rPr>
        <b/>
        <sz val="11"/>
        <color theme="1"/>
        <rFont val="Calibri"/>
        <family val="2"/>
      </rPr>
      <t xml:space="preserve">Replace </t>
    </r>
    <r>
      <rPr>
        <sz val="11"/>
        <color theme="1"/>
        <rFont val="Calibri"/>
        <family val="2"/>
      </rPr>
      <t xml:space="preserve">Fixture &amp; Piping; </t>
    </r>
    <r>
      <rPr>
        <b/>
        <sz val="11"/>
        <color theme="1"/>
        <rFont val="Calibri"/>
        <family val="2"/>
      </rPr>
      <t>Install</t>
    </r>
    <r>
      <rPr>
        <sz val="11"/>
        <color theme="1"/>
        <rFont val="Calibri"/>
        <family val="2"/>
      </rPr>
      <t xml:space="preserve"> Filter</t>
    </r>
  </si>
  <si>
    <r>
      <rPr>
        <b/>
        <sz val="11"/>
        <color theme="1"/>
        <rFont val="Calibri"/>
        <family val="2"/>
      </rPr>
      <t xml:space="preserve">Replace </t>
    </r>
    <r>
      <rPr>
        <sz val="11"/>
        <color theme="1"/>
        <rFont val="Calibri"/>
        <family val="2"/>
      </rPr>
      <t>Fixture &amp; Shutoff;</t>
    </r>
    <r>
      <rPr>
        <b/>
        <sz val="11"/>
        <color theme="1"/>
        <rFont val="Calibri"/>
        <family val="2"/>
      </rPr>
      <t xml:space="preserve"> Install </t>
    </r>
    <r>
      <rPr>
        <sz val="11"/>
        <color theme="1"/>
        <rFont val="Calibri"/>
        <family val="2"/>
      </rPr>
      <t>Filter</t>
    </r>
  </si>
  <si>
    <r>
      <rPr>
        <b/>
        <sz val="11"/>
        <color theme="1"/>
        <rFont val="Calibri"/>
        <family val="2"/>
      </rPr>
      <t xml:space="preserve">Replace </t>
    </r>
    <r>
      <rPr>
        <sz val="11"/>
        <color theme="1"/>
        <rFont val="Calibri"/>
        <family val="2"/>
      </rPr>
      <t xml:space="preserve">Piping; </t>
    </r>
    <r>
      <rPr>
        <b/>
        <sz val="11"/>
        <color theme="1"/>
        <rFont val="Calibri"/>
        <family val="2"/>
      </rPr>
      <t>Install</t>
    </r>
    <r>
      <rPr>
        <sz val="11"/>
        <color theme="1"/>
        <rFont val="Calibri"/>
        <family val="2"/>
      </rPr>
      <t xml:space="preserve"> Filter</t>
    </r>
  </si>
  <si>
    <r>
      <rPr>
        <b/>
        <sz val="11"/>
        <color theme="1"/>
        <rFont val="Calibri"/>
        <family val="2"/>
      </rPr>
      <t>Replace</t>
    </r>
    <r>
      <rPr>
        <sz val="11"/>
        <color theme="1"/>
        <rFont val="Calibri"/>
        <family val="2"/>
      </rPr>
      <t xml:space="preserve"> Shutoff;</t>
    </r>
    <r>
      <rPr>
        <b/>
        <sz val="11"/>
        <color theme="1"/>
        <rFont val="Calibri"/>
        <family val="2"/>
      </rPr>
      <t xml:space="preserve"> Install </t>
    </r>
    <r>
      <rPr>
        <sz val="11"/>
        <color theme="1"/>
        <rFont val="Calibri"/>
        <family val="2"/>
      </rPr>
      <t>Filter</t>
    </r>
  </si>
  <si>
    <r>
      <rPr>
        <b/>
        <sz val="11"/>
        <color theme="1"/>
        <rFont val="Calibri"/>
        <family val="2"/>
      </rPr>
      <t>Replace</t>
    </r>
    <r>
      <rPr>
        <sz val="11"/>
        <color theme="1"/>
        <rFont val="Calibri"/>
        <family val="2"/>
      </rPr>
      <t xml:space="preserve"> Fixture; </t>
    </r>
    <r>
      <rPr>
        <b/>
        <sz val="11"/>
        <color theme="1"/>
        <rFont val="Calibri"/>
        <family val="2"/>
      </rPr>
      <t xml:space="preserve">Install </t>
    </r>
    <r>
      <rPr>
        <sz val="11"/>
        <color theme="1"/>
        <rFont val="Calibri"/>
        <family val="2"/>
      </rPr>
      <t>Filter</t>
    </r>
  </si>
  <si>
    <r>
      <rPr>
        <b/>
        <sz val="11"/>
        <color theme="1"/>
        <rFont val="Calibri"/>
        <family val="2"/>
      </rPr>
      <t xml:space="preserve">Rebuild </t>
    </r>
    <r>
      <rPr>
        <sz val="11"/>
        <color theme="1"/>
        <rFont val="Calibri"/>
        <family val="2"/>
      </rPr>
      <t xml:space="preserve">Fixture &amp; </t>
    </r>
    <r>
      <rPr>
        <b/>
        <sz val="11"/>
        <color theme="1"/>
        <rFont val="Calibri"/>
        <family val="2"/>
      </rPr>
      <t>Install</t>
    </r>
    <r>
      <rPr>
        <sz val="11"/>
        <color theme="1"/>
        <rFont val="Calibri"/>
        <family val="2"/>
      </rPr>
      <t xml:space="preserve"> Filter</t>
    </r>
  </si>
  <si>
    <r>
      <rPr>
        <b/>
        <sz val="11"/>
        <color theme="1"/>
        <rFont val="Calibri"/>
        <family val="2"/>
      </rPr>
      <t>Install</t>
    </r>
    <r>
      <rPr>
        <sz val="11"/>
        <color theme="1"/>
        <rFont val="Calibri"/>
        <family val="2"/>
      </rPr>
      <t xml:space="preserve"> Filter</t>
    </r>
  </si>
  <si>
    <r>
      <rPr>
        <b/>
        <sz val="11"/>
        <color theme="1"/>
        <rFont val="Calibri"/>
        <family val="2"/>
      </rPr>
      <t>Rebuild</t>
    </r>
    <r>
      <rPr>
        <sz val="11"/>
        <color theme="1"/>
        <rFont val="Calibri"/>
        <family val="2"/>
      </rPr>
      <t xml:space="preserve"> Fixture</t>
    </r>
  </si>
  <si>
    <r>
      <rPr>
        <b/>
        <sz val="11"/>
        <color theme="1"/>
        <rFont val="Calibri"/>
        <family val="2"/>
      </rPr>
      <t>Replace</t>
    </r>
    <r>
      <rPr>
        <sz val="11"/>
        <color theme="1"/>
        <rFont val="Calibri"/>
        <family val="2"/>
      </rPr>
      <t xml:space="preserve"> Fixture, Shutoff, Piping</t>
    </r>
  </si>
  <si>
    <r>
      <rPr>
        <b/>
        <sz val="11"/>
        <color theme="1"/>
        <rFont val="Calibri"/>
        <family val="2"/>
      </rPr>
      <t>Replace</t>
    </r>
    <r>
      <rPr>
        <sz val="11"/>
        <color theme="1"/>
        <rFont val="Calibri"/>
        <family val="2"/>
      </rPr>
      <t xml:space="preserve"> Shutoff &amp; Piping</t>
    </r>
  </si>
  <si>
    <r>
      <rPr>
        <b/>
        <sz val="11"/>
        <color theme="1"/>
        <rFont val="Calibri"/>
        <family val="2"/>
      </rPr>
      <t>Replace</t>
    </r>
    <r>
      <rPr>
        <sz val="11"/>
        <color theme="1"/>
        <rFont val="Calibri"/>
        <family val="2"/>
      </rPr>
      <t xml:space="preserve"> Fixture &amp; Piping</t>
    </r>
  </si>
  <si>
    <r>
      <rPr>
        <b/>
        <sz val="11"/>
        <color theme="1"/>
        <rFont val="Calibri"/>
        <family val="2"/>
      </rPr>
      <t xml:space="preserve">Replace </t>
    </r>
    <r>
      <rPr>
        <sz val="11"/>
        <color theme="1"/>
        <rFont val="Calibri"/>
        <family val="2"/>
      </rPr>
      <t>Fixture &amp; Shutoff</t>
    </r>
  </si>
  <si>
    <r>
      <rPr>
        <b/>
        <sz val="11"/>
        <color theme="1"/>
        <rFont val="Calibri"/>
        <family val="2"/>
      </rPr>
      <t>Replace</t>
    </r>
    <r>
      <rPr>
        <sz val="11"/>
        <color theme="1"/>
        <rFont val="Calibri"/>
        <family val="2"/>
      </rPr>
      <t xml:space="preserve"> Piping</t>
    </r>
  </si>
  <si>
    <r>
      <rPr>
        <b/>
        <sz val="11"/>
        <color theme="1"/>
        <rFont val="Calibri"/>
        <family val="2"/>
      </rPr>
      <t>Replace</t>
    </r>
    <r>
      <rPr>
        <sz val="11"/>
        <color theme="1"/>
        <rFont val="Calibri"/>
        <family val="2"/>
      </rPr>
      <t xml:space="preserve"> Shutoff</t>
    </r>
  </si>
  <si>
    <r>
      <rPr>
        <b/>
        <sz val="11"/>
        <color theme="1"/>
        <rFont val="Calibri"/>
        <family val="2"/>
      </rPr>
      <t>Replace</t>
    </r>
    <r>
      <rPr>
        <sz val="11"/>
        <color theme="1"/>
        <rFont val="Calibri"/>
        <family val="2"/>
      </rPr>
      <t xml:space="preserve"> Fixture</t>
    </r>
  </si>
  <si>
    <r>
      <t>Requires ODE Pre-Approval</t>
    </r>
    <r>
      <rPr>
        <sz val="11"/>
        <rFont val="Calibri"/>
        <family val="2"/>
      </rPr>
      <t>; specify action in "Notes" column</t>
    </r>
  </si>
  <si>
    <r>
      <rPr>
        <b/>
        <sz val="11"/>
        <color theme="1"/>
        <rFont val="Calibri"/>
        <family val="2"/>
      </rPr>
      <t>Replace</t>
    </r>
    <r>
      <rPr>
        <sz val="11"/>
        <color theme="1"/>
        <rFont val="Calibri"/>
        <family val="2"/>
      </rPr>
      <t xml:space="preserve"> Shutoff &amp; Piping; </t>
    </r>
    <r>
      <rPr>
        <b/>
        <sz val="11"/>
        <color theme="1"/>
        <rFont val="Calibri"/>
        <family val="2"/>
      </rPr>
      <t>Rebuild</t>
    </r>
    <r>
      <rPr>
        <sz val="11"/>
        <color theme="1"/>
        <rFont val="Calibri"/>
        <family val="2"/>
      </rPr>
      <t xml:space="preserve"> Fixture; </t>
    </r>
    <r>
      <rPr>
        <b/>
        <sz val="11"/>
        <color theme="1"/>
        <rFont val="Calibri"/>
        <family val="2"/>
      </rPr>
      <t>Install</t>
    </r>
    <r>
      <rPr>
        <sz val="11"/>
        <color theme="1"/>
        <rFont val="Calibri"/>
        <family val="2"/>
      </rPr>
      <t xml:space="preserve"> Filter</t>
    </r>
  </si>
  <si>
    <t>Initial  Test Date</t>
  </si>
  <si>
    <r>
      <t>Lab Cost Per</t>
    </r>
    <r>
      <rPr>
        <b/>
        <sz val="11"/>
        <color rgb="FFC00000"/>
        <rFont val="Calibri"/>
        <family val="2"/>
        <scheme val="minor"/>
      </rPr>
      <t xml:space="preserve"> Initial Test</t>
    </r>
  </si>
  <si>
    <r>
      <t xml:space="preserve">Lab Cost Per </t>
    </r>
    <r>
      <rPr>
        <b/>
        <sz val="11"/>
        <color rgb="FFC00000"/>
        <rFont val="Calibri"/>
        <family val="2"/>
      </rPr>
      <t>Retest</t>
    </r>
  </si>
  <si>
    <t>Paige Turner High School</t>
  </si>
  <si>
    <t>Paige Turner High School Main Building</t>
  </si>
  <si>
    <t>12340300-007BF</t>
  </si>
  <si>
    <t>12340300-008BF</t>
  </si>
  <si>
    <t>12340300-009BF</t>
  </si>
  <si>
    <t>12340300-015CF</t>
  </si>
  <si>
    <t>12340300-016CF</t>
  </si>
  <si>
    <t>12340300-019DW</t>
  </si>
  <si>
    <t>12340300-020WB</t>
  </si>
  <si>
    <t>12340300-021BF</t>
  </si>
  <si>
    <t>12340300-022BF</t>
  </si>
  <si>
    <t>12340300-023BF</t>
  </si>
  <si>
    <t>12340300-024BF</t>
  </si>
  <si>
    <t>12340300-028CF</t>
  </si>
  <si>
    <t>12340300-029CF</t>
  </si>
  <si>
    <t>12340300-030SF</t>
  </si>
  <si>
    <t>12340300-031BF</t>
  </si>
  <si>
    <t>12340300-001NS</t>
  </si>
  <si>
    <t>12340300-002DW</t>
  </si>
  <si>
    <t>12340300-003WB</t>
  </si>
  <si>
    <t>12340300-004BF</t>
  </si>
  <si>
    <t>12340300-005BF</t>
  </si>
  <si>
    <t>12340300-006BF</t>
  </si>
  <si>
    <t>Form Completed By:</t>
  </si>
  <si>
    <t>✻</t>
  </si>
  <si>
    <t>School/Campus Name:</t>
  </si>
  <si>
    <r>
      <rPr>
        <b/>
        <sz val="11"/>
        <color rgb="FFC00000"/>
        <rFont val="Calibri"/>
        <family val="2"/>
      </rPr>
      <t>To be filled in ONLY when retesting has been conducted</t>
    </r>
    <r>
      <rPr>
        <sz val="11"/>
        <rFont val="Calibri"/>
        <family val="2"/>
      </rPr>
      <t>. Input the final test result once the problem has been corrected. It is NOT necessary to record any test results for samples drawn between the initial sample and the final sample. This number must represent the result in parts per billion (ppb), but do NOT include ‘ppb’ in this column. Just input the number.</t>
    </r>
  </si>
  <si>
    <t>HOLLA School</t>
  </si>
  <si>
    <t>Ukiah Charter School</t>
  </si>
  <si>
    <t>Virtual Preparatory Academy of Oregon</t>
  </si>
  <si>
    <r>
      <t>Important Notes</t>
    </r>
    <r>
      <rPr>
        <b/>
        <sz val="13"/>
        <color theme="0"/>
        <rFont val="Calibri"/>
        <family val="2"/>
      </rPr>
      <t>:</t>
    </r>
  </si>
  <si>
    <r>
      <t>Required Inputs</t>
    </r>
    <r>
      <rPr>
        <b/>
        <sz val="13"/>
        <color theme="0"/>
        <rFont val="Calibri"/>
        <family val="2"/>
      </rPr>
      <t>:</t>
    </r>
  </si>
  <si>
    <r>
      <t xml:space="preserve">School/Campus Name </t>
    </r>
    <r>
      <rPr>
        <b/>
        <i/>
        <sz val="11"/>
        <color theme="1"/>
        <rFont val="Calibri"/>
        <family val="2"/>
      </rPr>
      <t>(</t>
    </r>
    <r>
      <rPr>
        <b/>
        <i/>
        <sz val="11"/>
        <color rgb="FFC00000"/>
        <rFont val="Calibri"/>
        <family val="2"/>
      </rPr>
      <t>above</t>
    </r>
    <r>
      <rPr>
        <b/>
        <i/>
        <sz val="11"/>
        <color theme="1"/>
        <rFont val="Calibri"/>
        <family val="2"/>
      </rPr>
      <t>)</t>
    </r>
    <r>
      <rPr>
        <b/>
        <sz val="11"/>
        <color theme="1"/>
        <rFont val="Calibri"/>
        <family val="2"/>
      </rPr>
      <t>:</t>
    </r>
  </si>
  <si>
    <t>Enter your entity's ODE assigned ESD, District, or Charter School ID.</t>
  </si>
  <si>
    <t>The name of your ESD, district, or charter school will autofill.</t>
  </si>
  <si>
    <t>Building ID # (BIN):</t>
  </si>
  <si>
    <t>Fixture ID # (FIN)</t>
  </si>
  <si>
    <t>Fixture ID # (FIN):</t>
  </si>
  <si>
    <r>
      <t xml:space="preserve">It is </t>
    </r>
    <r>
      <rPr>
        <b/>
        <sz val="12"/>
        <color rgb="FFC00000"/>
        <rFont val="Calibri"/>
        <family val="2"/>
      </rPr>
      <t>highly recommended</t>
    </r>
    <r>
      <rPr>
        <b/>
        <sz val="12"/>
        <color theme="1"/>
        <rFont val="Calibri"/>
        <family val="2"/>
      </rPr>
      <t xml:space="preserve"> that you complete and submit </t>
    </r>
    <r>
      <rPr>
        <b/>
        <u/>
        <sz val="12"/>
        <color rgb="FFC00000"/>
        <rFont val="Calibri"/>
        <family val="2"/>
      </rPr>
      <t>one</t>
    </r>
    <r>
      <rPr>
        <b/>
        <sz val="12"/>
        <color theme="1"/>
        <rFont val="Calibri"/>
        <family val="2"/>
      </rPr>
      <t xml:space="preserve"> </t>
    </r>
    <r>
      <rPr>
        <b/>
        <sz val="12"/>
        <color rgb="FFC00000"/>
        <rFont val="Calibri"/>
        <family val="2"/>
      </rPr>
      <t>template for a single building</t>
    </r>
    <r>
      <rPr>
        <b/>
        <sz val="12"/>
        <color theme="1"/>
        <rFont val="Calibri"/>
        <family val="2"/>
      </rPr>
      <t xml:space="preserve"> for review and confirmation that everything is correct </t>
    </r>
    <r>
      <rPr>
        <b/>
        <sz val="12"/>
        <color rgb="FFC00000"/>
        <rFont val="Calibri"/>
        <family val="2"/>
      </rPr>
      <t>before</t>
    </r>
    <r>
      <rPr>
        <b/>
        <sz val="12"/>
        <color theme="1"/>
        <rFont val="Calibri"/>
        <family val="2"/>
      </rPr>
      <t xml:space="preserve"> completing all templates. </t>
    </r>
  </si>
  <si>
    <t xml:space="preserve">For schools/campuses with more than 10 buildings, make a copy of one of the building tabs below for each additional building. </t>
  </si>
  <si>
    <r>
      <t xml:space="preserve">Complete </t>
    </r>
    <r>
      <rPr>
        <b/>
        <sz val="13"/>
        <color rgb="FFC00000"/>
        <rFont val="Calibri"/>
        <family val="2"/>
      </rPr>
      <t>one workbook/file per school/campus</t>
    </r>
    <r>
      <rPr>
        <b/>
        <sz val="13"/>
        <rFont val="Calibri"/>
        <family val="2"/>
      </rPr>
      <t xml:space="preserve">, with </t>
    </r>
    <r>
      <rPr>
        <b/>
        <sz val="13"/>
        <color rgb="FFC00000"/>
        <rFont val="Calibri"/>
        <family val="2"/>
      </rPr>
      <t>one tab for each building</t>
    </r>
    <r>
      <rPr>
        <b/>
        <sz val="13"/>
        <rFont val="Calibri"/>
        <family val="2"/>
      </rPr>
      <t xml:space="preserve"> at that school/campus.</t>
    </r>
  </si>
  <si>
    <t>20)</t>
  </si>
  <si>
    <t>Fixture Location/Expense Description:</t>
  </si>
  <si>
    <r>
      <t xml:space="preserve">Lab Cost Per </t>
    </r>
    <r>
      <rPr>
        <b/>
        <sz val="11"/>
        <color rgb="FFC00000"/>
        <rFont val="Calibri"/>
        <family val="2"/>
      </rPr>
      <t>Initial Test</t>
    </r>
    <r>
      <rPr>
        <b/>
        <sz val="11"/>
        <color theme="1"/>
        <rFont val="Calibri"/>
        <family val="2"/>
      </rPr>
      <t>:</t>
    </r>
  </si>
  <si>
    <r>
      <t xml:space="preserve">Lab Cost Per </t>
    </r>
    <r>
      <rPr>
        <b/>
        <sz val="11"/>
        <color rgb="FFC00000"/>
        <rFont val="Calibri"/>
        <family val="2"/>
      </rPr>
      <t>Retest</t>
    </r>
    <r>
      <rPr>
        <b/>
        <sz val="11"/>
        <color theme="1"/>
        <rFont val="Calibri"/>
        <family val="2"/>
      </rPr>
      <t>:</t>
    </r>
  </si>
  <si>
    <t>Notes:</t>
  </si>
  <si>
    <r>
      <t xml:space="preserve">In this column, input the </t>
    </r>
    <r>
      <rPr>
        <b/>
        <sz val="11"/>
        <rFont val="Calibri"/>
        <family val="2"/>
      </rPr>
      <t xml:space="preserve">cost per sample charged for the </t>
    </r>
    <r>
      <rPr>
        <b/>
        <sz val="11"/>
        <color rgb="FFC00000"/>
        <rFont val="Calibri"/>
        <family val="2"/>
      </rPr>
      <t>initial tests</t>
    </r>
    <r>
      <rPr>
        <sz val="11"/>
        <rFont val="Calibri"/>
        <family val="2"/>
      </rPr>
      <t>. You will need to input this number for each row, as appropriate.</t>
    </r>
  </si>
  <si>
    <r>
      <t xml:space="preserve">In this column, input the </t>
    </r>
    <r>
      <rPr>
        <b/>
        <sz val="11"/>
        <rFont val="Calibri"/>
        <family val="2"/>
      </rPr>
      <t xml:space="preserve">cost per sample charged for the </t>
    </r>
    <r>
      <rPr>
        <b/>
        <sz val="11"/>
        <color rgb="FFC00000"/>
        <rFont val="Calibri"/>
        <family val="2"/>
      </rPr>
      <t>retests</t>
    </r>
    <r>
      <rPr>
        <sz val="11"/>
        <rFont val="Calibri"/>
        <family val="2"/>
      </rPr>
      <t>, if applicable. You will need to input this number for each row, as appropriate.</t>
    </r>
  </si>
  <si>
    <t>21)</t>
  </si>
  <si>
    <t>22)</t>
  </si>
  <si>
    <t>23)</t>
  </si>
  <si>
    <r>
      <t xml:space="preserve">Form Completed By </t>
    </r>
    <r>
      <rPr>
        <b/>
        <i/>
        <sz val="11"/>
        <color theme="1"/>
        <rFont val="Calibri"/>
        <family val="2"/>
      </rPr>
      <t>(</t>
    </r>
    <r>
      <rPr>
        <b/>
        <i/>
        <sz val="11"/>
        <color rgb="FFC00000"/>
        <rFont val="Calibri"/>
        <family val="2"/>
      </rPr>
      <t>above</t>
    </r>
    <r>
      <rPr>
        <b/>
        <i/>
        <sz val="11"/>
        <color theme="1"/>
        <rFont val="Calibri"/>
        <family val="2"/>
      </rPr>
      <t>)</t>
    </r>
    <r>
      <rPr>
        <b/>
        <sz val="11"/>
        <color theme="1"/>
        <rFont val="Calibri"/>
        <family val="2"/>
      </rPr>
      <t>:</t>
    </r>
  </si>
  <si>
    <r>
      <t xml:space="preserve">Email Address </t>
    </r>
    <r>
      <rPr>
        <b/>
        <i/>
        <sz val="11"/>
        <color theme="1"/>
        <rFont val="Calibri"/>
        <family val="2"/>
      </rPr>
      <t>(</t>
    </r>
    <r>
      <rPr>
        <b/>
        <i/>
        <sz val="11"/>
        <color rgb="FFC00000"/>
        <rFont val="Calibri"/>
        <family val="2"/>
      </rPr>
      <t>above</t>
    </r>
    <r>
      <rPr>
        <b/>
        <i/>
        <sz val="11"/>
        <color theme="1"/>
        <rFont val="Calibri"/>
        <family val="2"/>
      </rPr>
      <t>)</t>
    </r>
    <r>
      <rPr>
        <b/>
        <sz val="11"/>
        <color theme="1"/>
        <rFont val="Calibri"/>
        <family val="2"/>
      </rPr>
      <t>:</t>
    </r>
  </si>
  <si>
    <t>Enter the name and title of the person completing this form.</t>
  </si>
  <si>
    <t>Enter the email address of the person completing this form.</t>
  </si>
  <si>
    <t>Use this field to provide any additional information.</t>
  </si>
  <si>
    <r>
      <rPr>
        <sz val="11"/>
        <rFont val="Calibri"/>
        <family val="2"/>
      </rPr>
      <t xml:space="preserve">This is the </t>
    </r>
    <r>
      <rPr>
        <b/>
        <sz val="11"/>
        <rFont val="Calibri"/>
        <family val="2"/>
      </rPr>
      <t>Fixture ID Number (FIN)</t>
    </r>
    <r>
      <rPr>
        <sz val="11"/>
        <rFont val="Calibri"/>
        <family val="2"/>
      </rPr>
      <t xml:space="preserve"> you have assigned to each fixture using the </t>
    </r>
    <r>
      <rPr>
        <b/>
        <u/>
        <sz val="11"/>
        <color theme="10"/>
        <rFont val="Calibri"/>
        <family val="2"/>
      </rPr>
      <t>ODE fixture numbering protocol</t>
    </r>
    <r>
      <rPr>
        <sz val="11"/>
        <rFont val="Calibri"/>
        <family val="2"/>
      </rPr>
      <t>. It will be a 13 digit number.</t>
    </r>
  </si>
  <si>
    <r>
      <t xml:space="preserve">Use this column to record miscellaneous costs such as metal digestion or rush fees. </t>
    </r>
    <r>
      <rPr>
        <b/>
        <sz val="11"/>
        <color rgb="FFC00000"/>
        <rFont val="Calibri"/>
        <family val="2"/>
      </rPr>
      <t>This column should not be used on the same row as results for a fixture or shipping expenses</t>
    </r>
    <r>
      <rPr>
        <sz val="11"/>
        <rFont val="Calibri"/>
        <family val="2"/>
      </rPr>
      <t>, but should be put in a separate row, with detail of what the expense is for filled out in the Fixture Location/Description column.</t>
    </r>
  </si>
  <si>
    <r>
      <t xml:space="preserve">In this column, you will input the unique location description for each fixture. The description should be sufficient such that a person </t>
    </r>
    <r>
      <rPr>
        <b/>
        <sz val="11"/>
        <rFont val="Calibri"/>
        <family val="2"/>
      </rPr>
      <t>without specific knowledge of your building</t>
    </r>
    <r>
      <rPr>
        <sz val="11"/>
        <rFont val="Calibri"/>
        <family val="2"/>
      </rPr>
      <t xml:space="preserve"> would be able to find the fixture in question based only on this description.</t>
    </r>
  </si>
  <si>
    <r>
      <t>The minimum level of lead that can be detected in a sample (</t>
    </r>
    <r>
      <rPr>
        <b/>
        <sz val="11"/>
        <color theme="1"/>
        <rFont val="Calibri"/>
        <family val="2"/>
      </rPr>
      <t>in ppb</t>
    </r>
    <r>
      <rPr>
        <sz val="11"/>
        <color theme="1"/>
        <rFont val="Calibri"/>
        <family val="2"/>
      </rPr>
      <t>) as indicated in the lab report.</t>
    </r>
  </si>
  <si>
    <r>
      <rPr>
        <b/>
        <sz val="13"/>
        <rFont val="Calibri"/>
        <family val="2"/>
      </rPr>
      <t xml:space="preserve">This form </t>
    </r>
    <r>
      <rPr>
        <b/>
        <sz val="13"/>
        <color rgb="FFC00000"/>
        <rFont val="Calibri"/>
        <family val="2"/>
      </rPr>
      <t>must</t>
    </r>
    <r>
      <rPr>
        <b/>
        <sz val="13"/>
        <rFont val="Calibri"/>
        <family val="2"/>
      </rPr>
      <t xml:space="preserve"> be submitted </t>
    </r>
    <r>
      <rPr>
        <b/>
        <sz val="13"/>
        <color rgb="FFC00000"/>
        <rFont val="Calibri"/>
        <family val="2"/>
      </rPr>
      <t>in Excel format</t>
    </r>
    <r>
      <rPr>
        <b/>
        <sz val="13"/>
        <rFont val="Calibri"/>
        <family val="2"/>
      </rPr>
      <t xml:space="preserve"> to:</t>
    </r>
    <r>
      <rPr>
        <sz val="11"/>
        <color theme="1"/>
        <rFont val="Calibri"/>
        <family val="2"/>
      </rPr>
      <t/>
    </r>
  </si>
  <si>
    <t>ODE.WaterTesting@ode.oregon.gov</t>
  </si>
  <si>
    <t>This would be the result from the first Draw sample for a given fixture. This must be the 
test result represented in parts per billion (ppb), but do NOT include ‘ppb’ in this column. Just input the number.</t>
  </si>
  <si>
    <r>
      <rPr>
        <b/>
        <sz val="11"/>
        <color rgb="FFC00000"/>
        <rFont val="Calibri"/>
        <family val="2"/>
      </rPr>
      <t>To be filled in ONLY when retesting has been conducted.</t>
    </r>
    <r>
      <rPr>
        <sz val="11"/>
        <rFont val="Calibri"/>
        <family val="2"/>
      </rPr>
      <t xml:space="preserve"> If additional tests were required because the initial Draw test was high, record the number of additional tests in this column. 
Do NOT include the initial test in this number.</t>
    </r>
  </si>
  <si>
    <r>
      <t xml:space="preserve">This column would be the date that the initial first Draw samples were </t>
    </r>
    <r>
      <rPr>
        <b/>
        <sz val="11"/>
        <color rgb="FFC00000"/>
        <rFont val="Calibri"/>
        <family val="2"/>
      </rPr>
      <t>actually drawn</t>
    </r>
    <r>
      <rPr>
        <sz val="11"/>
        <rFont val="Calibri"/>
        <family val="2"/>
      </rPr>
      <t>, 
NOT the date that the lab received or tested the samples.</t>
    </r>
  </si>
  <si>
    <t>School ID #:</t>
  </si>
  <si>
    <t>Dist ID</t>
  </si>
  <si>
    <t>Schl ID</t>
  </si>
  <si>
    <t>Schl Name</t>
  </si>
  <si>
    <t>-</t>
  </si>
  <si>
    <t>X</t>
  </si>
  <si>
    <t>Adel Elementary School</t>
  </si>
  <si>
    <t>Adrian Elementary School</t>
  </si>
  <si>
    <t>Adrian High School</t>
  </si>
  <si>
    <t>Amity Elementary School</t>
  </si>
  <si>
    <t>Amity High School</t>
  </si>
  <si>
    <t>Amity Middle School</t>
  </si>
  <si>
    <t>W W Jones Elementary School</t>
  </si>
  <si>
    <t>Ashland High School</t>
  </si>
  <si>
    <t>Ashland Middle School</t>
  </si>
  <si>
    <t>Bellview Elementary School</t>
  </si>
  <si>
    <t>Helman Elementary School</t>
  </si>
  <si>
    <t>TRAILS Outdoor School</t>
  </si>
  <si>
    <t>Walker Elementary School</t>
  </si>
  <si>
    <t>Ashwood Elementary School</t>
  </si>
  <si>
    <t>Astor Elementary School</t>
  </si>
  <si>
    <t>Astoria Middle School</t>
  </si>
  <si>
    <t>Astoria Senior High School</t>
  </si>
  <si>
    <t>Lewis &amp; Clark Elementary School</t>
  </si>
  <si>
    <t>Athena Elementary School</t>
  </si>
  <si>
    <t>Weston Middle School</t>
  </si>
  <si>
    <t>Weston-McEwen High School</t>
  </si>
  <si>
    <t>Baker Early Learning Center</t>
  </si>
  <si>
    <t>Baker High School</t>
  </si>
  <si>
    <t>Baker Middle School</t>
  </si>
  <si>
    <t>Baker Virtual Academy</t>
  </si>
  <si>
    <t>Brooklyn Primary School</t>
  </si>
  <si>
    <t>Eagle Cap Innovative Jr/Sr High School</t>
  </si>
  <si>
    <t>Haines Elementary School</t>
  </si>
  <si>
    <t>Keating Elementary School</t>
  </si>
  <si>
    <t>South Baker Intermediate School</t>
  </si>
  <si>
    <t>Bandon Senior High School</t>
  </si>
  <si>
    <t>Harbor Lights Middle School</t>
  </si>
  <si>
    <t>Ocean Crest Elementary School</t>
  </si>
  <si>
    <t>Banks Elementary School</t>
  </si>
  <si>
    <t>Banks High School</t>
  </si>
  <si>
    <t>Banks Middle School</t>
  </si>
  <si>
    <t>Aloha High School</t>
  </si>
  <si>
    <t>Aloha-Huber Park School</t>
  </si>
  <si>
    <t>Arts and Communication Magnet Academy</t>
  </si>
  <si>
    <t>Barnes Elementary School</t>
  </si>
  <si>
    <t>Beaver Acres Elementary School</t>
  </si>
  <si>
    <t>Beaverton Academy of Science and Engineering</t>
  </si>
  <si>
    <t>Beaverton High School</t>
  </si>
  <si>
    <t>Bethany Elementary School</t>
  </si>
  <si>
    <t>Bonny Slope Elementary School</t>
  </si>
  <si>
    <t>Cedar Mill Elementary School</t>
  </si>
  <si>
    <t>Cedar Park Middle School</t>
  </si>
  <si>
    <t>Chehalem Elementary School</t>
  </si>
  <si>
    <t>Community School</t>
  </si>
  <si>
    <t>Conestoga Middle School</t>
  </si>
  <si>
    <t>Cooper Mountain Elementary School</t>
  </si>
  <si>
    <t>Elmonica Elementary School</t>
  </si>
  <si>
    <t>Errol Hassell Elementary School</t>
  </si>
  <si>
    <t>Findley Elementary</t>
  </si>
  <si>
    <t>Fir Grove Elementary School</t>
  </si>
  <si>
    <t>Five Oaks Middle School</t>
  </si>
  <si>
    <t>FLEX Online School</t>
  </si>
  <si>
    <t>Greenway Elementary School</t>
  </si>
  <si>
    <t>Hazeldale Elementary School</t>
  </si>
  <si>
    <t>Highland Park Middle School</t>
  </si>
  <si>
    <t>Hiteon Elementary School</t>
  </si>
  <si>
    <t>International School of Beaverton</t>
  </si>
  <si>
    <t>Jacob Wismer Elementary School</t>
  </si>
  <si>
    <t>Kinnaman Elementary School</t>
  </si>
  <si>
    <t>McKay Elementary School</t>
  </si>
  <si>
    <t>McKinley Elementary School</t>
  </si>
  <si>
    <t>Meadow Park Middle School</t>
  </si>
  <si>
    <t>Montclair Elementary School</t>
  </si>
  <si>
    <t>Mountain View Middle School</t>
  </si>
  <si>
    <t>Mountainside High School</t>
  </si>
  <si>
    <t>Nancy Ryles Elementary School</t>
  </si>
  <si>
    <t>Oak Hills Elementary School</t>
  </si>
  <si>
    <t>Raleigh Hills Elementary School</t>
  </si>
  <si>
    <t>Raleigh Park Elementary School</t>
  </si>
  <si>
    <t>Ridgewood Elementary School</t>
  </si>
  <si>
    <t>Rock Creek Elementary School</t>
  </si>
  <si>
    <t>Sato Elementary School</t>
  </si>
  <si>
    <t>Scholls Heights Elementary School</t>
  </si>
  <si>
    <t>Sexton Mountain Elementary School</t>
  </si>
  <si>
    <t>Southridge High School</t>
  </si>
  <si>
    <t>Springville Elementary School</t>
  </si>
  <si>
    <t>Stoller Middle School</t>
  </si>
  <si>
    <t>Sunset High School</t>
  </si>
  <si>
    <t>Terra Linda Elementary School</t>
  </si>
  <si>
    <t>Tumwater Middle School</t>
  </si>
  <si>
    <t>Vose Elementary School</t>
  </si>
  <si>
    <t>West Tualatin View Elementary School</t>
  </si>
  <si>
    <t>Westview High School</t>
  </si>
  <si>
    <t>Whitford Middle School</t>
  </si>
  <si>
    <t>William Walker Elementary School</t>
  </si>
  <si>
    <t>Amity Creek Elementary School</t>
  </si>
  <si>
    <t>Bear Creek Elementary School</t>
  </si>
  <si>
    <t>Bend Senior High School</t>
  </si>
  <si>
    <t>Bend Tech Academy</t>
  </si>
  <si>
    <t>Buckingham Elementary School</t>
  </si>
  <si>
    <t>Caldera High School</t>
  </si>
  <si>
    <t>Cascade Middle School</t>
  </si>
  <si>
    <t>Elk Meadow Elementary School</t>
  </si>
  <si>
    <t>Ensworth Elementary School</t>
  </si>
  <si>
    <t>High Desert Middle School</t>
  </si>
  <si>
    <t>High Lakes Elementary School</t>
  </si>
  <si>
    <t>Juniper Elementary School</t>
  </si>
  <si>
    <t>LaPine Elementary School</t>
  </si>
  <si>
    <t>LaPine Middle School</t>
  </si>
  <si>
    <t>LaPine Senior High School</t>
  </si>
  <si>
    <t>Lava Ridge Elementary School</t>
  </si>
  <si>
    <t>Mountain View Senior High School</t>
  </si>
  <si>
    <t>North Star Elementary</t>
  </si>
  <si>
    <t>Pacific Crest Middle School</t>
  </si>
  <si>
    <t>Pilot Butte Middle School</t>
  </si>
  <si>
    <t>Pine Ridge Elementary</t>
  </si>
  <si>
    <t>Ponderosa Elementary</t>
  </si>
  <si>
    <t>R E Jewell Elementary School</t>
  </si>
  <si>
    <t>Realms High School</t>
  </si>
  <si>
    <t>Realms Middle School</t>
  </si>
  <si>
    <t>Rosland Elementary</t>
  </si>
  <si>
    <t>Silver Rail Elementary School</t>
  </si>
  <si>
    <t>Sky View Middle School</t>
  </si>
  <si>
    <t>Summit High School</t>
  </si>
  <si>
    <t>Three Rivers Elementary School</t>
  </si>
  <si>
    <t>William E Miller Elementary</t>
  </si>
  <si>
    <t>Clear Lake Elementary School</t>
  </si>
  <si>
    <t>Danebo Elementary School</t>
  </si>
  <si>
    <t>Fairfield Elementary School</t>
  </si>
  <si>
    <t>Irving Elementary School</t>
  </si>
  <si>
    <t>Kalapuya High School</t>
  </si>
  <si>
    <t>Malabon Elementary School</t>
  </si>
  <si>
    <t>Meadow View School</t>
  </si>
  <si>
    <t>Prairie Mountain School</t>
  </si>
  <si>
    <t>Shasta Middle School</t>
  </si>
  <si>
    <t>Willamette High School</t>
  </si>
  <si>
    <t>Azalea Middle School</t>
  </si>
  <si>
    <t>Brookings-Harbor High School</t>
  </si>
  <si>
    <t>Kalmiopsis Elementary School</t>
  </si>
  <si>
    <t>Baker Prairie Middle School</t>
  </si>
  <si>
    <t>Canby High School</t>
  </si>
  <si>
    <t>Carus School</t>
  </si>
  <si>
    <t>Cecile Trost Elementary School</t>
  </si>
  <si>
    <t>Howard Eccles Elementary School</t>
  </si>
  <si>
    <t>Ninety-One School</t>
  </si>
  <si>
    <t>Philander Lee Elementary School</t>
  </si>
  <si>
    <t>William Knight Elementary School</t>
  </si>
  <si>
    <t>Aumsville Elementary School</t>
  </si>
  <si>
    <t>Cascade Junior High School</t>
  </si>
  <si>
    <t>Cascade Opportunity Center</t>
  </si>
  <si>
    <t>Cascade Senior High School</t>
  </si>
  <si>
    <t>Cloverdale Elementary School</t>
  </si>
  <si>
    <t>Turner Elementary School</t>
  </si>
  <si>
    <t>Butler Creek Elementary School</t>
  </si>
  <si>
    <t>Centennial High School</t>
  </si>
  <si>
    <t>Centennial Middle School</t>
  </si>
  <si>
    <t>Meadows Elementary</t>
  </si>
  <si>
    <t>Oliver Middle</t>
  </si>
  <si>
    <t>Parklane Elementary School</t>
  </si>
  <si>
    <t>Patrick Lynch Elementary</t>
  </si>
  <si>
    <t>Pleasant Valley Elementary School</t>
  </si>
  <si>
    <t>Powell Butte Elementary School</t>
  </si>
  <si>
    <t>Riley Creek Elementary School</t>
  </si>
  <si>
    <t>Central Linn Elementary School</t>
  </si>
  <si>
    <t>Central Linn High School</t>
  </si>
  <si>
    <t>Central Point Elementary School</t>
  </si>
  <si>
    <t>Hanby Middle School</t>
  </si>
  <si>
    <t>Jewett Elementary School</t>
  </si>
  <si>
    <t>Patrick Elementary School</t>
  </si>
  <si>
    <t>Richardson Elementary School</t>
  </si>
  <si>
    <t>Rogue Primary School</t>
  </si>
  <si>
    <t>Sams Valley Elementary School</t>
  </si>
  <si>
    <t>Scenic Middle School</t>
  </si>
  <si>
    <t>Ash Creek Elementary School</t>
  </si>
  <si>
    <t>Central High School</t>
  </si>
  <si>
    <t>Independence Elementary School</t>
  </si>
  <si>
    <t>Monmouth Elementary School</t>
  </si>
  <si>
    <t>Talmadge Middle School</t>
  </si>
  <si>
    <t>Clatskanie Elementary School</t>
  </si>
  <si>
    <t>Clatskanie Middle/High School</t>
  </si>
  <si>
    <t>Colton Elementary School</t>
  </si>
  <si>
    <t>Colton High School</t>
  </si>
  <si>
    <t>Colton Middle School</t>
  </si>
  <si>
    <t>Colton Virtual Academy</t>
  </si>
  <si>
    <t>Condon Elementary School</t>
  </si>
  <si>
    <t>Condon High School</t>
  </si>
  <si>
    <t>Destinations Academy</t>
  </si>
  <si>
    <t>Eastside School</t>
  </si>
  <si>
    <t>Madison Elementary School</t>
  </si>
  <si>
    <t>Marshfield Junior High</t>
  </si>
  <si>
    <t>Marshfield Senior High School</t>
  </si>
  <si>
    <t>Millicoma School</t>
  </si>
  <si>
    <t>Sunset School</t>
  </si>
  <si>
    <t>Coquille Junior Senior High</t>
  </si>
  <si>
    <t>Coquille Valley Elementary</t>
  </si>
  <si>
    <t>Lincoln School of Early Learning</t>
  </si>
  <si>
    <t>Winter Lakes Elementary</t>
  </si>
  <si>
    <t>Winter Lakes High</t>
  </si>
  <si>
    <t>Adams Elementary School</t>
  </si>
  <si>
    <t>Bessie Coleman Elementary School</t>
  </si>
  <si>
    <t>Cheldelin Middle School</t>
  </si>
  <si>
    <t>Corvallis High School</t>
  </si>
  <si>
    <t>Crescent Valley High School</t>
  </si>
  <si>
    <t>Franklin School</t>
  </si>
  <si>
    <t>Garfield Elementary School</t>
  </si>
  <si>
    <t>Kathryn Jones Harrison Elementary School</t>
  </si>
  <si>
    <t>Letitia Carson Elementary School</t>
  </si>
  <si>
    <t>Lincoln Elementary School</t>
  </si>
  <si>
    <t>Linus Pauling Middle School</t>
  </si>
  <si>
    <t>Mt View Elementary School</t>
  </si>
  <si>
    <t>Creslane Elementary School</t>
  </si>
  <si>
    <t>Creswell High School</t>
  </si>
  <si>
    <t>Creswell Middle School</t>
  </si>
  <si>
    <t>Barnes Butte Elementary</t>
  </si>
  <si>
    <t>Brothers Elementary School</t>
  </si>
  <si>
    <t>Crook County High School</t>
  </si>
  <si>
    <t>Crook County Middle School</t>
  </si>
  <si>
    <t>Crooked River Elementary School</t>
  </si>
  <si>
    <t>Paulina School</t>
  </si>
  <si>
    <t>Pioneer Secondary Alternative High School</t>
  </si>
  <si>
    <t>Steins Pillar Elementary</t>
  </si>
  <si>
    <t>Applegate Elementary School</t>
  </si>
  <si>
    <t>Culver Elementary School</t>
  </si>
  <si>
    <t>Culver High School</t>
  </si>
  <si>
    <t>Culver Middle School</t>
  </si>
  <si>
    <t>Dallas High School</t>
  </si>
  <si>
    <t>LaCreole Middle School</t>
  </si>
  <si>
    <t>Lyle Elementary School</t>
  </si>
  <si>
    <t>Oakdale Heights Elementary School</t>
  </si>
  <si>
    <t>Whitworth Elementary School</t>
  </si>
  <si>
    <t>Alice Ott Middle School</t>
  </si>
  <si>
    <t>Cherry Park Elementary School</t>
  </si>
  <si>
    <t>David Douglas High School</t>
  </si>
  <si>
    <t>Earl Boyles Elementary</t>
  </si>
  <si>
    <t>Floyd Light Middle School</t>
  </si>
  <si>
    <t>Gilbert Heights Elementary School</t>
  </si>
  <si>
    <t>Gilbert Park Elementary School</t>
  </si>
  <si>
    <t>Lincoln Park Elementary School</t>
  </si>
  <si>
    <t>Menlo Park Elementary School</t>
  </si>
  <si>
    <t>Mill Park Elementary School</t>
  </si>
  <si>
    <t>Ron Russell Middle School</t>
  </si>
  <si>
    <t>Ventura Park Elementary School</t>
  </si>
  <si>
    <t>West Powellhurst Elementary School</t>
  </si>
  <si>
    <t>Dayton Grade School</t>
  </si>
  <si>
    <t>Dayton High School</t>
  </si>
  <si>
    <t>Dayton Jr High School</t>
  </si>
  <si>
    <t>Dayville School</t>
  </si>
  <si>
    <t>Diamond Elementary School</t>
  </si>
  <si>
    <t>Double O Elementary School</t>
  </si>
  <si>
    <t>Eastwood Elementary School</t>
  </si>
  <si>
    <t>Fullerton IV Elementary School</t>
  </si>
  <si>
    <t>Green Elementary School</t>
  </si>
  <si>
    <t>Hucrest Elementary School</t>
  </si>
  <si>
    <t>John C Fremont Middle School</t>
  </si>
  <si>
    <t>Joseph Lane Middle School</t>
  </si>
  <si>
    <t>Melrose Elementary School</t>
  </si>
  <si>
    <t>Roseburg High School</t>
  </si>
  <si>
    <t>Sunnyslope Elementary School</t>
  </si>
  <si>
    <t>Winchester Elementary</t>
  </si>
  <si>
    <t>Drewsey Elementary School</t>
  </si>
  <si>
    <t>Dufur School</t>
  </si>
  <si>
    <t>Eagle Point High School</t>
  </si>
  <si>
    <t>Eagle Point Middle School</t>
  </si>
  <si>
    <t>Eagle Rock Elementary School</t>
  </si>
  <si>
    <t>Hillside Elementary</t>
  </si>
  <si>
    <t>Lake Creek Learning Center</t>
  </si>
  <si>
    <t>Shady Cove School</t>
  </si>
  <si>
    <t>Table Rock Elementary</t>
  </si>
  <si>
    <t>URCEO-Upper Rogue Center for Educational Opportunities</t>
  </si>
  <si>
    <t>White Mountain Middle School</t>
  </si>
  <si>
    <t>Echo School</t>
  </si>
  <si>
    <t>Elgin High School</t>
  </si>
  <si>
    <t>Stella Mayfield Elementary School</t>
  </si>
  <si>
    <t>Enterprise Elementary School</t>
  </si>
  <si>
    <t>Enterprise High School</t>
  </si>
  <si>
    <t>Clackamas River Elementary School</t>
  </si>
  <si>
    <t>Estacada High School</t>
  </si>
  <si>
    <t>Estacada Middle School</t>
  </si>
  <si>
    <t>River Mill Elementary School</t>
  </si>
  <si>
    <t>Arts and Technology Academy at Jefferson</t>
  </si>
  <si>
    <t>Awbrey Park Elementary School</t>
  </si>
  <si>
    <t>Buena Vista Elementary School</t>
  </si>
  <si>
    <t>Cal Young Middle School</t>
  </si>
  <si>
    <t xml:space="preserve">Camas Ridge Community Elementary </t>
  </si>
  <si>
    <t>Cesar Chavez Elementary School</t>
  </si>
  <si>
    <t>Charlemagne French Immersion Elementary School</t>
  </si>
  <si>
    <t>Churchill High School</t>
  </si>
  <si>
    <t>Edgewood Community Elementary School</t>
  </si>
  <si>
    <t>Edison Elementary School</t>
  </si>
  <si>
    <t>Family School</t>
  </si>
  <si>
    <t>Gilham Elementary School</t>
  </si>
  <si>
    <t>Holt Elementary School</t>
  </si>
  <si>
    <t>Howard Elementary School</t>
  </si>
  <si>
    <t>Kelly Middle School</t>
  </si>
  <si>
    <t>Kennedy Middle School</t>
  </si>
  <si>
    <t>Madison Middle School</t>
  </si>
  <si>
    <t>McCornack Elementary School</t>
  </si>
  <si>
    <t>Monroe Middle School</t>
  </si>
  <si>
    <t>North Eugene High School</t>
  </si>
  <si>
    <t>River Road/El Camino del Rio Elementary School</t>
  </si>
  <si>
    <t>Roosevelt Middle School</t>
  </si>
  <si>
    <t>Sheldon High School</t>
  </si>
  <si>
    <t>South Eugene High School</t>
  </si>
  <si>
    <t>Spencer Butte Middle School</t>
  </si>
  <si>
    <t>Spring Creek Elementary School</t>
  </si>
  <si>
    <t>Twin Oaks Elementary School</t>
  </si>
  <si>
    <t>Willagillespie Elementary School</t>
  </si>
  <si>
    <t>Yujin Gakuen Elementary School</t>
  </si>
  <si>
    <t>Falls City Elementary School</t>
  </si>
  <si>
    <t>Falls City High School</t>
  </si>
  <si>
    <t>Elmira Elementary School</t>
  </si>
  <si>
    <t>Elmira High School</t>
  </si>
  <si>
    <t>Fern Ridge Middle School</t>
  </si>
  <si>
    <t>Veneta Elementary School</t>
  </si>
  <si>
    <t>West Lane Charter School</t>
  </si>
  <si>
    <t>Cornelius Elementary School</t>
  </si>
  <si>
    <t>Dilley Elementary School</t>
  </si>
  <si>
    <t>Echo Shaw Elementary School</t>
  </si>
  <si>
    <t>Fern Hill Elementary School</t>
  </si>
  <si>
    <t>Forest Grove High School</t>
  </si>
  <si>
    <t>Harvey Clarke Elementary School</t>
  </si>
  <si>
    <t>Joseph Gale Elementary School</t>
  </si>
  <si>
    <t>Neil Armstrong Middle School</t>
  </si>
  <si>
    <t>Tom McCall Upper Elementary</t>
  </si>
  <si>
    <t>Frenchglen Elementary School</t>
  </si>
  <si>
    <t>Gaston Elementary School</t>
  </si>
  <si>
    <t>Gaston Jr/Sr High School</t>
  </si>
  <si>
    <t>Gervais Elementary School</t>
  </si>
  <si>
    <t>Gervais High School</t>
  </si>
  <si>
    <t>Gervais Middle School</t>
  </si>
  <si>
    <t>Gladstone Center for Children and Families</t>
  </si>
  <si>
    <t>Gladstone High School</t>
  </si>
  <si>
    <t>John Wetten Elementary School</t>
  </si>
  <si>
    <t>Walter L Kraxberger Middle School</t>
  </si>
  <si>
    <t>Glendale Community Charter School Pre-K-12</t>
  </si>
  <si>
    <t>Glide Elementary School</t>
  </si>
  <si>
    <t>Glide High School</t>
  </si>
  <si>
    <t>Glide Middle School</t>
  </si>
  <si>
    <t>Allen Dale Elementary School</t>
  </si>
  <si>
    <t>Gladiola High School</t>
  </si>
  <si>
    <t>Grants Pass High School</t>
  </si>
  <si>
    <t>Highland Elementary School</t>
  </si>
  <si>
    <t>North Middle School</t>
  </si>
  <si>
    <t>Parkside Elementary</t>
  </si>
  <si>
    <t>Redwood Elementary School</t>
  </si>
  <si>
    <t>Riverside Elementary School</t>
  </si>
  <si>
    <t>South Middle School</t>
  </si>
  <si>
    <t>Albany Options School</t>
  </si>
  <si>
    <t>Calapooia Middle School</t>
  </si>
  <si>
    <t>Central Elementary School</t>
  </si>
  <si>
    <t>Lafayette Elementary School</t>
  </si>
  <si>
    <t>Liberty Elementary School</t>
  </si>
  <si>
    <t>Meadow Ridge Elementary</t>
  </si>
  <si>
    <t>Memorial Middle School</t>
  </si>
  <si>
    <t>North Albany Elementary School</t>
  </si>
  <si>
    <t>North Albany Middle School</t>
  </si>
  <si>
    <t>Oak Elementary School</t>
  </si>
  <si>
    <t>Oak Grove Elementary School</t>
  </si>
  <si>
    <t>Periwinkle Elementary School</t>
  </si>
  <si>
    <t>South Albany High School</t>
  </si>
  <si>
    <t>South Shore Elementary School</t>
  </si>
  <si>
    <t>Sunrise Elementary School</t>
  </si>
  <si>
    <t>Takena Elementary School</t>
  </si>
  <si>
    <t>Tangent Elementary School</t>
  </si>
  <si>
    <t>Timber Ridge School</t>
  </si>
  <si>
    <t>Waverly Elementary School</t>
  </si>
  <si>
    <t>West Albany High School</t>
  </si>
  <si>
    <t>Clear Creek Middle School</t>
  </si>
  <si>
    <t>Deep Creek – Damascus K-8 School</t>
  </si>
  <si>
    <t>Dexter McCarty Middle School</t>
  </si>
  <si>
    <t>East Gresham Elementary School</t>
  </si>
  <si>
    <t>East Orient Elementary School</t>
  </si>
  <si>
    <t>Gordon Russell Middle School</t>
  </si>
  <si>
    <t>Gresham High School</t>
  </si>
  <si>
    <t>Hall Elementary School</t>
  </si>
  <si>
    <t>Hogan Cedars Elementary School</t>
  </si>
  <si>
    <t>Hollydale Elementary School</t>
  </si>
  <si>
    <t>Kelly Creek Elementary School</t>
  </si>
  <si>
    <t>North Gresham Elementary School</t>
  </si>
  <si>
    <t>Powell Valley Elementary School</t>
  </si>
  <si>
    <t>Sam Barlow High School</t>
  </si>
  <si>
    <t>Springwater Trail High School</t>
  </si>
  <si>
    <t>West Orient Middle School</t>
  </si>
  <si>
    <t>Burns High Desert Academy</t>
  </si>
  <si>
    <t>Burns High School</t>
  </si>
  <si>
    <t>Henry L Slater Elementary School</t>
  </si>
  <si>
    <t>Hines Middle School</t>
  </si>
  <si>
    <t>Crane Elementary School</t>
  </si>
  <si>
    <t>Crane Union High School</t>
  </si>
  <si>
    <t>Harrisburg Elementary School</t>
  </si>
  <si>
    <t>Harrisburg High School</t>
  </si>
  <si>
    <t>Harrisburg Middle School</t>
  </si>
  <si>
    <t>Armand Larive Middle School</t>
  </si>
  <si>
    <t>Desert View Elementary School</t>
  </si>
  <si>
    <t>Hermiston High School</t>
  </si>
  <si>
    <t>Highland Hills Elementary School</t>
  </si>
  <si>
    <t>Loma Vista Elementary</t>
  </si>
  <si>
    <t>Rocky Heights Elementary School</t>
  </si>
  <si>
    <t>Sandstone Middle School</t>
  </si>
  <si>
    <t>Sunset Elementary School</t>
  </si>
  <si>
    <t>West Park Elementary School</t>
  </si>
  <si>
    <t>Atfalati Ridge</t>
  </si>
  <si>
    <t>Brookwood Elementary School</t>
  </si>
  <si>
    <t>Butternut Creek Elementary School</t>
  </si>
  <si>
    <t>Century High School</t>
  </si>
  <si>
    <t>Farmington View Elementary School</t>
  </si>
  <si>
    <t>Free Orchards Elementary School</t>
  </si>
  <si>
    <t>Glencoe High School</t>
  </si>
  <si>
    <t>Hillsboro High School</t>
  </si>
  <si>
    <t>Hillsboro Online Academy</t>
  </si>
  <si>
    <t>Imlay Elementary School</t>
  </si>
  <si>
    <t>Indian Hills Elementary School</t>
  </si>
  <si>
    <t>J W Poynter Middle School</t>
  </si>
  <si>
    <t>Jackson Elementary School</t>
  </si>
  <si>
    <t>Ladd Acres Elementary School</t>
  </si>
  <si>
    <t>Lenox Elementary School</t>
  </si>
  <si>
    <t>Liberty High School</t>
  </si>
  <si>
    <t>Lincoln Street Elementary School</t>
  </si>
  <si>
    <t>Minter Bridge Elementary School</t>
  </si>
  <si>
    <t>Mooberry Elementary School</t>
  </si>
  <si>
    <t>North Plains Elementary School</t>
  </si>
  <si>
    <t>Orenco Elementary School</t>
  </si>
  <si>
    <t>Paul L Patterson Elementary School</t>
  </si>
  <si>
    <t>Quatama Elementary School</t>
  </si>
  <si>
    <t>R A Brown Middle School</t>
  </si>
  <si>
    <t>Reedville Elementary School</t>
  </si>
  <si>
    <t>Rosedale Elementary School</t>
  </si>
  <si>
    <t>South Meadows Middle School</t>
  </si>
  <si>
    <t>5814</t>
  </si>
  <si>
    <t>Tamarack Elementary School</t>
  </si>
  <si>
    <t>Tobias Elementary School</t>
  </si>
  <si>
    <t>W L Henry Elementary School</t>
  </si>
  <si>
    <t>W Verne McKinney Elementary School</t>
  </si>
  <si>
    <t>West Union Elementary School</t>
  </si>
  <si>
    <t>Witch Hazel Elementary School</t>
  </si>
  <si>
    <t>Cascade Locks School</t>
  </si>
  <si>
    <t>Hood River Middle School</t>
  </si>
  <si>
    <t>Hood River Valley High School</t>
  </si>
  <si>
    <t>May Street Elementary School</t>
  </si>
  <si>
    <t>Mid Valley Elementary School</t>
  </si>
  <si>
    <t>Parkdale Elementary School</t>
  </si>
  <si>
    <t>Westside Elementary School</t>
  </si>
  <si>
    <t>WyEast Middle School</t>
  </si>
  <si>
    <t>509J On-Line</t>
  </si>
  <si>
    <t>Big Muddy Elementary</t>
  </si>
  <si>
    <t>Bridges High School</t>
  </si>
  <si>
    <t>Buff Elementary School</t>
  </si>
  <si>
    <t>Jefferson County Middle School</t>
  </si>
  <si>
    <t>Madras Elementary School</t>
  </si>
  <si>
    <t>Madras High School</t>
  </si>
  <si>
    <t>Metolius Elementary School</t>
  </si>
  <si>
    <t>Warm Springs K-8 Academy</t>
  </si>
  <si>
    <t>Jefferson Elementary School</t>
  </si>
  <si>
    <t>Jefferson High School</t>
  </si>
  <si>
    <t>Jefferson Middle School</t>
  </si>
  <si>
    <t>Jewell School</t>
  </si>
  <si>
    <t>Grant Union Junior/Senior High School</t>
  </si>
  <si>
    <t>Humbolt Elementary School</t>
  </si>
  <si>
    <t>Seneca Elementary School</t>
  </si>
  <si>
    <t>Jordan Valley Elementary School</t>
  </si>
  <si>
    <t>Jordan Valley High School</t>
  </si>
  <si>
    <t>Rockville Elementary School</t>
  </si>
  <si>
    <t>Imnaha Elementary School</t>
  </si>
  <si>
    <t>Junction City High School</t>
  </si>
  <si>
    <t>Laurel Elementary School</t>
  </si>
  <si>
    <t>Oaklea Middle School</t>
  </si>
  <si>
    <t>Territorial Elementary School</t>
  </si>
  <si>
    <t>Juntura Elementary School</t>
  </si>
  <si>
    <t>Bonanza Elementary School</t>
  </si>
  <si>
    <t>Bonanza Junior/Senior High School</t>
  </si>
  <si>
    <t>Brixner Junior High School</t>
  </si>
  <si>
    <t>Chiloquin Elementary School</t>
  </si>
  <si>
    <t>Chiloquin High School</t>
  </si>
  <si>
    <t>Falcon Heights</t>
  </si>
  <si>
    <t>Ferguson Elementary School</t>
  </si>
  <si>
    <t>Gearhart Elementary School</t>
  </si>
  <si>
    <t>Gilchrist Elementary School</t>
  </si>
  <si>
    <t>Gilchrist Junior/Senior High School</t>
  </si>
  <si>
    <t>Henley Elementary School</t>
  </si>
  <si>
    <t>Henley High School</t>
  </si>
  <si>
    <t>Henley Middle School</t>
  </si>
  <si>
    <t>Keno Elementary School</t>
  </si>
  <si>
    <t>Lost River High School</t>
  </si>
  <si>
    <t>Malin Elementary School</t>
  </si>
  <si>
    <t>Mazama High School</t>
  </si>
  <si>
    <t>Merrill Elementary School</t>
  </si>
  <si>
    <t>Peterson Elementary School</t>
  </si>
  <si>
    <t>Shasta Elementary School</t>
  </si>
  <si>
    <t>Stearns Elementary School</t>
  </si>
  <si>
    <t>Joseph Conger Elementary School</t>
  </si>
  <si>
    <t>Klamath Home Learning Academy</t>
  </si>
  <si>
    <t>Klamath Learning Center</t>
  </si>
  <si>
    <t>Klamath Union High School</t>
  </si>
  <si>
    <t>Mills Elementary School</t>
  </si>
  <si>
    <t>Pelican Elementary School</t>
  </si>
  <si>
    <t>Ponderosa Middle School</t>
  </si>
  <si>
    <t>Roosevelt Elementary School</t>
  </si>
  <si>
    <t>Hilda Lahti Elementary School</t>
  </si>
  <si>
    <t>Knappa High School</t>
  </si>
  <si>
    <t>Greenwood Elementary School</t>
  </si>
  <si>
    <t>Island City Elementary School</t>
  </si>
  <si>
    <t>La Grande High School</t>
  </si>
  <si>
    <t>La Grande Middle School</t>
  </si>
  <si>
    <t>Daly Middle School</t>
  </si>
  <si>
    <t>Fremont/Hay Elementary School</t>
  </si>
  <si>
    <t>Lakeview Senior High School</t>
  </si>
  <si>
    <t>Union Elementary School</t>
  </si>
  <si>
    <t>Forest Hills Elementary School</t>
  </si>
  <si>
    <t>Hallinan Elementary School</t>
  </si>
  <si>
    <t>Lake Grove Elementary School</t>
  </si>
  <si>
    <t>Lake Oswego Middle School</t>
  </si>
  <si>
    <t>Lakeridge High School</t>
  </si>
  <si>
    <t>Lakeridge Middle School</t>
  </si>
  <si>
    <t>Oak Creek Elementary School</t>
  </si>
  <si>
    <t>Palisades World Language School</t>
  </si>
  <si>
    <t>River Grove Elementary School</t>
  </si>
  <si>
    <t>Westridge Elementary School</t>
  </si>
  <si>
    <t>Cascades School</t>
  </si>
  <si>
    <t>Green Acres School</t>
  </si>
  <si>
    <t>Hamilton Creek School</t>
  </si>
  <si>
    <t>Lacomb School</t>
  </si>
  <si>
    <t>Lebanon High School</t>
  </si>
  <si>
    <t>Pioneer School</t>
  </si>
  <si>
    <t>Riverview School</t>
  </si>
  <si>
    <t>Seven Oak Middle School</t>
  </si>
  <si>
    <t>Crestview Heights School</t>
  </si>
  <si>
    <t>Newport High School</t>
  </si>
  <si>
    <t>Newport Middle School</t>
  </si>
  <si>
    <t>Oceanlake Elementary School</t>
  </si>
  <si>
    <t>Sam Case Elementary</t>
  </si>
  <si>
    <t>Taft Elementary School</t>
  </si>
  <si>
    <t>Taft High School</t>
  </si>
  <si>
    <t>Taft Middle School</t>
  </si>
  <si>
    <t>Toledo Elementary School</t>
  </si>
  <si>
    <t>Toledo Jr. High</t>
  </si>
  <si>
    <t>Toledo Senior High School</t>
  </si>
  <si>
    <t>Waldport High School</t>
  </si>
  <si>
    <t>Waldport Middle School</t>
  </si>
  <si>
    <t>Yaquina View Elementary</t>
  </si>
  <si>
    <t>Long Creek School</t>
  </si>
  <si>
    <t>Lowell Junior/Senior High School</t>
  </si>
  <si>
    <t>Lundy Elementary School</t>
  </si>
  <si>
    <t>Mapleton Elementary School</t>
  </si>
  <si>
    <t>Mapleton Jr/Sr High School</t>
  </si>
  <si>
    <t>Marcola Elementary School</t>
  </si>
  <si>
    <t>Mohawk High School</t>
  </si>
  <si>
    <t>Duniway Middle School</t>
  </si>
  <si>
    <t>Grandhaven Elementary School</t>
  </si>
  <si>
    <t>McMinnville High School</t>
  </si>
  <si>
    <t>Memorial Elementary School</t>
  </si>
  <si>
    <t>Newby Elementary School</t>
  </si>
  <si>
    <t>Patton Middle School</t>
  </si>
  <si>
    <t>Sue Buel Elementary</t>
  </si>
  <si>
    <t>Wascher Elementary School</t>
  </si>
  <si>
    <t>Willamette Elementary School</t>
  </si>
  <si>
    <t>Abraham Lincoln Elementary</t>
  </si>
  <si>
    <t>Griffin Creek Elementary School</t>
  </si>
  <si>
    <t>Hedrick Middle School</t>
  </si>
  <si>
    <t>Hoover Elementary School</t>
  </si>
  <si>
    <t>Innovation Academy</t>
  </si>
  <si>
    <t>Jacksonville Elementary School</t>
  </si>
  <si>
    <t>Kennedy Elementary School</t>
  </si>
  <si>
    <t>Logos Charter School</t>
  </si>
  <si>
    <t>Lone Pine Elementary School</t>
  </si>
  <si>
    <t>McLoughlin Middle School</t>
  </si>
  <si>
    <t>North Medford High School</t>
  </si>
  <si>
    <t>Oakdale Middle School</t>
  </si>
  <si>
    <t>Ruch Outdoor Community School</t>
  </si>
  <si>
    <t>South Medford High School</t>
  </si>
  <si>
    <t>Washington Elementary School</t>
  </si>
  <si>
    <t>Wilson Elementary School</t>
  </si>
  <si>
    <t>Central Middle School</t>
  </si>
  <si>
    <t>Ferndale Elementary School</t>
  </si>
  <si>
    <t>Gib Olinger Elementary School</t>
  </si>
  <si>
    <t>McLoughlin High School</t>
  </si>
  <si>
    <t>Mitchell School</t>
  </si>
  <si>
    <t>Clarkes Elementary School</t>
  </si>
  <si>
    <t>Molalla Elementary School</t>
  </si>
  <si>
    <t>Molalla High School</t>
  </si>
  <si>
    <t>Molalla River Middle School</t>
  </si>
  <si>
    <t>Mulino Elementary School</t>
  </si>
  <si>
    <t>Rural Dell Elementary School</t>
  </si>
  <si>
    <t>Monroe Grade School</t>
  </si>
  <si>
    <t>Monroe High School</t>
  </si>
  <si>
    <t>Monument School</t>
  </si>
  <si>
    <t>A C Houghton Elementary School</t>
  </si>
  <si>
    <t>Heppner Elementary School</t>
  </si>
  <si>
    <t>Heppner Junior/Senior High School</t>
  </si>
  <si>
    <t>Irrigon Elementary School</t>
  </si>
  <si>
    <t>Irrigon Junior/Senior High School</t>
  </si>
  <si>
    <t>Morrow Education Center</t>
  </si>
  <si>
    <t>Riverside Junior/Senior High School</t>
  </si>
  <si>
    <t>Sam Boardman Elementary School</t>
  </si>
  <si>
    <t>Windy River Elementary School</t>
  </si>
  <si>
    <t>John F Kennedy High School</t>
  </si>
  <si>
    <t>Mt Angel Middle School</t>
  </si>
  <si>
    <t>St Marys Public School</t>
  </si>
  <si>
    <t>Helensview High School</t>
  </si>
  <si>
    <t>The Creeks</t>
  </si>
  <si>
    <t>Myrtle Crest School</t>
  </si>
  <si>
    <t>Myrtle Point High School</t>
  </si>
  <si>
    <t>Garibaldi Elementary School</t>
  </si>
  <si>
    <t>Neah-Kah-Nie High School</t>
  </si>
  <si>
    <t>Neah-Kah-Nie Middle School</t>
  </si>
  <si>
    <t>Nehalem Elementary School</t>
  </si>
  <si>
    <t>Nestucca Valley SD 101J</t>
  </si>
  <si>
    <t>Nestucca High School</t>
  </si>
  <si>
    <t>Nestucca K8</t>
  </si>
  <si>
    <t>Antonia Crater Elementary School</t>
  </si>
  <si>
    <t>Chehalem Valley Middle School</t>
  </si>
  <si>
    <t>Dundee Elementary School</t>
  </si>
  <si>
    <t>Edwards Elementary School</t>
  </si>
  <si>
    <t>Ewing Young Elementary School</t>
  </si>
  <si>
    <t>Joan Austin Elementary School</t>
  </si>
  <si>
    <t>Mabel Rush Elementary School</t>
  </si>
  <si>
    <t>Newberg Senior High School</t>
  </si>
  <si>
    <t>Evergreen Virtual Academy</t>
  </si>
  <si>
    <t>Hillcrest Elementary School</t>
  </si>
  <si>
    <t>North Bay Elementary School</t>
  </si>
  <si>
    <t>North Bend Middle School</t>
  </si>
  <si>
    <t>North Bend Senior High School</t>
  </si>
  <si>
    <t>Adrienne C. Nelson High School</t>
  </si>
  <si>
    <t>Alder Creek Middle School</t>
  </si>
  <si>
    <t>Ardenwald Elementary School</t>
  </si>
  <si>
    <t>Beatrice Morrow Cannady Elementary</t>
  </si>
  <si>
    <t>Bilquist Elementary School</t>
  </si>
  <si>
    <t>Clackamas High School</t>
  </si>
  <si>
    <t>Happy Valley Elementary School</t>
  </si>
  <si>
    <t>Happy Valley Middle School</t>
  </si>
  <si>
    <t>Lewelling Elementary School</t>
  </si>
  <si>
    <t>Linwood Elementary School</t>
  </si>
  <si>
    <t>Milwaukie El Puente Elementary School</t>
  </si>
  <si>
    <t>Milwaukie High School</t>
  </si>
  <si>
    <t>Mount Scott Elementary School</t>
  </si>
  <si>
    <t>New Urban High School</t>
  </si>
  <si>
    <t>Oak Grove Elementary</t>
  </si>
  <si>
    <t>Oregon Trail Elementary School</t>
  </si>
  <si>
    <t>Putnam High School</t>
  </si>
  <si>
    <t>Rock Creek Middle School</t>
  </si>
  <si>
    <t>Rowe Middle School</t>
  </si>
  <si>
    <t>Scouters Mountain Elementary</t>
  </si>
  <si>
    <t>Sojourner School</t>
  </si>
  <si>
    <t>Spring Mountain Elementary School</t>
  </si>
  <si>
    <t>Sunnyside Elementary School</t>
  </si>
  <si>
    <t>Verne A Duncan Elementary School</t>
  </si>
  <si>
    <t>View Acres Elementary School</t>
  </si>
  <si>
    <t>Whitcomb Elementary School</t>
  </si>
  <si>
    <t>North Douglas Elementary School</t>
  </si>
  <si>
    <t>North Douglas High School</t>
  </si>
  <si>
    <t>North Lake School</t>
  </si>
  <si>
    <t>North Marion High School</t>
  </si>
  <si>
    <t>North Marion Intermediate School</t>
  </si>
  <si>
    <t>North Marion Middle School</t>
  </si>
  <si>
    <t>North Marion Primary School</t>
  </si>
  <si>
    <t>North Santiam Options Academy</t>
  </si>
  <si>
    <t>Stayton Elementary School</t>
  </si>
  <si>
    <t>Stayton High School</t>
  </si>
  <si>
    <t>Stayton Middle School</t>
  </si>
  <si>
    <t>Chenowith Elementary School</t>
  </si>
  <si>
    <t>Colonel Wright Elementary School</t>
  </si>
  <si>
    <t>Dry Hollow Elementary School</t>
  </si>
  <si>
    <t>Innovations Academy</t>
  </si>
  <si>
    <t>The Dalles High School</t>
  </si>
  <si>
    <t>The Dalles Middle School</t>
  </si>
  <si>
    <t>Nyssa Elementary School</t>
  </si>
  <si>
    <t>Nyssa High School</t>
  </si>
  <si>
    <t>Nyssa Middle School</t>
  </si>
  <si>
    <t>Nyssa Virtual School</t>
  </si>
  <si>
    <t>Lincoln Middle School</t>
  </si>
  <si>
    <t>Oakland Elementary School</t>
  </si>
  <si>
    <t>Oakland High School</t>
  </si>
  <si>
    <t>Oakridge Elementary School</t>
  </si>
  <si>
    <t>Oakridge High School</t>
  </si>
  <si>
    <t>Oakridge Junior High School</t>
  </si>
  <si>
    <t>Aiken Elementary School</t>
  </si>
  <si>
    <t>Alameda Elementary School</t>
  </si>
  <si>
    <t>Ontario High School</t>
  </si>
  <si>
    <t>Ontario Middle School</t>
  </si>
  <si>
    <t>Beavercreek Elementary School</t>
  </si>
  <si>
    <t>Candy Lane Elementary School</t>
  </si>
  <si>
    <t>Gaffney Lane Elementary School</t>
  </si>
  <si>
    <t>Gardiner Middle School</t>
  </si>
  <si>
    <t>Holcomb Elementary School</t>
  </si>
  <si>
    <t>Jennings Lodge Elementary School</t>
  </si>
  <si>
    <t>John McLoughlin Elementary School</t>
  </si>
  <si>
    <t>Oregon City Senior High School</t>
  </si>
  <si>
    <t>Redland Elementary School</t>
  </si>
  <si>
    <t>Tumwata Middle School</t>
  </si>
  <si>
    <t>Boring Middle School</t>
  </si>
  <si>
    <t>Cedar Ridge Middle School</t>
  </si>
  <si>
    <t>Firwood Elementary School</t>
  </si>
  <si>
    <t>Kelso Elementary School</t>
  </si>
  <si>
    <t>Naas Elementary School</t>
  </si>
  <si>
    <t>Sandy Grade School</t>
  </si>
  <si>
    <t>Sandy High School</t>
  </si>
  <si>
    <t>Welches Elementary School</t>
  </si>
  <si>
    <t>Welches Middle School</t>
  </si>
  <si>
    <t>Parkrose High School</t>
  </si>
  <si>
    <t>Parkrose Middle School</t>
  </si>
  <si>
    <t>Prescott Elementary School</t>
  </si>
  <si>
    <t>Russell Elementary</t>
  </si>
  <si>
    <t>Sacramento Elementary School</t>
  </si>
  <si>
    <t>Shaver Elementary School</t>
  </si>
  <si>
    <t>Hawthorne Alternative High School</t>
  </si>
  <si>
    <t>McKay Creek Elementary School</t>
  </si>
  <si>
    <t>Pendleton Early Learning Center</t>
  </si>
  <si>
    <t>Pendleton High School</t>
  </si>
  <si>
    <t>Sherwood Heights Elementary School</t>
  </si>
  <si>
    <t>Sunridge Middle School</t>
  </si>
  <si>
    <t>Perrydale School</t>
  </si>
  <si>
    <t>Blodgett Elementary School</t>
  </si>
  <si>
    <t>Clemens Primary School</t>
  </si>
  <si>
    <t>Philomath Academy</t>
  </si>
  <si>
    <t>Philomath Elementary School</t>
  </si>
  <si>
    <t>Philomath High School</t>
  </si>
  <si>
    <t>Philomath Middle School</t>
  </si>
  <si>
    <t>Orchard Hill Elementary School</t>
  </si>
  <si>
    <t>Phoenix Elementary School</t>
  </si>
  <si>
    <t>Phoenix High School</t>
  </si>
  <si>
    <t>Phoenix-Talent Rising Academy</t>
  </si>
  <si>
    <t>Talent Elementary School</t>
  </si>
  <si>
    <t>Talent Middle School</t>
  </si>
  <si>
    <t>Pilot Rock Elementary School</t>
  </si>
  <si>
    <t>Pilot Rock High School</t>
  </si>
  <si>
    <t>Pine Creek Elementary School</t>
  </si>
  <si>
    <t>Pinehurst Elementary School</t>
  </si>
  <si>
    <t>Pleasant Hill Elementary School</t>
  </si>
  <si>
    <t>Pleasant Hill High School</t>
  </si>
  <si>
    <t>Plush Elementary School</t>
  </si>
  <si>
    <t>Driftwood Elementary School</t>
  </si>
  <si>
    <t>Pacific High School</t>
  </si>
  <si>
    <t>Abernethy Elementary School</t>
  </si>
  <si>
    <t>Ainsworth Elementary School</t>
  </si>
  <si>
    <t>Alliance High School</t>
  </si>
  <si>
    <t>Arleta Elementary School</t>
  </si>
  <si>
    <t>Atkinson Elementary School</t>
  </si>
  <si>
    <t>Beach Elementary School</t>
  </si>
  <si>
    <t>Beaumont Middle School</t>
  </si>
  <si>
    <t>Benson Polytechnic High School</t>
  </si>
  <si>
    <t xml:space="preserve">Beverly Cleary School </t>
  </si>
  <si>
    <t>Boise-Eliot Elementary School</t>
  </si>
  <si>
    <t>Bridger Creative Science School</t>
  </si>
  <si>
    <t>Bridlemile Elementary School</t>
  </si>
  <si>
    <t>Buckman Elementary School</t>
  </si>
  <si>
    <t>Capitol Hill Elementary School</t>
  </si>
  <si>
    <t>Chapman Elementary School</t>
  </si>
  <si>
    <t>Chief Joseph Elementary School</t>
  </si>
  <si>
    <t>5817</t>
  </si>
  <si>
    <t>Clark Elementary School</t>
  </si>
  <si>
    <t>Cleveland High School</t>
  </si>
  <si>
    <t>Creston Elementary School</t>
  </si>
  <si>
    <t>da Vinci Middle School</t>
  </si>
  <si>
    <t>Dr. Martin Luther King Jr. School</t>
  </si>
  <si>
    <t>Duniway Elementary School</t>
  </si>
  <si>
    <t>Faubion Elementary School</t>
  </si>
  <si>
    <t>Forest Park Elementary School</t>
  </si>
  <si>
    <t>Franklin High School</t>
  </si>
  <si>
    <t>George Middle School</t>
  </si>
  <si>
    <t>Glencoe Elementary School</t>
  </si>
  <si>
    <t>Grant High School</t>
  </si>
  <si>
    <t>Gray Middle School</t>
  </si>
  <si>
    <t>Grout Elementary School</t>
  </si>
  <si>
    <t>Harriet Tubman Middle School</t>
  </si>
  <si>
    <t>Harrison Park School</t>
  </si>
  <si>
    <t>Hayhurst Elementary School</t>
  </si>
  <si>
    <t>Hosford Middle School</t>
  </si>
  <si>
    <t>Ida B. Wells-Barnett High School</t>
  </si>
  <si>
    <t>Irvington Elementary School</t>
  </si>
  <si>
    <t>Jackson Middle School</t>
  </si>
  <si>
    <t>James John Elementary School</t>
  </si>
  <si>
    <t>Kellogg Middle School</t>
  </si>
  <si>
    <t>Kelly Elementary School</t>
  </si>
  <si>
    <t>Lane Middle School</t>
  </si>
  <si>
    <t>Laurelhurst Elementary School</t>
  </si>
  <si>
    <t>Lee Elementary School</t>
  </si>
  <si>
    <t>Lent Elementary School</t>
  </si>
  <si>
    <t>Leodis V. McDaniel High School</t>
  </si>
  <si>
    <t>Lewis Elementary School</t>
  </si>
  <si>
    <t>Lincoln High School</t>
  </si>
  <si>
    <t>Llewellyn Elementary School</t>
  </si>
  <si>
    <t>Maplewood Elementary School</t>
  </si>
  <si>
    <t>Markham Elementary School</t>
  </si>
  <si>
    <t>Marysville Elementary School</t>
  </si>
  <si>
    <t>Metropolitan Learning Center</t>
  </si>
  <si>
    <t>Mt Tabor Middle School</t>
  </si>
  <si>
    <t>Ockley Green Middle School</t>
  </si>
  <si>
    <t>Peninsula Elementary School</t>
  </si>
  <si>
    <t>Richmond Elementary School</t>
  </si>
  <si>
    <t>Rieke Elementary School</t>
  </si>
  <si>
    <t>Rigler Elementary School</t>
  </si>
  <si>
    <t>Roosevelt High School</t>
  </si>
  <si>
    <t>Rosa Parks Elementary School</t>
  </si>
  <si>
    <t>Rose City Park</t>
  </si>
  <si>
    <t>Roseway Heights School</t>
  </si>
  <si>
    <t>Sabin Elementary School</t>
  </si>
  <si>
    <t>Scott Elementary School</t>
  </si>
  <si>
    <t>Sellwood Middle School</t>
  </si>
  <si>
    <t>Sitton Elementary School</t>
  </si>
  <si>
    <t>Skyline Elementary School</t>
  </si>
  <si>
    <t>Stephenson Elementary School</t>
  </si>
  <si>
    <t>Sunnyside Environmental School</t>
  </si>
  <si>
    <t>Vernon Elementary School</t>
  </si>
  <si>
    <t>Vestal Elementary School</t>
  </si>
  <si>
    <t>West Sylvan Middle School</t>
  </si>
  <si>
    <t>Whitman Elementary School</t>
  </si>
  <si>
    <t>Winterhaven School</t>
  </si>
  <si>
    <t>Woodlawn Elementary School</t>
  </si>
  <si>
    <t>Woodmere Elementary School</t>
  </si>
  <si>
    <t>Woodstock Elementary School</t>
  </si>
  <si>
    <t>Powers Elementary School</t>
  </si>
  <si>
    <t>Powers High School</t>
  </si>
  <si>
    <t>Prairie City School</t>
  </si>
  <si>
    <t>Hudson Park Elementary School</t>
  </si>
  <si>
    <t>Rainier Jr/Sr High School</t>
  </si>
  <si>
    <t>Elton Gregory Middle School</t>
  </si>
  <si>
    <t>Hugh Hartman Elementary</t>
  </si>
  <si>
    <t>John Tuck Elementary School</t>
  </si>
  <si>
    <t>M A Lynch Elementary School</t>
  </si>
  <si>
    <t>Obsidian Middle School</t>
  </si>
  <si>
    <t>Redmond High School</t>
  </si>
  <si>
    <t>Ridgeview High School</t>
  </si>
  <si>
    <t>Sage Elementary School</t>
  </si>
  <si>
    <t>Terrebonne Community School</t>
  </si>
  <si>
    <t>Tom McCall Elementary School</t>
  </si>
  <si>
    <t>Tumalo Community School</t>
  </si>
  <si>
    <t>Vern Patrick Elementary School</t>
  </si>
  <si>
    <t>Alder Elementary School</t>
  </si>
  <si>
    <t>Davis Elementary School</t>
  </si>
  <si>
    <t>Fairview Elementary School</t>
  </si>
  <si>
    <t>Glenfair Elementary School</t>
  </si>
  <si>
    <t>Hartley Elementary School</t>
  </si>
  <si>
    <t>Hauton B Lee Middle School</t>
  </si>
  <si>
    <t>Margaret Scott Elementary School</t>
  </si>
  <si>
    <t>Reynolds High School</t>
  </si>
  <si>
    <t>Reynolds Learning Academy</t>
  </si>
  <si>
    <t>Reynolds Middle School</t>
  </si>
  <si>
    <t>Salish Ponds Elementary School</t>
  </si>
  <si>
    <t>Sweetbriar Elementary School</t>
  </si>
  <si>
    <t>Troutdale Elementary School</t>
  </si>
  <si>
    <t>Walt Morey Middle School</t>
  </si>
  <si>
    <t>Wilkes Elementary School</t>
  </si>
  <si>
    <t>Woodland Elementary</t>
  </si>
  <si>
    <t>Riddle Elementary School</t>
  </si>
  <si>
    <t>Riddle High School</t>
  </si>
  <si>
    <t>Riverdale Grade School</t>
  </si>
  <si>
    <t>Riverdale High School</t>
  </si>
  <si>
    <t>Rogue River Elementary School</t>
  </si>
  <si>
    <t>Rogue River Junior/Senior High</t>
  </si>
  <si>
    <t>South Valley Academy</t>
  </si>
  <si>
    <t>Auburn Elementary School</t>
  </si>
  <si>
    <t>Battle Creek Elementary School</t>
  </si>
  <si>
    <t>Brush College Elementary School</t>
  </si>
  <si>
    <t>Bush Elementary School</t>
  </si>
  <si>
    <t>Candalaria Elementary School</t>
  </si>
  <si>
    <t>Cesar E Chavez Elementary</t>
  </si>
  <si>
    <t>Chapman Hill Elementary School</t>
  </si>
  <si>
    <t>Claggett Creek Middle School</t>
  </si>
  <si>
    <t>Crossler Middle School</t>
  </si>
  <si>
    <t>Cummings Elementary School</t>
  </si>
  <si>
    <t>Early College High School</t>
  </si>
  <si>
    <t>Englewood Elementary School</t>
  </si>
  <si>
    <t>Eyre Elementary School</t>
  </si>
  <si>
    <t>Forest Ridge Elementary School</t>
  </si>
  <si>
    <t>Four Corners Elementary School</t>
  </si>
  <si>
    <t>Grant Community School</t>
  </si>
  <si>
    <t>Gubser Elementary School</t>
  </si>
  <si>
    <t>Hallman Elementary School</t>
  </si>
  <si>
    <t>Hammond Elementary School</t>
  </si>
  <si>
    <t>Harritt Elementary School</t>
  </si>
  <si>
    <t>Hayesville Elementary School</t>
  </si>
  <si>
    <t>Houck Middle School</t>
  </si>
  <si>
    <t>Judson Middle School</t>
  </si>
  <si>
    <t>Kalapuya Elementary School</t>
  </si>
  <si>
    <t>Keizer Elementary School</t>
  </si>
  <si>
    <t>Lamb Elementary School</t>
  </si>
  <si>
    <t>Leslie Middle School</t>
  </si>
  <si>
    <t>McKay High School</t>
  </si>
  <si>
    <t>McNary High School</t>
  </si>
  <si>
    <t>Miller Elementary School</t>
  </si>
  <si>
    <t>Morningside Elementary School</t>
  </si>
  <si>
    <t>Myers Elementary School</t>
  </si>
  <si>
    <t>North Salem High School</t>
  </si>
  <si>
    <t>Parrish Middle School</t>
  </si>
  <si>
    <t>Pringle Elementary School</t>
  </si>
  <si>
    <t>Roberts High School</t>
  </si>
  <si>
    <t>Salem Heights Elementary School</t>
  </si>
  <si>
    <t>Schirle Elementary School</t>
  </si>
  <si>
    <t>South Salem High School</t>
  </si>
  <si>
    <t>Sprague High School</t>
  </si>
  <si>
    <t>Stephens Middle School</t>
  </si>
  <si>
    <t>Straub Middle School</t>
  </si>
  <si>
    <t>Sumpter Elementary School</t>
  </si>
  <si>
    <t>Swegle Elementary School</t>
  </si>
  <si>
    <t>Waldo Middle School</t>
  </si>
  <si>
    <t>Walker Middle School</t>
  </si>
  <si>
    <t>Weddle Elementary School</t>
  </si>
  <si>
    <t>West Salem High School</t>
  </si>
  <si>
    <t>Whiteaker Middle School</t>
  </si>
  <si>
    <t>Wright Elementary School</t>
  </si>
  <si>
    <t>Yoshikai Elementary School</t>
  </si>
  <si>
    <t>Santiam Elementary School</t>
  </si>
  <si>
    <t>Santiam Junior/Senior High School</t>
  </si>
  <si>
    <t>Grant Watts Elementary School</t>
  </si>
  <si>
    <t>Otto Petersen Elementary School</t>
  </si>
  <si>
    <t>Scappoose High School</t>
  </si>
  <si>
    <t>Scappoose Middle School</t>
  </si>
  <si>
    <t>Scappoose Online Academy</t>
  </si>
  <si>
    <t>Warren Elementary School</t>
  </si>
  <si>
    <t>Centennial Elementary School</t>
  </si>
  <si>
    <t>Scio High School</t>
  </si>
  <si>
    <t>Scio Middle School</t>
  </si>
  <si>
    <t>Pacific Ridge Elementary School</t>
  </si>
  <si>
    <t>Seaside High School</t>
  </si>
  <si>
    <t>Seaside Middle School</t>
  </si>
  <si>
    <t>Faulconer-Chapman School</t>
  </si>
  <si>
    <t>Sheridan High School</t>
  </si>
  <si>
    <t>Sherman County School</t>
  </si>
  <si>
    <t>Archer Glen Elementary School</t>
  </si>
  <si>
    <t>Hawks View Elementary School</t>
  </si>
  <si>
    <t>Middleton Elementary School</t>
  </si>
  <si>
    <t>Ridges Elementary School</t>
  </si>
  <si>
    <t>Sherwood High School</t>
  </si>
  <si>
    <t>Sherwood Middle School</t>
  </si>
  <si>
    <t>Butte Creek Elementary School</t>
  </si>
  <si>
    <t>Central Howell Elementary School</t>
  </si>
  <si>
    <t>Evergreen Elementary School</t>
  </si>
  <si>
    <t>Mark Twain Elementary</t>
  </si>
  <si>
    <t>Pratum Elementary School</t>
  </si>
  <si>
    <t>Robert Frost Elementary School</t>
  </si>
  <si>
    <t>Scotts Mills Elementary School</t>
  </si>
  <si>
    <t>Silver Crest Elementary School</t>
  </si>
  <si>
    <t>Silverton High School</t>
  </si>
  <si>
    <t>Silverton Middle School</t>
  </si>
  <si>
    <t>Victor Point Elementary School</t>
  </si>
  <si>
    <t>Sisters Elementary School</t>
  </si>
  <si>
    <t>Sisters High School</t>
  </si>
  <si>
    <t>Sisters Middle School</t>
  </si>
  <si>
    <t>Siuslaw Elementary School</t>
  </si>
  <si>
    <t>Siuslaw High School</t>
  </si>
  <si>
    <t>Siuslaw Middle School</t>
  </si>
  <si>
    <t>Fields Elementary School</t>
  </si>
  <si>
    <t>Al Kennedy High School</t>
  </si>
  <si>
    <t>Bohemia Elementary School</t>
  </si>
  <si>
    <t>Cottage Grove High School</t>
  </si>
  <si>
    <t>Dorena School</t>
  </si>
  <si>
    <t>Harrison Elementary School</t>
  </si>
  <si>
    <t>London School</t>
  </si>
  <si>
    <t>Canyonville School</t>
  </si>
  <si>
    <t>Coffenberry Middle School</t>
  </si>
  <si>
    <t>Myrtle Creek Elementary School</t>
  </si>
  <si>
    <t>South Umpqua High School</t>
  </si>
  <si>
    <t>Tri City Elementary School</t>
  </si>
  <si>
    <t>South Wasco County Elementary School</t>
  </si>
  <si>
    <t>Spray School</t>
  </si>
  <si>
    <t>Academy of Arts and Academics</t>
  </si>
  <si>
    <t>Agnes Stewart Middle School</t>
  </si>
  <si>
    <t>Briggs Middle School</t>
  </si>
  <si>
    <t>Douglas Gardens Elementary School</t>
  </si>
  <si>
    <t>Elizabeth Page Elementary School</t>
  </si>
  <si>
    <t>Gateways High School</t>
  </si>
  <si>
    <t>Guy Lee Elementary School</t>
  </si>
  <si>
    <t>Hamlin Middle School</t>
  </si>
  <si>
    <t>Maple Elementary School</t>
  </si>
  <si>
    <t>Mt Vernon Elementary School</t>
  </si>
  <si>
    <t>Ridgeview Elementary School</t>
  </si>
  <si>
    <t>Riverbend Elementary School</t>
  </si>
  <si>
    <t>Springfield High School</t>
  </si>
  <si>
    <t>Thurston Elementary School</t>
  </si>
  <si>
    <t>Thurston High School</t>
  </si>
  <si>
    <t>Thurston Middle School</t>
  </si>
  <si>
    <t xml:space="preserve">Two Rivers Dos Rios Elementary </t>
  </si>
  <si>
    <t>Walterville Elementary School</t>
  </si>
  <si>
    <t>Yolanda Elementary School</t>
  </si>
  <si>
    <t>Columbia City School</t>
  </si>
  <si>
    <t>McBride Elementary School</t>
  </si>
  <si>
    <t>Plymouth High School</t>
  </si>
  <si>
    <t>St Helens High School</t>
  </si>
  <si>
    <t>St Helens Middle School</t>
  </si>
  <si>
    <t>St. Helens Virtual Academy</t>
  </si>
  <si>
    <t>St Paul Elementary School</t>
  </si>
  <si>
    <t>St Paul High School</t>
  </si>
  <si>
    <t>Stanfield Elementary School</t>
  </si>
  <si>
    <t>Stanfield Secondary School</t>
  </si>
  <si>
    <t>Suntex Elementary School</t>
  </si>
  <si>
    <t>East Sutherlin Primary School</t>
  </si>
  <si>
    <t>Sutherlin High School</t>
  </si>
  <si>
    <t>Sutherlin Middle School</t>
  </si>
  <si>
    <t>Sutherlin Valley Online Academy</t>
  </si>
  <si>
    <t>West Sutherlin Intermediate</t>
  </si>
  <si>
    <t>Foster Elementary School</t>
  </si>
  <si>
    <t>Hawthorne Elementary School</t>
  </si>
  <si>
    <t>Holley Elementary School</t>
  </si>
  <si>
    <t>Oak Heights Elementary School</t>
  </si>
  <si>
    <t>Sweet Home High School</t>
  </si>
  <si>
    <t>Sweet Home Junior High School</t>
  </si>
  <si>
    <t>Fleming Middle School</t>
  </si>
  <si>
    <t>Fruitdale Elementary School</t>
  </si>
  <si>
    <t>Ft Vannoy Elementary School</t>
  </si>
  <si>
    <t>Hidden Valley High School</t>
  </si>
  <si>
    <t>Illinois Valley High School</t>
  </si>
  <si>
    <t>5821</t>
  </si>
  <si>
    <t>Kalmiopsis Community Arts High School</t>
  </si>
  <si>
    <t>Lincoln Savage Middle School</t>
  </si>
  <si>
    <t>Lorna Byrne Middle School</t>
  </si>
  <si>
    <t>Madrona Elementary School</t>
  </si>
  <si>
    <t>Manzanita Elementary School</t>
  </si>
  <si>
    <t>North Valley High School</t>
  </si>
  <si>
    <t>Williams Elementary School</t>
  </si>
  <si>
    <t>Alberta Rider Elementary School</t>
  </si>
  <si>
    <t>Art Rutkin Elementary School</t>
  </si>
  <si>
    <t>Bridgeport Elementary School</t>
  </si>
  <si>
    <t>Charles F Tigard Elementary School</t>
  </si>
  <si>
    <t>Creekside Community High School</t>
  </si>
  <si>
    <t>Deer Creek Elementary School</t>
  </si>
  <si>
    <t>Durham Elementary School</t>
  </si>
  <si>
    <t>Edward Byrom Elementary School</t>
  </si>
  <si>
    <t>Hazelbrook Middle School</t>
  </si>
  <si>
    <t>James Templeton Elementary School</t>
  </si>
  <si>
    <t>Mary Woodward Elementary School</t>
  </si>
  <si>
    <t>Metzger Elementary School</t>
  </si>
  <si>
    <t>Thomas R Fowler Middle School</t>
  </si>
  <si>
    <t>Tigard High School</t>
  </si>
  <si>
    <t>Tigard-Tualatin Virtual Academy</t>
  </si>
  <si>
    <t>Tualatin Elementary School</t>
  </si>
  <si>
    <t>Tualatin High School</t>
  </si>
  <si>
    <t>Twality Middle School</t>
  </si>
  <si>
    <t>East Elementary School</t>
  </si>
  <si>
    <t>South Prairie Elementary School</t>
  </si>
  <si>
    <t>Tillamook High School</t>
  </si>
  <si>
    <t>Tillamook Junior High School</t>
  </si>
  <si>
    <t>Troy Elementary School</t>
  </si>
  <si>
    <t>Clara Brownell Middle School</t>
  </si>
  <si>
    <t>McNary Heights Elementary School</t>
  </si>
  <si>
    <t>Umatilla High School</t>
  </si>
  <si>
    <t>Union High School</t>
  </si>
  <si>
    <t>Vale Elementary School</t>
  </si>
  <si>
    <t>Vale High School</t>
  </si>
  <si>
    <t>Vale Middle School</t>
  </si>
  <si>
    <t>Willowcreek Elementary School</t>
  </si>
  <si>
    <t>Mist Elementary School</t>
  </si>
  <si>
    <t>Vernonia Elementary School</t>
  </si>
  <si>
    <t>Vernonia High School</t>
  </si>
  <si>
    <t>Vernonia Middle School</t>
  </si>
  <si>
    <t>Wallowa Elementary School</t>
  </si>
  <si>
    <t>Wallowa High School</t>
  </si>
  <si>
    <t>Wallowa Middle School</t>
  </si>
  <si>
    <t>Warrenton Grade School</t>
  </si>
  <si>
    <t>Warrenton High School</t>
  </si>
  <si>
    <t>Warrenton Middle School</t>
  </si>
  <si>
    <t>Warrior Academy</t>
  </si>
  <si>
    <t>Athey Creek Middle School</t>
  </si>
  <si>
    <t>Boeckman Creek Primary School</t>
  </si>
  <si>
    <t>Bolton Primary School</t>
  </si>
  <si>
    <t>Boones Ferry Primary School</t>
  </si>
  <si>
    <t>Cedaroak Park Primary School</t>
  </si>
  <si>
    <t>Inza R Wood Middle School</t>
  </si>
  <si>
    <t>Lowrie Primary School</t>
  </si>
  <si>
    <t>Meridian Creek Middle School</t>
  </si>
  <si>
    <t>Riverside High School</t>
  </si>
  <si>
    <t>Rosemont Ridge Middle School</t>
  </si>
  <si>
    <t>Stafford Primary School</t>
  </si>
  <si>
    <t>Sunset Primary School</t>
  </si>
  <si>
    <t>Trillium Creek Primary School</t>
  </si>
  <si>
    <t>West Linn High School</t>
  </si>
  <si>
    <t>Willamette Primary School</t>
  </si>
  <si>
    <t>Wilsonville High School</t>
  </si>
  <si>
    <t>Willamina Elementary School</t>
  </si>
  <si>
    <t>Willamina High School</t>
  </si>
  <si>
    <t xml:space="preserve">Willamina Middle School </t>
  </si>
  <si>
    <t>Brockway Elementary School</t>
  </si>
  <si>
    <t>Dillard Alternative High School</t>
  </si>
  <si>
    <t>Douglas High School</t>
  </si>
  <si>
    <t>Lookingglass Elementary School</t>
  </si>
  <si>
    <t>McGovern Elementary School</t>
  </si>
  <si>
    <t>Winston Middle School</t>
  </si>
  <si>
    <t>French Prairie Middle School</t>
  </si>
  <si>
    <t>Heritage Elementary</t>
  </si>
  <si>
    <t>Nellie Muir Elementary School</t>
  </si>
  <si>
    <t>Valor Middle School</t>
  </si>
  <si>
    <t>Woodburn High School</t>
  </si>
  <si>
    <t>Woodburn Success</t>
  </si>
  <si>
    <t>Yamhill Carlton Elementary School</t>
  </si>
  <si>
    <t>Yamhill Carlton High School</t>
  </si>
  <si>
    <t>Yamhill Carlton Intermediate School</t>
  </si>
  <si>
    <t>Yoncalla Elementary School</t>
  </si>
  <si>
    <t>Yoncalla High School</t>
  </si>
  <si>
    <t>District Name</t>
  </si>
  <si>
    <t>24)</t>
  </si>
  <si>
    <t xml:space="preserve">Enter the ODE assigned Institution (School) ID for the school/campus. </t>
  </si>
  <si>
    <r>
      <rPr>
        <b/>
        <sz val="11"/>
        <color rgb="FFC00000"/>
        <rFont val="Calibri"/>
        <family val="2"/>
      </rPr>
      <t>*</t>
    </r>
    <r>
      <rPr>
        <sz val="11"/>
        <rFont val="Calibri"/>
        <family val="2"/>
      </rPr>
      <t>If this report is for district/administration buildings not at a school site, enter the ESD/District ID.</t>
    </r>
  </si>
  <si>
    <r>
      <rPr>
        <b/>
        <sz val="11"/>
        <color rgb="FFC00000"/>
        <rFont val="Calibri"/>
        <family val="2"/>
      </rPr>
      <t>*</t>
    </r>
    <r>
      <rPr>
        <sz val="11"/>
        <rFont val="Calibri"/>
        <family val="2"/>
      </rPr>
      <t>If this report is for a charter school, enter the Charter School ID again.</t>
    </r>
  </si>
  <si>
    <r>
      <rPr>
        <b/>
        <sz val="11"/>
        <color rgb="FFC00000"/>
        <rFont val="Calibri"/>
        <family val="2"/>
      </rPr>
      <t>*</t>
    </r>
    <r>
      <rPr>
        <sz val="11"/>
        <rFont val="Calibri"/>
        <family val="2"/>
      </rPr>
      <t xml:space="preserve">A list of all ODE assigned ESD, District, and School IDs can be found on the </t>
    </r>
    <r>
      <rPr>
        <u/>
        <sz val="11"/>
        <color theme="10"/>
        <rFont val="Calibri"/>
        <family val="2"/>
      </rPr>
      <t>Entity IDs tab</t>
    </r>
    <r>
      <rPr>
        <sz val="11"/>
        <rFont val="Calibri"/>
        <family val="2"/>
      </rPr>
      <t>.</t>
    </r>
  </si>
  <si>
    <t xml:space="preserve">If the School ID you are looking for is not listed, enter "X" in the School ID field above. Then, enter the name of the school in the box that appears next to the School/Campus Name field. </t>
  </si>
  <si>
    <t>The School/Campus Name will autofill.</t>
  </si>
  <si>
    <t>To be used only when the initial test result was high and corrective action has taken place before retesting. Select the appropriate code from the dropdown box in the template. Please refer to the table on the Corrective Action tab to determine the correct coding to use.</t>
  </si>
  <si>
    <t>25)</t>
  </si>
  <si>
    <t>26)</t>
  </si>
  <si>
    <t>Lead in Water Testing &amp; Remediation Reporting Form</t>
  </si>
  <si>
    <r>
      <rPr>
        <b/>
        <sz val="11"/>
        <color rgb="FFC00000"/>
        <rFont val="Calibri"/>
        <family val="2"/>
      </rPr>
      <t xml:space="preserve">To be filled in </t>
    </r>
    <r>
      <rPr>
        <b/>
        <u/>
        <sz val="11"/>
        <color rgb="FFC00000"/>
        <rFont val="Calibri"/>
        <family val="2"/>
      </rPr>
      <t>ONLY</t>
    </r>
    <r>
      <rPr>
        <b/>
        <sz val="11"/>
        <color rgb="FFC00000"/>
        <rFont val="Calibri"/>
        <family val="2"/>
      </rPr>
      <t xml:space="preserve"> if also receiving a separate Lead in Water </t>
    </r>
    <r>
      <rPr>
        <b/>
        <u/>
        <sz val="11"/>
        <color rgb="FFC00000"/>
        <rFont val="Calibri"/>
        <family val="2"/>
      </rPr>
      <t>Remediation</t>
    </r>
    <r>
      <rPr>
        <b/>
        <sz val="11"/>
        <color rgb="FFC00000"/>
        <rFont val="Calibri"/>
        <family val="2"/>
      </rPr>
      <t xml:space="preserve"> Grant</t>
    </r>
    <r>
      <rPr>
        <sz val="11"/>
        <rFont val="Calibri"/>
        <family val="2"/>
      </rPr>
      <t xml:space="preserve">. Use this column to record the </t>
    </r>
    <r>
      <rPr>
        <b/>
        <sz val="11"/>
        <rFont val="Calibri"/>
        <family val="2"/>
      </rPr>
      <t>total labor costs</t>
    </r>
    <r>
      <rPr>
        <sz val="11"/>
        <rFont val="Calibri"/>
        <family val="2"/>
      </rPr>
      <t xml:space="preserve"> for remediation of all fixtures listed. </t>
    </r>
    <r>
      <rPr>
        <b/>
        <sz val="11"/>
        <color rgb="FFC00000"/>
        <rFont val="Calibri"/>
        <family val="2"/>
      </rPr>
      <t>This column should not be used on the same row as results for a fixture</t>
    </r>
    <r>
      <rPr>
        <sz val="11"/>
        <rFont val="Calibri"/>
        <family val="2"/>
      </rPr>
      <t xml:space="preserve">, but should be put in a separate row, with </t>
    </r>
    <r>
      <rPr>
        <i/>
        <sz val="11"/>
        <rFont val="Calibri"/>
        <family val="2"/>
      </rPr>
      <t>"Remediation labor expenses"</t>
    </r>
    <r>
      <rPr>
        <sz val="11"/>
        <rFont val="Calibri"/>
        <family val="2"/>
      </rPr>
      <t xml:space="preserve"> in the Fixture Location/Description column.</t>
    </r>
  </si>
  <si>
    <r>
      <rPr>
        <b/>
        <sz val="11"/>
        <color rgb="FFC00000"/>
        <rFont val="Calibri"/>
        <family val="2"/>
      </rPr>
      <t xml:space="preserve">To be filled in </t>
    </r>
    <r>
      <rPr>
        <b/>
        <u/>
        <sz val="11"/>
        <color rgb="FFC00000"/>
        <rFont val="Calibri"/>
        <family val="2"/>
      </rPr>
      <t>ONLY</t>
    </r>
    <r>
      <rPr>
        <b/>
        <sz val="11"/>
        <color rgb="FFC00000"/>
        <rFont val="Calibri"/>
        <family val="2"/>
      </rPr>
      <t xml:space="preserve"> if also receiving a separate Lead in Water </t>
    </r>
    <r>
      <rPr>
        <b/>
        <u/>
        <sz val="11"/>
        <color rgb="FFC00000"/>
        <rFont val="Calibri"/>
        <family val="2"/>
      </rPr>
      <t>Remediation</t>
    </r>
    <r>
      <rPr>
        <b/>
        <sz val="11"/>
        <color rgb="FFC00000"/>
        <rFont val="Calibri"/>
        <family val="2"/>
      </rPr>
      <t xml:space="preserve"> Grant</t>
    </r>
    <r>
      <rPr>
        <i/>
        <sz val="11"/>
        <rFont val="Calibri"/>
        <family val="2"/>
      </rPr>
      <t>.</t>
    </r>
    <r>
      <rPr>
        <sz val="11"/>
        <rFont val="Calibri"/>
        <family val="2"/>
      </rPr>
      <t xml:space="preserve"> In this column, input the </t>
    </r>
    <r>
      <rPr>
        <b/>
        <sz val="11"/>
        <rFont val="Calibri"/>
        <family val="2"/>
      </rPr>
      <t>cost of all equipment/materials/supplies used for the remediation</t>
    </r>
    <r>
      <rPr>
        <sz val="11"/>
        <rFont val="Calibri"/>
        <family val="2"/>
      </rPr>
      <t xml:space="preserve">. 
</t>
    </r>
    <r>
      <rPr>
        <b/>
        <sz val="11"/>
        <color rgb="FFC00000"/>
        <rFont val="Calibri"/>
        <family val="2"/>
      </rPr>
      <t xml:space="preserve">This column must be filled in for </t>
    </r>
    <r>
      <rPr>
        <b/>
        <u/>
        <sz val="11"/>
        <color rgb="FFC00000"/>
        <rFont val="Calibri"/>
        <family val="2"/>
      </rPr>
      <t>each individual fixture</t>
    </r>
    <r>
      <rPr>
        <b/>
        <sz val="11"/>
        <color rgb="FFC00000"/>
        <rFont val="Calibri"/>
        <family val="2"/>
      </rPr>
      <t xml:space="preserve"> that was remediated on the </t>
    </r>
    <r>
      <rPr>
        <b/>
        <u/>
        <sz val="11"/>
        <color rgb="FFC00000"/>
        <rFont val="Calibri"/>
        <family val="2"/>
      </rPr>
      <t>same row as the test results</t>
    </r>
    <r>
      <rPr>
        <b/>
        <sz val="11"/>
        <color rgb="FFC00000"/>
        <rFont val="Calibri"/>
        <family val="2"/>
      </rPr>
      <t xml:space="preserve"> for the fixture.</t>
    </r>
  </si>
  <si>
    <r>
      <t>Entity ID #</t>
    </r>
    <r>
      <rPr>
        <b/>
        <i/>
        <sz val="11"/>
        <color theme="1"/>
        <rFont val="Calibri"/>
        <family val="2"/>
      </rPr>
      <t xml:space="preserve"> (</t>
    </r>
    <r>
      <rPr>
        <b/>
        <i/>
        <sz val="11"/>
        <color rgb="FFC00000"/>
        <rFont val="Calibri"/>
        <family val="2"/>
      </rPr>
      <t>above</t>
    </r>
    <r>
      <rPr>
        <b/>
        <i/>
        <sz val="11"/>
        <color theme="1"/>
        <rFont val="Calibri"/>
        <family val="2"/>
      </rPr>
      <t>):</t>
    </r>
  </si>
  <si>
    <r>
      <t xml:space="preserve">Entity Name </t>
    </r>
    <r>
      <rPr>
        <b/>
        <i/>
        <sz val="11"/>
        <color theme="1"/>
        <rFont val="Calibri"/>
        <family val="2"/>
      </rPr>
      <t>(</t>
    </r>
    <r>
      <rPr>
        <b/>
        <i/>
        <sz val="11"/>
        <color rgb="FFC00000"/>
        <rFont val="Calibri"/>
        <family val="2"/>
      </rPr>
      <t>above</t>
    </r>
    <r>
      <rPr>
        <b/>
        <i/>
        <sz val="11"/>
        <color theme="1"/>
        <rFont val="Calibri"/>
        <family val="2"/>
      </rPr>
      <t>):</t>
    </r>
  </si>
  <si>
    <r>
      <t>School ID #</t>
    </r>
    <r>
      <rPr>
        <b/>
        <i/>
        <sz val="11"/>
        <color theme="1"/>
        <rFont val="Calibri"/>
        <family val="2"/>
      </rPr>
      <t xml:space="preserve"> (</t>
    </r>
    <r>
      <rPr>
        <b/>
        <i/>
        <sz val="11"/>
        <color rgb="FFC00000"/>
        <rFont val="Calibri"/>
        <family val="2"/>
      </rPr>
      <t>above</t>
    </r>
    <r>
      <rPr>
        <b/>
        <i/>
        <sz val="11"/>
        <color theme="1"/>
        <rFont val="Calibri"/>
        <family val="2"/>
      </rPr>
      <t>):</t>
    </r>
  </si>
  <si>
    <t>Remediation labor expenses</t>
  </si>
  <si>
    <t>[enter location/description]</t>
  </si>
  <si>
    <t>[enter fixture ID]</t>
  </si>
  <si>
    <t>[enter notes]</t>
  </si>
  <si>
    <t>[enter $]</t>
  </si>
  <si>
    <t>[result]</t>
  </si>
  <si>
    <t>[retests]</t>
  </si>
  <si>
    <t>[date]</t>
  </si>
  <si>
    <t>[enter Inst. ID]</t>
  </si>
  <si>
    <t>[enter school/campus name]</t>
  </si>
  <si>
    <t>[enter 8 digit ODE Building ID]</t>
  </si>
  <si>
    <t>[enter building name]</t>
  </si>
  <si>
    <t>[enter MRL in ppb]</t>
  </si>
  <si>
    <t>[select]</t>
  </si>
  <si>
    <t>Remediation Total:</t>
  </si>
  <si>
    <t>Testing Total:</t>
  </si>
  <si>
    <t>Total #    of Tests</t>
  </si>
  <si>
    <r>
      <rPr>
        <b/>
        <sz val="19"/>
        <rFont val="Calibri"/>
        <family val="2"/>
      </rPr>
      <t>Lead in Water Testing &amp; Remediation</t>
    </r>
    <r>
      <rPr>
        <b/>
        <sz val="20"/>
        <rFont val="Calibri"/>
        <family val="2"/>
      </rPr>
      <t xml:space="preserve"> Reporting Form Instructions</t>
    </r>
  </si>
  <si>
    <t>Are you requesting reimbursement for the expenses detailed in this Reporting Form?</t>
  </si>
  <si>
    <r>
      <t xml:space="preserve">Flush tests are for diagnostic use </t>
    </r>
    <r>
      <rPr>
        <b/>
        <u/>
        <sz val="11"/>
        <color rgb="FFC00000"/>
        <rFont val="Calibri"/>
        <family val="2"/>
      </rPr>
      <t>ONLY</t>
    </r>
    <r>
      <rPr>
        <sz val="11"/>
        <color theme="1"/>
        <rFont val="Calibri"/>
        <family val="2"/>
      </rPr>
      <t>! Not a valid remediation action.</t>
    </r>
  </si>
  <si>
    <t>This column will automatically calculate.</t>
  </si>
  <si>
    <r>
      <rPr>
        <i/>
        <sz val="10"/>
        <color theme="10"/>
        <rFont val="Calibri"/>
        <family val="2"/>
      </rPr>
      <t>*</t>
    </r>
    <r>
      <rPr>
        <i/>
        <u/>
        <sz val="10"/>
        <color theme="10"/>
        <rFont val="Calibri"/>
        <family val="2"/>
      </rPr>
      <t>List of all Entity IDs</t>
    </r>
  </si>
  <si>
    <r>
      <rPr>
        <b/>
        <sz val="11"/>
        <rFont val="Calibri"/>
        <family val="2"/>
      </rPr>
      <t xml:space="preserve">This should align with the "Building Name" field in the </t>
    </r>
    <r>
      <rPr>
        <b/>
        <u/>
        <sz val="11"/>
        <color theme="10"/>
        <rFont val="Calibri"/>
        <family val="2"/>
      </rPr>
      <t>School Facilities Building Collection Database</t>
    </r>
    <r>
      <rPr>
        <b/>
        <sz val="11"/>
        <rFont val="Calibri"/>
        <family val="2"/>
      </rPr>
      <t>.</t>
    </r>
  </si>
  <si>
    <t xml:space="preserve">If there is only one building associated with a school, this would be a repeat of the school name. If there are multiple buildings at a school or campus, it would be what you call the building or a description of the building function, such as Main Building, Gym, Cafeteria, etc. </t>
  </si>
  <si>
    <t>Every building with power and a foundation must have a Building ID. Portables also must have a Building ID, even though they don’t necessarily have a foundation.</t>
  </si>
  <si>
    <r>
      <rPr>
        <b/>
        <sz val="11"/>
        <rFont val="Calibri"/>
        <family val="2"/>
      </rPr>
      <t xml:space="preserve">This is the 8 digit Building ID Number (BIN) found in the </t>
    </r>
    <r>
      <rPr>
        <b/>
        <u/>
        <sz val="11"/>
        <color theme="10"/>
        <rFont val="Calibri"/>
        <family val="2"/>
      </rPr>
      <t>School Facilities Building Collection Database</t>
    </r>
    <r>
      <rPr>
        <b/>
        <sz val="11"/>
        <rFont val="Calibri"/>
        <family val="2"/>
      </rPr>
      <t>.</t>
    </r>
  </si>
  <si>
    <t>Misc. Lab Costs</t>
  </si>
  <si>
    <t>Shipping Costs</t>
  </si>
  <si>
    <r>
      <rPr>
        <b/>
        <sz val="11"/>
        <color rgb="FFC00000"/>
        <rFont val="Calibri"/>
        <family val="2"/>
        <scheme val="minor"/>
      </rPr>
      <t>Testing</t>
    </r>
    <r>
      <rPr>
        <b/>
        <sz val="11"/>
        <rFont val="Calibri"/>
        <family val="2"/>
        <scheme val="minor"/>
      </rPr>
      <t xml:space="preserve">   Costs Total</t>
    </r>
  </si>
  <si>
    <r>
      <rPr>
        <b/>
        <sz val="11"/>
        <color rgb="FFC00000"/>
        <rFont val="Calibri"/>
        <family val="2"/>
        <scheme val="minor"/>
      </rPr>
      <t>Remediation</t>
    </r>
    <r>
      <rPr>
        <b/>
        <sz val="11"/>
        <rFont val="Calibri"/>
        <family val="2"/>
        <scheme val="minor"/>
      </rPr>
      <t xml:space="preserve"> Costs Total</t>
    </r>
  </si>
  <si>
    <t>Remediation Material Costs</t>
  </si>
  <si>
    <t>Remediation Labor Costs</t>
  </si>
  <si>
    <t xml:space="preserve">Remediation Action Taken </t>
  </si>
  <si>
    <t>Remediation Action Taken:</t>
  </si>
  <si>
    <t>Misc. Lab Costs:</t>
  </si>
  <si>
    <t>Shipping Costs:</t>
  </si>
  <si>
    <t>Testing Costs Total:</t>
  </si>
  <si>
    <t>Remediation Material Costs:</t>
  </si>
  <si>
    <t>Remediation Labor Costs:</t>
  </si>
  <si>
    <t>Remediation Costs Total:</t>
  </si>
  <si>
    <r>
      <t xml:space="preserve">Use this column to record shipping expenses. Also, if you are requesting reimbursement for mileage to drive samples to the testing lab, include that here as well. </t>
    </r>
    <r>
      <rPr>
        <b/>
        <sz val="11"/>
        <color rgb="FFC00000"/>
        <rFont val="Calibri"/>
        <family val="2"/>
      </rPr>
      <t>This column should not be used on the same row as results for a fixture or misc. lab expenses</t>
    </r>
    <r>
      <rPr>
        <sz val="11"/>
        <rFont val="Calibri"/>
        <family val="2"/>
      </rPr>
      <t>, but should be put in a separate row, with detail of what the expense is for filled out in the Fixture Location/Description column.</t>
    </r>
  </si>
  <si>
    <t>Remediation Action Taken</t>
  </si>
  <si>
    <t xml:space="preserve">Entity ID #: </t>
  </si>
  <si>
    <t xml:space="preserve">Entity Name: </t>
  </si>
  <si>
    <t xml:space="preserve">School Name: </t>
  </si>
  <si>
    <t xml:space="preserve">Building ID # (BIN): </t>
  </si>
  <si>
    <t xml:space="preserve">Building Name: </t>
  </si>
  <si>
    <t xml:space="preserve">Min Report Level: </t>
  </si>
  <si>
    <t xml:space="preserve">Schl ID #: </t>
  </si>
  <si>
    <t xml:space="preserve">First Sample Date: </t>
  </si>
  <si>
    <t xml:space="preserve">Last Sample Date: </t>
  </si>
  <si>
    <t>27)</t>
  </si>
  <si>
    <r>
      <t xml:space="preserve">Are you requesting reimbursement for the expenses detailed in this Reporting Form? </t>
    </r>
    <r>
      <rPr>
        <b/>
        <i/>
        <sz val="11"/>
        <color theme="1"/>
        <rFont val="Calibri"/>
        <family val="2"/>
      </rPr>
      <t>(</t>
    </r>
    <r>
      <rPr>
        <b/>
        <i/>
        <sz val="11"/>
        <color rgb="FFC00000"/>
        <rFont val="Calibri"/>
        <family val="2"/>
      </rPr>
      <t>above</t>
    </r>
    <r>
      <rPr>
        <b/>
        <i/>
        <sz val="11"/>
        <color theme="1"/>
        <rFont val="Calibri"/>
        <family val="2"/>
      </rPr>
      <t>)</t>
    </r>
    <r>
      <rPr>
        <b/>
        <sz val="11"/>
        <color theme="1"/>
        <rFont val="Calibri"/>
        <family val="2"/>
      </rPr>
      <t>:</t>
    </r>
  </si>
  <si>
    <t>Use this field to indicate whether you are:</t>
  </si>
  <si>
    <r>
      <rPr>
        <b/>
        <sz val="11"/>
        <color rgb="FFC00000"/>
        <rFont val="Calibri"/>
        <family val="2"/>
      </rPr>
      <t>*</t>
    </r>
    <r>
      <rPr>
        <sz val="11"/>
        <rFont val="Calibri"/>
        <family val="2"/>
      </rPr>
      <t xml:space="preserve">Submitting the data to meet reporting requirements and are </t>
    </r>
    <r>
      <rPr>
        <b/>
        <u/>
        <sz val="11"/>
        <rFont val="Calibri"/>
        <family val="2"/>
      </rPr>
      <t>not</t>
    </r>
    <r>
      <rPr>
        <sz val="11"/>
        <rFont val="Calibri"/>
        <family val="2"/>
      </rPr>
      <t xml:space="preserve"> requesting reimbursement for the expenses (select </t>
    </r>
    <r>
      <rPr>
        <b/>
        <i/>
        <sz val="11"/>
        <rFont val="Calibri"/>
        <family val="2"/>
      </rPr>
      <t>NOT Requesting Reimbursement - Reporting ONLY</t>
    </r>
    <r>
      <rPr>
        <sz val="11"/>
        <rFont val="Calibri"/>
        <family val="2"/>
      </rPr>
      <t>).</t>
    </r>
  </si>
  <si>
    <r>
      <rPr>
        <b/>
        <sz val="11"/>
        <color rgb="FFC00000"/>
        <rFont val="Calibri"/>
        <family val="2"/>
      </rPr>
      <t>*</t>
    </r>
    <r>
      <rPr>
        <sz val="11"/>
        <rFont val="Calibri"/>
        <family val="2"/>
      </rPr>
      <t xml:space="preserve">Requesting reimbursement for the testing and/or remediation expenses within this form 
(select </t>
    </r>
    <r>
      <rPr>
        <b/>
        <i/>
        <sz val="11"/>
        <rFont val="Calibri"/>
        <family val="2"/>
      </rPr>
      <t>YES - Requesting Reimbursement</t>
    </r>
    <r>
      <rPr>
        <sz val="11"/>
        <rFont val="Calibri"/>
        <family val="2"/>
      </rPr>
      <t xml:space="preserve">); </t>
    </r>
    <r>
      <rPr>
        <b/>
        <sz val="11"/>
        <rFont val="Calibri"/>
        <family val="2"/>
      </rPr>
      <t>OR</t>
    </r>
  </si>
  <si>
    <r>
      <rPr>
        <b/>
        <sz val="11"/>
        <color rgb="FFC00000"/>
        <rFont val="Calibri"/>
        <family val="2"/>
      </rPr>
      <t xml:space="preserve">Note: </t>
    </r>
    <r>
      <rPr>
        <sz val="11"/>
        <rFont val="Calibri"/>
        <family val="2"/>
      </rPr>
      <t xml:space="preserve">For schools/campuses with more than five buildings, up to five additional building tabs can be added by right clicking any tab below and selecting "Unhide...". Then, select the next available building tab and select "OK" to add it to the workbook. </t>
    </r>
  </si>
  <si>
    <t>Form Reviewed By:</t>
  </si>
  <si>
    <t xml:space="preserve">[FOR ODE USE ONLY - enter reviewer name]   </t>
  </si>
  <si>
    <t>Highland School at Kenwood ES</t>
  </si>
  <si>
    <t>Westside Village Magnet School at Kingston ES</t>
  </si>
  <si>
    <t>Black Butte School</t>
  </si>
  <si>
    <t>Gold Beach Jr/Sr High School</t>
  </si>
  <si>
    <t>Crater High School</t>
  </si>
  <si>
    <t>Clatskanie Virtual Academy</t>
  </si>
  <si>
    <t>Stellar Pines Virtual Academy</t>
  </si>
  <si>
    <t xml:space="preserve">Muddy Creek Charter School </t>
  </si>
  <si>
    <t>Grizzly Mountain HomeLink</t>
  </si>
  <si>
    <t>Crow High School</t>
  </si>
  <si>
    <t>Hé Lín Chinese Immersion Elementary School</t>
  </si>
  <si>
    <t>Tuality Plains High School</t>
  </si>
  <si>
    <t>Lupine Community Montessori Charter School</t>
  </si>
  <si>
    <t>Helix Charter School</t>
  </si>
  <si>
    <t>Evergreen Middle School</t>
  </si>
  <si>
    <t>Groner Elementary School</t>
  </si>
  <si>
    <t>Eagle Ridge New Tech High School</t>
  </si>
  <si>
    <t>Lake Oswego High School</t>
  </si>
  <si>
    <t>Compass School</t>
  </si>
  <si>
    <t>Rivercrest Academy</t>
  </si>
  <si>
    <t>Maple Middle School</t>
  </si>
  <si>
    <t xml:space="preserve">Catalyst High School </t>
  </si>
  <si>
    <t>Mari-Linn School</t>
  </si>
  <si>
    <t>Sublimity School</t>
  </si>
  <si>
    <t>Oakland Middle School</t>
  </si>
  <si>
    <t>Alameda Intermediate School</t>
  </si>
  <si>
    <t>EdFlexOregon</t>
  </si>
  <si>
    <t>May Roberts Primary School</t>
  </si>
  <si>
    <t>Oregon Department of Education</t>
  </si>
  <si>
    <t>Oregon School for the Deaf</t>
  </si>
  <si>
    <t>Oregon Trail Academy</t>
  </si>
  <si>
    <t>Armadillo Community Charter School</t>
  </si>
  <si>
    <t>César Chávez K-8 School</t>
  </si>
  <si>
    <t>South Wasco County Middle/High School</t>
  </si>
  <si>
    <t>Jefferson Classical Academy of Oregon</t>
  </si>
  <si>
    <t>Applegate Valley Virtual Academy</t>
  </si>
  <si>
    <t>MITCH</t>
  </si>
  <si>
    <t>Columbia Vista Intermediate</t>
  </si>
  <si>
    <t>Discovery Academy</t>
  </si>
  <si>
    <r>
      <t xml:space="preserve">School/Campus Not Listed </t>
    </r>
    <r>
      <rPr>
        <i/>
        <sz val="11"/>
        <color theme="0" tint="-0.14999847407452621"/>
        <rFont val="Calibri"/>
        <family val="2"/>
        <scheme val="minor"/>
      </rPr>
      <t>- Enter Name --&gt;</t>
    </r>
  </si>
  <si>
    <r>
      <rPr>
        <b/>
        <i/>
        <sz val="11"/>
        <rFont val="Calibri"/>
        <family val="2"/>
      </rPr>
      <t>Ex:</t>
    </r>
    <r>
      <rPr>
        <i/>
        <sz val="11"/>
        <rFont val="Calibri"/>
        <family val="2"/>
      </rPr>
      <t xml:space="preserve"> A school district has an elementary school, middle school, and high school. The district would complete three Fixture Tracking workbooks (one for each school). The high school is made up of three buildings: the main building (classrooms), a gym, and a woodshop. The high school workbook would have three tabs filled in, one for the main building, one for the gym, and one for the woodshop. </t>
    </r>
  </si>
  <si>
    <t>Whitmore Classical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</si>
</sst>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dd/yy;@"/>
  </numFmts>
  <fonts count="72"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8"/>
      <color rgb="FF1A75BC"/>
      <name val="Calibri"/>
      <family val="2"/>
      <scheme val="minor"/>
    </font>
    <font>
      <b/>
      <sz val="18"/>
      <color theme="1"/>
      <name val="Calibri"/>
      <family val="2"/>
      <scheme val="minor"/>
    </font>
    <font>
      <sz val="11"/>
      <color rgb="FF1A75BC"/>
      <name val="Calibri"/>
      <family val="2"/>
      <scheme val="minor"/>
    </font>
    <font>
      <u/>
      <sz val="11"/>
      <color theme="10"/>
      <name val="Calibri"/>
      <family val="2"/>
      <scheme val="minor"/>
    </font>
    <font>
      <b/>
      <sz val="11"/>
      <name val="Calibri"/>
      <family val="2"/>
      <scheme val="minor"/>
    </font>
    <font>
      <sz val="10"/>
      <name val="Calibri"/>
      <family val="2"/>
      <scheme val="minor"/>
    </font>
    <font>
      <b/>
      <sz val="12"/>
      <color theme="1"/>
      <name val="Calibri"/>
      <family val="2"/>
      <scheme val="minor"/>
    </font>
    <font>
      <sz val="10"/>
      <color theme="1"/>
      <name val="Calibri"/>
      <family val="2"/>
    </font>
    <font>
      <sz val="11"/>
      <name val="Calibri"/>
      <family val="2"/>
      <scheme val="minor"/>
    </font>
    <font>
      <sz val="10"/>
      <color theme="0"/>
      <name val="Calibri"/>
      <family val="2"/>
      <scheme val="minor"/>
    </font>
    <font>
      <b/>
      <sz val="11"/>
      <color theme="1"/>
      <name val="Calibri"/>
      <family val="2"/>
    </font>
    <font>
      <b/>
      <sz val="11"/>
      <name val="Calibri"/>
      <family val="2"/>
    </font>
    <font>
      <sz val="11"/>
      <name val="Calibri"/>
      <family val="2"/>
    </font>
    <font>
      <b/>
      <sz val="20"/>
      <name val="Calibri"/>
      <family val="2"/>
    </font>
    <font>
      <i/>
      <sz val="11"/>
      <color theme="1"/>
      <name val="Calibri"/>
      <family val="2"/>
      <scheme val="minor"/>
    </font>
    <font>
      <b/>
      <sz val="20"/>
      <name val="Calibri"/>
      <family val="2"/>
      <scheme val="minor"/>
    </font>
    <font>
      <i/>
      <sz val="11"/>
      <color theme="1"/>
      <name val="Calibri"/>
      <family val="2"/>
    </font>
    <font>
      <b/>
      <sz val="11"/>
      <color rgb="FFC00000"/>
      <name val="Calibri"/>
      <family val="2"/>
    </font>
    <font>
      <b/>
      <u/>
      <sz val="11"/>
      <color rgb="FFC00000"/>
      <name val="Calibri"/>
      <family val="2"/>
    </font>
    <font>
      <b/>
      <sz val="12"/>
      <name val="Calibri"/>
      <family val="2"/>
      <scheme val="minor"/>
    </font>
    <font>
      <b/>
      <sz val="12"/>
      <color theme="1"/>
      <name val="Calibri"/>
      <family val="2"/>
    </font>
    <font>
      <sz val="11"/>
      <color theme="0"/>
      <name val="Calibri"/>
      <family val="2"/>
    </font>
    <font>
      <sz val="11"/>
      <color rgb="FFC00000"/>
      <name val="Calibri"/>
      <family val="2"/>
    </font>
    <font>
      <b/>
      <sz val="11"/>
      <color rgb="FFC00000"/>
      <name val="Calibri"/>
      <family val="2"/>
      <scheme val="minor"/>
    </font>
    <font>
      <b/>
      <sz val="11"/>
      <color theme="0"/>
      <name val="Calibri"/>
      <family val="2"/>
    </font>
    <font>
      <i/>
      <sz val="11"/>
      <color rgb="FFC00000"/>
      <name val="Calibri"/>
      <family val="2"/>
    </font>
    <font>
      <b/>
      <u/>
      <sz val="13"/>
      <color theme="0"/>
      <name val="Calibri"/>
      <family val="2"/>
    </font>
    <font>
      <b/>
      <sz val="13"/>
      <color theme="0"/>
      <name val="Calibri"/>
      <family val="2"/>
    </font>
    <font>
      <u/>
      <sz val="11"/>
      <color theme="10"/>
      <name val="Calibri"/>
      <family val="2"/>
    </font>
    <font>
      <b/>
      <i/>
      <sz val="11"/>
      <color rgb="FFC00000"/>
      <name val="Calibri"/>
      <family val="2"/>
    </font>
    <font>
      <b/>
      <i/>
      <sz val="11"/>
      <color theme="1"/>
      <name val="Calibri"/>
      <family val="2"/>
    </font>
    <font>
      <b/>
      <u/>
      <sz val="11"/>
      <color theme="10"/>
      <name val="Calibri"/>
      <family val="2"/>
    </font>
    <font>
      <b/>
      <sz val="12"/>
      <color rgb="FFC00000"/>
      <name val="Calibri"/>
      <family val="2"/>
    </font>
    <font>
      <b/>
      <sz val="13"/>
      <color theme="1"/>
      <name val="Calibri"/>
      <family val="2"/>
    </font>
    <font>
      <b/>
      <sz val="13"/>
      <color rgb="FFC00000"/>
      <name val="Calibri"/>
      <family val="2"/>
    </font>
    <font>
      <b/>
      <sz val="13"/>
      <name val="Calibri"/>
      <family val="2"/>
    </font>
    <font>
      <i/>
      <sz val="11"/>
      <name val="Calibri"/>
      <family val="2"/>
    </font>
    <font>
      <b/>
      <i/>
      <sz val="11"/>
      <name val="Calibri"/>
      <family val="2"/>
    </font>
    <font>
      <b/>
      <u/>
      <sz val="12"/>
      <color rgb="FFC00000"/>
      <name val="Calibri"/>
      <family val="2"/>
    </font>
    <font>
      <b/>
      <u/>
      <sz val="13"/>
      <color theme="10"/>
      <name val="Calibri"/>
      <family val="2"/>
    </font>
    <font>
      <sz val="12"/>
      <color theme="1"/>
      <name val="Calibri"/>
      <family val="2"/>
      <scheme val="minor"/>
    </font>
    <font>
      <i/>
      <sz val="11"/>
      <color theme="0" tint="-0.14999847407452621"/>
      <name val="Calibri"/>
      <family val="2"/>
      <scheme val="minor"/>
    </font>
    <font>
      <sz val="8"/>
      <name val="Calibri"/>
      <family val="2"/>
    </font>
    <font>
      <b/>
      <sz val="10"/>
      <name val="Segoe UI Symbol"/>
      <family val="2"/>
    </font>
    <font>
      <b/>
      <sz val="12"/>
      <name val="Calibri"/>
      <family val="2"/>
    </font>
    <font>
      <b/>
      <sz val="19"/>
      <name val="Calibri"/>
      <family val="2"/>
    </font>
    <font>
      <i/>
      <u/>
      <sz val="10"/>
      <color theme="10"/>
      <name val="Calibri"/>
      <family val="2"/>
    </font>
    <font>
      <i/>
      <sz val="10"/>
      <color theme="10"/>
      <name val="Calibri"/>
      <family val="2"/>
    </font>
    <font>
      <b/>
      <u/>
      <sz val="11"/>
      <name val="Calibri"/>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5F2FB"/>
        <bgColor indexed="64"/>
      </patternFill>
    </fill>
    <fill>
      <patternFill patternType="solid">
        <fgColor rgb="FFC9E3F7"/>
        <bgColor indexed="64"/>
      </patternFill>
    </fill>
    <fill>
      <patternFill patternType="solid">
        <fgColor rgb="FFAAD4F4"/>
        <bgColor indexed="64"/>
      </patternFill>
    </fill>
    <fill>
      <patternFill patternType="solid">
        <fgColor theme="2" tint="0.59999389629810485"/>
        <bgColor indexed="64"/>
      </patternFill>
    </fill>
    <fill>
      <patternFill patternType="solid">
        <fgColor theme="2" tint="0.79998168889431442"/>
        <bgColor indexed="64"/>
      </patternFill>
    </fill>
    <fill>
      <patternFill patternType="solid">
        <fgColor rgb="FFD4D4D4"/>
        <bgColor indexed="64"/>
      </patternFill>
    </fill>
    <fill>
      <patternFill patternType="solid">
        <fgColor theme="4"/>
        <bgColor indexed="64"/>
      </patternFill>
    </fill>
    <fill>
      <patternFill patternType="solid">
        <fgColor rgb="FFC00000"/>
        <bgColor indexed="64"/>
      </patternFill>
    </fill>
    <fill>
      <patternFill patternType="solid">
        <fgColor theme="0" tint="-0.14999847407452621"/>
        <bgColor indexed="64"/>
      </patternFill>
    </fill>
    <fill>
      <patternFill patternType="solid">
        <fgColor rgb="FFE6F9F9"/>
        <bgColor indexed="64"/>
      </patternFill>
    </fill>
    <fill>
      <patternFill patternType="solid">
        <fgColor rgb="FFB9E9E8"/>
        <bgColor indexed="64"/>
      </patternFill>
    </fill>
  </fills>
  <borders count="7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theme="0" tint="-0.34998626667073579"/>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top style="thin">
        <color indexed="64"/>
      </top>
      <bottom style="thin">
        <color rgb="FFD4D4D4"/>
      </bottom>
      <diagonal/>
    </border>
    <border>
      <left/>
      <right style="thin">
        <color indexed="64"/>
      </right>
      <top style="thin">
        <color indexed="64"/>
      </top>
      <bottom style="thin">
        <color rgb="FFD4D4D4"/>
      </bottom>
      <diagonal/>
    </border>
    <border>
      <left style="thin">
        <color theme="0" tint="-0.34998626667073579"/>
      </left>
      <right/>
      <top style="thin">
        <color rgb="FFD4D4D4"/>
      </top>
      <bottom style="thin">
        <color rgb="FFD4D4D4"/>
      </bottom>
      <diagonal/>
    </border>
    <border>
      <left style="thin">
        <color indexed="64"/>
      </left>
      <right/>
      <top style="thin">
        <color indexed="64"/>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auto="1"/>
      </left>
      <right/>
      <top style="thin">
        <color theme="0" tint="-0.34998626667073579"/>
      </top>
      <bottom style="thin">
        <color theme="0" tint="-0.34998626667073579"/>
      </bottom>
      <diagonal/>
    </border>
    <border>
      <left/>
      <right style="thin">
        <color theme="0" tint="-0.34998626667073579"/>
      </right>
      <top style="thin">
        <color auto="1"/>
      </top>
      <bottom style="thin">
        <color theme="0" tint="-0.34998626667073579"/>
      </bottom>
      <diagonal/>
    </border>
    <border>
      <left style="thin">
        <color auto="1"/>
      </left>
      <right/>
      <top style="thin">
        <color theme="0" tint="-0.34998626667073579"/>
      </top>
      <bottom style="thin">
        <color auto="1"/>
      </bottom>
      <diagonal/>
    </border>
    <border>
      <left/>
      <right style="thin">
        <color theme="0" tint="-0.34998626667073579"/>
      </right>
      <top style="thin">
        <color theme="0" tint="-0.34998626667073579"/>
      </top>
      <bottom style="thin">
        <color auto="1"/>
      </bottom>
      <diagonal/>
    </border>
    <border>
      <left/>
      <right/>
      <top style="thin">
        <color rgb="FFD4D4D4"/>
      </top>
      <bottom style="thin">
        <color auto="1"/>
      </bottom>
      <diagonal/>
    </border>
    <border>
      <left/>
      <right style="thin">
        <color auto="1"/>
      </right>
      <top style="thin">
        <color rgb="FFD4D4D4"/>
      </top>
      <bottom style="thin">
        <color auto="1"/>
      </bottom>
      <diagonal/>
    </border>
    <border>
      <left style="thin">
        <color theme="0" tint="-0.34998626667073579"/>
      </left>
      <right/>
      <top style="thin">
        <color rgb="FFD4D4D4"/>
      </top>
      <bottom style="thin">
        <color indexed="64"/>
      </bottom>
      <diagonal/>
    </border>
    <border>
      <left/>
      <right style="thin">
        <color theme="0" tint="-0.34998626667073579"/>
      </right>
      <top style="thin">
        <color auto="1"/>
      </top>
      <bottom style="thin">
        <color auto="1"/>
      </bottom>
      <diagonal/>
    </border>
    <border>
      <left style="thin">
        <color theme="0" tint="-0.34998626667073579"/>
      </left>
      <right/>
      <top style="thin">
        <color auto="1"/>
      </top>
      <bottom style="thin">
        <color auto="1"/>
      </bottom>
      <diagonal/>
    </border>
    <border>
      <left/>
      <right/>
      <top/>
      <bottom style="medium">
        <color indexed="64"/>
      </bottom>
      <diagonal/>
    </border>
    <border>
      <left style="thin">
        <color auto="1"/>
      </left>
      <right style="thin">
        <color theme="0" tint="-0.34998626667073579"/>
      </right>
      <top style="thin">
        <color auto="1"/>
      </top>
      <bottom style="thin">
        <color auto="1"/>
      </bottom>
      <diagonal/>
    </border>
    <border>
      <left style="thin">
        <color theme="0" tint="-0.34998626667073579"/>
      </left>
      <right style="thin">
        <color indexed="64"/>
      </right>
      <top style="thin">
        <color indexed="64"/>
      </top>
      <bottom style="thin">
        <color rgb="FFD4D4D4"/>
      </bottom>
      <diagonal/>
    </border>
    <border>
      <left/>
      <right/>
      <top/>
      <bottom style="thin">
        <color rgb="FFD4D4D4"/>
      </bottom>
      <diagonal/>
    </border>
    <border>
      <left/>
      <right style="thin">
        <color indexed="64"/>
      </right>
      <top/>
      <bottom style="thin">
        <color rgb="FFD4D4D4"/>
      </bottom>
      <diagonal/>
    </border>
    <border>
      <left/>
      <right/>
      <top/>
      <bottom style="thin">
        <color indexed="64"/>
      </bottom>
      <diagonal/>
    </border>
    <border>
      <left style="thin">
        <color theme="0" tint="-0.34998626667073579"/>
      </left>
      <right style="thin">
        <color auto="1"/>
      </right>
      <top style="thin">
        <color rgb="FFD4D4D4"/>
      </top>
      <bottom style="thin">
        <color indexed="64"/>
      </bottom>
      <diagonal/>
    </border>
    <border>
      <left style="thin">
        <color theme="0" tint="-0.34998626667073579"/>
      </left>
      <right style="thin">
        <color auto="1"/>
      </right>
      <top style="thin">
        <color rgb="FFD4D4D4"/>
      </top>
      <bottom style="thin">
        <color rgb="FFD4D4D4"/>
      </bottom>
      <diagonal/>
    </border>
    <border>
      <left style="thin">
        <color indexed="64"/>
      </left>
      <right style="thin">
        <color theme="0" tint="-0.34998626667073579"/>
      </right>
      <top/>
      <bottom style="thin">
        <color indexed="64"/>
      </bottom>
      <diagonal/>
    </border>
    <border>
      <left style="thin">
        <color theme="0" tint="-0.34998626667073579"/>
      </left>
      <right style="thin">
        <color indexed="64"/>
      </right>
      <top style="thin">
        <color indexed="64"/>
      </top>
      <bottom/>
      <diagonal/>
    </border>
    <border>
      <left/>
      <right/>
      <top style="thin">
        <color theme="0" tint="-0.34998626667073579"/>
      </top>
      <bottom/>
      <diagonal/>
    </border>
    <border>
      <left/>
      <right style="thin">
        <color auto="1"/>
      </right>
      <top style="thin">
        <color theme="0" tint="-0.34998626667073579"/>
      </top>
      <bottom/>
      <diagonal/>
    </border>
    <border>
      <left/>
      <right/>
      <top style="thin">
        <color indexed="64"/>
      </top>
      <bottom style="medium">
        <color indexed="64"/>
      </bottom>
      <diagonal/>
    </border>
    <border>
      <left/>
      <right/>
      <top style="thin">
        <color auto="1"/>
      </top>
      <bottom style="thin">
        <color rgb="FFD4D4D4"/>
      </bottom>
      <diagonal/>
    </border>
    <border>
      <left style="thin">
        <color theme="0" tint="-0.34998626667073579"/>
      </left>
      <right style="thin">
        <color theme="0" tint="-0.34998626667073579"/>
      </right>
      <top style="thin">
        <color rgb="FFD4D4D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diagonal/>
    </border>
    <border>
      <left style="thin">
        <color auto="1"/>
      </left>
      <right/>
      <top style="thin">
        <color theme="0" tint="-0.34998626667073579"/>
      </top>
      <bottom/>
      <diagonal/>
    </border>
    <border>
      <left style="thin">
        <color theme="0" tint="-0.34998626667073579"/>
      </left>
      <right/>
      <top style="thin">
        <color rgb="FFD4D4D4"/>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theme="0" tint="-0.34998626667073579"/>
      </left>
      <right style="thin">
        <color theme="0" tint="-0.24994659260841701"/>
      </right>
      <top style="thin">
        <color indexed="64"/>
      </top>
      <bottom style="thin">
        <color indexed="64"/>
      </bottom>
      <diagonal/>
    </border>
    <border>
      <left/>
      <right/>
      <top style="medium">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theme="0" tint="-0.34998626667073579"/>
      </left>
      <right/>
      <top/>
      <bottom style="thin">
        <color rgb="FFD4D4D4"/>
      </bottom>
      <diagonal/>
    </border>
  </borders>
  <cellStyleXfs count="60">
    <xf numFmtId="0" fontId="0" fillId="0" borderId="0">
      <alignment vertical="center"/>
    </xf>
    <xf numFmtId="43" fontId="5" fillId="0" borderId="0" applyFont="0" applyFill="0" applyBorder="0" applyAlignment="0" applyProtection="0"/>
    <xf numFmtId="41"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9" fontId="5" fillId="0" borderId="0" applyFont="0" applyFill="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22" fillId="0" borderId="0">
      <alignment vertical="center"/>
    </xf>
    <xf numFmtId="0" fontId="23" fillId="0" borderId="0">
      <alignment vertical="center"/>
    </xf>
    <xf numFmtId="0" fontId="24" fillId="0" borderId="0">
      <alignment horizontal="left" vertical="center"/>
    </xf>
    <xf numFmtId="0" fontId="5" fillId="33" borderId="0" applyNumberFormat="0" applyFont="0" applyBorder="0" applyAlignment="0" applyProtection="0"/>
    <xf numFmtId="0" fontId="5" fillId="34" borderId="0" applyNumberFormat="0" applyFont="0" applyBorder="0" applyAlignment="0" applyProtection="0"/>
    <xf numFmtId="0" fontId="5" fillId="35" borderId="0" applyNumberFormat="0" applyFont="0" applyBorder="0" applyAlignment="0" applyProtection="0"/>
    <xf numFmtId="8" fontId="5" fillId="0" borderId="0" applyFont="0" applyFill="0" applyBorder="0">
      <alignment horizontal="right" vertical="center"/>
    </xf>
    <xf numFmtId="0" fontId="25" fillId="0" borderId="0" applyNumberFormat="0" applyFill="0" applyBorder="0" applyAlignment="0">
      <alignment vertical="center"/>
    </xf>
    <xf numFmtId="0" fontId="26" fillId="0" borderId="0" applyNumberFormat="0" applyFill="0" applyBorder="0" applyAlignment="0" applyProtection="0"/>
    <xf numFmtId="44" fontId="5" fillId="0" borderId="0" applyFont="0" applyFill="0" applyBorder="0" applyAlignment="0" applyProtection="0"/>
    <xf numFmtId="0" fontId="51" fillId="0" borderId="0" applyNumberFormat="0" applyFill="0" applyBorder="0" applyAlignment="0" applyProtection="0">
      <alignment vertical="center"/>
    </xf>
    <xf numFmtId="0" fontId="63" fillId="0" borderId="0"/>
    <xf numFmtId="0" fontId="1" fillId="0" borderId="0"/>
  </cellStyleXfs>
  <cellXfs count="217">
    <xf numFmtId="0" fontId="0" fillId="0" borderId="0" xfId="0">
      <alignment vertical="center"/>
    </xf>
    <xf numFmtId="0" fontId="21" fillId="0" borderId="0" xfId="0" applyFont="1" applyAlignment="1"/>
    <xf numFmtId="0" fontId="42" fillId="0" borderId="0" xfId="0" applyFont="1" applyAlignment="1">
      <alignment horizontal="center" vertical="center"/>
    </xf>
    <xf numFmtId="0" fontId="0" fillId="0" borderId="0" xfId="0" applyAlignment="1">
      <alignment horizontal="center" vertical="center"/>
    </xf>
    <xf numFmtId="0" fontId="31" fillId="0" borderId="0" xfId="50" applyFont="1" applyFill="1" applyBorder="1" applyAlignment="1" applyProtection="1">
      <alignment horizontal="left" vertical="center"/>
    </xf>
    <xf numFmtId="0" fontId="0" fillId="0" borderId="0" xfId="0" applyAlignment="1">
      <alignment horizontal="right" vertical="center" indent="1"/>
    </xf>
    <xf numFmtId="0" fontId="32" fillId="0" borderId="0" xfId="0" quotePrefix="1" applyFont="1">
      <alignment vertical="center"/>
    </xf>
    <xf numFmtId="0" fontId="30" fillId="0" borderId="0" xfId="0" applyFont="1">
      <alignment vertical="center"/>
    </xf>
    <xf numFmtId="0" fontId="28" fillId="33" borderId="30" xfId="0" applyFont="1" applyFill="1" applyBorder="1">
      <alignment vertical="center"/>
    </xf>
    <xf numFmtId="0" fontId="28" fillId="33" borderId="31" xfId="0" applyFont="1" applyFill="1" applyBorder="1">
      <alignment vertical="center"/>
    </xf>
    <xf numFmtId="0" fontId="30" fillId="0" borderId="0" xfId="0" quotePrefix="1" applyFont="1">
      <alignment vertical="center"/>
    </xf>
    <xf numFmtId="0" fontId="39" fillId="0" borderId="0" xfId="0" applyFont="1">
      <alignment vertical="center"/>
    </xf>
    <xf numFmtId="0" fontId="44" fillId="0" borderId="0" xfId="0" applyFont="1">
      <alignment vertical="center"/>
    </xf>
    <xf numFmtId="0" fontId="0" fillId="0" borderId="0" xfId="0" applyAlignment="1">
      <alignment horizontal="center" vertical="top"/>
    </xf>
    <xf numFmtId="0" fontId="45" fillId="0" borderId="0" xfId="0" applyFont="1" applyAlignment="1">
      <alignment horizontal="center" vertical="top"/>
    </xf>
    <xf numFmtId="0" fontId="45" fillId="36" borderId="0" xfId="0" applyFont="1" applyFill="1" applyAlignment="1">
      <alignment horizontal="center" vertical="top"/>
    </xf>
    <xf numFmtId="0" fontId="0" fillId="36" borderId="0" xfId="0" applyFill="1" applyAlignment="1">
      <alignment horizontal="center" vertical="top"/>
    </xf>
    <xf numFmtId="0" fontId="34" fillId="0" borderId="0" xfId="0" applyFont="1" applyAlignment="1">
      <alignment horizontal="center" vertical="top"/>
    </xf>
    <xf numFmtId="0" fontId="42" fillId="0" borderId="0" xfId="0" applyFont="1" applyAlignment="1">
      <alignment horizontal="left" vertical="center" indent="1"/>
    </xf>
    <xf numFmtId="0" fontId="0" fillId="0" borderId="0" xfId="0" applyAlignment="1">
      <alignment horizontal="left" vertical="top" indent="1"/>
    </xf>
    <xf numFmtId="0" fontId="33" fillId="0" borderId="0" xfId="0" applyFont="1" applyAlignment="1">
      <alignment horizontal="left" vertical="top" indent="1"/>
    </xf>
    <xf numFmtId="0" fontId="40" fillId="0" borderId="0" xfId="0" applyFont="1" applyAlignment="1">
      <alignment horizontal="left" vertical="top" indent="1"/>
    </xf>
    <xf numFmtId="0" fontId="0" fillId="0" borderId="0" xfId="0" applyAlignment="1">
      <alignment horizontal="left" vertical="top" wrapText="1" indent="1"/>
    </xf>
    <xf numFmtId="0" fontId="29" fillId="35" borderId="35" xfId="50" applyFont="1" applyFill="1" applyBorder="1" applyAlignment="1" applyProtection="1">
      <alignment horizontal="centerContinuous" vertical="center" wrapText="1"/>
    </xf>
    <xf numFmtId="0" fontId="28" fillId="33" borderId="38" xfId="0" applyFont="1" applyFill="1" applyBorder="1">
      <alignment vertical="center"/>
    </xf>
    <xf numFmtId="0" fontId="28" fillId="33" borderId="39" xfId="0" applyFont="1" applyFill="1" applyBorder="1">
      <alignment vertical="center"/>
    </xf>
    <xf numFmtId="0" fontId="1" fillId="0" borderId="0" xfId="0" applyFont="1" applyAlignment="1" applyProtection="1">
      <alignment horizontal="left" vertical="top" wrapText="1"/>
      <protection locked="0"/>
    </xf>
    <xf numFmtId="164" fontId="1" fillId="0" borderId="0" xfId="0" applyNumberFormat="1" applyFont="1" applyAlignment="1" applyProtection="1">
      <alignment horizontal="center" vertical="top"/>
      <protection locked="0"/>
    </xf>
    <xf numFmtId="0" fontId="1" fillId="0" borderId="0" xfId="0" applyFont="1" applyAlignment="1" applyProtection="1">
      <alignment horizontal="center" vertical="top"/>
      <protection locked="0"/>
    </xf>
    <xf numFmtId="0" fontId="0" fillId="0" borderId="0" xfId="0" applyAlignment="1" applyProtection="1">
      <alignment horizontal="left" vertical="top" wrapText="1"/>
      <protection locked="0"/>
    </xf>
    <xf numFmtId="0" fontId="1" fillId="0" borderId="0" xfId="0" applyFont="1" applyAlignment="1" applyProtection="1">
      <alignment horizontal="left" vertical="top" indent="1"/>
      <protection locked="0"/>
    </xf>
    <xf numFmtId="0" fontId="4" fillId="0" borderId="0" xfId="0" applyFont="1" applyAlignment="1" applyProtection="1">
      <alignment horizontal="left" vertical="top" wrapText="1"/>
      <protection locked="0"/>
    </xf>
    <xf numFmtId="0" fontId="4" fillId="0" borderId="0" xfId="0" applyFont="1" applyAlignment="1" applyProtection="1">
      <alignment horizontal="left" vertical="top" indent="1"/>
      <protection locked="0"/>
    </xf>
    <xf numFmtId="164" fontId="4" fillId="0" borderId="0" xfId="0" applyNumberFormat="1" applyFont="1" applyAlignment="1" applyProtection="1">
      <alignment horizontal="center" vertical="top"/>
      <protection locked="0"/>
    </xf>
    <xf numFmtId="0" fontId="4" fillId="0" borderId="0" xfId="0" applyFont="1" applyAlignment="1" applyProtection="1">
      <alignment horizontal="center" vertical="top"/>
      <protection locked="0"/>
    </xf>
    <xf numFmtId="0" fontId="3" fillId="0" borderId="0" xfId="0" applyFont="1" applyAlignment="1" applyProtection="1">
      <alignment horizontal="left" vertical="top" indent="1"/>
      <protection locked="0"/>
    </xf>
    <xf numFmtId="164" fontId="3" fillId="0" borderId="0" xfId="0" applyNumberFormat="1" applyFont="1" applyAlignment="1" applyProtection="1">
      <alignment horizontal="center" vertical="top"/>
      <protection locked="0"/>
    </xf>
    <xf numFmtId="0" fontId="3" fillId="0" borderId="0" xfId="0" applyFont="1" applyAlignment="1" applyProtection="1">
      <alignment horizontal="center" vertical="top"/>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vertical="top" indent="1"/>
      <protection locked="0"/>
    </xf>
    <xf numFmtId="164" fontId="2" fillId="0" borderId="0" xfId="0" applyNumberFormat="1" applyFont="1" applyAlignment="1" applyProtection="1">
      <alignment horizontal="center" vertical="top"/>
      <protection locked="0"/>
    </xf>
    <xf numFmtId="0" fontId="2" fillId="0" borderId="0" xfId="0" applyFont="1" applyAlignment="1" applyProtection="1">
      <alignment horizontal="center" vertical="top"/>
      <protection locked="0"/>
    </xf>
    <xf numFmtId="0" fontId="31" fillId="33" borderId="44" xfId="0" applyFont="1" applyFill="1" applyBorder="1" applyAlignment="1" applyProtection="1">
      <alignment horizontal="left" vertical="center" indent="1"/>
      <protection locked="0"/>
    </xf>
    <xf numFmtId="0" fontId="47" fillId="39" borderId="0" xfId="0" applyFont="1" applyFill="1" applyAlignment="1">
      <alignment horizontal="center" vertical="top"/>
    </xf>
    <xf numFmtId="0" fontId="48" fillId="0" borderId="0" xfId="0" applyFont="1" applyAlignment="1">
      <alignment horizontal="left" vertical="top"/>
    </xf>
    <xf numFmtId="0" fontId="40" fillId="33" borderId="11" xfId="0" applyFont="1" applyFill="1" applyBorder="1" applyAlignment="1">
      <alignment horizontal="center" vertical="top"/>
    </xf>
    <xf numFmtId="0" fontId="55" fillId="33" borderId="11" xfId="0" applyFont="1" applyFill="1" applyBorder="1" applyAlignment="1">
      <alignment horizontal="left" vertical="top" indent="1"/>
    </xf>
    <xf numFmtId="0" fontId="55" fillId="33" borderId="13" xfId="0" applyFont="1" applyFill="1" applyBorder="1" applyAlignment="1">
      <alignment horizontal="left" vertical="top" indent="1"/>
    </xf>
    <xf numFmtId="0" fontId="33" fillId="33" borderId="11" xfId="0" applyFont="1" applyFill="1" applyBorder="1" applyAlignment="1">
      <alignment horizontal="right"/>
    </xf>
    <xf numFmtId="0" fontId="33" fillId="33" borderId="11" xfId="0" applyFont="1" applyFill="1" applyBorder="1" applyAlignment="1">
      <alignment horizontal="right" vertical="top"/>
    </xf>
    <xf numFmtId="0" fontId="34" fillId="33" borderId="11" xfId="0" applyFont="1" applyFill="1" applyBorder="1" applyAlignment="1">
      <alignment horizontal="right" vertical="top"/>
    </xf>
    <xf numFmtId="0" fontId="34" fillId="33" borderId="13" xfId="0" applyFont="1" applyFill="1" applyBorder="1" applyAlignment="1">
      <alignment horizontal="right" vertical="top"/>
    </xf>
    <xf numFmtId="0" fontId="31" fillId="33" borderId="42" xfId="0" applyFont="1" applyFill="1" applyBorder="1" applyAlignment="1" applyProtection="1">
      <alignment horizontal="left" vertical="center" indent="1"/>
      <protection locked="0"/>
    </xf>
    <xf numFmtId="0" fontId="31" fillId="33" borderId="51" xfId="0" applyFont="1" applyFill="1" applyBorder="1" applyAlignment="1" applyProtection="1">
      <alignment horizontal="left" vertical="center" wrapText="1" indent="1"/>
      <protection locked="0"/>
    </xf>
    <xf numFmtId="0" fontId="1" fillId="0" borderId="0" xfId="58" applyFont="1"/>
    <xf numFmtId="0" fontId="1" fillId="0" borderId="0" xfId="58" applyFont="1" applyAlignment="1">
      <alignment horizontal="center"/>
    </xf>
    <xf numFmtId="0" fontId="1" fillId="0" borderId="0" xfId="58" applyFont="1" applyAlignment="1">
      <alignment horizontal="left"/>
    </xf>
    <xf numFmtId="0" fontId="21" fillId="0" borderId="0" xfId="58" applyFont="1"/>
    <xf numFmtId="0" fontId="20" fillId="0" borderId="12" xfId="59" applyFont="1" applyBorder="1" applyAlignment="1">
      <alignment horizontal="left" vertical="center"/>
    </xf>
    <xf numFmtId="0" fontId="35" fillId="0" borderId="17" xfId="57" applyFont="1" applyBorder="1">
      <alignment vertical="center"/>
    </xf>
    <xf numFmtId="0" fontId="0" fillId="0" borderId="55" xfId="0" applyBorder="1">
      <alignment vertical="center"/>
    </xf>
    <xf numFmtId="0" fontId="33" fillId="36" borderId="11" xfId="0" applyFont="1" applyFill="1" applyBorder="1" applyAlignment="1">
      <alignment horizontal="right"/>
    </xf>
    <xf numFmtId="0" fontId="34" fillId="36" borderId="11" xfId="0" applyFont="1" applyFill="1" applyBorder="1" applyAlignment="1">
      <alignment horizontal="right" vertical="top"/>
    </xf>
    <xf numFmtId="0" fontId="33" fillId="0" borderId="0" xfId="0" applyFont="1">
      <alignment vertical="center"/>
    </xf>
    <xf numFmtId="0" fontId="66" fillId="0" borderId="0" xfId="0" applyFont="1" applyAlignment="1">
      <alignment horizontal="center" vertical="center"/>
    </xf>
    <xf numFmtId="0" fontId="27" fillId="35" borderId="47" xfId="50" applyNumberFormat="1" applyFont="1" applyFill="1" applyBorder="1" applyAlignment="1" applyProtection="1">
      <alignment horizontal="left" wrapText="1"/>
    </xf>
    <xf numFmtId="0" fontId="27" fillId="35" borderId="47" xfId="50" applyNumberFormat="1" applyFont="1" applyFill="1" applyBorder="1" applyAlignment="1" applyProtection="1">
      <alignment horizontal="left" wrapText="1" indent="1"/>
    </xf>
    <xf numFmtId="0" fontId="27" fillId="35" borderId="47" xfId="50" applyNumberFormat="1" applyFont="1" applyFill="1" applyBorder="1" applyAlignment="1" applyProtection="1">
      <alignment horizontal="center" wrapText="1"/>
    </xf>
    <xf numFmtId="0" fontId="20" fillId="35" borderId="47" xfId="50" applyNumberFormat="1" applyFont="1" applyFill="1" applyBorder="1" applyAlignment="1" applyProtection="1">
      <alignment horizontal="center" wrapText="1"/>
    </xf>
    <xf numFmtId="0" fontId="27" fillId="34" borderId="47" xfId="50" applyNumberFormat="1" applyFont="1" applyFill="1" applyBorder="1" applyAlignment="1" applyProtection="1">
      <alignment horizontal="center" wrapText="1"/>
    </xf>
    <xf numFmtId="0" fontId="33" fillId="0" borderId="47" xfId="0" applyFont="1" applyBorder="1" applyAlignment="1">
      <alignment horizontal="center" wrapText="1"/>
    </xf>
    <xf numFmtId="0" fontId="33" fillId="34" borderId="47" xfId="0" applyFont="1" applyFill="1" applyBorder="1" applyAlignment="1">
      <alignment horizontal="center" wrapText="1"/>
    </xf>
    <xf numFmtId="0" fontId="27" fillId="38" borderId="47" xfId="50" applyNumberFormat="1" applyFont="1" applyFill="1" applyBorder="1" applyAlignment="1" applyProtection="1">
      <alignment horizontal="center" wrapText="1"/>
    </xf>
    <xf numFmtId="0" fontId="43" fillId="0" borderId="0" xfId="0" applyFont="1">
      <alignment vertical="center"/>
    </xf>
    <xf numFmtId="44" fontId="1" fillId="0" borderId="0" xfId="0" applyNumberFormat="1" applyFont="1" applyAlignment="1" applyProtection="1">
      <alignment vertical="top"/>
      <protection locked="0"/>
    </xf>
    <xf numFmtId="44" fontId="4" fillId="0" borderId="0" xfId="0" applyNumberFormat="1" applyFont="1" applyAlignment="1" applyProtection="1">
      <alignment vertical="top"/>
      <protection locked="0"/>
    </xf>
    <xf numFmtId="44" fontId="3" fillId="0" borderId="0" xfId="0" applyNumberFormat="1" applyFont="1" applyAlignment="1" applyProtection="1">
      <alignment vertical="top"/>
      <protection locked="0"/>
    </xf>
    <xf numFmtId="44" fontId="2" fillId="0" borderId="0" xfId="0" applyNumberFormat="1" applyFont="1" applyAlignment="1" applyProtection="1">
      <alignment vertical="top"/>
      <protection locked="0"/>
    </xf>
    <xf numFmtId="44" fontId="1" fillId="0" borderId="0" xfId="56" applyFont="1" applyBorder="1" applyAlignment="1" applyProtection="1">
      <alignment vertical="top"/>
      <protection locked="0"/>
    </xf>
    <xf numFmtId="44" fontId="4" fillId="0" borderId="0" xfId="56" applyFont="1" applyBorder="1" applyAlignment="1" applyProtection="1">
      <alignment vertical="top"/>
      <protection locked="0"/>
    </xf>
    <xf numFmtId="44" fontId="4" fillId="0" borderId="0" xfId="56" applyFont="1" applyFill="1" applyBorder="1" applyAlignment="1" applyProtection="1">
      <alignment vertical="top"/>
      <protection locked="0"/>
    </xf>
    <xf numFmtId="44" fontId="3" fillId="0" borderId="0" xfId="56" applyFont="1" applyBorder="1" applyAlignment="1" applyProtection="1">
      <alignment vertical="top"/>
      <protection locked="0"/>
    </xf>
    <xf numFmtId="44" fontId="2" fillId="0" borderId="0" xfId="56" applyFont="1" applyAlignment="1" applyProtection="1">
      <alignment vertical="top"/>
      <protection locked="0"/>
    </xf>
    <xf numFmtId="44" fontId="1" fillId="0" borderId="0" xfId="56" applyFont="1" applyAlignment="1" applyProtection="1">
      <alignment vertical="top"/>
      <protection locked="0"/>
    </xf>
    <xf numFmtId="0" fontId="27" fillId="38" borderId="56" xfId="50" applyNumberFormat="1" applyFont="1" applyFill="1" applyBorder="1" applyAlignment="1" applyProtection="1">
      <alignment horizontal="center" wrapText="1"/>
    </xf>
    <xf numFmtId="44" fontId="1" fillId="0" borderId="40" xfId="0" applyNumberFormat="1" applyFont="1" applyBorder="1" applyAlignment="1" applyProtection="1">
      <alignment vertical="top"/>
      <protection locked="0"/>
    </xf>
    <xf numFmtId="44" fontId="43" fillId="42" borderId="16" xfId="56" applyFont="1" applyFill="1" applyBorder="1" applyAlignment="1">
      <alignment vertical="center"/>
    </xf>
    <xf numFmtId="0" fontId="27" fillId="43" borderId="47" xfId="50" applyNumberFormat="1" applyFont="1" applyFill="1" applyBorder="1" applyAlignment="1" applyProtection="1">
      <alignment horizontal="center" wrapText="1"/>
    </xf>
    <xf numFmtId="0" fontId="67" fillId="33" borderId="57" xfId="0" applyFont="1" applyFill="1" applyBorder="1" applyAlignment="1">
      <alignment horizontal="center" vertical="center"/>
    </xf>
    <xf numFmtId="44" fontId="67" fillId="33" borderId="16" xfId="56" applyFont="1" applyFill="1" applyBorder="1" applyAlignment="1">
      <alignment vertical="center"/>
    </xf>
    <xf numFmtId="0" fontId="36" fillId="0" borderId="0" xfId="0" applyFont="1" applyAlignment="1" applyProtection="1">
      <alignment vertical="center" wrapText="1"/>
      <protection locked="0"/>
    </xf>
    <xf numFmtId="0" fontId="36" fillId="0" borderId="12" xfId="0" applyFont="1" applyBorder="1" applyProtection="1">
      <alignment vertical="center"/>
      <protection locked="0"/>
    </xf>
    <xf numFmtId="0" fontId="33" fillId="0" borderId="0" xfId="0" applyFont="1" applyAlignment="1">
      <alignment horizontal="center" vertical="center"/>
    </xf>
    <xf numFmtId="0" fontId="33" fillId="33" borderId="16" xfId="0" applyFont="1" applyFill="1" applyBorder="1" applyAlignment="1" applyProtection="1">
      <alignment horizontal="left" vertical="center" indent="1"/>
      <protection locked="0"/>
    </xf>
    <xf numFmtId="0" fontId="1" fillId="0" borderId="58" xfId="0" applyFont="1" applyBorder="1" applyAlignment="1">
      <alignment horizontal="left" vertical="center" indent="1"/>
    </xf>
    <xf numFmtId="0" fontId="1" fillId="0" borderId="59" xfId="0" applyFont="1" applyBorder="1" applyAlignment="1">
      <alignment horizontal="left" vertical="center" indent="1"/>
    </xf>
    <xf numFmtId="0" fontId="31" fillId="0" borderId="59" xfId="0" applyFont="1" applyBorder="1" applyAlignment="1">
      <alignment horizontal="left" vertical="center" indent="1"/>
    </xf>
    <xf numFmtId="0" fontId="1" fillId="0" borderId="60" xfId="0" applyFont="1" applyBorder="1" applyAlignment="1">
      <alignment horizontal="left" vertical="center" indent="1"/>
    </xf>
    <xf numFmtId="0" fontId="37" fillId="41" borderId="61" xfId="59" applyFont="1" applyFill="1" applyBorder="1" applyAlignment="1">
      <alignment horizontal="center" vertical="center"/>
    </xf>
    <xf numFmtId="0" fontId="37" fillId="41" borderId="62" xfId="59" applyFont="1" applyFill="1" applyBorder="1" applyAlignment="1">
      <alignment vertical="center"/>
    </xf>
    <xf numFmtId="0" fontId="37" fillId="41" borderId="62" xfId="59" applyFont="1" applyFill="1" applyBorder="1" applyAlignment="1">
      <alignment horizontal="center" vertical="center"/>
    </xf>
    <xf numFmtId="0" fontId="1" fillId="0" borderId="63" xfId="59" applyBorder="1" applyAlignment="1">
      <alignment horizontal="center" vertical="center"/>
    </xf>
    <xf numFmtId="0" fontId="1" fillId="0" borderId="64" xfId="59" applyBorder="1" applyAlignment="1">
      <alignment vertical="center"/>
    </xf>
    <xf numFmtId="0" fontId="1" fillId="0" borderId="64" xfId="59" applyBorder="1" applyAlignment="1">
      <alignment horizontal="center" vertical="center"/>
    </xf>
    <xf numFmtId="0" fontId="1" fillId="0" borderId="65" xfId="58" applyFont="1" applyBorder="1" applyAlignment="1">
      <alignment horizontal="center" vertical="center"/>
    </xf>
    <xf numFmtId="0" fontId="1" fillId="0" borderId="66" xfId="58" applyFont="1" applyBorder="1"/>
    <xf numFmtId="0" fontId="1" fillId="0" borderId="66" xfId="58" applyFont="1" applyBorder="1" applyAlignment="1">
      <alignment horizontal="center" vertical="center"/>
    </xf>
    <xf numFmtId="0" fontId="37" fillId="41" borderId="68" xfId="59" applyFont="1" applyFill="1" applyBorder="1" applyAlignment="1">
      <alignment vertical="center"/>
    </xf>
    <xf numFmtId="0" fontId="1" fillId="0" borderId="67" xfId="59" applyBorder="1" applyAlignment="1">
      <alignment vertical="center"/>
    </xf>
    <xf numFmtId="0" fontId="1" fillId="0" borderId="69" xfId="58" applyFont="1" applyBorder="1"/>
    <xf numFmtId="0" fontId="69" fillId="0" borderId="13" xfId="57" applyFont="1" applyBorder="1" applyAlignment="1" applyProtection="1">
      <alignment vertical="top"/>
    </xf>
    <xf numFmtId="0" fontId="44" fillId="0" borderId="0" xfId="0" applyFont="1" applyAlignment="1">
      <alignment horizontal="center" vertical="center"/>
    </xf>
    <xf numFmtId="0" fontId="0" fillId="37" borderId="0" xfId="0" applyFill="1" applyAlignment="1" applyProtection="1">
      <alignment horizontal="center" vertical="top"/>
      <protection hidden="1"/>
    </xf>
    <xf numFmtId="44" fontId="0" fillId="37" borderId="12" xfId="0" applyNumberFormat="1" applyFill="1" applyBorder="1" applyAlignment="1" applyProtection="1">
      <alignment vertical="top"/>
      <protection hidden="1"/>
    </xf>
    <xf numFmtId="44" fontId="0" fillId="37" borderId="14" xfId="0" applyNumberFormat="1" applyFill="1" applyBorder="1" applyAlignment="1" applyProtection="1">
      <alignment vertical="top"/>
      <protection hidden="1"/>
    </xf>
    <xf numFmtId="164" fontId="31" fillId="33" borderId="37" xfId="0" applyNumberFormat="1" applyFont="1" applyFill="1" applyBorder="1" applyAlignment="1" applyProtection="1">
      <alignment horizontal="center" vertical="center"/>
      <protection hidden="1"/>
    </xf>
    <xf numFmtId="164" fontId="31" fillId="33" borderId="41" xfId="0" applyNumberFormat="1" applyFont="1" applyFill="1" applyBorder="1" applyAlignment="1" applyProtection="1">
      <alignment horizontal="center" vertical="center"/>
      <protection hidden="1"/>
    </xf>
    <xf numFmtId="0" fontId="31" fillId="33" borderId="37" xfId="0" applyFont="1" applyFill="1" applyBorder="1" applyAlignment="1" applyProtection="1">
      <alignment horizontal="left" vertical="center" indent="1"/>
      <protection hidden="1"/>
    </xf>
    <xf numFmtId="0" fontId="31" fillId="33" borderId="23" xfId="0" applyFont="1" applyFill="1" applyBorder="1" applyAlignment="1" applyProtection="1">
      <alignment horizontal="left" vertical="center" indent="1"/>
      <protection hidden="1"/>
    </xf>
    <xf numFmtId="0" fontId="31" fillId="33" borderId="32" xfId="0" applyFont="1" applyFill="1" applyBorder="1" applyAlignment="1" applyProtection="1">
      <alignment horizontal="left" vertical="center" indent="1"/>
      <protection hidden="1"/>
    </xf>
    <xf numFmtId="0" fontId="27" fillId="35" borderId="36" xfId="50" applyFont="1" applyFill="1" applyBorder="1" applyAlignment="1" applyProtection="1">
      <alignment horizontal="right" vertical="center"/>
    </xf>
    <xf numFmtId="0" fontId="27" fillId="35" borderId="18" xfId="50" applyFont="1" applyFill="1" applyBorder="1" applyAlignment="1" applyProtection="1">
      <alignment horizontal="right" vertical="center"/>
    </xf>
    <xf numFmtId="0" fontId="27" fillId="35" borderId="43" xfId="50" applyFont="1" applyFill="1" applyBorder="1" applyAlignment="1" applyProtection="1">
      <alignment horizontal="right" vertical="center"/>
    </xf>
    <xf numFmtId="0" fontId="27" fillId="35" borderId="19" xfId="50" applyFont="1" applyFill="1" applyBorder="1" applyAlignment="1" applyProtection="1">
      <alignment horizontal="right" vertical="center"/>
    </xf>
    <xf numFmtId="0" fontId="27" fillId="35" borderId="20" xfId="50" applyFont="1" applyFill="1" applyBorder="1" applyAlignment="1" applyProtection="1">
      <alignment horizontal="right" vertical="center"/>
    </xf>
    <xf numFmtId="0" fontId="0" fillId="0" borderId="10" xfId="0" applyBorder="1">
      <alignment vertical="center"/>
    </xf>
    <xf numFmtId="0" fontId="33" fillId="42" borderId="11" xfId="0" applyFont="1" applyFill="1" applyBorder="1" applyAlignment="1">
      <alignment horizontal="right"/>
    </xf>
    <xf numFmtId="0" fontId="34" fillId="42" borderId="11" xfId="0" applyFont="1" applyFill="1" applyBorder="1" applyAlignment="1">
      <alignment horizontal="right" vertical="top"/>
    </xf>
    <xf numFmtId="0" fontId="33" fillId="36" borderId="11" xfId="0" applyFont="1" applyFill="1" applyBorder="1" applyAlignment="1">
      <alignment horizontal="right" vertical="top"/>
    </xf>
    <xf numFmtId="0" fontId="35" fillId="0" borderId="0" xfId="0" applyFont="1" applyAlignment="1">
      <alignment horizontal="center" vertical="center"/>
    </xf>
    <xf numFmtId="0" fontId="20" fillId="0" borderId="0" xfId="59" applyFont="1" applyAlignment="1">
      <alignment horizontal="left" vertical="center"/>
    </xf>
    <xf numFmtId="0" fontId="1" fillId="0" borderId="63" xfId="58" applyFont="1" applyBorder="1" applyAlignment="1">
      <alignment horizontal="center" vertical="center"/>
    </xf>
    <xf numFmtId="0" fontId="1" fillId="0" borderId="64" xfId="58" applyFont="1" applyBorder="1"/>
    <xf numFmtId="0" fontId="1" fillId="0" borderId="64" xfId="58" applyFont="1" applyBorder="1" applyAlignment="1">
      <alignment horizontal="center" vertical="center"/>
    </xf>
    <xf numFmtId="0" fontId="1" fillId="0" borderId="67" xfId="58" applyFont="1" applyBorder="1"/>
    <xf numFmtId="0" fontId="36" fillId="35" borderId="15" xfId="0" applyFont="1" applyFill="1" applyBorder="1" applyAlignment="1" applyProtection="1">
      <alignment horizontal="center" vertical="center" wrapText="1"/>
      <protection locked="0"/>
    </xf>
    <xf numFmtId="0" fontId="36" fillId="35" borderId="16" xfId="0" applyFont="1" applyFill="1" applyBorder="1" applyAlignment="1" applyProtection="1">
      <alignment horizontal="center" vertical="center" wrapText="1"/>
      <protection locked="0"/>
    </xf>
    <xf numFmtId="0" fontId="33" fillId="35" borderId="15" xfId="0" applyFont="1" applyFill="1" applyBorder="1" applyAlignment="1">
      <alignment horizontal="center" vertical="center" wrapText="1"/>
    </xf>
    <xf numFmtId="0" fontId="33" fillId="35" borderId="17" xfId="0" applyFont="1" applyFill="1" applyBorder="1" applyAlignment="1">
      <alignment horizontal="center" vertical="center" wrapText="1"/>
    </xf>
    <xf numFmtId="0" fontId="33" fillId="35" borderId="33" xfId="0" applyFont="1" applyFill="1" applyBorder="1" applyAlignment="1">
      <alignment horizontal="center" vertical="center" wrapText="1"/>
    </xf>
    <xf numFmtId="0" fontId="31" fillId="33" borderId="54" xfId="0" applyFont="1" applyFill="1" applyBorder="1" applyAlignment="1">
      <alignment horizontal="left" vertical="center" indent="1"/>
    </xf>
    <xf numFmtId="0" fontId="31" fillId="33" borderId="12" xfId="0" applyFont="1" applyFill="1" applyBorder="1" applyAlignment="1">
      <alignment horizontal="left" vertical="center" indent="1"/>
    </xf>
    <xf numFmtId="0" fontId="31" fillId="33" borderId="32" xfId="0" applyFont="1" applyFill="1" applyBorder="1" applyAlignment="1">
      <alignment horizontal="left" vertical="center" indent="1"/>
    </xf>
    <xf numFmtId="0" fontId="31" fillId="33" borderId="14" xfId="0" applyFont="1" applyFill="1" applyBorder="1" applyAlignment="1">
      <alignment horizontal="left" vertical="center" indent="1"/>
    </xf>
    <xf numFmtId="0" fontId="31" fillId="33" borderId="21" xfId="0" applyFont="1" applyFill="1" applyBorder="1" applyAlignment="1" applyProtection="1">
      <alignment horizontal="left" vertical="center" wrapText="1" indent="1"/>
      <protection locked="0"/>
    </xf>
    <xf numFmtId="0" fontId="31" fillId="33" borderId="22" xfId="0" applyFont="1" applyFill="1" applyBorder="1" applyAlignment="1" applyProtection="1">
      <alignment horizontal="left" vertical="center" wrapText="1" indent="1"/>
      <protection locked="0"/>
    </xf>
    <xf numFmtId="0" fontId="27" fillId="35" borderId="24" xfId="50" applyFont="1" applyFill="1" applyBorder="1" applyAlignment="1" applyProtection="1">
      <alignment horizontal="right" vertical="center" indent="1"/>
    </xf>
    <xf numFmtId="0" fontId="27" fillId="35" borderId="27" xfId="50" applyFont="1" applyFill="1" applyBorder="1" applyAlignment="1" applyProtection="1">
      <alignment horizontal="right" vertical="center" indent="1"/>
    </xf>
    <xf numFmtId="0" fontId="27" fillId="35" borderId="53" xfId="50" applyFont="1" applyFill="1" applyBorder="1" applyAlignment="1" applyProtection="1">
      <alignment horizontal="right" vertical="center" indent="1"/>
    </xf>
    <xf numFmtId="0" fontId="27" fillId="35" borderId="52" xfId="50" applyFont="1" applyFill="1" applyBorder="1" applyAlignment="1" applyProtection="1">
      <alignment horizontal="right" vertical="center" indent="1"/>
    </xf>
    <xf numFmtId="0" fontId="27" fillId="35" borderId="28" xfId="50" applyFont="1" applyFill="1" applyBorder="1" applyAlignment="1" applyProtection="1">
      <alignment horizontal="right" vertical="center" indent="1"/>
    </xf>
    <xf numFmtId="0" fontId="27" fillId="35" borderId="29" xfId="50" applyFont="1" applyFill="1" applyBorder="1" applyAlignment="1" applyProtection="1">
      <alignment horizontal="right" vertical="center" indent="1"/>
    </xf>
    <xf numFmtId="0" fontId="27" fillId="35" borderId="26" xfId="50" applyFont="1" applyFill="1" applyBorder="1" applyAlignment="1" applyProtection="1">
      <alignment horizontal="right" vertical="center" indent="1"/>
    </xf>
    <xf numFmtId="0" fontId="27" fillId="35" borderId="25" xfId="50" applyFont="1" applyFill="1" applyBorder="1" applyAlignment="1" applyProtection="1">
      <alignment horizontal="right" vertical="center" indent="1"/>
    </xf>
    <xf numFmtId="0" fontId="33" fillId="36" borderId="12" xfId="0" applyFont="1" applyFill="1" applyBorder="1" applyAlignment="1">
      <alignment horizontal="left"/>
    </xf>
    <xf numFmtId="0" fontId="35" fillId="36" borderId="12" xfId="0" applyFont="1" applyFill="1" applyBorder="1" applyAlignment="1">
      <alignment horizontal="left" vertical="top" wrapText="1"/>
    </xf>
    <xf numFmtId="0" fontId="35" fillId="33" borderId="0" xfId="0" applyFont="1" applyFill="1" applyAlignment="1">
      <alignment horizontal="left" vertical="top" wrapText="1" indent="2"/>
    </xf>
    <xf numFmtId="0" fontId="35" fillId="33" borderId="12" xfId="0" applyFont="1" applyFill="1" applyBorder="1" applyAlignment="1">
      <alignment horizontal="left" vertical="top" wrapText="1" indent="2"/>
    </xf>
    <xf numFmtId="0" fontId="35" fillId="33" borderId="12" xfId="0" applyFont="1" applyFill="1" applyBorder="1" applyAlignment="1">
      <alignment horizontal="left" vertical="top" wrapText="1"/>
    </xf>
    <xf numFmtId="0" fontId="33" fillId="33" borderId="0" xfId="0" applyFont="1" applyFill="1" applyAlignment="1">
      <alignment horizontal="left"/>
    </xf>
    <xf numFmtId="0" fontId="33" fillId="33" borderId="12" xfId="0" applyFont="1" applyFill="1" applyBorder="1" applyAlignment="1">
      <alignment horizontal="left"/>
    </xf>
    <xf numFmtId="0" fontId="54" fillId="33" borderId="12" xfId="57" applyFont="1" applyFill="1" applyBorder="1" applyAlignment="1" applyProtection="1">
      <alignment horizontal="left" vertical="top" wrapText="1"/>
    </xf>
    <xf numFmtId="0" fontId="51" fillId="33" borderId="12" xfId="57" applyFill="1" applyBorder="1" applyAlignment="1" applyProtection="1">
      <alignment horizontal="left" vertical="top" wrapText="1"/>
    </xf>
    <xf numFmtId="0" fontId="0" fillId="33" borderId="0" xfId="0" applyFill="1" applyAlignment="1">
      <alignment horizontal="left" vertical="top" wrapText="1"/>
    </xf>
    <xf numFmtId="0" fontId="0" fillId="33" borderId="12" xfId="0" applyFill="1" applyBorder="1" applyAlignment="1">
      <alignment horizontal="left" vertical="top" wrapText="1"/>
    </xf>
    <xf numFmtId="0" fontId="62" fillId="33" borderId="12" xfId="57" applyFont="1" applyFill="1" applyBorder="1" applyAlignment="1" applyProtection="1">
      <alignment horizontal="left" vertical="top" indent="2"/>
    </xf>
    <xf numFmtId="0" fontId="59" fillId="42" borderId="12" xfId="0" applyFont="1" applyFill="1" applyBorder="1" applyAlignment="1">
      <alignment horizontal="left" vertical="top" wrapText="1"/>
    </xf>
    <xf numFmtId="0" fontId="33" fillId="42" borderId="12" xfId="0" applyFont="1" applyFill="1" applyBorder="1" applyAlignment="1">
      <alignment horizontal="left"/>
    </xf>
    <xf numFmtId="0" fontId="35" fillId="42" borderId="12" xfId="0" applyFont="1" applyFill="1" applyBorder="1" applyAlignment="1">
      <alignment horizontal="left" vertical="top" wrapText="1"/>
    </xf>
    <xf numFmtId="0" fontId="49" fillId="40" borderId="15" xfId="0" applyFont="1" applyFill="1" applyBorder="1" applyAlignment="1">
      <alignment horizontal="left" vertical="top" indent="1"/>
    </xf>
    <xf numFmtId="0" fontId="49" fillId="40" borderId="17" xfId="0" applyFont="1" applyFill="1" applyBorder="1" applyAlignment="1">
      <alignment horizontal="left" vertical="top" indent="1"/>
    </xf>
    <xf numFmtId="0" fontId="49" fillId="40" borderId="16" xfId="0" applyFont="1" applyFill="1" applyBorder="1" applyAlignment="1">
      <alignment horizontal="left" vertical="top" indent="1"/>
    </xf>
    <xf numFmtId="0" fontId="27" fillId="35" borderId="15" xfId="50" applyFont="1" applyFill="1" applyBorder="1" applyAlignment="1" applyProtection="1">
      <alignment horizontal="right" vertical="center" indent="1"/>
    </xf>
    <xf numFmtId="0" fontId="27" fillId="35" borderId="33" xfId="50" applyFont="1" applyFill="1" applyBorder="1" applyAlignment="1" applyProtection="1">
      <alignment horizontal="right" vertical="center" indent="1"/>
    </xf>
    <xf numFmtId="0" fontId="31" fillId="33" borderId="34" xfId="0" applyFont="1" applyFill="1" applyBorder="1" applyAlignment="1" applyProtection="1">
      <alignment horizontal="left" vertical="center" indent="1"/>
      <protection locked="0"/>
    </xf>
    <xf numFmtId="0" fontId="31" fillId="33" borderId="16" xfId="0" applyFont="1" applyFill="1" applyBorder="1" applyAlignment="1" applyProtection="1">
      <alignment horizontal="left" vertical="center" indent="1"/>
      <protection locked="0"/>
    </xf>
    <xf numFmtId="0" fontId="56" fillId="33" borderId="10" xfId="0" applyFont="1" applyFill="1" applyBorder="1">
      <alignment vertical="center"/>
    </xf>
    <xf numFmtId="0" fontId="56" fillId="33" borderId="50" xfId="0" applyFont="1" applyFill="1" applyBorder="1">
      <alignment vertical="center"/>
    </xf>
    <xf numFmtId="0" fontId="31" fillId="33" borderId="32" xfId="0" applyFont="1" applyFill="1" applyBorder="1" applyAlignment="1" applyProtection="1">
      <alignment horizontal="left" vertical="center" indent="1"/>
      <protection locked="0"/>
    </xf>
    <xf numFmtId="0" fontId="31" fillId="33" borderId="31" xfId="0" applyFont="1" applyFill="1" applyBorder="1" applyAlignment="1" applyProtection="1">
      <alignment horizontal="left" vertical="center" indent="1"/>
      <protection locked="0"/>
    </xf>
    <xf numFmtId="0" fontId="35" fillId="33" borderId="40" xfId="0" applyFont="1" applyFill="1" applyBorder="1" applyAlignment="1">
      <alignment horizontal="left" vertical="top" wrapText="1" indent="2"/>
    </xf>
    <xf numFmtId="0" fontId="35" fillId="33" borderId="14" xfId="0" applyFont="1" applyFill="1" applyBorder="1" applyAlignment="1">
      <alignment horizontal="left" vertical="top" wrapText="1" indent="2"/>
    </xf>
    <xf numFmtId="0" fontId="43" fillId="33" borderId="12" xfId="0" applyFont="1" applyFill="1" applyBorder="1" applyAlignment="1">
      <alignment horizontal="left" vertical="top" wrapText="1"/>
    </xf>
    <xf numFmtId="0" fontId="58" fillId="33" borderId="12" xfId="0" applyFont="1" applyFill="1" applyBorder="1" applyAlignment="1">
      <alignment horizontal="left" vertical="top" wrapText="1"/>
    </xf>
    <xf numFmtId="0" fontId="59" fillId="33" borderId="12" xfId="0" applyFont="1" applyFill="1" applyBorder="1" applyAlignment="1">
      <alignment horizontal="left" vertical="top" wrapText="1" indent="2"/>
    </xf>
    <xf numFmtId="0" fontId="33" fillId="33" borderId="45" xfId="0" applyFont="1" applyFill="1" applyBorder="1" applyAlignment="1">
      <alignment horizontal="left"/>
    </xf>
    <xf numFmtId="0" fontId="33" fillId="33" borderId="46" xfId="0" applyFont="1" applyFill="1" applyBorder="1" applyAlignment="1">
      <alignment horizontal="left"/>
    </xf>
    <xf numFmtId="0" fontId="35" fillId="33" borderId="12" xfId="57" applyFont="1" applyFill="1" applyBorder="1" applyAlignment="1" applyProtection="1">
      <alignment horizontal="left" vertical="top" wrapText="1"/>
    </xf>
    <xf numFmtId="0" fontId="0" fillId="33" borderId="40" xfId="0" applyFill="1" applyBorder="1" applyAlignment="1">
      <alignment horizontal="left" vertical="top" wrapText="1"/>
    </xf>
    <xf numFmtId="0" fontId="0" fillId="33" borderId="14" xfId="0" applyFill="1" applyBorder="1" applyAlignment="1">
      <alignment horizontal="left" vertical="top" wrapText="1"/>
    </xf>
    <xf numFmtId="0" fontId="51" fillId="33" borderId="12" xfId="57" applyFill="1" applyBorder="1" applyAlignment="1" applyProtection="1">
      <alignment horizontal="left" vertical="top" wrapText="1" indent="2"/>
    </xf>
    <xf numFmtId="0" fontId="58" fillId="35" borderId="15" xfId="0" applyFont="1" applyFill="1" applyBorder="1" applyAlignment="1">
      <alignment horizontal="right" indent="1"/>
    </xf>
    <xf numFmtId="0" fontId="58" fillId="35" borderId="33" xfId="0" applyFont="1" applyFill="1" applyBorder="1" applyAlignment="1">
      <alignment horizontal="right" indent="1"/>
    </xf>
    <xf numFmtId="0" fontId="58" fillId="43" borderId="15" xfId="0" applyFont="1" applyFill="1" applyBorder="1" applyAlignment="1">
      <alignment horizontal="right" indent="1"/>
    </xf>
    <xf numFmtId="0" fontId="58" fillId="43" borderId="33" xfId="0" applyFont="1" applyFill="1" applyBorder="1" applyAlignment="1">
      <alignment horizontal="right" indent="1"/>
    </xf>
    <xf numFmtId="0" fontId="38" fillId="35" borderId="15" xfId="0" applyFont="1" applyFill="1" applyBorder="1" applyAlignment="1">
      <alignment horizontal="center" vertical="center"/>
    </xf>
    <xf numFmtId="0" fontId="38" fillId="35" borderId="17" xfId="0" applyFont="1" applyFill="1" applyBorder="1" applyAlignment="1">
      <alignment horizontal="center" vertical="center"/>
    </xf>
    <xf numFmtId="0" fontId="38" fillId="35" borderId="16" xfId="0" applyFont="1" applyFill="1" applyBorder="1" applyAlignment="1">
      <alignment horizontal="center" vertical="center"/>
    </xf>
    <xf numFmtId="0" fontId="27" fillId="35" borderId="24" xfId="50" applyFont="1" applyFill="1" applyBorder="1" applyAlignment="1" applyProtection="1">
      <alignment horizontal="right" vertical="center"/>
    </xf>
    <xf numFmtId="0" fontId="27" fillId="35" borderId="27" xfId="50" applyFont="1" applyFill="1" applyBorder="1" applyAlignment="1" applyProtection="1">
      <alignment horizontal="right" vertical="center"/>
    </xf>
    <xf numFmtId="0" fontId="27" fillId="35" borderId="28" xfId="50" applyFont="1" applyFill="1" applyBorder="1" applyAlignment="1" applyProtection="1">
      <alignment horizontal="right" vertical="center"/>
    </xf>
    <xf numFmtId="0" fontId="27" fillId="35" borderId="29" xfId="50" applyFont="1" applyFill="1" applyBorder="1" applyAlignment="1" applyProtection="1">
      <alignment horizontal="right" vertical="center"/>
    </xf>
    <xf numFmtId="0" fontId="31" fillId="33" borderId="21" xfId="0" applyFont="1" applyFill="1" applyBorder="1" applyAlignment="1" applyProtection="1">
      <alignment horizontal="left" vertical="center" indent="1"/>
      <protection locked="0"/>
    </xf>
    <xf numFmtId="0" fontId="31" fillId="33" borderId="48" xfId="0" applyFont="1" applyFill="1" applyBorder="1" applyAlignment="1" applyProtection="1">
      <alignment horizontal="left" vertical="center" indent="1"/>
      <protection locked="0"/>
    </xf>
    <xf numFmtId="0" fontId="31" fillId="33" borderId="22" xfId="0" applyFont="1" applyFill="1" applyBorder="1" applyAlignment="1" applyProtection="1">
      <alignment horizontal="left" vertical="center" indent="1"/>
      <protection locked="0"/>
    </xf>
    <xf numFmtId="0" fontId="31" fillId="33" borderId="49" xfId="0" applyFont="1" applyFill="1" applyBorder="1" applyAlignment="1" applyProtection="1">
      <alignment horizontal="left" vertical="center" indent="1"/>
      <protection locked="0"/>
    </xf>
    <xf numFmtId="0" fontId="31" fillId="33" borderId="41" xfId="0" applyFont="1" applyFill="1" applyBorder="1" applyAlignment="1" applyProtection="1">
      <alignment horizontal="left" vertical="center" indent="1"/>
      <protection locked="0"/>
    </xf>
    <xf numFmtId="0" fontId="31" fillId="33" borderId="70" xfId="0" applyFont="1" applyFill="1" applyBorder="1" applyAlignment="1" applyProtection="1">
      <alignment horizontal="left" vertical="center" indent="1"/>
      <protection hidden="1"/>
    </xf>
    <xf numFmtId="0" fontId="31" fillId="33" borderId="38" xfId="0" applyFont="1" applyFill="1" applyBorder="1" applyAlignment="1" applyProtection="1">
      <alignment horizontal="left" vertical="center" indent="1"/>
      <protection hidden="1"/>
    </xf>
    <xf numFmtId="0" fontId="31" fillId="33" borderId="39" xfId="0" applyFont="1" applyFill="1" applyBorder="1" applyAlignment="1" applyProtection="1">
      <alignment horizontal="left" vertical="center" indent="1"/>
      <protection hidden="1"/>
    </xf>
    <xf numFmtId="0" fontId="31" fillId="33" borderId="32" xfId="0" applyFont="1" applyFill="1" applyBorder="1" applyAlignment="1" applyProtection="1">
      <alignment horizontal="left" vertical="center" indent="1"/>
      <protection hidden="1"/>
    </xf>
    <xf numFmtId="0" fontId="31" fillId="33" borderId="30" xfId="0" applyFont="1" applyFill="1" applyBorder="1" applyAlignment="1" applyProtection="1">
      <alignment horizontal="left" vertical="center" indent="1"/>
      <protection hidden="1"/>
    </xf>
    <xf numFmtId="0" fontId="31" fillId="33" borderId="31" xfId="0" applyFont="1" applyFill="1" applyBorder="1" applyAlignment="1" applyProtection="1">
      <alignment horizontal="left" vertical="center" indent="1"/>
      <protection hidden="1"/>
    </xf>
    <xf numFmtId="0" fontId="1" fillId="0" borderId="63" xfId="58" applyFont="1" applyFill="1" applyBorder="1" applyAlignment="1">
      <alignment horizontal="center" vertical="center"/>
    </xf>
    <xf numFmtId="0" fontId="1" fillId="0" borderId="64" xfId="58" applyFont="1" applyFill="1" applyBorder="1"/>
    <xf numFmtId="0" fontId="1" fillId="0" borderId="64" xfId="58" applyFont="1" applyFill="1" applyBorder="1" applyAlignment="1">
      <alignment horizontal="center" vertical="center"/>
    </xf>
    <xf numFmtId="0" fontId="1" fillId="0" borderId="67" xfId="58" applyFont="1" applyFill="1" applyBorder="1"/>
  </cellXfs>
  <cellStyles count="60">
    <cellStyle name="1 OFIT Header" xfId="47" xr:uid="{00000000-0005-0000-0000-000000000000}"/>
    <cellStyle name="2 OSF Header" xfId="48" xr:uid="{00000000-0005-0000-0000-000001000000}"/>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3 Doc Title" xfId="49" xr:uid="{00000000-0005-0000-0000-000008000000}"/>
    <cellStyle name="4 Blue Font" xfId="54" xr:uid="{00000000-0005-0000-0000-000009000000}"/>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5 Light Fill" xfId="50" xr:uid="{00000000-0005-0000-0000-000010000000}"/>
    <cellStyle name="6 Medium Fill" xfId="51" xr:uid="{00000000-0005-0000-0000-000011000000}"/>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7 Dark Fill" xfId="52" xr:uid="{00000000-0005-0000-0000-000018000000}"/>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hidden="1"/>
    <cellStyle name="Calculation" xfId="16" builtinId="22" hidden="1"/>
    <cellStyle name="Check Cell" xfId="18" builtinId="23" hidden="1"/>
    <cellStyle name="Comma" xfId="1" builtinId="3" hidden="1"/>
    <cellStyle name="Comma [0]" xfId="2" builtinId="6" hidden="1"/>
    <cellStyle name="Currency" xfId="3" builtinId="4" hidden="1"/>
    <cellStyle name="Currency" xfId="53" builtinId="4" hidden="1" customBuiltin="1"/>
    <cellStyle name="Currency" xfId="56" builtinId="4"/>
    <cellStyle name="Currency [0]" xfId="4" builtinId="7" hidden="1"/>
    <cellStyle name="Explanatory Text" xfId="21" builtinId="53" hidden="1"/>
    <cellStyle name="Good" xfId="11" builtinId="26" hidden="1"/>
    <cellStyle name="Heading 1" xfId="7" builtinId="16" hidden="1"/>
    <cellStyle name="Heading 2" xfId="8" builtinId="17" hidden="1"/>
    <cellStyle name="Heading 3" xfId="9" builtinId="18" hidden="1"/>
    <cellStyle name="Heading 4" xfId="10" builtinId="19" hidden="1"/>
    <cellStyle name="Hyperlink" xfId="55" builtinId="8" hidden="1"/>
    <cellStyle name="Hyperlink" xfId="57" builtinId="8"/>
    <cellStyle name="Input" xfId="14" builtinId="20" hidden="1"/>
    <cellStyle name="Linked Cell" xfId="17" builtinId="24" hidden="1"/>
    <cellStyle name="Neutral" xfId="13" builtinId="28" hidden="1"/>
    <cellStyle name="Normal" xfId="0" builtinId="0" customBuiltin="1"/>
    <cellStyle name="Normal 2" xfId="58" xr:uid="{00000000-0005-0000-0000-000034000000}"/>
    <cellStyle name="Normal 2 2" xfId="59" xr:uid="{00000000-0005-0000-0000-000035000000}"/>
    <cellStyle name="Note" xfId="20" builtinId="10" hidden="1"/>
    <cellStyle name="Output" xfId="15" builtinId="21" hidden="1"/>
    <cellStyle name="Percent" xfId="5" builtinId="5" hidden="1"/>
    <cellStyle name="Title" xfId="6" builtinId="15" hidden="1"/>
    <cellStyle name="Total" xfId="22" builtinId="25" hidden="1"/>
    <cellStyle name="Warning Text" xfId="19" builtinId="11" hidden="1"/>
  </cellStyles>
  <dxfs count="589">
    <dxf>
      <font>
        <b/>
        <i val="0"/>
        <color rgb="FF9C0006"/>
      </font>
      <fill>
        <patternFill>
          <bgColor theme="4" tint="0.79998168889431442"/>
        </patternFill>
      </fill>
    </dxf>
    <dxf>
      <fill>
        <patternFill>
          <bgColor rgb="FFE5F2FB"/>
        </patternFill>
      </fill>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color theme="0"/>
      </font>
      <fill>
        <patternFill>
          <bgColor theme="4"/>
        </patternFill>
      </fill>
    </dxf>
    <dxf>
      <font>
        <b val="0"/>
        <i/>
        <color theme="0" tint="-0.499984740745262"/>
      </font>
      <fill>
        <patternFill>
          <bgColor theme="2" tint="0.79998168889431442"/>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color rgb="FFC00000"/>
      </font>
      <fill>
        <patternFill>
          <bgColor theme="8" tint="0.59996337778862885"/>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ill>
        <patternFill>
          <bgColor theme="8" tint="0.59996337778862885"/>
        </patternFill>
      </fill>
    </dxf>
    <dxf>
      <border>
        <right style="thin">
          <color auto="1"/>
        </right>
        <vertical/>
        <horizontal/>
      </border>
    </dxf>
    <dxf>
      <font>
        <color theme="0" tint="-0.499984740745262"/>
      </font>
    </dxf>
    <dxf>
      <font>
        <b val="0"/>
        <i/>
        <color theme="0" tint="-0.499984740745262"/>
      </font>
      <fill>
        <patternFill>
          <bgColor theme="2" tint="0.79998168889431442"/>
        </patternFill>
      </fill>
    </dxf>
    <dxf>
      <fill>
        <patternFill>
          <bgColor theme="8" tint="0.59996337778862885"/>
        </patternFill>
      </fill>
    </dxf>
    <dxf>
      <fill>
        <patternFill>
          <bgColor theme="8" tint="0.59996337778862885"/>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8" tint="0.59996337778862885"/>
        </patternFill>
      </fill>
      <border>
        <left style="thin">
          <color rgb="FFD4D4D4"/>
        </left>
        <right style="thin">
          <color rgb="FFD4D4D4"/>
        </right>
        <top style="thin">
          <color rgb="FFD4D4D4"/>
        </top>
        <bottom style="thin">
          <color rgb="FFD4D4D4"/>
        </bottom>
      </border>
    </dxf>
    <dxf>
      <fill>
        <patternFill>
          <bgColor theme="8" tint="0.59996337778862885"/>
        </patternFill>
      </fill>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fill>
        <patternFill>
          <bgColor theme="2" tint="0.79998168889431442"/>
        </patternFill>
      </fill>
    </dxf>
    <dxf>
      <font>
        <b/>
        <i val="0"/>
        <color theme="0"/>
      </font>
      <fill>
        <patternFill>
          <bgColor theme="4"/>
        </patternFill>
      </fill>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val="0"/>
        <i/>
        <color theme="0" tint="-0.499984740745262"/>
      </font>
      <fill>
        <patternFill>
          <bgColor theme="2" tint="0.79998168889431442"/>
        </patternFill>
      </fill>
    </dxf>
    <dxf>
      <font>
        <b/>
        <i/>
        <color rgb="FFC00000"/>
      </font>
      <fill>
        <patternFill>
          <bgColor theme="8" tint="0.59996337778862885"/>
        </patternFill>
      </fill>
    </dxf>
    <dxf>
      <font>
        <b val="0"/>
        <i/>
        <color theme="0" tint="-0.499984740745262"/>
      </font>
      <fill>
        <patternFill>
          <bgColor theme="2" tint="0.79998168889431442"/>
        </patternFill>
      </fill>
    </dxf>
    <dxf>
      <font>
        <b/>
        <i val="0"/>
        <color theme="0"/>
      </font>
      <fill>
        <patternFill>
          <bgColor theme="4"/>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border>
        <top style="thin">
          <color auto="1"/>
        </top>
        <vertical/>
        <horizontal/>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color rgb="FFC00000"/>
      </font>
      <fill>
        <patternFill>
          <bgColor theme="8"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b/>
        <i/>
        <color rgb="FFC00000"/>
      </font>
      <fill>
        <patternFill>
          <bgColor theme="8" tint="0.59996337778862885"/>
        </patternFill>
      </fill>
    </dxf>
    <dxf>
      <font>
        <b/>
        <i val="0"/>
      </font>
    </dxf>
    <dxf>
      <font>
        <b/>
        <i/>
        <color rgb="FFC00000"/>
      </font>
      <fill>
        <patternFill>
          <bgColor theme="2" tint="0.59996337778862885"/>
        </patternFill>
      </fill>
    </dxf>
    <dxf>
      <font>
        <b/>
        <i val="0"/>
        <color rgb="FFC00000"/>
      </font>
      <fill>
        <patternFill>
          <bgColor theme="4" tint="0.79998168889431442"/>
        </patternFill>
      </fill>
    </dxf>
    <dxf>
      <font>
        <b val="0"/>
        <i/>
        <color theme="0" tint="-0.499984740745262"/>
      </font>
      <fill>
        <patternFill>
          <bgColor theme="2" tint="0.79998168889431442"/>
        </patternFill>
      </fill>
    </dxf>
    <dxf>
      <font>
        <b/>
        <i/>
        <color rgb="FFC00000"/>
      </font>
      <fill>
        <patternFill>
          <bgColor theme="8" tint="0.59996337778862885"/>
        </patternFill>
      </fill>
    </dxf>
    <dxf>
      <font>
        <b/>
        <i val="0"/>
        <color rgb="FFC00000"/>
      </font>
      <fill>
        <patternFill>
          <bgColor theme="4" tint="0.79998168889431442"/>
        </patternFill>
      </fill>
    </dxf>
    <dxf>
      <font>
        <strike val="0"/>
        <outline val="0"/>
        <shadow val="0"/>
        <u val="none"/>
        <vertAlign val="baseline"/>
        <sz val="11"/>
        <name val="Calibri"/>
        <scheme val="minor"/>
      </font>
      <fill>
        <patternFill patternType="none">
          <fgColor indexed="64"/>
          <bgColor auto="1"/>
        </patternFill>
      </fill>
      <border diagonalUp="0" diagonalDown="0">
        <left style="thin">
          <color theme="0" tint="-0.24994659260841701"/>
        </left>
        <right style="thin">
          <color auto="1"/>
        </right>
        <top style="thin">
          <color theme="0" tint="-0.24994659260841701"/>
        </top>
        <bottom style="thin">
          <color theme="0" tint="-0.24994659260841701"/>
        </bottom>
        <vertical style="thin">
          <color auto="1"/>
        </vertical>
        <horizontal style="thin">
          <color theme="0" tint="-0.24994659260841701"/>
        </horizontal>
      </border>
    </dxf>
    <dxf>
      <font>
        <strike val="0"/>
        <outline val="0"/>
        <shadow val="0"/>
        <u val="none"/>
        <vertAlign val="baseline"/>
        <sz val="11"/>
        <name val="Calibri"/>
        <scheme val="minor"/>
      </font>
      <fill>
        <patternFill patternType="none">
          <fgColor indexed="64"/>
          <bgColor auto="1"/>
        </patternFill>
      </fill>
      <alignment horizontal="center"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trike val="0"/>
        <outline val="0"/>
        <shadow val="0"/>
        <u val="none"/>
        <vertAlign val="baseline"/>
        <sz val="11"/>
        <name val="Calibri"/>
        <scheme val="minor"/>
      </font>
      <fill>
        <patternFill patternType="none">
          <fgColor indexed="64"/>
          <bgColor auto="1"/>
        </patternFill>
      </fill>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trike val="0"/>
        <outline val="0"/>
        <shadow val="0"/>
        <u val="none"/>
        <vertAlign val="baseline"/>
        <sz val="11"/>
        <name val="Calibri"/>
        <scheme val="minor"/>
      </font>
      <fill>
        <patternFill patternType="none">
          <fgColor indexed="64"/>
          <bgColor auto="1"/>
        </patternFill>
      </fill>
      <alignment horizontal="center" vertical="center" textRotation="0" wrapText="0" indent="0" justifyLastLine="0" shrinkToFit="0" readingOrder="0"/>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ill>
        <patternFill patternType="solid">
          <fgColor rgb="FFE5F2FB"/>
          <bgColor rgb="FF000000"/>
        </patternFill>
      </fill>
    </dxf>
    <dxf>
      <fill>
        <patternFill patternType="solid">
          <fgColor rgb="FFD9D9D9"/>
          <bgColor rgb="FF000000"/>
        </patternFill>
      </fill>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none"/>
      </font>
      <fill>
        <patternFill patternType="none">
          <fgColor rgb="FF000000"/>
          <bgColor auto="1"/>
        </patternFill>
      </fill>
    </dxf>
    <dxf>
      <font>
        <b/>
        <strike val="0"/>
        <outline val="0"/>
        <shadow val="0"/>
        <u val="none"/>
        <vertAlign val="baseline"/>
        <sz val="1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0" indent="1" justifyLastLine="0" shrinkToFit="0" readingOrder="0"/>
      <border diagonalUp="0" diagonalDown="0">
        <left/>
        <right/>
        <top style="thin">
          <color theme="0" tint="-0.14996795556505021"/>
        </top>
        <bottom style="thin">
          <color theme="0" tint="-0.14996795556505021"/>
        </bottom>
        <vertical/>
        <horizontal style="thin">
          <color theme="0" tint="-0.14996795556505021"/>
        </horizontal>
      </border>
      <protection locked="1"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1" justifyLastLine="0" shrinkToFit="0" readingOrder="0"/>
      <protection locked="1" hidden="0"/>
    </dxf>
    <dxf>
      <border>
        <bottom style="medium">
          <color indexed="64"/>
        </bottom>
      </border>
    </dxf>
    <dxf>
      <font>
        <b/>
        <i val="0"/>
        <strike val="0"/>
        <condense val="0"/>
        <extend val="0"/>
        <outline val="0"/>
        <shadow val="0"/>
        <u val="none"/>
        <vertAlign val="baseline"/>
        <sz val="12"/>
        <color theme="1"/>
        <name val="Calibri"/>
        <scheme val="minor"/>
      </font>
      <fill>
        <patternFill patternType="solid">
          <fgColor indexed="64"/>
          <bgColor rgb="FFAAD4F4"/>
        </patternFill>
      </fill>
      <alignment horizontal="centerContinuous" vertical="center" textRotation="0" wrapText="1" indent="0" justifyLastLine="0" shrinkToFit="0" readingOrder="0"/>
      <protection locked="1" hidden="0"/>
    </dxf>
    <dxf>
      <alignment horizontal="left" vertical="top" textRotation="0" relativeIndent="1" justifyLastLine="0" shrinkToFit="0" readingOrder="0"/>
    </dxf>
    <dxf>
      <alignment vertical="top" textRotation="0" indent="0" justifyLastLine="0" shrinkToFit="0" readingOrder="0"/>
    </dxf>
    <dxf>
      <alignment horizontal="left" vertical="top" textRotation="0" wrapText="0" relativeIndent="1" justifyLastLine="0" shrinkToFit="0" readingOrder="0"/>
    </dxf>
    <dxf>
      <border diagonalUp="0" diagonalDown="0">
        <left style="thin">
          <color rgb="FF000000"/>
        </left>
        <right style="thin">
          <color rgb="FF000000"/>
        </right>
        <top style="thin">
          <color rgb="FF000000"/>
        </top>
        <bottom style="thin">
          <color rgb="FF000000"/>
        </bottom>
      </border>
    </dxf>
    <dxf>
      <alignment vertical="top" textRotation="0" indent="0" justifyLastLine="0" shrinkToFit="0" readingOrder="0"/>
    </dxf>
    <dxf>
      <font>
        <strike val="0"/>
        <outline val="0"/>
        <shadow val="0"/>
        <u val="none"/>
        <vertAlign val="baseline"/>
        <sz val="12"/>
        <color auto="1"/>
        <name val="Calibri"/>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indexed="64"/>
        </bottom>
      </border>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vertical/>
      </border>
      <protection locked="1" hidden="1"/>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none"/>
      </font>
      <numFmt numFmtId="34" formatCode="_(&quot;$&quot;* #,##0.00_);_(&quot;$&quot;* \(#,##0.00\);_(&quot;$&quot;* &quot;-&quot;??_);_(@_)"/>
      <fill>
        <patternFill patternType="solid">
          <fgColor indexed="64"/>
          <bgColor theme="2" tint="0.79998168889431442"/>
        </patternFill>
      </fill>
      <alignment horizontal="general" vertical="top" textRotation="0" wrapText="0" indent="0" justifyLastLine="0" shrinkToFit="0" readingOrder="0"/>
      <border diagonalUp="0" diagonalDown="0">
        <left/>
        <right style="thin">
          <color indexed="64"/>
        </right>
      </border>
      <protection locked="1" hidden="1"/>
    </dxf>
    <dxf>
      <font>
        <b val="0"/>
        <i val="0"/>
        <strike val="0"/>
        <condense val="0"/>
        <extend val="0"/>
        <outline val="0"/>
        <shadow val="0"/>
        <u val="none"/>
        <vertAlign val="baseline"/>
        <sz val="11"/>
        <color theme="1"/>
        <name val="Calibri"/>
        <scheme val="none"/>
      </font>
      <numFmt numFmtId="0" formatCode="General"/>
      <fill>
        <patternFill patternType="solid">
          <fgColor indexed="64"/>
          <bgColor theme="2" tint="0.79998168889431442"/>
        </patternFill>
      </fill>
      <alignment horizontal="center" vertical="top" textRotation="0" wrapText="0" indent="0" justifyLastLine="0" shrinkToFit="0" readingOrder="0"/>
      <protection locked="1" hidden="1"/>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relativeIndent="1"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rgb="FF000000"/>
        <name val="Calibri"/>
      </font>
      <protection locked="1" hidden="0"/>
    </dxf>
    <dxf>
      <border>
        <bottom style="medium">
          <color rgb="FF000000"/>
        </bottom>
      </border>
    </dxf>
    <dxf>
      <numFmt numFmtId="0" formatCode="General"/>
      <alignment vertical="bottom" textRotation="0" wrapText="1" indent="0" justifyLastLine="0" shrinkToFit="0" readingOrder="0"/>
      <protection locked="1" hidden="0"/>
    </dxf>
    <dxf>
      <fill>
        <patternFill>
          <bgColor rgb="FFE5F2FB"/>
        </patternFill>
      </fill>
    </dxf>
    <dxf>
      <font>
        <b/>
        <i val="0"/>
      </font>
      <fill>
        <patternFill>
          <bgColor rgb="FFAAD4F4"/>
        </patternFill>
      </fill>
      <border>
        <bottom style="medium">
          <color auto="1"/>
        </bottom>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border>
        <bottom style="medium">
          <color auto="1"/>
        </bottom>
      </border>
    </dxf>
    <dxf>
      <border diagonalUp="0" diagonalDown="0">
        <left style="medium">
          <color theme="1"/>
        </left>
        <right style="medium">
          <color theme="1"/>
        </right>
        <top style="medium">
          <color theme="1"/>
        </top>
        <bottom style="medium">
          <color theme="1"/>
        </bottom>
        <vertical style="thin">
          <color rgb="FFD4D4D4"/>
        </vertical>
        <horizontal style="thin">
          <color rgb="FFD4D4D4"/>
        </horizontal>
      </border>
    </dxf>
    <dxf>
      <font>
        <b/>
        <i val="0"/>
      </font>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border>
        <left style="thin">
          <color auto="1"/>
        </left>
        <right style="thin">
          <color auto="1"/>
        </right>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bottom style="thin">
          <color theme="1"/>
        </bottom>
        <vertical style="thin">
          <color rgb="FFD4D4D4"/>
        </vertical>
        <horizontal style="thin">
          <color rgb="FFD4D4D4"/>
        </horizontal>
      </border>
    </dxf>
    <dxf>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dxf>
    <dxf>
      <font>
        <b/>
        <i val="0"/>
      </font>
      <fill>
        <patternFill>
          <bgColor rgb="FFAAD4F4"/>
        </patternFill>
      </fill>
      <border>
        <top style="medium">
          <color auto="1"/>
        </top>
      </border>
    </dxf>
    <dxf>
      <font>
        <b/>
        <i val="0"/>
      </font>
      <fill>
        <patternFill>
          <bgColor rgb="FFAAD4F4"/>
        </patternFill>
      </fill>
      <border>
        <bottom style="medium">
          <color auto="1"/>
        </bottom>
      </border>
    </dxf>
    <dxf>
      <fill>
        <patternFill>
          <bgColor theme="0"/>
        </patternFill>
      </fill>
      <border>
        <left style="thin">
          <color auto="1"/>
        </left>
        <right style="thin">
          <color auto="1"/>
        </right>
        <top style="thin">
          <color auto="1"/>
        </top>
        <bottom style="thin">
          <color auto="1"/>
        </bottom>
        <vertical/>
        <horizontal/>
      </border>
    </dxf>
  </dxfs>
  <tableStyles count="8" defaultTableStyle="No Format" defaultPivotStyle="PivotStyleLight16">
    <tableStyle name="No Format" pivot="0" count="0" xr9:uid="{00000000-0011-0000-FFFF-FFFF00000000}"/>
    <tableStyle name="ODE" table="0" count="4" xr9:uid="{00000000-0011-0000-FFFF-FFFF01000000}">
      <tableStyleElement type="wholeTable" dxfId="588"/>
      <tableStyleElement type="headerRow" dxfId="587"/>
      <tableStyleElement type="totalRow" dxfId="586"/>
      <tableStyleElement type="pageFieldLabels" dxfId="585"/>
    </tableStyle>
    <tableStyle name="ODE Basic" pivot="0" count="2" xr9:uid="{00000000-0011-0000-FFFF-FFFF02000000}">
      <tableStyleElement type="wholeTable" dxfId="584"/>
      <tableStyleElement type="headerRow" dxfId="583"/>
    </tableStyle>
    <tableStyle name="ODE Basic 2" pivot="0" count="2" xr9:uid="{00000000-0011-0000-FFFF-FFFF03000000}">
      <tableStyleElement type="wholeTable" dxfId="582"/>
      <tableStyleElement type="headerRow" dxfId="581"/>
    </tableStyle>
    <tableStyle name="ODE Basic 3" pivot="0" count="2" xr9:uid="{CD3CACDC-A267-4535-B0F1-2EB723680857}">
      <tableStyleElement type="wholeTable" dxfId="580"/>
      <tableStyleElement type="headerRow" dxfId="579"/>
    </tableStyle>
    <tableStyle name="ODE Bold Outline" pivot="0" count="2" xr9:uid="{00000000-0011-0000-FFFF-FFFF04000000}">
      <tableStyleElement type="wholeTable" dxfId="578"/>
      <tableStyleElement type="headerRow" dxfId="577"/>
    </tableStyle>
    <tableStyle name="ODE Row Alt" pivot="0" count="3" xr9:uid="{00000000-0011-0000-FFFF-FFFF05000000}">
      <tableStyleElement type="wholeTable" dxfId="576"/>
      <tableStyleElement type="headerRow" dxfId="575"/>
      <tableStyleElement type="secondRowStripe" dxfId="574"/>
    </tableStyle>
    <tableStyle name="Table Style 1" pivot="0" count="0" xr9:uid="{00000000-0011-0000-FFFF-FFFF06000000}"/>
  </tableStyles>
  <colors>
    <mruColors>
      <color rgb="FFE5F2FB"/>
      <color rgb="FFFFFF00"/>
      <color rgb="FFFFFFFF"/>
      <color rgb="FFE6F9F9"/>
      <color rgb="FF757575"/>
      <color rgb="FF6BB96B"/>
      <color rgb="FFAAD4F4"/>
      <color rgb="FFB9E9E8"/>
      <color rgb="FF6ECFCD"/>
      <color rgb="FFC9E3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66675</xdr:rowOff>
    </xdr:from>
    <xdr:to>
      <xdr:col>2</xdr:col>
      <xdr:colOff>1191764</xdr:colOff>
      <xdr:row>1</xdr:row>
      <xdr:rowOff>638175</xdr:rowOff>
    </xdr:to>
    <xdr:pic>
      <xdr:nvPicPr>
        <xdr:cNvPr id="6" name="Picture 5" descr="Oregon Department of Education logo">
          <a:extLst>
            <a:ext uri="{FF2B5EF4-FFF2-40B4-BE49-F238E27FC236}">
              <a16:creationId xmlns:a16="http://schemas.microsoft.com/office/drawing/2014/main" id="{074D9358-5BAB-49CA-B4DB-38BC6B158A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57175"/>
          <a:ext cx="1506089" cy="571500"/>
        </a:xfrm>
        <a:prstGeom prst="rect">
          <a:avLst/>
        </a:prstGeom>
      </xdr:spPr>
    </xdr:pic>
    <xdr:clientData/>
  </xdr:twoCellAnchor>
  <xdr:twoCellAnchor editAs="oneCell">
    <xdr:from>
      <xdr:col>5</xdr:col>
      <xdr:colOff>114300</xdr:colOff>
      <xdr:row>16</xdr:row>
      <xdr:rowOff>133350</xdr:rowOff>
    </xdr:from>
    <xdr:to>
      <xdr:col>7</xdr:col>
      <xdr:colOff>142875</xdr:colOff>
      <xdr:row>23</xdr:row>
      <xdr:rowOff>314326</xdr:rowOff>
    </xdr:to>
    <xdr:grpSp>
      <xdr:nvGrpSpPr>
        <xdr:cNvPr id="12" name="Group 11">
          <a:extLst>
            <a:ext uri="{FF2B5EF4-FFF2-40B4-BE49-F238E27FC236}">
              <a16:creationId xmlns:a16="http://schemas.microsoft.com/office/drawing/2014/main" id="{DA3DEC75-DBBB-2227-0674-E847632BBFE0}"/>
            </a:ext>
            <a:ext uri="{C183D7F6-B498-43B3-948B-1728B52AA6E4}">
              <adec:decorative xmlns:adec="http://schemas.microsoft.com/office/drawing/2017/decorative" val="1"/>
            </a:ext>
          </a:extLst>
        </xdr:cNvPr>
        <xdr:cNvGrpSpPr/>
      </xdr:nvGrpSpPr>
      <xdr:grpSpPr>
        <a:xfrm>
          <a:off x="6600825" y="3600450"/>
          <a:ext cx="2924175" cy="3524251"/>
          <a:chOff x="7077075" y="3438525"/>
          <a:chExt cx="2924175" cy="3524251"/>
        </a:xfrm>
      </xdr:grpSpPr>
      <xdr:grpSp>
        <xdr:nvGrpSpPr>
          <xdr:cNvPr id="7" name="Group 6">
            <a:extLst>
              <a:ext uri="{FF2B5EF4-FFF2-40B4-BE49-F238E27FC236}">
                <a16:creationId xmlns:a16="http://schemas.microsoft.com/office/drawing/2014/main" id="{36413B61-5F5F-961D-D4EC-801909CCAD73}"/>
              </a:ext>
              <a:ext uri="{C183D7F6-B498-43B3-948B-1728B52AA6E4}">
                <adec:decorative xmlns:adec="http://schemas.microsoft.com/office/drawing/2017/decorative" val="1"/>
              </a:ext>
            </a:extLst>
          </xdr:cNvPr>
          <xdr:cNvGrpSpPr/>
        </xdr:nvGrpSpPr>
        <xdr:grpSpPr>
          <a:xfrm>
            <a:off x="7443634" y="3438525"/>
            <a:ext cx="2191056" cy="1591124"/>
            <a:chOff x="7067550" y="3400425"/>
            <a:chExt cx="2191056" cy="1591124"/>
          </a:xfrm>
        </xdr:grpSpPr>
        <xdr:pic>
          <xdr:nvPicPr>
            <xdr:cNvPr id="2" name="Picture 1">
              <a:extLst>
                <a:ext uri="{FF2B5EF4-FFF2-40B4-BE49-F238E27FC236}">
                  <a16:creationId xmlns:a16="http://schemas.microsoft.com/office/drawing/2014/main" id="{41AA54A6-E0F1-9DE0-4506-D1B98F30F3CB}"/>
                </a:ext>
              </a:extLst>
            </xdr:cNvPr>
            <xdr:cNvPicPr>
              <a:picLocks noChangeAspect="1"/>
            </xdr:cNvPicPr>
          </xdr:nvPicPr>
          <xdr:blipFill rotWithShape="1">
            <a:blip xmlns:r="http://schemas.openxmlformats.org/officeDocument/2006/relationships" r:embed="rId2"/>
            <a:srcRect t="50585" b="-1"/>
            <a:stretch>
              <a:fillRect/>
            </a:stretch>
          </xdr:blipFill>
          <xdr:spPr>
            <a:xfrm>
              <a:off x="7067550" y="3400425"/>
              <a:ext cx="2191056" cy="1591124"/>
            </a:xfrm>
            <a:prstGeom prst="rect">
              <a:avLst/>
            </a:prstGeom>
            <a:ln>
              <a:solidFill>
                <a:sysClr val="windowText" lastClr="000000"/>
              </a:solidFill>
            </a:ln>
          </xdr:spPr>
        </xdr:pic>
        <xdr:sp macro="" textlink="">
          <xdr:nvSpPr>
            <xdr:cNvPr id="3" name="Rectangle 2">
              <a:extLst>
                <a:ext uri="{FF2B5EF4-FFF2-40B4-BE49-F238E27FC236}">
                  <a16:creationId xmlns:a16="http://schemas.microsoft.com/office/drawing/2014/main" id="{25C90A9B-9962-515A-87DC-7D05FF397AB7}"/>
                </a:ext>
              </a:extLst>
            </xdr:cNvPr>
            <xdr:cNvSpPr/>
          </xdr:nvSpPr>
          <xdr:spPr>
            <a:xfrm>
              <a:off x="7067550" y="3409950"/>
              <a:ext cx="695325" cy="1323975"/>
            </a:xfrm>
            <a:prstGeom prst="rect">
              <a:avLst/>
            </a:prstGeom>
            <a:solidFill>
              <a:srgbClr val="FFFFFF">
                <a:alpha val="74118"/>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Rectangle 3">
              <a:extLst>
                <a:ext uri="{FF2B5EF4-FFF2-40B4-BE49-F238E27FC236}">
                  <a16:creationId xmlns:a16="http://schemas.microsoft.com/office/drawing/2014/main" id="{B751262A-A215-6517-AFCB-FC00AAC1E558}"/>
                </a:ext>
              </a:extLst>
            </xdr:cNvPr>
            <xdr:cNvSpPr/>
          </xdr:nvSpPr>
          <xdr:spPr>
            <a:xfrm>
              <a:off x="7962899" y="3943350"/>
              <a:ext cx="762001" cy="257175"/>
            </a:xfrm>
            <a:prstGeom prst="rect">
              <a:avLst/>
            </a:prstGeom>
            <a:solidFill>
              <a:srgbClr val="FFFF00">
                <a:alpha val="25098"/>
              </a:srgbClr>
            </a:solidFill>
            <a:ln w="3810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grpSp>
        <xdr:nvGrpSpPr>
          <xdr:cNvPr id="11" name="Group 10">
            <a:extLst>
              <a:ext uri="{FF2B5EF4-FFF2-40B4-BE49-F238E27FC236}">
                <a16:creationId xmlns:a16="http://schemas.microsoft.com/office/drawing/2014/main" id="{8B0C1DB4-5C72-92F1-FD80-54E4CC5036A8}"/>
              </a:ext>
              <a:ext uri="{C183D7F6-B498-43B3-948B-1728B52AA6E4}">
                <adec:decorative xmlns:adec="http://schemas.microsoft.com/office/drawing/2017/decorative" val="1"/>
              </a:ext>
            </a:extLst>
          </xdr:cNvPr>
          <xdr:cNvGrpSpPr/>
        </xdr:nvGrpSpPr>
        <xdr:grpSpPr>
          <a:xfrm>
            <a:off x="7077075" y="5095876"/>
            <a:ext cx="2924175" cy="1866900"/>
            <a:chOff x="7077075" y="5095876"/>
            <a:chExt cx="2924175" cy="1866900"/>
          </a:xfrm>
        </xdr:grpSpPr>
        <xdr:pic>
          <xdr:nvPicPr>
            <xdr:cNvPr id="8" name="Picture 7">
              <a:extLst>
                <a:ext uri="{FF2B5EF4-FFF2-40B4-BE49-F238E27FC236}">
                  <a16:creationId xmlns:a16="http://schemas.microsoft.com/office/drawing/2014/main" id="{A0C38ACE-15D5-4EE8-122D-D5CE02916868}"/>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3"/>
            <a:srcRect l="643" t="991" r="657" b="1994"/>
            <a:stretch>
              <a:fillRect/>
            </a:stretch>
          </xdr:blipFill>
          <xdr:spPr>
            <a:xfrm>
              <a:off x="7077075" y="5095876"/>
              <a:ext cx="2924175" cy="1866900"/>
            </a:xfrm>
            <a:prstGeom prst="rect">
              <a:avLst/>
            </a:prstGeom>
            <a:ln>
              <a:solidFill>
                <a:sysClr val="windowText" lastClr="000000"/>
              </a:solidFill>
            </a:ln>
          </xdr:spPr>
        </xdr:pic>
        <xdr:sp macro="" textlink="">
          <xdr:nvSpPr>
            <xdr:cNvPr id="9" name="Rectangle 8">
              <a:extLst>
                <a:ext uri="{FF2B5EF4-FFF2-40B4-BE49-F238E27FC236}">
                  <a16:creationId xmlns:a16="http://schemas.microsoft.com/office/drawing/2014/main" id="{21AB5039-0960-4B34-865B-EBE2B8A037C2}"/>
                </a:ext>
              </a:extLst>
            </xdr:cNvPr>
            <xdr:cNvSpPr/>
          </xdr:nvSpPr>
          <xdr:spPr>
            <a:xfrm>
              <a:off x="8439150" y="6677026"/>
              <a:ext cx="762001" cy="285750"/>
            </a:xfrm>
            <a:prstGeom prst="rect">
              <a:avLst/>
            </a:prstGeom>
            <a:solidFill>
              <a:srgbClr val="FFFF00">
                <a:alpha val="25098"/>
              </a:srgbClr>
            </a:solidFill>
            <a:ln w="3810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 name="Rectangle 9">
              <a:extLst>
                <a:ext uri="{FF2B5EF4-FFF2-40B4-BE49-F238E27FC236}">
                  <a16:creationId xmlns:a16="http://schemas.microsoft.com/office/drawing/2014/main" id="{19A4D50A-B587-4AA9-93BB-428A843E0ADC}"/>
                </a:ext>
              </a:extLst>
            </xdr:cNvPr>
            <xdr:cNvSpPr/>
          </xdr:nvSpPr>
          <xdr:spPr>
            <a:xfrm>
              <a:off x="7105650" y="5581650"/>
              <a:ext cx="657225" cy="666749"/>
            </a:xfrm>
            <a:prstGeom prst="rect">
              <a:avLst/>
            </a:prstGeom>
            <a:solidFill>
              <a:srgbClr val="FFFF00">
                <a:alpha val="25098"/>
              </a:srgbClr>
            </a:solidFill>
            <a:ln w="3810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3" name="Code Tables">
          <a:extLst>
            <a:ext uri="{FF2B5EF4-FFF2-40B4-BE49-F238E27FC236}">
              <a16:creationId xmlns:a16="http://schemas.microsoft.com/office/drawing/2014/main" id="{F65C01E0-E817-4A94-B281-FE4EDB68CF9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7" name="Test Results Legend">
          <a:extLst>
            <a:ext uri="{FF2B5EF4-FFF2-40B4-BE49-F238E27FC236}">
              <a16:creationId xmlns:a16="http://schemas.microsoft.com/office/drawing/2014/main" id="{723D1BB2-203F-4D60-B867-628CCEDB192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8" name="Fillable Cells Legend">
          <a:extLst>
            <a:ext uri="{FF2B5EF4-FFF2-40B4-BE49-F238E27FC236}">
              <a16:creationId xmlns:a16="http://schemas.microsoft.com/office/drawing/2014/main" id="{8327E941-4E41-473D-AEFB-28FCD689C6D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6" name="ODE Logo" descr="Oregon Department of Education logo">
          <a:extLst>
            <a:ext uri="{FF2B5EF4-FFF2-40B4-BE49-F238E27FC236}">
              <a16:creationId xmlns:a16="http://schemas.microsoft.com/office/drawing/2014/main" id="{36EBFB56-76D3-4DE6-A15D-2324EC677D0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7" name="Code Tables">
          <a:extLst>
            <a:ext uri="{FF2B5EF4-FFF2-40B4-BE49-F238E27FC236}">
              <a16:creationId xmlns:a16="http://schemas.microsoft.com/office/drawing/2014/main" id="{2ADA3DE8-A421-48FE-8728-9F0910A7656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8" name="Test Results Legend">
          <a:extLst>
            <a:ext uri="{FF2B5EF4-FFF2-40B4-BE49-F238E27FC236}">
              <a16:creationId xmlns:a16="http://schemas.microsoft.com/office/drawing/2014/main" id="{2716C205-A5D0-4D76-B50B-DEAF5E237B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9" name="Fillable Cells Legend">
          <a:extLst>
            <a:ext uri="{FF2B5EF4-FFF2-40B4-BE49-F238E27FC236}">
              <a16:creationId xmlns:a16="http://schemas.microsoft.com/office/drawing/2014/main" id="{849C4424-E2B6-4147-888F-1215508FF5A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13" name="ODE Logo" descr="Oregon Department of Education logo">
          <a:extLst>
            <a:ext uri="{FF2B5EF4-FFF2-40B4-BE49-F238E27FC236}">
              <a16:creationId xmlns:a16="http://schemas.microsoft.com/office/drawing/2014/main" id="{FB08B704-3055-2209-EEC7-B5C14E56E3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78C69758-2882-4CA9-9FD1-3F1673E3BD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ADB14081-7316-4E59-9AAB-D506884D67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5AFA50D0-4537-42CF-993F-4D95414F44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396D5A57-32E0-47CA-8740-F067C8A93D6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212463A8-6803-4CB3-9DC0-E7A49C5A33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60114758-C970-4ED1-88AC-C1A3C357541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EC575847-9A2A-4165-96EF-191508E7F0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9EBEC4E4-1A35-4B1F-B131-ECB31A30AD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2D437E3A-5BFC-4CA3-9C83-030373AC866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AFC3722C-898E-4790-8D6C-BA149D0B4A3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1846A58F-EE9F-4E89-9272-53821670566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E90DD465-91EE-4400-9D0C-DEFFA2BDE50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2C8F19C2-4ECB-4A29-BA4C-8223FF92AD9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5E96C6F3-F552-4BFA-885E-01365BE83C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A347AF8B-0FB9-4174-8AD7-665BB9A12A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920ABDFB-6A32-4675-9B4F-791F8BAFFD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F7D298D6-6940-4279-A608-2C993A4094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D6B7E663-7B80-4593-8929-84C55DB6463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1784D3AA-5F20-48ED-A3A7-979405A5F1F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23CF6517-2315-4B45-A3CF-98897AAEAC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748AE9BF-D965-4AA3-8CEE-FB27F644E55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89B0124E-1871-40DB-8002-99BB07EC14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B4A59FAA-178F-432B-8FE1-7FCA3F5E4D2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755748D0-63FB-44B3-9B3E-4E071D1016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2DAAD7B0-28FD-4634-83CB-3D885FF760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2ECC03F1-C37A-44ED-8872-1F7F1A80AA2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76567095-C1F0-4660-9419-8BB9391946F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5F8CA158-EC17-4A1F-9D8B-0DDF830782C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5D4CD3CF-2F67-4F34-A73F-C99FB680AE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3FF63848-6696-4F77-A666-C00E38AC1C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035CF4B8-CAF1-4319-A9E2-C2747FB541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3E5D7996-384F-402A-9139-9EAE475F569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38100</xdr:colOff>
      <xdr:row>12</xdr:row>
      <xdr:rowOff>28575</xdr:rowOff>
    </xdr:from>
    <xdr:to>
      <xdr:col>22</xdr:col>
      <xdr:colOff>505333</xdr:colOff>
      <xdr:row>48</xdr:row>
      <xdr:rowOff>953</xdr:rowOff>
    </xdr:to>
    <xdr:pic>
      <xdr:nvPicPr>
        <xdr:cNvPr id="2" name="Code Tables">
          <a:extLst>
            <a:ext uri="{FF2B5EF4-FFF2-40B4-BE49-F238E27FC236}">
              <a16:creationId xmlns:a16="http://schemas.microsoft.com/office/drawing/2014/main" id="{BD1E4272-5313-4632-B6F3-654B4975D75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6678275" y="2381250"/>
          <a:ext cx="3639058" cy="6830378"/>
        </a:xfrm>
        <a:prstGeom prst="rect">
          <a:avLst/>
        </a:prstGeom>
      </xdr:spPr>
    </xdr:pic>
    <xdr:clientData/>
  </xdr:twoCellAnchor>
  <xdr:twoCellAnchor editAs="oneCell">
    <xdr:from>
      <xdr:col>8</xdr:col>
      <xdr:colOff>476250</xdr:colOff>
      <xdr:row>3</xdr:row>
      <xdr:rowOff>47625</xdr:rowOff>
    </xdr:from>
    <xdr:to>
      <xdr:col>9</xdr:col>
      <xdr:colOff>609714</xdr:colOff>
      <xdr:row>10</xdr:row>
      <xdr:rowOff>47794</xdr:rowOff>
    </xdr:to>
    <xdr:pic>
      <xdr:nvPicPr>
        <xdr:cNvPr id="3" name="Test Results Legend">
          <a:extLst>
            <a:ext uri="{FF2B5EF4-FFF2-40B4-BE49-F238E27FC236}">
              <a16:creationId xmlns:a16="http://schemas.microsoft.com/office/drawing/2014/main" id="{D0EEA64E-1A94-4688-9485-128B390B24F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8210550" y="685800"/>
          <a:ext cx="819264" cy="1209844"/>
        </a:xfrm>
        <a:prstGeom prst="rect">
          <a:avLst/>
        </a:prstGeom>
      </xdr:spPr>
    </xdr:pic>
    <xdr:clientData/>
  </xdr:twoCellAnchor>
  <xdr:twoCellAnchor editAs="oneCell">
    <xdr:from>
      <xdr:col>7</xdr:col>
      <xdr:colOff>95250</xdr:colOff>
      <xdr:row>4</xdr:row>
      <xdr:rowOff>28575</xdr:rowOff>
    </xdr:from>
    <xdr:to>
      <xdr:col>8</xdr:col>
      <xdr:colOff>409756</xdr:colOff>
      <xdr:row>10</xdr:row>
      <xdr:rowOff>47770</xdr:rowOff>
    </xdr:to>
    <xdr:pic>
      <xdr:nvPicPr>
        <xdr:cNvPr id="4" name="Fillable Cells Legend">
          <a:extLst>
            <a:ext uri="{FF2B5EF4-FFF2-40B4-BE49-F238E27FC236}">
              <a16:creationId xmlns:a16="http://schemas.microsoft.com/office/drawing/2014/main" id="{C2E437E6-E45E-41CB-9A8A-4D704E70CA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6848475" y="857250"/>
          <a:ext cx="1295581" cy="1038370"/>
        </a:xfrm>
        <a:prstGeom prst="rect">
          <a:avLst/>
        </a:prstGeom>
      </xdr:spPr>
    </xdr:pic>
    <xdr:clientData/>
  </xdr:twoCellAnchor>
  <xdr:twoCellAnchor editAs="oneCell">
    <xdr:from>
      <xdr:col>1</xdr:col>
      <xdr:colOff>180975</xdr:colOff>
      <xdr:row>4</xdr:row>
      <xdr:rowOff>3441</xdr:rowOff>
    </xdr:from>
    <xdr:to>
      <xdr:col>1</xdr:col>
      <xdr:colOff>1867795</xdr:colOff>
      <xdr:row>7</xdr:row>
      <xdr:rowOff>148221</xdr:rowOff>
    </xdr:to>
    <xdr:pic>
      <xdr:nvPicPr>
        <xdr:cNvPr id="5" name="ODE Logo" descr="Oregon Department of Education logo">
          <a:extLst>
            <a:ext uri="{FF2B5EF4-FFF2-40B4-BE49-F238E27FC236}">
              <a16:creationId xmlns:a16="http://schemas.microsoft.com/office/drawing/2014/main" id="{D9548A0F-09EB-4182-ACA5-2B2E6616ABC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1950" y="832116"/>
          <a:ext cx="1686820" cy="6400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114300</xdr:colOff>
      <xdr:row>7</xdr:row>
      <xdr:rowOff>95250</xdr:rowOff>
    </xdr:from>
    <xdr:to>
      <xdr:col>9</xdr:col>
      <xdr:colOff>323964</xdr:colOff>
      <xdr:row>13</xdr:row>
      <xdr:rowOff>162094</xdr:rowOff>
    </xdr:to>
    <xdr:pic>
      <xdr:nvPicPr>
        <xdr:cNvPr id="18" name="Test Results Legend">
          <a:extLst>
            <a:ext uri="{FF2B5EF4-FFF2-40B4-BE49-F238E27FC236}">
              <a16:creationId xmlns:a16="http://schemas.microsoft.com/office/drawing/2014/main" id="{1F5AF5BB-1A1D-49BC-8D69-DEAE7D07FF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4562475" y="1428750"/>
          <a:ext cx="819264" cy="1209844"/>
        </a:xfrm>
        <a:prstGeom prst="rect">
          <a:avLst/>
        </a:prstGeom>
      </xdr:spPr>
    </xdr:pic>
    <xdr:clientData/>
  </xdr:twoCellAnchor>
  <xdr:twoCellAnchor editAs="oneCell">
    <xdr:from>
      <xdr:col>7</xdr:col>
      <xdr:colOff>485775</xdr:colOff>
      <xdr:row>1</xdr:row>
      <xdr:rowOff>76200</xdr:rowOff>
    </xdr:from>
    <xdr:to>
      <xdr:col>9</xdr:col>
      <xdr:colOff>562156</xdr:colOff>
      <xdr:row>6</xdr:row>
      <xdr:rowOff>162070</xdr:rowOff>
    </xdr:to>
    <xdr:pic>
      <xdr:nvPicPr>
        <xdr:cNvPr id="19" name="Fillable Cells Legend">
          <a:extLst>
            <a:ext uri="{FF2B5EF4-FFF2-40B4-BE49-F238E27FC236}">
              <a16:creationId xmlns:a16="http://schemas.microsoft.com/office/drawing/2014/main" id="{09D1218A-CA47-4EE5-BF5F-22DE8D2D13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4324350" y="266700"/>
          <a:ext cx="1295581" cy="1038370"/>
        </a:xfrm>
        <a:prstGeom prst="rect">
          <a:avLst/>
        </a:prstGeom>
      </xdr:spPr>
    </xdr:pic>
    <xdr:clientData/>
  </xdr:twoCellAnchor>
  <xdr:twoCellAnchor editAs="oneCell">
    <xdr:from>
      <xdr:col>1</xdr:col>
      <xdr:colOff>76200</xdr:colOff>
      <xdr:row>1</xdr:row>
      <xdr:rowOff>47625</xdr:rowOff>
    </xdr:from>
    <xdr:to>
      <xdr:col>7</xdr:col>
      <xdr:colOff>57658</xdr:colOff>
      <xdr:row>37</xdr:row>
      <xdr:rowOff>20003</xdr:rowOff>
    </xdr:to>
    <xdr:pic>
      <xdr:nvPicPr>
        <xdr:cNvPr id="17" name="Code Tables">
          <a:extLst>
            <a:ext uri="{FF2B5EF4-FFF2-40B4-BE49-F238E27FC236}">
              <a16:creationId xmlns:a16="http://schemas.microsoft.com/office/drawing/2014/main" id="{AD1ECE89-106F-4FBB-A093-E3E3DEC07B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257175" y="238125"/>
          <a:ext cx="3639058" cy="683037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5AA1BCC-F2E5-418C-ADC5-A1AB32505302}" name="TestingDataExample" displayName="TestingDataExample" ref="B12:R36" totalsRowShown="0" headerRowDxfId="573" dataDxfId="571" headerRowBorderDxfId="572">
  <autoFilter ref="B12:R36"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BC24D727-6CA2-495B-8A73-88299B7EA11B}" name="Fixture Location / Expense Description" dataDxfId="570"/>
    <tableColumn id="2" xr3:uid="{A43F7F02-2CB9-4AB5-B425-63D27E5CD068}" name="Fixture ID # (FIN)" dataDxfId="569"/>
    <tableColumn id="3" xr3:uid="{6E50D0D6-6948-4487-9ABF-922AC5D0BC06}" name="Initial  Test Date" dataDxfId="568"/>
    <tableColumn id="4" xr3:uid="{F0A74B77-D0F8-47E7-9201-FB7C83750525}" name="Initial Test Result (ppb)" dataDxfId="567"/>
    <tableColumn id="5" xr3:uid="{CF1B999C-69DA-4C09-8386-09D0DCB66069}" name="Number of Retests" dataDxfId="566"/>
    <tableColumn id="6" xr3:uid="{04F23018-70ED-4B12-813B-FE21F6083D2B}" name="Final Test Result (ppb)" dataDxfId="565"/>
    <tableColumn id="14" xr3:uid="{3BA5ED02-2ACF-4472-9EDB-63CB312D28EA}" name="Remediation Action Taken " dataDxfId="564"/>
    <tableColumn id="7" xr3:uid="{36B78106-4CA3-49AB-8F3C-4AE5EF849678}" name="Misc. Lab Costs" dataDxfId="563"/>
    <tableColumn id="8" xr3:uid="{F0EE6002-F647-4536-8D31-927C6A2A049F}" name="Shipping Costs" dataDxfId="562"/>
    <tableColumn id="9" xr3:uid="{7AC48B14-9F11-4E4C-914C-31F65EDD6225}" name="Lab Cost Per Initial Test" dataDxfId="561" dataCellStyle="Currency"/>
    <tableColumn id="13" xr3:uid="{424E7A80-BAA6-4814-9211-748855987F0D}" name="Lab Cost Per Retest" dataDxfId="560" dataCellStyle="Currency"/>
    <tableColumn id="10" xr3:uid="{E00C39F4-19D1-4461-911B-E5F4F057AD4E}" name="Total #    of Tests" dataDxfId="559">
      <calculatedColumnFormula>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calculatedColumnFormula>
    </tableColumn>
    <tableColumn id="11" xr3:uid="{59A722FC-3592-42AA-A52B-D94352C79FC4}" name="Testing   Costs Total" dataDxfId="558">
      <calculatedColumnFormula>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calculatedColumnFormula>
    </tableColumn>
    <tableColumn id="15" xr3:uid="{41CBCA16-4464-458C-9B1A-76B9E3CE9F83}" name="Remediation Material Costs" dataDxfId="557"/>
    <tableColumn id="16" xr3:uid="{CED34543-3A31-4D75-98EB-CB9381207C07}" name="Remediation Labor Costs" dataDxfId="556"/>
    <tableColumn id="17" xr3:uid="{F017CF16-AAAF-4C2F-97D5-8C7EEA844A5D}" name="Remediation Costs Total" dataDxfId="555">
      <calculatedColumnFormula>IF(AND(TestingDataExample[[#This Row],[Remediation Material Costs]]="[enter $]",TestingDataExample[[#This Row],[Remediation Labor Costs]]="[enter $]"),"[autofill]",SUM(TestingDataExample[[#This Row],[Remediation Material Costs]:[Remediation Labor Costs]]))</calculatedColumnFormula>
    </tableColumn>
    <tableColumn id="12" xr3:uid="{15A765A6-EC4F-481A-9E31-833549144C56}" name="Notes" dataDxfId="55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estingDataBldg1" displayName="TestingDataBldg1" ref="B12:R312" totalsRowShown="0" headerRowDxfId="553" dataDxfId="551" headerRowBorderDxfId="55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0100-000001000000}" name="Fixture Location / Expense Description" dataDxfId="550"/>
    <tableColumn id="2" xr3:uid="{00000000-0010-0000-0100-000002000000}" name="Fixture ID # (FIN)" dataDxfId="549"/>
    <tableColumn id="3" xr3:uid="{00000000-0010-0000-0100-000003000000}" name="Initial  Test Date" dataDxfId="548"/>
    <tableColumn id="4" xr3:uid="{00000000-0010-0000-0100-000004000000}" name="Initial Test Result (ppb)" dataDxfId="547"/>
    <tableColumn id="5" xr3:uid="{00000000-0010-0000-0100-000005000000}" name="Number of Retests" dataDxfId="546"/>
    <tableColumn id="6" xr3:uid="{00000000-0010-0000-0100-000006000000}" name="Final Test Result (ppb)" dataDxfId="545"/>
    <tableColumn id="14" xr3:uid="{00000000-0010-0000-0100-00000E000000}" name="Remediation Action Taken " dataDxfId="544"/>
    <tableColumn id="7" xr3:uid="{00000000-0010-0000-0100-000007000000}" name="Misc. Lab Costs" dataDxfId="543"/>
    <tableColumn id="8" xr3:uid="{00000000-0010-0000-0100-000008000000}" name="Shipping Costs" dataDxfId="542"/>
    <tableColumn id="9" xr3:uid="{00000000-0010-0000-0100-000009000000}" name="Lab Cost Per Initial Test" dataDxfId="541" dataCellStyle="Currency"/>
    <tableColumn id="13" xr3:uid="{00000000-0010-0000-0100-00000D000000}" name="Lab Cost Per Retest" dataDxfId="540" dataCellStyle="Currency"/>
    <tableColumn id="10" xr3:uid="{00000000-0010-0000-0100-00000A000000}" name="Total #    of Tests" dataDxfId="539">
      <calculatedColumnFormula>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calculatedColumnFormula>
    </tableColumn>
    <tableColumn id="11" xr3:uid="{00000000-0010-0000-0100-00000B000000}" name="Testing   Costs Total" dataDxfId="538">
      <calculatedColumnFormula>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calculatedColumnFormula>
    </tableColumn>
    <tableColumn id="15" xr3:uid="{AA663174-EDC0-4BBD-B43D-951703D87014}" name="Remediation Material Costs" dataDxfId="537"/>
    <tableColumn id="16" xr3:uid="{67E942C2-D787-4D26-826A-21713CF3B431}" name="Remediation Labor Costs" dataDxfId="536"/>
    <tableColumn id="17" xr3:uid="{63BC276B-FE91-4843-8EE1-49073838D5A3}" name="Remediation Costs Total" dataDxfId="535">
      <calculatedColumnFormula>IF(AND(TestingDataBldg1[[#This Row],[Remediation Material Costs]]="[enter $]",TestingDataBldg1[[#This Row],[Remediation Labor Costs]]="[enter $]"),"[autofill]",SUM(TestingDataBldg1[[#This Row],[Remediation Material Costs]:[Remediation Labor Costs]]))</calculatedColumnFormula>
    </tableColumn>
    <tableColumn id="12" xr3:uid="{00000000-0010-0000-0100-00000C000000}" name="Notes" dataDxfId="53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25485C-A7F1-4F11-A5A8-7E02F1C66DC5}" name="TestingDataBldg2" displayName="TestingDataBldg2" ref="B12:R312" totalsRowShown="0" headerRowDxfId="533" dataDxfId="531" headerRowBorderDxfId="53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B9E656D8-0B75-425B-ADD4-14D310927C32}" name="Fixture Location / Expense Description" dataDxfId="530"/>
    <tableColumn id="2" xr3:uid="{CBD4E181-2247-4EFC-869D-51A476DD9E0E}" name="Fixture ID # (FIN)" dataDxfId="529"/>
    <tableColumn id="3" xr3:uid="{B2FDC274-18FE-4683-B2D2-E89C46ED0A00}" name="Initial  Test Date" dataDxfId="528"/>
    <tableColumn id="4" xr3:uid="{7C7DCACC-6045-4A8C-8FD1-C70DC4F0C64E}" name="Initial Test Result (ppb)" dataDxfId="527"/>
    <tableColumn id="5" xr3:uid="{92C0F3FC-D47F-42C4-9472-621FDC56199C}" name="Number of Retests" dataDxfId="526"/>
    <tableColumn id="6" xr3:uid="{DED20D5C-8E35-436D-8496-B15C9E349085}" name="Final Test Result (ppb)" dataDxfId="525"/>
    <tableColumn id="14" xr3:uid="{AA955E23-4C7D-4F9A-A4A5-24A623CE4702}" name="Remediation Action Taken " dataDxfId="524"/>
    <tableColumn id="7" xr3:uid="{73D7BDCA-2A3C-46B5-9563-AA68DA56A820}" name="Misc. Lab Costs" dataDxfId="523"/>
    <tableColumn id="8" xr3:uid="{FDC3DBD2-A942-4831-9485-88E6AAD3E129}" name="Shipping Costs" dataDxfId="522"/>
    <tableColumn id="9" xr3:uid="{5A58A906-7F9D-4D4D-A84F-4B8DFB2B3694}" name="Lab Cost Per Initial Test" dataDxfId="521" dataCellStyle="Currency"/>
    <tableColumn id="13" xr3:uid="{03ECD2FA-812F-4E4C-B889-00A8BF7A99E7}" name="Lab Cost Per Retest" dataDxfId="520" dataCellStyle="Currency"/>
    <tableColumn id="10" xr3:uid="{9C10F2A2-C771-4EED-A016-433472499CD0}" name="Total #    of Tests" dataDxfId="519">
      <calculatedColumnFormula>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calculatedColumnFormula>
    </tableColumn>
    <tableColumn id="11" xr3:uid="{92A13A86-4380-4BC0-B500-DD7E54ACF34C}" name="Testing   Costs Total" dataDxfId="518">
      <calculatedColumnFormula>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calculatedColumnFormula>
    </tableColumn>
    <tableColumn id="15" xr3:uid="{38BF2B78-B29B-48BB-A828-B644A30DDE6C}" name="Remediation Material Costs" dataDxfId="517"/>
    <tableColumn id="16" xr3:uid="{CF7FFE38-D0FA-4173-9CEF-02E1F75DDF3D}" name="Remediation Labor Costs" dataDxfId="516"/>
    <tableColumn id="17" xr3:uid="{214C190B-BF26-4469-888B-FE7C89A9E7B6}" name="Remediation Costs Total" dataDxfId="515">
      <calculatedColumnFormula>IF(AND(TestingDataBldg2[[#This Row],[Remediation Material Costs]]="[enter $]",TestingDataBldg2[[#This Row],[Remediation Labor Costs]]="[enter $]"),"[autofill]",SUM(TestingDataBldg2[[#This Row],[Remediation Material Costs]:[Remediation Labor Costs]]))</calculatedColumnFormula>
    </tableColumn>
    <tableColumn id="12" xr3:uid="{35540C60-1057-49F7-956C-88662C2FF79E}" name="Notes" dataDxfId="51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FFA83E-408D-49C3-8396-3EEEF46D4786}" name="TestingDataBldg3" displayName="TestingDataBldg3" ref="B12:R312" totalsRowShown="0" headerRowDxfId="513" dataDxfId="511" headerRowBorderDxfId="51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FAAE798D-29D2-4EDA-8386-43A9FAFA4161}" name="Fixture Location / Expense Description" dataDxfId="510"/>
    <tableColumn id="2" xr3:uid="{B467ABA5-11D1-4AFC-8D08-969A66BAEAFF}" name="Fixture ID # (FIN)" dataDxfId="509"/>
    <tableColumn id="3" xr3:uid="{D134994F-A645-4246-BDE2-97D79AF87B35}" name="Initial  Test Date" dataDxfId="508"/>
    <tableColumn id="4" xr3:uid="{FCDC0507-49D8-494F-BFF3-E829C46F6709}" name="Initial Test Result (ppb)" dataDxfId="507"/>
    <tableColumn id="5" xr3:uid="{91CF2B86-B2CE-4271-ADF2-164D4764A63C}" name="Number of Retests" dataDxfId="506"/>
    <tableColumn id="6" xr3:uid="{1398CABF-C585-410F-B62A-718F0894D997}" name="Final Test Result (ppb)" dataDxfId="505"/>
    <tableColumn id="14" xr3:uid="{3A17E0AD-83DC-4B0B-A28C-41A7312E2384}" name="Remediation Action Taken " dataDxfId="504"/>
    <tableColumn id="7" xr3:uid="{2532212C-E77B-43DD-BF14-4089999433AF}" name="Misc. Lab Costs" dataDxfId="503"/>
    <tableColumn id="8" xr3:uid="{CDF836D0-1258-4B06-8931-8ADF5DE069D7}" name="Shipping Costs" dataDxfId="502"/>
    <tableColumn id="9" xr3:uid="{1BA6E186-556A-4737-B54F-3094B1B59562}" name="Lab Cost Per Initial Test" dataDxfId="501" dataCellStyle="Currency"/>
    <tableColumn id="13" xr3:uid="{F9B6AC10-7E5F-4E6B-BAA7-D59EF830FF1E}" name="Lab Cost Per Retest" dataDxfId="500" dataCellStyle="Currency"/>
    <tableColumn id="10" xr3:uid="{485E7BE3-CA21-4570-903B-6BB051E39456}" name="Total #    of Tests" dataDxfId="499">
      <calculatedColumnFormula>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calculatedColumnFormula>
    </tableColumn>
    <tableColumn id="11" xr3:uid="{119E79A3-799A-4AE7-8D62-E6DDC84C1812}" name="Testing   Costs Total" dataDxfId="498">
      <calculatedColumnFormula>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calculatedColumnFormula>
    </tableColumn>
    <tableColumn id="15" xr3:uid="{B0AFA1AF-7172-45D7-B6F4-9337562A052E}" name="Remediation Material Costs" dataDxfId="497"/>
    <tableColumn id="16" xr3:uid="{643546A6-3110-4F00-AA59-6CD81FD49FF0}" name="Remediation Labor Costs" dataDxfId="496"/>
    <tableColumn id="17" xr3:uid="{6754BA3F-7B33-4275-B8CC-7A4DC1AC792E}" name="Remediation Costs Total" dataDxfId="495">
      <calculatedColumnFormula>IF(AND(TestingDataBldg3[[#This Row],[Remediation Material Costs]]="[enter $]",TestingDataBldg3[[#This Row],[Remediation Labor Costs]]="[enter $]"),"[autofill]",SUM(TestingDataBldg3[[#This Row],[Remediation Material Costs]:[Remediation Labor Costs]]))</calculatedColumnFormula>
    </tableColumn>
    <tableColumn id="12" xr3:uid="{11E462CD-332B-49DC-9632-BFB54894EEC1}" name="Notes" dataDxfId="49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AE29250-D7A0-407D-8B6B-B428B84F0DEB}" name="TestingDataBldg4" displayName="TestingDataBldg4" ref="B12:R312" totalsRowShown="0" headerRowDxfId="493" dataDxfId="491" headerRowBorderDxfId="49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6F40866D-1168-4881-ACC7-A76E047E3219}" name="Fixture Location / Expense Description" dataDxfId="490"/>
    <tableColumn id="2" xr3:uid="{1AAF80E9-B4E4-4DB4-BFF1-393E419DEF5E}" name="Fixture ID # (FIN)" dataDxfId="489"/>
    <tableColumn id="3" xr3:uid="{56E13829-79B2-404A-9DAE-16D191F35479}" name="Initial  Test Date" dataDxfId="488"/>
    <tableColumn id="4" xr3:uid="{9904E946-BE85-4C75-899E-5E13B60B0551}" name="Initial Test Result (ppb)" dataDxfId="487"/>
    <tableColumn id="5" xr3:uid="{9EC5F42F-78AB-4698-A203-1B20C1ACA155}" name="Number of Retests" dataDxfId="486"/>
    <tableColumn id="6" xr3:uid="{4DF8FE0A-F8A1-4A6E-84CD-73156A949FF9}" name="Final Test Result (ppb)" dataDxfId="485"/>
    <tableColumn id="14" xr3:uid="{3D638882-1049-4D0E-BC7B-91F440DC1AF3}" name="Remediation Action Taken " dataDxfId="484"/>
    <tableColumn id="7" xr3:uid="{20DFB0F9-BA39-427A-A152-38309300F28C}" name="Misc. Lab Costs" dataDxfId="483"/>
    <tableColumn id="8" xr3:uid="{FF5FABC1-13B4-4D60-A81F-313168651576}" name="Shipping Costs" dataDxfId="482"/>
    <tableColumn id="9" xr3:uid="{8F891924-4588-4960-9E3B-DE9AAFFDDA66}" name="Lab Cost Per Initial Test" dataDxfId="481" dataCellStyle="Currency"/>
    <tableColumn id="13" xr3:uid="{F5198B47-8EB5-426A-BB04-BD3C04A74C11}" name="Lab Cost Per Retest" dataDxfId="480" dataCellStyle="Currency"/>
    <tableColumn id="10" xr3:uid="{C1C41639-2C4B-4803-AFF3-44060149C1F5}" name="Total #    of Tests" dataDxfId="479">
      <calculatedColumnFormula>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calculatedColumnFormula>
    </tableColumn>
    <tableColumn id="11" xr3:uid="{BE963197-F190-481A-B9D6-DCFE396DE560}" name="Testing   Costs Total" dataDxfId="478">
      <calculatedColumnFormula>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calculatedColumnFormula>
    </tableColumn>
    <tableColumn id="15" xr3:uid="{BACCEE67-E070-4971-9C82-8F3E81F86C1E}" name="Remediation Material Costs" dataDxfId="477"/>
    <tableColumn id="16" xr3:uid="{395FA9F0-1F40-43DB-832D-D61557B782C4}" name="Remediation Labor Costs" dataDxfId="476"/>
    <tableColumn id="17" xr3:uid="{E2CAE896-5AA7-4F8C-9569-D4697F298C66}" name="Remediation Costs Total" dataDxfId="475">
      <calculatedColumnFormula>IF(AND(TestingDataBldg4[[#This Row],[Remediation Material Costs]]="[enter $]",TestingDataBldg4[[#This Row],[Remediation Labor Costs]]="[enter $]"),"[autofill]",SUM(TestingDataBldg4[[#This Row],[Remediation Material Costs]:[Remediation Labor Costs]]))</calculatedColumnFormula>
    </tableColumn>
    <tableColumn id="12" xr3:uid="{C25B39B1-D71E-40C6-A21E-8C3BCB9E926D}" name="Notes" dataDxfId="47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AC71CC-87FD-4431-962C-68D00B9D010B}" name="TestingDataBldg5" displayName="TestingDataBldg5" ref="B12:R312" totalsRowShown="0" headerRowDxfId="473" dataDxfId="471" headerRowBorderDxfId="47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BC60CEBB-873D-48EB-BEB8-54BF70D6E70B}" name="Fixture Location / Expense Description" dataDxfId="470"/>
    <tableColumn id="2" xr3:uid="{1578D82B-E704-40A3-8F75-F2ADF992E2A2}" name="Fixture ID # (FIN)" dataDxfId="469"/>
    <tableColumn id="3" xr3:uid="{1E1B5341-AAC7-45E3-A446-374430692933}" name="Initial  Test Date" dataDxfId="468"/>
    <tableColumn id="4" xr3:uid="{2DE5390F-EC73-4191-9CCA-6923EC9A81C5}" name="Initial Test Result (ppb)" dataDxfId="467"/>
    <tableColumn id="5" xr3:uid="{4019813E-62A9-4E23-B7E9-3973E338B36C}" name="Number of Retests" dataDxfId="466"/>
    <tableColumn id="6" xr3:uid="{87128CC0-8CD7-43E1-BB36-0341DC8A8827}" name="Final Test Result (ppb)" dataDxfId="465"/>
    <tableColumn id="14" xr3:uid="{94D6647A-EB1C-41D5-8BA5-CF2175B2CA4B}" name="Remediation Action Taken " dataDxfId="464"/>
    <tableColumn id="7" xr3:uid="{CE1845AC-AF07-4729-9E5D-B1FEE08E5110}" name="Misc. Lab Costs" dataDxfId="463"/>
    <tableColumn id="8" xr3:uid="{0D148361-DE28-44C0-8952-7E2D117736A7}" name="Shipping Costs" dataDxfId="462"/>
    <tableColumn id="9" xr3:uid="{B92FF995-B3C4-41D7-B181-1D3CE6BC0F67}" name="Lab Cost Per Initial Test" dataDxfId="461" dataCellStyle="Currency"/>
    <tableColumn id="13" xr3:uid="{23A53ACB-20D7-43FD-B1A0-C5DDBADFAE00}" name="Lab Cost Per Retest" dataDxfId="460" dataCellStyle="Currency"/>
    <tableColumn id="10" xr3:uid="{73D3981C-D7AC-4EBE-8ADF-E29DC2FAE9CA}" name="Total #    of Tests" dataDxfId="459">
      <calculatedColumnFormula>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calculatedColumnFormula>
    </tableColumn>
    <tableColumn id="11" xr3:uid="{E9E58AA4-5AC9-43DC-AC37-4E356A5E74EF}" name="Testing   Costs Total" dataDxfId="458">
      <calculatedColumnFormula>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calculatedColumnFormula>
    </tableColumn>
    <tableColumn id="15" xr3:uid="{BE0B3D5D-BE40-4315-8079-A08884EA398C}" name="Remediation Material Costs" dataDxfId="457"/>
    <tableColumn id="16" xr3:uid="{E5424F86-EC40-4B16-A4CE-D42853A96DE3}" name="Remediation Labor Costs" dataDxfId="456"/>
    <tableColumn id="17" xr3:uid="{A38A8EAB-A9FF-4F2D-B3C6-B9C33EC12352}" name="Remediation Costs Total" dataDxfId="455">
      <calculatedColumnFormula>IF(AND(TestingDataBldg5[[#This Row],[Remediation Material Costs]]="[enter $]",TestingDataBldg5[[#This Row],[Remediation Labor Costs]]="[enter $]"),"[autofill]",SUM(TestingDataBldg5[[#This Row],[Remediation Material Costs]:[Remediation Labor Costs]]))</calculatedColumnFormula>
    </tableColumn>
    <tableColumn id="12" xr3:uid="{128F7811-EC9E-470C-A9BF-45AA61AAB555}" name="Notes" dataDxfId="45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73E6752-8E0C-4A92-8CE1-BE601966179F}" name="TestingDataBldg6" displayName="TestingDataBldg6" ref="B12:R312" totalsRowShown="0" headerRowDxfId="453" dataDxfId="451" headerRowBorderDxfId="45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A96F3CFE-C5DB-4F99-BE99-6F3A60CCEC37}" name="Fixture Location / Expense Description" dataDxfId="450"/>
    <tableColumn id="2" xr3:uid="{2F9647AC-64DE-4BAF-B16C-12952295959F}" name="Fixture ID # (FIN)" dataDxfId="449"/>
    <tableColumn id="3" xr3:uid="{F33EE11D-79A6-4692-96CA-7C4AD6D67E26}" name="Initial  Test Date" dataDxfId="448"/>
    <tableColumn id="4" xr3:uid="{7116A703-2185-41C4-9574-7D2CDA4CA9B2}" name="Initial Test Result (ppb)" dataDxfId="447"/>
    <tableColumn id="5" xr3:uid="{2ED39B2D-FF02-4F87-A7F9-875FDF3BF313}" name="Number of Retests" dataDxfId="446"/>
    <tableColumn id="6" xr3:uid="{481BEEB1-919A-49E6-A2B2-382A1967738A}" name="Final Test Result (ppb)" dataDxfId="445"/>
    <tableColumn id="14" xr3:uid="{568B4E56-EA5C-48E7-A98B-CC51C0D4BCCA}" name="Remediation Action Taken " dataDxfId="444"/>
    <tableColumn id="7" xr3:uid="{8B911E04-C7E9-4945-BC14-07FA50B5908C}" name="Misc. Lab Costs" dataDxfId="443"/>
    <tableColumn id="8" xr3:uid="{A121069B-8A2E-47BA-BDA4-EC6FCF07CB5B}" name="Shipping Costs" dataDxfId="442"/>
    <tableColumn id="9" xr3:uid="{A8E05D45-B56C-4C32-9011-91D493E8CA4C}" name="Lab Cost Per Initial Test" dataDxfId="441" dataCellStyle="Currency"/>
    <tableColumn id="13" xr3:uid="{33716226-5D83-4774-A64F-CF898EB1D72B}" name="Lab Cost Per Retest" dataDxfId="440" dataCellStyle="Currency"/>
    <tableColumn id="10" xr3:uid="{E5127B76-0CC5-4011-8B46-E49C05ADEEED}" name="Total #    of Tests" dataDxfId="439">
      <calculatedColumnFormula>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calculatedColumnFormula>
    </tableColumn>
    <tableColumn id="11" xr3:uid="{5C4B29E2-6EC9-4336-9B73-0F92A83A26EF}" name="Testing   Costs Total" dataDxfId="438">
      <calculatedColumnFormula>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calculatedColumnFormula>
    </tableColumn>
    <tableColumn id="15" xr3:uid="{76CDCD01-7000-4BA2-AF24-E25CBD3DBBE0}" name="Remediation Material Costs" dataDxfId="437"/>
    <tableColumn id="16" xr3:uid="{3273EE0D-C23E-447B-89B6-4838D3C0E465}" name="Remediation Labor Costs" dataDxfId="436"/>
    <tableColumn id="17" xr3:uid="{5AC97AEC-3A41-4043-8F0A-D5DB34173877}" name="Remediation Costs Total" dataDxfId="435">
      <calculatedColumnFormula>IF(AND(TestingDataBldg6[[#This Row],[Remediation Material Costs]]="[enter $]",TestingDataBldg6[[#This Row],[Remediation Labor Costs]]="[enter $]"),"[autofill]",SUM(TestingDataBldg6[[#This Row],[Remediation Material Costs]:[Remediation Labor Costs]]))</calculatedColumnFormula>
    </tableColumn>
    <tableColumn id="12" xr3:uid="{4D244F85-CA75-4162-BC28-0C63A955D08E}" name="Notes" dataDxfId="43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F53BDB5-B79B-43B5-846C-6F4E0B3EEBBD}" name="TestingDataBldg7" displayName="TestingDataBldg7" ref="B12:R312" totalsRowShown="0" headerRowDxfId="433" dataDxfId="431" headerRowBorderDxfId="43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42DCBB17-7D8B-4829-A193-5764B90DE21F}" name="Fixture Location / Expense Description" dataDxfId="430"/>
    <tableColumn id="2" xr3:uid="{665C11AB-03E9-4E95-81FC-ADB19480E576}" name="Fixture ID # (FIN)" dataDxfId="429"/>
    <tableColumn id="3" xr3:uid="{18530ABB-BEFF-4299-A5A4-FE8CA7C8F899}" name="Initial  Test Date" dataDxfId="428"/>
    <tableColumn id="4" xr3:uid="{89B4A3BD-A40C-4D1F-AFFE-F47FDC4B4F9F}" name="Initial Test Result (ppb)" dataDxfId="427"/>
    <tableColumn id="5" xr3:uid="{8583513E-4055-4A8F-B434-19034C769AFA}" name="Number of Retests" dataDxfId="426"/>
    <tableColumn id="6" xr3:uid="{CCC8BF3D-4E14-4D3C-818E-F3BA0CCE0F0F}" name="Final Test Result (ppb)" dataDxfId="425"/>
    <tableColumn id="14" xr3:uid="{75B17161-34E5-417C-9F63-6485129791B3}" name="Remediation Action Taken " dataDxfId="424"/>
    <tableColumn id="7" xr3:uid="{92E918C4-72D4-4031-9D77-C0B748E81690}" name="Misc. Lab Costs" dataDxfId="423"/>
    <tableColumn id="8" xr3:uid="{C6230A29-112E-49C7-81D2-0372E76DAC51}" name="Shipping Costs" dataDxfId="422"/>
    <tableColumn id="9" xr3:uid="{B15398E1-DDFE-43D2-B5A6-5BA29C5C611E}" name="Lab Cost Per Initial Test" dataDxfId="421" dataCellStyle="Currency"/>
    <tableColumn id="13" xr3:uid="{29C37470-C39A-4E74-BB37-0B4F2880E1FC}" name="Lab Cost Per Retest" dataDxfId="420" dataCellStyle="Currency"/>
    <tableColumn id="10" xr3:uid="{BD365172-5D59-492B-83FE-BD54AE08CF17}" name="Total #    of Tests" dataDxfId="419">
      <calculatedColumnFormula>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calculatedColumnFormula>
    </tableColumn>
    <tableColumn id="11" xr3:uid="{F7F408DC-21FE-4D3B-86B1-93EF51CF835A}" name="Testing   Costs Total" dataDxfId="418">
      <calculatedColumnFormula>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calculatedColumnFormula>
    </tableColumn>
    <tableColumn id="15" xr3:uid="{7D98E5B6-8336-4B2B-8BE8-9A7F66D85792}" name="Remediation Material Costs" dataDxfId="417"/>
    <tableColumn id="16" xr3:uid="{49980FFE-8B3D-4506-A8E4-8A94C57AD05D}" name="Remediation Labor Costs" dataDxfId="416"/>
    <tableColumn id="17" xr3:uid="{405BB4C0-6ED6-4694-9B3A-3CFDA31B0453}" name="Remediation Costs Total" dataDxfId="415">
      <calculatedColumnFormula>IF(AND(TestingDataBldg7[[#This Row],[Remediation Material Costs]]="[enter $]",TestingDataBldg7[[#This Row],[Remediation Labor Costs]]="[enter $]"),"[autofill]",SUM(TestingDataBldg7[[#This Row],[Remediation Material Costs]:[Remediation Labor Costs]]))</calculatedColumnFormula>
    </tableColumn>
    <tableColumn id="12" xr3:uid="{A5754DDC-1F80-4CD9-A0AE-3BE28DFD5019}" name="Notes" dataDxfId="41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C2F3B18-F6F1-407E-9340-6AD1E2C1A983}" name="TestingDataBldg8" displayName="TestingDataBldg8" ref="B12:R312" totalsRowShown="0" headerRowDxfId="413" dataDxfId="411" headerRowBorderDxfId="41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79FFEADB-4C92-4253-A48C-4155864E3543}" name="Fixture Location / Expense Description" dataDxfId="410"/>
    <tableColumn id="2" xr3:uid="{330F13A3-CC6D-4D74-97FF-C0ECB009881A}" name="Fixture ID # (FIN)" dataDxfId="409"/>
    <tableColumn id="3" xr3:uid="{AA6B1437-5412-4721-A98E-35F09225CB7E}" name="Initial  Test Date" dataDxfId="408"/>
    <tableColumn id="4" xr3:uid="{917D980E-FF99-41E7-AE2D-551B828CA3C6}" name="Initial Test Result (ppb)" dataDxfId="407"/>
    <tableColumn id="5" xr3:uid="{AE3B5C20-7950-4050-B8F0-99044EF9B0DD}" name="Number of Retests" dataDxfId="406"/>
    <tableColumn id="6" xr3:uid="{7043C44E-D197-4AD7-B39E-02A02D0A34B4}" name="Final Test Result (ppb)" dataDxfId="405"/>
    <tableColumn id="14" xr3:uid="{7AE09030-70C7-4DBA-A472-B0706C64D4B4}" name="Remediation Action Taken " dataDxfId="404"/>
    <tableColumn id="7" xr3:uid="{D9711F8E-532B-42C4-B0F8-79D7A3DB2B7C}" name="Misc. Lab Costs" dataDxfId="403"/>
    <tableColumn id="8" xr3:uid="{67E7B6B1-73D5-4357-B87A-F66AD74D22BA}" name="Shipping Costs" dataDxfId="402"/>
    <tableColumn id="9" xr3:uid="{A1B80D29-D5A2-4727-803B-CFE4220002C2}" name="Lab Cost Per Initial Test" dataDxfId="401" dataCellStyle="Currency"/>
    <tableColumn id="13" xr3:uid="{1843F7FF-FF7A-4F84-AFC6-2CA9B508873D}" name="Lab Cost Per Retest" dataDxfId="400" dataCellStyle="Currency"/>
    <tableColumn id="10" xr3:uid="{1B63E953-1251-43D5-9A9F-6A90B8EFB86A}" name="Total #    of Tests" dataDxfId="399">
      <calculatedColumnFormula>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calculatedColumnFormula>
    </tableColumn>
    <tableColumn id="11" xr3:uid="{839B4CD1-C665-4B60-82E8-298CE02FD557}" name="Testing   Costs Total" dataDxfId="398">
      <calculatedColumnFormula>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calculatedColumnFormula>
    </tableColumn>
    <tableColumn id="15" xr3:uid="{E0308269-0167-496A-8511-A62881EFB735}" name="Remediation Material Costs" dataDxfId="397"/>
    <tableColumn id="16" xr3:uid="{8D320918-FCFB-4E12-8352-E572FAA7E0CB}" name="Remediation Labor Costs" dataDxfId="396"/>
    <tableColumn id="17" xr3:uid="{55EA3882-CD2A-4484-ACE3-C1E40C310D42}" name="Remediation Costs Total" dataDxfId="395">
      <calculatedColumnFormula>IF(AND(TestingDataBldg8[[#This Row],[Remediation Material Costs]]="[enter $]",TestingDataBldg8[[#This Row],[Remediation Labor Costs]]="[enter $]"),"[autofill]",SUM(TestingDataBldg8[[#This Row],[Remediation Material Costs]:[Remediation Labor Costs]]))</calculatedColumnFormula>
    </tableColumn>
    <tableColumn id="12" xr3:uid="{361991F6-3933-4F55-B745-0BDAF921B1D6}" name="Notes" dataDxfId="39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57DEBEC-1F91-49F5-8077-05C3E981714A}" name="TestingDataBldg9" displayName="TestingDataBldg9" ref="B12:R312" totalsRowShown="0" headerRowDxfId="393" dataDxfId="391" headerRowBorderDxfId="39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DDF0DD2F-F062-4D02-9CA8-AD2315C83E44}" name="Fixture Location / Expense Description" dataDxfId="390"/>
    <tableColumn id="2" xr3:uid="{D274BBEF-24A3-479A-BAF7-19BA572A8F27}" name="Fixture ID # (FIN)" dataDxfId="389"/>
    <tableColumn id="3" xr3:uid="{7E3F253E-0081-4D2A-9949-63B5CE847F39}" name="Initial  Test Date" dataDxfId="388"/>
    <tableColumn id="4" xr3:uid="{8BE18FB9-BCE9-4C78-BB2D-DF9B4713C586}" name="Initial Test Result (ppb)" dataDxfId="387"/>
    <tableColumn id="5" xr3:uid="{50E8347D-D85C-4A5C-9EB5-CE260B2FC936}" name="Number of Retests" dataDxfId="386"/>
    <tableColumn id="6" xr3:uid="{36355634-E9C6-43A0-9FEF-2D50A65E6157}" name="Final Test Result (ppb)" dataDxfId="385"/>
    <tableColumn id="14" xr3:uid="{F0050807-A557-4014-A1B3-CE03515AD9DE}" name="Remediation Action Taken " dataDxfId="384"/>
    <tableColumn id="7" xr3:uid="{8B31861A-9A24-47CF-892E-05DE49DB822F}" name="Misc. Lab Costs" dataDxfId="383"/>
    <tableColumn id="8" xr3:uid="{C3A1460A-7D8E-4BB9-BB16-E936119152CC}" name="Shipping Costs" dataDxfId="382"/>
    <tableColumn id="9" xr3:uid="{D4D20747-1091-41CD-88B4-59192ECD7466}" name="Lab Cost Per Initial Test" dataDxfId="381" dataCellStyle="Currency"/>
    <tableColumn id="13" xr3:uid="{AA0FB5B5-FAF0-4FA5-BF12-D9839267EE62}" name="Lab Cost Per Retest" dataDxfId="380" dataCellStyle="Currency"/>
    <tableColumn id="10" xr3:uid="{01F60D18-575A-4FBC-BE6A-BFCCE3DE1AC0}" name="Total #    of Tests" dataDxfId="379">
      <calculatedColumnFormula>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calculatedColumnFormula>
    </tableColumn>
    <tableColumn id="11" xr3:uid="{466ABD95-6E3D-4336-989F-56247230CACB}" name="Testing   Costs Total" dataDxfId="378">
      <calculatedColumnFormula>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calculatedColumnFormula>
    </tableColumn>
    <tableColumn id="15" xr3:uid="{03937206-FF22-4157-812C-3CBFD7D37CA0}" name="Remediation Material Costs" dataDxfId="377"/>
    <tableColumn id="16" xr3:uid="{887D1BF6-6477-4B6B-9354-0F540877EAE7}" name="Remediation Labor Costs" dataDxfId="376"/>
    <tableColumn id="17" xr3:uid="{E1D55988-7DBA-4CE0-8EF9-3CBAD882B460}" name="Remediation Costs Total" dataDxfId="375">
      <calculatedColumnFormula>IF(AND(TestingDataBldg9[[#This Row],[Remediation Material Costs]]="[enter $]",TestingDataBldg9[[#This Row],[Remediation Labor Costs]]="[enter $]"),"[autofill]",SUM(TestingDataBldg9[[#This Row],[Remediation Material Costs]:[Remediation Labor Costs]]))</calculatedColumnFormula>
    </tableColumn>
    <tableColumn id="12" xr3:uid="{FD6F57C8-84E0-4E7B-97EC-FBDA1AA3B698}" name="Notes" dataDxfId="37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C80FE3A-88FA-4B57-B762-0D7CF31A2C62}" name="TestingDataBldg10" displayName="TestingDataBldg10" ref="B12:R312" totalsRowShown="0" headerRowDxfId="373" dataDxfId="371" headerRowBorderDxfId="372">
  <autoFilter ref="B12:R3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1F886445-EB23-4F73-A67F-933FAB87AAD0}" name="Fixture Location / Expense Description" dataDxfId="370"/>
    <tableColumn id="2" xr3:uid="{ED581DA6-D947-4044-9A1A-E576042D3E41}" name="Fixture ID # (FIN)" dataDxfId="369"/>
    <tableColumn id="3" xr3:uid="{9BD705A1-3618-4554-AF65-BEE0C563431A}" name="Initial  Test Date" dataDxfId="368"/>
    <tableColumn id="4" xr3:uid="{4FE7094B-5969-4EEE-BD26-D129EFA84079}" name="Initial Test Result (ppb)" dataDxfId="367"/>
    <tableColumn id="5" xr3:uid="{63C7CE24-FF3A-49B2-98CD-7B91F64EBBAA}" name="Number of Retests" dataDxfId="366"/>
    <tableColumn id="6" xr3:uid="{FFAF71C0-D000-451A-9EDE-D88B9AA273C9}" name="Final Test Result (ppb)" dataDxfId="365"/>
    <tableColumn id="14" xr3:uid="{6AD9910B-D5BB-459F-8C18-75A9212391DE}" name="Remediation Action Taken " dataDxfId="364"/>
    <tableColumn id="7" xr3:uid="{5EF76680-94AB-40F6-A8BE-11E7B78288F4}" name="Misc. Lab Costs" dataDxfId="363"/>
    <tableColumn id="8" xr3:uid="{2E6B7FCA-33E1-4ACE-AFFF-A1132A5C941A}" name="Shipping Costs" dataDxfId="362"/>
    <tableColumn id="9" xr3:uid="{F4C07472-D6BE-4CF9-9A5D-AC2636C5863E}" name="Lab Cost Per Initial Test" dataDxfId="361" dataCellStyle="Currency"/>
    <tableColumn id="13" xr3:uid="{86CC603B-E6CC-4191-95F5-D491810564F8}" name="Lab Cost Per Retest" dataDxfId="360" dataCellStyle="Currency"/>
    <tableColumn id="10" xr3:uid="{9F5CDEC1-AAFE-46FA-A962-3D4985952908}" name="Total #    of Tests" dataDxfId="359">
      <calculatedColumnFormula>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calculatedColumnFormula>
    </tableColumn>
    <tableColumn id="11" xr3:uid="{05AA0398-1222-44EC-953C-F9C0EC004822}" name="Testing   Costs Total" dataDxfId="358">
      <calculatedColumnFormula>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calculatedColumnFormula>
    </tableColumn>
    <tableColumn id="15" xr3:uid="{27E732B2-8482-4E16-AD06-BCFAB9E1182F}" name="Remediation Material Costs" dataDxfId="357"/>
    <tableColumn id="16" xr3:uid="{7EA90058-3FAC-4AAC-B2CF-5AAEAAFEDC71}" name="Remediation Labor Costs" dataDxfId="356"/>
    <tableColumn id="17" xr3:uid="{84072E72-4868-4479-BF0B-66076A1D977F}" name="Remediation Costs Total" dataDxfId="355">
      <calculatedColumnFormula>IF(AND(TestingDataBldg10[[#This Row],[Remediation Material Costs]]="[enter $]",TestingDataBldg10[[#This Row],[Remediation Labor Costs]]="[enter $]"),"[autofill]",SUM(TestingDataBldg10[[#This Row],[Remediation Material Costs]:[Remediation Labor Costs]]))</calculatedColumnFormula>
    </tableColumn>
    <tableColumn id="12" xr3:uid="{4BEAA4FA-B4C6-4F0E-956C-2C7B96EBDB94}" name="Notes" dataDxfId="35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3099028-D743-48AC-81D7-32BB6B0E90C0}" name="RemediationActions" displayName="RemediationActions" ref="B2:D29" totalsRowShown="0" headerRowDxfId="353" dataDxfId="352" tableBorderDxfId="351">
  <autoFilter ref="B2:D29" xr:uid="{00000000-0009-0000-0100-000005000000}">
    <filterColumn colId="0" hiddenButton="1"/>
    <filterColumn colId="1" hiddenButton="1"/>
    <filterColumn colId="2" hiddenButton="1"/>
  </autoFilter>
  <tableColumns count="3">
    <tableColumn id="1" xr3:uid="{D0D8DF40-77EC-4A56-9623-43837A7D52CD}" name="Remediation Action Taken" dataDxfId="350"/>
    <tableColumn id="2" xr3:uid="{78A84E94-7253-45A5-BABF-03EE179A7C61}" name="Code" dataDxfId="349"/>
    <tableColumn id="3" xr3:uid="{D2A7F33C-0C03-4E8F-93B6-65B68A878B06}" name="Additional Information" dataDxfId="348"/>
  </tableColumns>
  <tableStyleInfo name="ODE Basic" showFirstColumn="0" showLastColumn="0" showRowStripes="1" showColumnStripes="0"/>
  <extLst>
    <ext xmlns:x14="http://schemas.microsoft.com/office/spreadsheetml/2009/9/main" uri="{504A1905-F514-4f6f-8877-14C23A59335A}">
      <x14:table altTextSummary="List and descriptions of possible corrective actions to choose from"/>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C000000}" name="FixTypeCodes" displayName="FixTypeCodes" ref="B2:B14" totalsRowShown="0" headerRowDxfId="347" dataDxfId="345" headerRowBorderDxfId="346" tableBorderDxfId="344" headerRowCellStyle="5 Light Fill">
  <autoFilter ref="B2:B14" xr:uid="{00000000-0009-0000-0100-000003000000}">
    <filterColumn colId="0" hiddenButton="1"/>
  </autoFilter>
  <tableColumns count="1">
    <tableColumn id="1" xr3:uid="{00000000-0010-0000-0C00-000001000000}" name="Fixture ID # _x000a_Fixture Type Codes" dataDxfId="343"/>
  </tableColumns>
  <tableStyleInfo name="No Format" showFirstColumn="0" showLastColumn="0" showRowStripes="1" showColumnStripes="0"/>
  <extLst>
    <ext xmlns:x14="http://schemas.microsoft.com/office/spreadsheetml/2009/9/main" uri="{504A1905-F514-4f6f-8877-14C23A59335A}">
      <x14:table altTextSummary="List of possible fixture type codes"/>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D000000}" name="EntityIDs" displayName="EntityIDs" ref="B2:E1487" totalsRowShown="0" headerRowDxfId="342" dataDxfId="341" tableBorderDxfId="340">
  <autoFilter ref="B2:E1487" xr:uid="{00000000-0009-0000-0100-000012000000}"/>
  <sortState xmlns:xlrd2="http://schemas.microsoft.com/office/spreadsheetml/2017/richdata2" ref="B3:E1487">
    <sortCondition sortBy="cellColor" ref="B3:B1486" dxfId="339"/>
    <sortCondition ref="C3:C1486"/>
    <sortCondition sortBy="cellColor" ref="C3:C1486" dxfId="338"/>
    <sortCondition ref="E3:E1486"/>
  </sortState>
  <tableColumns count="4">
    <tableColumn id="1" xr3:uid="{00000000-0010-0000-0D00-000001000000}" name="Dist ID" dataDxfId="337"/>
    <tableColumn id="2" xr3:uid="{00000000-0010-0000-0D00-000002000000}" name="District Name" dataDxfId="336"/>
    <tableColumn id="3" xr3:uid="{00000000-0010-0000-0D00-000003000000}" name="Schl ID" dataDxfId="335"/>
    <tableColumn id="4" xr3:uid="{00000000-0010-0000-0D00-000004000000}" name="Schl Name" dataDxfId="334"/>
  </tableColumns>
  <tableStyleInfo name="ODE Basic" showFirstColumn="0" showLastColumn="0" showRowStripes="1" showColumnStripes="0"/>
  <extLst>
    <ext xmlns:x14="http://schemas.microsoft.com/office/spreadsheetml/2009/9/main" uri="{504A1905-F514-4f6f-8877-14C23A59335A}">
      <x14:table altTextSummary="List of ODE ESD, District, and School IDs"/>
    </ext>
  </extLst>
</table>
</file>

<file path=xl/theme/theme1.xml><?xml version="1.0" encoding="utf-8"?>
<a:theme xmlns:a="http://schemas.openxmlformats.org/drawingml/2006/main" name="Office Theme">
  <a:themeElements>
    <a:clrScheme name="Sav's Favorites">
      <a:dk1>
        <a:sysClr val="windowText" lastClr="000000"/>
      </a:dk1>
      <a:lt1>
        <a:sysClr val="window" lastClr="FFFFFF"/>
      </a:lt1>
      <a:dk2>
        <a:srgbClr val="808080"/>
      </a:dk2>
      <a:lt2>
        <a:srgbClr val="C0C0C0"/>
      </a:lt2>
      <a:accent1>
        <a:srgbClr val="F14124"/>
      </a:accent1>
      <a:accent2>
        <a:srgbClr val="954F72"/>
      </a:accent2>
      <a:accent3>
        <a:srgbClr val="5B9BD5"/>
      </a:accent3>
      <a:accent4>
        <a:srgbClr val="FF8021"/>
      </a:accent4>
      <a:accent5>
        <a:srgbClr val="FFC000"/>
      </a:accent5>
      <a:accent6>
        <a:srgbClr val="9BBB59"/>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ODE.WaterTesting@ode.oregon.gov" TargetMode="External"/><Relationship Id="rId7" Type="http://schemas.openxmlformats.org/officeDocument/2006/relationships/printerSettings" Target="../printerSettings/printerSettings1.bin"/><Relationship Id="rId2" Type="http://schemas.openxmlformats.org/officeDocument/2006/relationships/hyperlink" Target="mailto:ODE.WaterTesting@ode.oregon.gov" TargetMode="External"/><Relationship Id="rId1" Type="http://schemas.openxmlformats.org/officeDocument/2006/relationships/hyperlink" Target="https://odemail-my.sharepoint.com/:x:/g/personal/ode_schoolfacilities_ode_oregon_gov/ER4KjwbppDdBgsFyw_drJ4UBoBZXL0FoNbpB7Ow5BOAEVQ" TargetMode="External"/><Relationship Id="rId6" Type="http://schemas.openxmlformats.org/officeDocument/2006/relationships/hyperlink" Target="https://odemail-my.sharepoint.com/:x:/g/personal/ode_schoolfacilities_ode_oregon_gov/ER4KjwbppDdBgsFyw_drJ4UBoBZXL0FoNbpB7Ow5BOAEVQ" TargetMode="External"/><Relationship Id="rId5" Type="http://schemas.openxmlformats.org/officeDocument/2006/relationships/hyperlink" Target="https://odemail-my.sharepoint.com/:x:/g/personal/ode_schoolfacilities_ode_oregon_gov/ER4KjwbppDdBgsFyw_drJ4UBoBZXL0FoNbpB7Ow5BOAEVQ" TargetMode="External"/><Relationship Id="rId4" Type="http://schemas.openxmlformats.org/officeDocument/2006/relationships/hyperlink" Target="https://www.oregon.gov/ode/schools-and-districts/grants/Pages/Office-of-School-Facilities/Healthy-and-Safe-Schools/Lead-in-Water.aspx"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A1:K88"/>
  <sheetViews>
    <sheetView showGridLines="0" showRowColHeaders="0" tabSelected="1" workbookViewId="0">
      <selection activeCell="D4" sqref="D4"/>
    </sheetView>
  </sheetViews>
  <sheetFormatPr defaultRowHeight="15" x14ac:dyDescent="0.25"/>
  <cols>
    <col min="1" max="1" width="2.7109375" style="129" customWidth="1"/>
    <col min="2" max="2" width="3.7109375" customWidth="1"/>
    <col min="3" max="3" width="19.140625" customWidth="1"/>
    <col min="4" max="4" width="16.42578125" customWidth="1"/>
    <col min="5" max="5" width="55.28515625" customWidth="1"/>
    <col min="6" max="6" width="2.7109375" customWidth="1"/>
    <col min="7" max="7" width="40.7109375" customWidth="1"/>
  </cols>
  <sheetData>
    <row r="1" spans="1:11" x14ac:dyDescent="0.25">
      <c r="A1" s="111" t="s">
        <v>10</v>
      </c>
      <c r="C1" s="12" t="s">
        <v>10</v>
      </c>
    </row>
    <row r="2" spans="1:11" ht="52.5" customHeight="1" x14ac:dyDescent="0.25">
      <c r="A2" s="111" t="s">
        <v>10</v>
      </c>
      <c r="B2" s="90"/>
      <c r="C2" s="91"/>
      <c r="D2" s="135" t="s">
        <v>1658</v>
      </c>
      <c r="E2" s="136"/>
    </row>
    <row r="3" spans="1:11" ht="15" customHeight="1" x14ac:dyDescent="0.25">
      <c r="A3" s="111" t="s">
        <v>10</v>
      </c>
      <c r="B3" s="44"/>
      <c r="C3" s="12" t="s">
        <v>10</v>
      </c>
    </row>
    <row r="4" spans="1:11" x14ac:dyDescent="0.25">
      <c r="A4" s="111" t="s">
        <v>10</v>
      </c>
      <c r="B4" s="146" t="s">
        <v>375</v>
      </c>
      <c r="C4" s="147"/>
      <c r="D4" s="42" t="s">
        <v>1649</v>
      </c>
      <c r="E4" s="110" t="s">
        <v>1662</v>
      </c>
      <c r="F4" s="12" t="s">
        <v>10</v>
      </c>
      <c r="J4" s="3"/>
      <c r="K4" s="3"/>
    </row>
    <row r="5" spans="1:11" x14ac:dyDescent="0.25">
      <c r="A5" s="111" t="s">
        <v>10</v>
      </c>
      <c r="B5" s="148" t="s">
        <v>367</v>
      </c>
      <c r="C5" s="149"/>
      <c r="D5" s="140" t="str">
        <f>IF($D$4="[enter Inst. ID]","[autofill]",IFERROR(VLOOKUP($D$4,EntityIDs[[Schl ID]:[Schl Name]],2,0),"Invalid Entity ID"))</f>
        <v>[autofill]</v>
      </c>
      <c r="E5" s="141"/>
      <c r="J5" s="3"/>
      <c r="K5" s="3"/>
    </row>
    <row r="6" spans="1:11" x14ac:dyDescent="0.25">
      <c r="A6" s="111" t="s">
        <v>10</v>
      </c>
      <c r="B6" s="152" t="s">
        <v>537</v>
      </c>
      <c r="C6" s="153"/>
      <c r="D6" s="52" t="s">
        <v>1649</v>
      </c>
      <c r="E6" s="59"/>
      <c r="J6" s="3"/>
      <c r="K6" s="3"/>
    </row>
    <row r="7" spans="1:11" x14ac:dyDescent="0.25">
      <c r="A7" s="111" t="s">
        <v>10</v>
      </c>
      <c r="B7" s="150" t="s">
        <v>497</v>
      </c>
      <c r="C7" s="151"/>
      <c r="D7" s="142" t="str">
        <f>IF($D$6="[enter Inst. ID]","[autofill]",IFERROR(VLOOKUP($D$6,EntityIDs[[Schl ID]:[Schl Name]],2,0),"Invalid Entity ID"))</f>
        <v>[autofill]</v>
      </c>
      <c r="E7" s="143"/>
      <c r="F7" s="111" t="s">
        <v>10</v>
      </c>
      <c r="G7" s="53" t="s">
        <v>1650</v>
      </c>
      <c r="J7" s="3"/>
      <c r="K7" s="3"/>
    </row>
    <row r="8" spans="1:11" ht="9" customHeight="1" x14ac:dyDescent="0.25">
      <c r="A8" s="111" t="s">
        <v>10</v>
      </c>
      <c r="J8" s="92"/>
      <c r="K8" s="92"/>
    </row>
    <row r="9" spans="1:11" ht="30" customHeight="1" x14ac:dyDescent="0.25">
      <c r="A9" s="111" t="s">
        <v>10</v>
      </c>
      <c r="B9" s="137" t="s">
        <v>1659</v>
      </c>
      <c r="C9" s="138"/>
      <c r="D9" s="139"/>
      <c r="E9" s="93" t="s">
        <v>1654</v>
      </c>
    </row>
    <row r="10" spans="1:11" ht="9" customHeight="1" x14ac:dyDescent="0.25">
      <c r="A10" s="111" t="s">
        <v>10</v>
      </c>
      <c r="C10" s="12" t="s">
        <v>10</v>
      </c>
      <c r="D10" s="12"/>
    </row>
    <row r="11" spans="1:11" x14ac:dyDescent="0.25">
      <c r="A11" s="111" t="s">
        <v>10</v>
      </c>
      <c r="B11" s="146" t="s">
        <v>495</v>
      </c>
      <c r="C11" s="147"/>
      <c r="D11" s="144" t="s">
        <v>406</v>
      </c>
      <c r="E11" s="145"/>
    </row>
    <row r="12" spans="1:11" x14ac:dyDescent="0.25">
      <c r="A12" s="111" t="s">
        <v>10</v>
      </c>
      <c r="B12" s="150" t="s">
        <v>403</v>
      </c>
      <c r="C12" s="151"/>
      <c r="D12" s="178" t="s">
        <v>407</v>
      </c>
      <c r="E12" s="179"/>
    </row>
    <row r="13" spans="1:11" ht="9" customHeight="1" x14ac:dyDescent="0.25">
      <c r="A13" s="111" t="s">
        <v>10</v>
      </c>
      <c r="C13" s="12" t="s">
        <v>10</v>
      </c>
    </row>
    <row r="14" spans="1:11" x14ac:dyDescent="0.25">
      <c r="A14" s="111" t="s">
        <v>10</v>
      </c>
      <c r="B14" s="172" t="s">
        <v>1698</v>
      </c>
      <c r="C14" s="173"/>
      <c r="D14" s="174" t="s">
        <v>1699</v>
      </c>
      <c r="E14" s="175"/>
    </row>
    <row r="15" spans="1:11" ht="9" customHeight="1" x14ac:dyDescent="0.25">
      <c r="A15" s="111" t="s">
        <v>10</v>
      </c>
      <c r="C15" s="12"/>
    </row>
    <row r="16" spans="1:11" ht="19.5" customHeight="1" x14ac:dyDescent="0.25">
      <c r="A16" s="111" t="s">
        <v>10</v>
      </c>
      <c r="B16" s="169" t="s">
        <v>502</v>
      </c>
      <c r="C16" s="170"/>
      <c r="D16" s="170"/>
      <c r="E16" s="171"/>
    </row>
    <row r="17" spans="1:7" ht="17.25" x14ac:dyDescent="0.25">
      <c r="A17" s="111" t="s">
        <v>10</v>
      </c>
      <c r="B17" s="45" t="s">
        <v>496</v>
      </c>
      <c r="C17" s="176" t="s">
        <v>532</v>
      </c>
      <c r="D17" s="176"/>
      <c r="E17" s="177"/>
    </row>
    <row r="18" spans="1:7" ht="18" customHeight="1" x14ac:dyDescent="0.25">
      <c r="A18" s="111" t="s">
        <v>10</v>
      </c>
      <c r="B18" s="45"/>
      <c r="C18" s="165" t="s">
        <v>533</v>
      </c>
      <c r="D18" s="165"/>
      <c r="E18" s="165"/>
    </row>
    <row r="19" spans="1:7" ht="36" customHeight="1" x14ac:dyDescent="0.25">
      <c r="A19" s="111" t="s">
        <v>10</v>
      </c>
      <c r="B19" s="45" t="s">
        <v>496</v>
      </c>
      <c r="C19" s="183" t="s">
        <v>512</v>
      </c>
      <c r="D19" s="183"/>
      <c r="E19" s="183"/>
      <c r="G19" s="11"/>
    </row>
    <row r="20" spans="1:7" ht="78" customHeight="1" x14ac:dyDescent="0.25">
      <c r="A20" s="111" t="s">
        <v>10</v>
      </c>
      <c r="B20" s="46"/>
      <c r="C20" s="184" t="s">
        <v>1740</v>
      </c>
      <c r="D20" s="184"/>
      <c r="E20" s="184"/>
      <c r="G20" s="11"/>
    </row>
    <row r="21" spans="1:7" ht="48" customHeight="1" x14ac:dyDescent="0.25">
      <c r="A21" s="111" t="s">
        <v>10</v>
      </c>
      <c r="B21" s="46"/>
      <c r="C21" s="156" t="s">
        <v>1697</v>
      </c>
      <c r="D21" s="156"/>
      <c r="E21" s="157"/>
      <c r="G21" s="11"/>
    </row>
    <row r="22" spans="1:7" ht="33" customHeight="1" x14ac:dyDescent="0.25">
      <c r="A22" s="111" t="s">
        <v>10</v>
      </c>
      <c r="B22" s="46"/>
      <c r="C22" s="156" t="s">
        <v>511</v>
      </c>
      <c r="D22" s="156"/>
      <c r="E22" s="157"/>
      <c r="G22" s="11"/>
    </row>
    <row r="23" spans="1:7" ht="33" customHeight="1" x14ac:dyDescent="0.25">
      <c r="A23" s="111" t="s">
        <v>10</v>
      </c>
      <c r="B23" s="45" t="s">
        <v>496</v>
      </c>
      <c r="C23" s="182" t="s">
        <v>510</v>
      </c>
      <c r="D23" s="182"/>
      <c r="E23" s="182"/>
    </row>
    <row r="24" spans="1:7" ht="33" customHeight="1" x14ac:dyDescent="0.25">
      <c r="A24" s="111" t="s">
        <v>10</v>
      </c>
      <c r="B24" s="47"/>
      <c r="C24" s="180" t="s">
        <v>374</v>
      </c>
      <c r="D24" s="180"/>
      <c r="E24" s="181"/>
    </row>
    <row r="25" spans="1:7" ht="9" customHeight="1" x14ac:dyDescent="0.25">
      <c r="A25" s="111" t="s">
        <v>10</v>
      </c>
      <c r="C25" s="12" t="s">
        <v>10</v>
      </c>
    </row>
    <row r="26" spans="1:7" ht="19.5" customHeight="1" x14ac:dyDescent="0.25">
      <c r="A26" s="111" t="s">
        <v>10</v>
      </c>
      <c r="B26" s="169" t="s">
        <v>503</v>
      </c>
      <c r="C26" s="170"/>
      <c r="D26" s="170"/>
      <c r="E26" s="171"/>
    </row>
    <row r="27" spans="1:7" ht="19.5" customHeight="1" x14ac:dyDescent="0.25">
      <c r="A27" s="111" t="s">
        <v>10</v>
      </c>
      <c r="B27" s="48" t="s">
        <v>11</v>
      </c>
      <c r="C27" s="185" t="s">
        <v>1638</v>
      </c>
      <c r="D27" s="185"/>
      <c r="E27" s="186"/>
    </row>
    <row r="28" spans="1:7" x14ac:dyDescent="0.25">
      <c r="A28" s="111" t="s">
        <v>10</v>
      </c>
      <c r="B28" s="49"/>
      <c r="C28" s="158" t="s">
        <v>505</v>
      </c>
      <c r="D28" s="158"/>
      <c r="E28" s="158"/>
    </row>
    <row r="29" spans="1:7" ht="15" customHeight="1" x14ac:dyDescent="0.25">
      <c r="A29" s="111" t="s">
        <v>10</v>
      </c>
      <c r="B29" s="61" t="s">
        <v>12</v>
      </c>
      <c r="C29" s="154" t="s">
        <v>1639</v>
      </c>
      <c r="D29" s="154"/>
      <c r="E29" s="154"/>
    </row>
    <row r="30" spans="1:7" ht="19.5" customHeight="1" x14ac:dyDescent="0.25">
      <c r="A30" s="111" t="s">
        <v>10</v>
      </c>
      <c r="B30" s="128"/>
      <c r="C30" s="155" t="s">
        <v>506</v>
      </c>
      <c r="D30" s="155"/>
      <c r="E30" s="155"/>
    </row>
    <row r="31" spans="1:7" ht="15" customHeight="1" x14ac:dyDescent="0.25">
      <c r="A31" s="111" t="s">
        <v>10</v>
      </c>
      <c r="B31" s="48" t="s">
        <v>13</v>
      </c>
      <c r="C31" s="159" t="s">
        <v>1640</v>
      </c>
      <c r="D31" s="159"/>
      <c r="E31" s="160"/>
    </row>
    <row r="32" spans="1:7" ht="18" customHeight="1" x14ac:dyDescent="0.25">
      <c r="A32" s="111" t="s">
        <v>10</v>
      </c>
      <c r="B32" s="49"/>
      <c r="C32" s="158" t="s">
        <v>1626</v>
      </c>
      <c r="D32" s="158"/>
      <c r="E32" s="158"/>
    </row>
    <row r="33" spans="1:5" ht="15" customHeight="1" x14ac:dyDescent="0.25">
      <c r="A33" s="111" t="s">
        <v>10</v>
      </c>
      <c r="B33" s="49"/>
      <c r="C33" s="190" t="s">
        <v>1629</v>
      </c>
      <c r="D33" s="190"/>
      <c r="E33" s="190"/>
    </row>
    <row r="34" spans="1:5" ht="33" customHeight="1" x14ac:dyDescent="0.25">
      <c r="A34" s="111" t="s">
        <v>10</v>
      </c>
      <c r="B34" s="49"/>
      <c r="C34" s="157" t="s">
        <v>1630</v>
      </c>
      <c r="D34" s="157"/>
      <c r="E34" s="157"/>
    </row>
    <row r="35" spans="1:5" ht="18" customHeight="1" x14ac:dyDescent="0.25">
      <c r="A35" s="111" t="s">
        <v>10</v>
      </c>
      <c r="B35" s="49"/>
      <c r="C35" s="157" t="s">
        <v>1627</v>
      </c>
      <c r="D35" s="157"/>
      <c r="E35" s="157"/>
    </row>
    <row r="36" spans="1:5" ht="19.5" customHeight="1" x14ac:dyDescent="0.25">
      <c r="A36" s="111" t="s">
        <v>10</v>
      </c>
      <c r="B36" s="49"/>
      <c r="C36" s="157" t="s">
        <v>1628</v>
      </c>
      <c r="D36" s="157"/>
      <c r="E36" s="157"/>
    </row>
    <row r="37" spans="1:5" ht="15" customHeight="1" x14ac:dyDescent="0.25">
      <c r="A37" s="111" t="s">
        <v>10</v>
      </c>
      <c r="B37" s="61" t="s">
        <v>14</v>
      </c>
      <c r="C37" s="154" t="s">
        <v>504</v>
      </c>
      <c r="D37" s="154"/>
      <c r="E37" s="154"/>
    </row>
    <row r="38" spans="1:5" ht="19.5" customHeight="1" x14ac:dyDescent="0.25">
      <c r="A38" s="111" t="s">
        <v>10</v>
      </c>
      <c r="B38" s="61"/>
      <c r="C38" s="155" t="s">
        <v>1631</v>
      </c>
      <c r="D38" s="155"/>
      <c r="E38" s="155"/>
    </row>
    <row r="39" spans="1:5" ht="15" customHeight="1" x14ac:dyDescent="0.25">
      <c r="A39" s="111" t="s">
        <v>10</v>
      </c>
      <c r="B39" s="48" t="s">
        <v>15</v>
      </c>
      <c r="C39" s="159" t="s">
        <v>1693</v>
      </c>
      <c r="D39" s="159"/>
      <c r="E39" s="160"/>
    </row>
    <row r="40" spans="1:5" ht="18" customHeight="1" x14ac:dyDescent="0.25">
      <c r="A40" s="111" t="s">
        <v>10</v>
      </c>
      <c r="B40" s="49"/>
      <c r="C40" s="158" t="s">
        <v>1694</v>
      </c>
      <c r="D40" s="158"/>
      <c r="E40" s="158"/>
    </row>
    <row r="41" spans="1:5" ht="33" customHeight="1" x14ac:dyDescent="0.25">
      <c r="A41" s="111" t="s">
        <v>10</v>
      </c>
      <c r="B41" s="49"/>
      <c r="C41" s="156" t="s">
        <v>1696</v>
      </c>
      <c r="D41" s="156"/>
      <c r="E41" s="157"/>
    </row>
    <row r="42" spans="1:5" ht="30" customHeight="1" x14ac:dyDescent="0.25">
      <c r="A42" s="111" t="s">
        <v>10</v>
      </c>
      <c r="B42" s="49"/>
      <c r="C42" s="156" t="s">
        <v>1695</v>
      </c>
      <c r="D42" s="156"/>
      <c r="E42" s="157"/>
    </row>
    <row r="43" spans="1:5" ht="19.5" customHeight="1" x14ac:dyDescent="0.25">
      <c r="A43" s="111" t="s">
        <v>10</v>
      </c>
      <c r="B43" s="48" t="s">
        <v>16</v>
      </c>
      <c r="C43" s="159" t="s">
        <v>523</v>
      </c>
      <c r="D43" s="159"/>
      <c r="E43" s="160"/>
    </row>
    <row r="44" spans="1:5" x14ac:dyDescent="0.25">
      <c r="A44" s="111" t="s">
        <v>10</v>
      </c>
      <c r="B44" s="49"/>
      <c r="C44" s="158" t="s">
        <v>525</v>
      </c>
      <c r="D44" s="158"/>
      <c r="E44" s="158"/>
    </row>
    <row r="45" spans="1:5" ht="19.5" customHeight="1" x14ac:dyDescent="0.25">
      <c r="A45" s="111" t="s">
        <v>10</v>
      </c>
      <c r="B45" s="48" t="s">
        <v>17</v>
      </c>
      <c r="C45" s="160" t="s">
        <v>524</v>
      </c>
      <c r="D45" s="160"/>
      <c r="E45" s="160"/>
    </row>
    <row r="46" spans="1:5" x14ac:dyDescent="0.25">
      <c r="A46" s="111" t="s">
        <v>10</v>
      </c>
      <c r="B46" s="49"/>
      <c r="C46" s="158" t="s">
        <v>526</v>
      </c>
      <c r="D46" s="158"/>
      <c r="E46" s="158"/>
    </row>
    <row r="47" spans="1:5" ht="19.5" customHeight="1" x14ac:dyDescent="0.25">
      <c r="A47" s="111" t="s">
        <v>10</v>
      </c>
      <c r="B47" s="48" t="s">
        <v>18</v>
      </c>
      <c r="C47" s="160" t="s">
        <v>507</v>
      </c>
      <c r="D47" s="160"/>
      <c r="E47" s="160"/>
    </row>
    <row r="48" spans="1:5" ht="15" customHeight="1" x14ac:dyDescent="0.25">
      <c r="A48" s="111" t="s">
        <v>10</v>
      </c>
      <c r="B48" s="48"/>
      <c r="C48" s="161" t="s">
        <v>1666</v>
      </c>
      <c r="D48" s="162"/>
      <c r="E48" s="162"/>
    </row>
    <row r="49" spans="1:5" ht="30" customHeight="1" x14ac:dyDescent="0.25">
      <c r="A49" s="111" t="s">
        <v>10</v>
      </c>
      <c r="B49" s="48"/>
      <c r="C49" s="187" t="s">
        <v>1665</v>
      </c>
      <c r="D49" s="162"/>
      <c r="E49" s="162"/>
    </row>
    <row r="50" spans="1:5" ht="19.5" customHeight="1" x14ac:dyDescent="0.25">
      <c r="A50" s="111" t="s">
        <v>10</v>
      </c>
      <c r="B50" s="48" t="s">
        <v>19</v>
      </c>
      <c r="C50" s="160" t="s">
        <v>0</v>
      </c>
      <c r="D50" s="160"/>
      <c r="E50" s="160"/>
    </row>
    <row r="51" spans="1:5" ht="15" customHeight="1" x14ac:dyDescent="0.25">
      <c r="A51" s="111" t="s">
        <v>10</v>
      </c>
      <c r="B51" s="48"/>
      <c r="C51" s="161" t="s">
        <v>1663</v>
      </c>
      <c r="D51" s="162"/>
      <c r="E51" s="162"/>
    </row>
    <row r="52" spans="1:5" ht="45.75" customHeight="1" x14ac:dyDescent="0.25">
      <c r="A52" s="111" t="s">
        <v>10</v>
      </c>
      <c r="B52" s="49"/>
      <c r="C52" s="158" t="s">
        <v>1664</v>
      </c>
      <c r="D52" s="158"/>
      <c r="E52" s="158"/>
    </row>
    <row r="53" spans="1:5" ht="19.5" customHeight="1" x14ac:dyDescent="0.25">
      <c r="A53" s="111" t="s">
        <v>10</v>
      </c>
      <c r="B53" s="48" t="s">
        <v>20</v>
      </c>
      <c r="C53" s="160" t="s">
        <v>9</v>
      </c>
      <c r="D53" s="160"/>
      <c r="E53" s="160"/>
    </row>
    <row r="54" spans="1:5" ht="15" customHeight="1" x14ac:dyDescent="0.25">
      <c r="A54" s="111" t="s">
        <v>10</v>
      </c>
      <c r="B54" s="49"/>
      <c r="C54" s="163" t="s">
        <v>531</v>
      </c>
      <c r="D54" s="163"/>
      <c r="E54" s="164"/>
    </row>
    <row r="55" spans="1:5" ht="19.5" customHeight="1" x14ac:dyDescent="0.25">
      <c r="A55" s="111" t="s">
        <v>10</v>
      </c>
      <c r="B55" s="48" t="s">
        <v>21</v>
      </c>
      <c r="C55" s="160" t="s">
        <v>514</v>
      </c>
      <c r="D55" s="160"/>
      <c r="E55" s="160"/>
    </row>
    <row r="56" spans="1:5" ht="45" customHeight="1" x14ac:dyDescent="0.25">
      <c r="A56" s="111" t="s">
        <v>10</v>
      </c>
      <c r="B56" s="49"/>
      <c r="C56" s="158" t="s">
        <v>530</v>
      </c>
      <c r="D56" s="158"/>
      <c r="E56" s="158"/>
    </row>
    <row r="57" spans="1:5" ht="19.5" customHeight="1" x14ac:dyDescent="0.25">
      <c r="A57" s="111" t="s">
        <v>10</v>
      </c>
      <c r="B57" s="48" t="s">
        <v>22</v>
      </c>
      <c r="C57" s="160" t="s">
        <v>509</v>
      </c>
      <c r="D57" s="160"/>
      <c r="E57" s="160"/>
    </row>
    <row r="58" spans="1:5" ht="30" customHeight="1" x14ac:dyDescent="0.25">
      <c r="A58" s="111" t="s">
        <v>10</v>
      </c>
      <c r="B58" s="49"/>
      <c r="C58" s="162" t="s">
        <v>528</v>
      </c>
      <c r="D58" s="162"/>
      <c r="E58" s="162"/>
    </row>
    <row r="59" spans="1:5" ht="19.5" customHeight="1" x14ac:dyDescent="0.25">
      <c r="A59" s="111" t="s">
        <v>10</v>
      </c>
      <c r="B59" s="48" t="s">
        <v>23</v>
      </c>
      <c r="C59" s="160" t="s">
        <v>368</v>
      </c>
      <c r="D59" s="160"/>
      <c r="E59" s="160"/>
    </row>
    <row r="60" spans="1:5" ht="30" customHeight="1" x14ac:dyDescent="0.25">
      <c r="A60" s="111" t="s">
        <v>10</v>
      </c>
      <c r="B60" s="49"/>
      <c r="C60" s="158" t="s">
        <v>536</v>
      </c>
      <c r="D60" s="158"/>
      <c r="E60" s="158"/>
    </row>
    <row r="61" spans="1:5" ht="19.5" customHeight="1" x14ac:dyDescent="0.25">
      <c r="A61" s="111" t="s">
        <v>10</v>
      </c>
      <c r="B61" s="48" t="s">
        <v>373</v>
      </c>
      <c r="C61" s="160" t="s">
        <v>369</v>
      </c>
      <c r="D61" s="160"/>
      <c r="E61" s="160"/>
    </row>
    <row r="62" spans="1:5" ht="45" customHeight="1" x14ac:dyDescent="0.25">
      <c r="A62" s="111" t="s">
        <v>10</v>
      </c>
      <c r="B62" s="50"/>
      <c r="C62" s="158" t="s">
        <v>534</v>
      </c>
      <c r="D62" s="158"/>
      <c r="E62" s="158"/>
    </row>
    <row r="63" spans="1:5" ht="19.5" customHeight="1" x14ac:dyDescent="0.25">
      <c r="A63" s="111" t="s">
        <v>10</v>
      </c>
      <c r="B63" s="48" t="s">
        <v>24</v>
      </c>
      <c r="C63" s="160" t="s">
        <v>370</v>
      </c>
      <c r="D63" s="160"/>
      <c r="E63" s="160"/>
    </row>
    <row r="64" spans="1:5" ht="45" customHeight="1" x14ac:dyDescent="0.25">
      <c r="A64" s="111" t="s">
        <v>10</v>
      </c>
      <c r="B64" s="50"/>
      <c r="C64" s="158" t="s">
        <v>535</v>
      </c>
      <c r="D64" s="158"/>
      <c r="E64" s="158"/>
    </row>
    <row r="65" spans="1:5" ht="19.5" customHeight="1" x14ac:dyDescent="0.25">
      <c r="A65" s="111" t="s">
        <v>10</v>
      </c>
      <c r="B65" s="48" t="s">
        <v>25</v>
      </c>
      <c r="C65" s="160" t="s">
        <v>371</v>
      </c>
      <c r="D65" s="160"/>
      <c r="E65" s="160"/>
    </row>
    <row r="66" spans="1:5" ht="60" customHeight="1" x14ac:dyDescent="0.25">
      <c r="A66" s="111" t="s">
        <v>10</v>
      </c>
      <c r="B66" s="50"/>
      <c r="C66" s="158" t="s">
        <v>498</v>
      </c>
      <c r="D66" s="158"/>
      <c r="E66" s="158"/>
    </row>
    <row r="67" spans="1:5" ht="19.5" customHeight="1" x14ac:dyDescent="0.25">
      <c r="A67" s="111" t="s">
        <v>10</v>
      </c>
      <c r="B67" s="48" t="s">
        <v>26</v>
      </c>
      <c r="C67" s="160" t="s">
        <v>1674</v>
      </c>
      <c r="D67" s="160"/>
      <c r="E67" s="160"/>
    </row>
    <row r="68" spans="1:5" ht="45" customHeight="1" x14ac:dyDescent="0.25">
      <c r="A68" s="111" t="s">
        <v>10</v>
      </c>
      <c r="B68" s="50"/>
      <c r="C68" s="158" t="s">
        <v>1632</v>
      </c>
      <c r="D68" s="158"/>
      <c r="E68" s="158"/>
    </row>
    <row r="69" spans="1:5" ht="19.5" customHeight="1" x14ac:dyDescent="0.25">
      <c r="A69" s="111" t="s">
        <v>10</v>
      </c>
      <c r="B69" s="48" t="s">
        <v>27</v>
      </c>
      <c r="C69" s="160" t="s">
        <v>1675</v>
      </c>
      <c r="D69" s="160"/>
      <c r="E69" s="160"/>
    </row>
    <row r="70" spans="1:5" ht="60" customHeight="1" x14ac:dyDescent="0.25">
      <c r="A70" s="111" t="s">
        <v>10</v>
      </c>
      <c r="B70" s="50"/>
      <c r="C70" s="158" t="s">
        <v>529</v>
      </c>
      <c r="D70" s="158"/>
      <c r="E70" s="158"/>
    </row>
    <row r="71" spans="1:5" ht="19.5" customHeight="1" x14ac:dyDescent="0.25">
      <c r="A71" s="111" t="s">
        <v>10</v>
      </c>
      <c r="B71" s="48" t="s">
        <v>28</v>
      </c>
      <c r="C71" s="160" t="s">
        <v>1676</v>
      </c>
      <c r="D71" s="160"/>
      <c r="E71" s="160"/>
    </row>
    <row r="72" spans="1:5" ht="60" customHeight="1" x14ac:dyDescent="0.25">
      <c r="A72" s="111" t="s">
        <v>10</v>
      </c>
      <c r="B72" s="50"/>
      <c r="C72" s="158" t="s">
        <v>1681</v>
      </c>
      <c r="D72" s="158"/>
      <c r="E72" s="158"/>
    </row>
    <row r="73" spans="1:5" ht="19.5" customHeight="1" x14ac:dyDescent="0.25">
      <c r="A73" s="111" t="s">
        <v>10</v>
      </c>
      <c r="B73" s="48" t="s">
        <v>513</v>
      </c>
      <c r="C73" s="160" t="s">
        <v>515</v>
      </c>
      <c r="D73" s="160"/>
      <c r="E73" s="160"/>
    </row>
    <row r="74" spans="1:5" ht="30" customHeight="1" x14ac:dyDescent="0.25">
      <c r="A74" s="111" t="s">
        <v>10</v>
      </c>
      <c r="B74" s="50"/>
      <c r="C74" s="158" t="s">
        <v>518</v>
      </c>
      <c r="D74" s="158"/>
      <c r="E74" s="158"/>
    </row>
    <row r="75" spans="1:5" ht="19.5" customHeight="1" x14ac:dyDescent="0.25">
      <c r="A75" s="111" t="s">
        <v>10</v>
      </c>
      <c r="B75" s="48" t="s">
        <v>520</v>
      </c>
      <c r="C75" s="160" t="s">
        <v>516</v>
      </c>
      <c r="D75" s="160"/>
      <c r="E75" s="160"/>
    </row>
    <row r="76" spans="1:5" ht="34.5" customHeight="1" x14ac:dyDescent="0.25">
      <c r="A76" s="111" t="s">
        <v>10</v>
      </c>
      <c r="B76" s="50"/>
      <c r="C76" s="158" t="s">
        <v>519</v>
      </c>
      <c r="D76" s="158"/>
      <c r="E76" s="158"/>
    </row>
    <row r="77" spans="1:5" x14ac:dyDescent="0.25">
      <c r="A77" s="111" t="s">
        <v>10</v>
      </c>
      <c r="B77" s="61" t="s">
        <v>521</v>
      </c>
      <c r="C77" s="154" t="s">
        <v>372</v>
      </c>
      <c r="D77" s="154"/>
      <c r="E77" s="154"/>
    </row>
    <row r="78" spans="1:5" ht="19.5" customHeight="1" x14ac:dyDescent="0.25">
      <c r="A78" s="111" t="s">
        <v>10</v>
      </c>
      <c r="B78" s="62"/>
      <c r="C78" s="155" t="s">
        <v>1661</v>
      </c>
      <c r="D78" s="155"/>
      <c r="E78" s="155"/>
    </row>
    <row r="79" spans="1:5" ht="19.5" customHeight="1" x14ac:dyDescent="0.25">
      <c r="A79" s="111" t="s">
        <v>10</v>
      </c>
      <c r="B79" s="61" t="s">
        <v>522</v>
      </c>
      <c r="C79" s="154" t="s">
        <v>1677</v>
      </c>
      <c r="D79" s="154"/>
      <c r="E79" s="154"/>
    </row>
    <row r="80" spans="1:5" ht="19.5" customHeight="1" x14ac:dyDescent="0.25">
      <c r="A80" s="111" t="s">
        <v>10</v>
      </c>
      <c r="B80" s="62"/>
      <c r="C80" s="155" t="s">
        <v>1661</v>
      </c>
      <c r="D80" s="155"/>
      <c r="E80" s="155"/>
    </row>
    <row r="81" spans="1:5" x14ac:dyDescent="0.25">
      <c r="A81" s="111" t="s">
        <v>10</v>
      </c>
      <c r="B81" s="126" t="s">
        <v>1625</v>
      </c>
      <c r="C81" s="167" t="s">
        <v>1678</v>
      </c>
      <c r="D81" s="167"/>
      <c r="E81" s="167"/>
    </row>
    <row r="82" spans="1:5" ht="60" customHeight="1" x14ac:dyDescent="0.25">
      <c r="A82" s="111" t="s">
        <v>10</v>
      </c>
      <c r="B82" s="127"/>
      <c r="C82" s="166" t="s">
        <v>1637</v>
      </c>
      <c r="D82" s="166"/>
      <c r="E82" s="166"/>
    </row>
    <row r="83" spans="1:5" ht="19.5" customHeight="1" x14ac:dyDescent="0.25">
      <c r="A83" s="111" t="s">
        <v>10</v>
      </c>
      <c r="B83" s="126" t="s">
        <v>1633</v>
      </c>
      <c r="C83" s="167" t="s">
        <v>1679</v>
      </c>
      <c r="D83" s="167"/>
      <c r="E83" s="167"/>
    </row>
    <row r="84" spans="1:5" ht="64.5" customHeight="1" x14ac:dyDescent="0.25">
      <c r="A84" s="111" t="s">
        <v>10</v>
      </c>
      <c r="B84" s="127"/>
      <c r="C84" s="168" t="s">
        <v>1636</v>
      </c>
      <c r="D84" s="168"/>
      <c r="E84" s="168"/>
    </row>
    <row r="85" spans="1:5" x14ac:dyDescent="0.25">
      <c r="A85" s="111" t="s">
        <v>10</v>
      </c>
      <c r="B85" s="61" t="s">
        <v>1634</v>
      </c>
      <c r="C85" s="154" t="s">
        <v>1680</v>
      </c>
      <c r="D85" s="154"/>
      <c r="E85" s="154"/>
    </row>
    <row r="86" spans="1:5" ht="19.5" customHeight="1" x14ac:dyDescent="0.25">
      <c r="A86" s="111" t="s">
        <v>10</v>
      </c>
      <c r="B86" s="62"/>
      <c r="C86" s="155" t="s">
        <v>1661</v>
      </c>
      <c r="D86" s="155"/>
      <c r="E86" s="155"/>
    </row>
    <row r="87" spans="1:5" x14ac:dyDescent="0.25">
      <c r="A87" s="111" t="s">
        <v>10</v>
      </c>
      <c r="B87" s="48" t="s">
        <v>1692</v>
      </c>
      <c r="C87" s="160" t="s">
        <v>517</v>
      </c>
      <c r="D87" s="160"/>
      <c r="E87" s="160"/>
    </row>
    <row r="88" spans="1:5" ht="18" customHeight="1" x14ac:dyDescent="0.25">
      <c r="A88" s="111" t="s">
        <v>10</v>
      </c>
      <c r="B88" s="51"/>
      <c r="C88" s="188" t="s">
        <v>527</v>
      </c>
      <c r="D88" s="188"/>
      <c r="E88" s="189"/>
    </row>
  </sheetData>
  <sheetProtection sheet="1" objects="1" scenarios="1"/>
  <mergeCells count="86">
    <mergeCell ref="C31:E31"/>
    <mergeCell ref="C32:E32"/>
    <mergeCell ref="C35:E35"/>
    <mergeCell ref="C36:E36"/>
    <mergeCell ref="C33:E33"/>
    <mergeCell ref="C34:E34"/>
    <mergeCell ref="C88:E88"/>
    <mergeCell ref="C69:E69"/>
    <mergeCell ref="C70:E70"/>
    <mergeCell ref="C71:E71"/>
    <mergeCell ref="C72:E72"/>
    <mergeCell ref="C73:E73"/>
    <mergeCell ref="C74:E74"/>
    <mergeCell ref="C77:E77"/>
    <mergeCell ref="C78:E78"/>
    <mergeCell ref="C79:E79"/>
    <mergeCell ref="C80:E80"/>
    <mergeCell ref="C87:E87"/>
    <mergeCell ref="C75:E75"/>
    <mergeCell ref="C76:E76"/>
    <mergeCell ref="C86:E86"/>
    <mergeCell ref="C81:E81"/>
    <mergeCell ref="C68:E68"/>
    <mergeCell ref="C57:E57"/>
    <mergeCell ref="C58:E58"/>
    <mergeCell ref="C59:E59"/>
    <mergeCell ref="C60:E60"/>
    <mergeCell ref="C61:E61"/>
    <mergeCell ref="C62:E62"/>
    <mergeCell ref="C63:E63"/>
    <mergeCell ref="C64:E64"/>
    <mergeCell ref="C65:E65"/>
    <mergeCell ref="C66:E66"/>
    <mergeCell ref="C67:E67"/>
    <mergeCell ref="C43:E43"/>
    <mergeCell ref="C44:E44"/>
    <mergeCell ref="C45:E45"/>
    <mergeCell ref="C46:E46"/>
    <mergeCell ref="C49:E49"/>
    <mergeCell ref="C22:E22"/>
    <mergeCell ref="C21:E21"/>
    <mergeCell ref="B26:E26"/>
    <mergeCell ref="C27:E27"/>
    <mergeCell ref="C28:E28"/>
    <mergeCell ref="C18:E18"/>
    <mergeCell ref="B12:C12"/>
    <mergeCell ref="C82:E82"/>
    <mergeCell ref="C83:E83"/>
    <mergeCell ref="C84:E84"/>
    <mergeCell ref="C30:E30"/>
    <mergeCell ref="B16:E16"/>
    <mergeCell ref="B14:C14"/>
    <mergeCell ref="D14:E14"/>
    <mergeCell ref="C17:E17"/>
    <mergeCell ref="D12:E12"/>
    <mergeCell ref="C29:E29"/>
    <mergeCell ref="C24:E24"/>
    <mergeCell ref="C23:E23"/>
    <mergeCell ref="C19:E19"/>
    <mergeCell ref="C20:E20"/>
    <mergeCell ref="C85:E85"/>
    <mergeCell ref="C37:E37"/>
    <mergeCell ref="C38:E38"/>
    <mergeCell ref="C41:E41"/>
    <mergeCell ref="C42:E42"/>
    <mergeCell ref="C56:E56"/>
    <mergeCell ref="C39:E39"/>
    <mergeCell ref="C40:E40"/>
    <mergeCell ref="C50:E50"/>
    <mergeCell ref="C51:E51"/>
    <mergeCell ref="C47:E47"/>
    <mergeCell ref="C48:E48"/>
    <mergeCell ref="C55:E55"/>
    <mergeCell ref="C52:E52"/>
    <mergeCell ref="C53:E53"/>
    <mergeCell ref="C54:E54"/>
    <mergeCell ref="D2:E2"/>
    <mergeCell ref="B9:D9"/>
    <mergeCell ref="D5:E5"/>
    <mergeCell ref="D7:E7"/>
    <mergeCell ref="D11:E11"/>
    <mergeCell ref="B4:C4"/>
    <mergeCell ref="B5:C5"/>
    <mergeCell ref="B7:C7"/>
    <mergeCell ref="B11:C11"/>
    <mergeCell ref="B6:C6"/>
  </mergeCells>
  <conditionalFormatting sqref="D4:D5">
    <cfRule type="expression" dxfId="333" priority="4">
      <formula>$D$5="Invalid Entity ID"</formula>
    </cfRule>
  </conditionalFormatting>
  <conditionalFormatting sqref="D4:D7 D10:D12">
    <cfRule type="expression" dxfId="332" priority="3">
      <formula>FIND("enter",$D4)&gt;1</formula>
    </cfRule>
  </conditionalFormatting>
  <conditionalFormatting sqref="D5 D7">
    <cfRule type="expression" dxfId="331" priority="5">
      <formula>FIND("autofill",$D5)&gt;1</formula>
    </cfRule>
  </conditionalFormatting>
  <conditionalFormatting sqref="D6:D7">
    <cfRule type="expression" dxfId="330" priority="6">
      <formula>$D$7="Invalid Entity ID"</formula>
    </cfRule>
  </conditionalFormatting>
  <conditionalFormatting sqref="D14">
    <cfRule type="expression" dxfId="329" priority="1">
      <formula>FIND("enter",$D14)&gt;1</formula>
    </cfRule>
  </conditionalFormatting>
  <conditionalFormatting sqref="D7:E7">
    <cfRule type="expression" dxfId="328" priority="7">
      <formula>$D$6="X"</formula>
    </cfRule>
  </conditionalFormatting>
  <conditionalFormatting sqref="E9">
    <cfRule type="expression" dxfId="327" priority="2">
      <formula>FIND("select",$E9)&gt;1</formula>
    </cfRule>
  </conditionalFormatting>
  <conditionalFormatting sqref="G7">
    <cfRule type="expression" dxfId="326" priority="10">
      <formula>$D$6&lt;&gt;"X"</formula>
    </cfRule>
    <cfRule type="expression" dxfId="325" priority="257">
      <formula>FIND("enter school/campus name",$G7)&gt;1</formula>
    </cfRule>
  </conditionalFormatting>
  <dataValidations count="5">
    <dataValidation allowBlank="1" showInputMessage="1" showErrorMessage="1" prompt="Enter the email address of the person completing this Reimbursement Form" sqref="D12" xr:uid="{00000000-0002-0000-0000-000000000000}"/>
    <dataValidation allowBlank="1" showInputMessage="1" showErrorMessage="1" prompt="Enter the name of the person completing this Reimbursement Form" sqref="D11" xr:uid="{00000000-0002-0000-0000-000001000000}"/>
    <dataValidation allowBlank="1" showInputMessage="1" showErrorMessage="1" prompt="Enter your entity's ODE assigned ESD, District, or Charter School ID._x000a__x000a_See the Entity IDs tab for a list of all entity IDs." sqref="D4" xr:uid="{00000000-0002-0000-0000-000002000000}"/>
    <dataValidation allowBlank="1" showInputMessage="1" showErrorMessage="1" prompt="Enter the ODE assigned Institution (School) ID for the school/campus. _x000a__x000a_*If this report is for district/administration buildings not at a school site, enter the ESD/District ID._x000a__x000a_*If this report is for a charter school, enter the Charter School ID again." sqref="D6" xr:uid="{00000000-0002-0000-0000-000003000000}"/>
    <dataValidation type="list" allowBlank="1" showInputMessage="1" showErrorMessage="1" sqref="E9" xr:uid="{6238AAB8-8FDE-4DCE-AAAB-D7C72C78302F}">
      <formula1>"YES - Requesting Reimbursement, NOT Requesting Reimbursement - Reporting ONLY, [select]"</formula1>
    </dataValidation>
  </dataValidations>
  <hyperlinks>
    <hyperlink ref="C48:E48" r:id="rId1" display="https://odemail-my.sharepoint.com/:x:/g/personal/ode_schoolfacilities_ode_oregon_gov/ER4KjwbppDdBgsFyw_drJ4UBoBZXL0FoNbpB7Ow5BOAEVQ" xr:uid="{00000000-0004-0000-0000-000000000000}"/>
    <hyperlink ref="C18:E18" r:id="rId2" display="ODE.WaterTesting@ode.oregon.gov." xr:uid="{00000000-0004-0000-0000-000002000000}"/>
    <hyperlink ref="C18" r:id="rId3" xr:uid="{00000000-0004-0000-0000-000003000000}"/>
    <hyperlink ref="E4" location="'Entity IDs'!A1" display="*List of all Entity IDs" xr:uid="{00000000-0004-0000-0000-000004000000}"/>
    <hyperlink ref="C33:E33" location="'Entity IDs'!A1" display="*A list of all ODE assigned ESD, District, and School IDs can be found on the Entity IDs tab." xr:uid="{00000000-0004-0000-0000-000005000000}"/>
    <hyperlink ref="C58:E58" r:id="rId4" location=":~:text=Training%20Module%201%20%2D%20Fixture%20and%20Sample%20ID%20Numbers" display="This is the Fixture ID Number (FIN) you have assigned to each fixture using the ODE fixture numbering protocol. It will be a 13 digit number." xr:uid="{00000000-0004-0000-0000-000006000000}"/>
    <hyperlink ref="C51:E51" r:id="rId5" display="This should align with the &quot;Building Name&quot; field in the School Facilities Building Collection Database. If there is only one building associated with a school, this would be a repeat of the " xr:uid="{00000000-0004-0000-0000-000001000000}"/>
    <hyperlink ref="C49:E49" r:id="rId6" display="https://odemail-my.sharepoint.com/:x:/g/personal/ode_schoolfacilities_ode_oregon_gov/ER4KjwbppDdBgsFyw_drJ4UBoBZXL0FoNbpB7Ow5BOAEVQ" xr:uid="{084E3A53-2457-42DE-A850-A5CD7A65944B}"/>
  </hyperlinks>
  <pageMargins left="0.7" right="0.7" top="0.75" bottom="0.75" header="0.3" footer="0.3"/>
  <pageSetup orientation="portrait" horizontalDpi="1200" verticalDpi="120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7CF5-D95B-4FCF-BD9D-E09936BD0FF8}">
  <sheetPr>
    <tabColor theme="8" tint="0.59999389629810485"/>
    <pageSetUpPr autoPageBreaks="0" fitToPage="1"/>
  </sheetPr>
  <dimension ref="A1:T40"/>
  <sheetViews>
    <sheetView showGridLines="0" showRowColHeaders="0" workbookViewId="0">
      <pane ySplit="12" topLeftCell="A13" activePane="bottomLeft" state="frozen"/>
      <selection pane="bottomLeft" activeCell="B1" sqref="B1:R1"/>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v>1234</v>
      </c>
      <c r="E3" s="60"/>
      <c r="F3" s="121" t="s">
        <v>1689</v>
      </c>
      <c r="G3" s="117">
        <v>1111</v>
      </c>
      <c r="H3" s="12"/>
    </row>
    <row r="4" spans="1:20" x14ac:dyDescent="0.25">
      <c r="A4" s="1" t="s">
        <v>10</v>
      </c>
      <c r="C4" s="123" t="s">
        <v>1684</v>
      </c>
      <c r="D4" s="118" t="s">
        <v>366</v>
      </c>
      <c r="E4" s="24"/>
      <c r="F4" s="24"/>
      <c r="G4" s="25"/>
      <c r="H4" s="12" t="s">
        <v>10</v>
      </c>
      <c r="K4" s="198" t="s">
        <v>1690</v>
      </c>
      <c r="L4" s="199"/>
      <c r="M4" s="115">
        <f>IF(MIN(TestingDataExample[Initial  Test Date])=0,"[autofill]",MIN(TestingDataExample[Initial  Test Date]))</f>
        <v>45022</v>
      </c>
      <c r="S4" s="11"/>
    </row>
    <row r="5" spans="1:20" x14ac:dyDescent="0.25">
      <c r="A5" s="1" t="s">
        <v>10</v>
      </c>
      <c r="B5" s="5"/>
      <c r="C5" s="124" t="s">
        <v>1685</v>
      </c>
      <c r="D5" s="119" t="s">
        <v>472</v>
      </c>
      <c r="E5" s="8"/>
      <c r="F5" s="8"/>
      <c r="G5" s="9"/>
      <c r="H5" s="12" t="s">
        <v>10</v>
      </c>
      <c r="K5" s="200" t="s">
        <v>1691</v>
      </c>
      <c r="L5" s="201"/>
      <c r="M5" s="116">
        <f>IF(MAX(TestingDataExample[Initial  Test Date])=0,"[autofill]",MAX(TestingDataExample[Initial  Test Date]))</f>
        <v>45043</v>
      </c>
    </row>
    <row r="6" spans="1:20" ht="9" customHeight="1" x14ac:dyDescent="0.25">
      <c r="A6" s="1" t="s">
        <v>10</v>
      </c>
      <c r="C6" s="12" t="s">
        <v>10</v>
      </c>
    </row>
    <row r="7" spans="1:20" x14ac:dyDescent="0.25">
      <c r="A7" s="1" t="s">
        <v>10</v>
      </c>
      <c r="C7" s="121" t="s">
        <v>1686</v>
      </c>
      <c r="D7" s="202">
        <v>12340300</v>
      </c>
      <c r="E7" s="203"/>
      <c r="F7" s="203"/>
      <c r="G7" s="204"/>
      <c r="H7" s="12" t="s">
        <v>10</v>
      </c>
    </row>
    <row r="8" spans="1:20" x14ac:dyDescent="0.25">
      <c r="A8" s="1" t="s">
        <v>10</v>
      </c>
      <c r="C8" s="122" t="s">
        <v>1687</v>
      </c>
      <c r="D8" s="205" t="s">
        <v>473</v>
      </c>
      <c r="E8" s="205"/>
      <c r="F8" s="205"/>
      <c r="G8" s="206"/>
      <c r="N8" s="63"/>
    </row>
    <row r="9" spans="1:20" ht="9" customHeight="1" x14ac:dyDescent="0.25">
      <c r="A9" s="1" t="s">
        <v>10</v>
      </c>
      <c r="C9" s="12" t="s">
        <v>10</v>
      </c>
      <c r="M9" s="73"/>
    </row>
    <row r="10" spans="1:20" ht="17.25" x14ac:dyDescent="0.3">
      <c r="A10" s="1" t="s">
        <v>10</v>
      </c>
      <c r="B10" s="5"/>
      <c r="C10" s="120" t="s">
        <v>1688</v>
      </c>
      <c r="D10" s="174" t="s">
        <v>400</v>
      </c>
      <c r="E10" s="175"/>
      <c r="F10" s="12" t="s">
        <v>10</v>
      </c>
      <c r="G10" s="12" t="s">
        <v>10</v>
      </c>
      <c r="K10" s="191" t="s">
        <v>1656</v>
      </c>
      <c r="L10" s="192"/>
      <c r="M10" s="88">
        <f>SUM(TestingDataExample[Total '#    of Tests])</f>
        <v>34</v>
      </c>
      <c r="N10" s="89">
        <f>IF('START HERE'!$E$9="NOT Requesting Reimbursement - Reporting ONLY","         -",SUM(TestingDataExample[Testing   Costs Total]))</f>
        <v>682.55</v>
      </c>
      <c r="O10" s="193" t="s">
        <v>1655</v>
      </c>
      <c r="P10" s="194"/>
      <c r="Q10" s="86">
        <f>SUM(TestingDataExample[Remediation Costs Total])</f>
        <v>1225</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377</v>
      </c>
      <c r="C13" s="30" t="s">
        <v>490</v>
      </c>
      <c r="D13" s="27">
        <v>45022</v>
      </c>
      <c r="E13" s="28">
        <v>1.6</v>
      </c>
      <c r="F13" s="28"/>
      <c r="G13" s="28"/>
      <c r="H13" s="41"/>
      <c r="I13" s="74"/>
      <c r="J13" s="74"/>
      <c r="K13" s="78">
        <v>18</v>
      </c>
      <c r="L13" s="79"/>
      <c r="M13"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13"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13" s="74"/>
      <c r="P13" s="74"/>
      <c r="Q13" s="113">
        <v>0</v>
      </c>
      <c r="R13" s="29"/>
    </row>
    <row r="14" spans="1:20" s="7" customFormat="1" x14ac:dyDescent="0.25">
      <c r="A14" s="6"/>
      <c r="B14" s="26" t="s">
        <v>378</v>
      </c>
      <c r="C14" s="32" t="s">
        <v>491</v>
      </c>
      <c r="D14" s="33">
        <v>45022</v>
      </c>
      <c r="E14" s="34">
        <v>1.8</v>
      </c>
      <c r="F14" s="34"/>
      <c r="G14" s="34"/>
      <c r="H14" s="34"/>
      <c r="I14" s="75"/>
      <c r="J14" s="75"/>
      <c r="K14" s="79">
        <v>18</v>
      </c>
      <c r="L14" s="79"/>
      <c r="M14"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14"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14" s="75"/>
      <c r="P14" s="75"/>
      <c r="Q14" s="113">
        <v>0</v>
      </c>
      <c r="R14" s="29"/>
    </row>
    <row r="15" spans="1:20" s="7" customFormat="1" x14ac:dyDescent="0.25">
      <c r="A15" s="6"/>
      <c r="B15" s="26" t="s">
        <v>379</v>
      </c>
      <c r="C15" s="35" t="s">
        <v>492</v>
      </c>
      <c r="D15" s="27">
        <v>45022</v>
      </c>
      <c r="E15" s="34">
        <v>22</v>
      </c>
      <c r="F15" s="34">
        <v>2</v>
      </c>
      <c r="G15" s="34">
        <v>0.8</v>
      </c>
      <c r="H15" s="34" t="s">
        <v>427</v>
      </c>
      <c r="I15" s="75"/>
      <c r="J15" s="75"/>
      <c r="K15" s="79">
        <v>18</v>
      </c>
      <c r="L15" s="80">
        <v>20</v>
      </c>
      <c r="M15"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3</v>
      </c>
      <c r="N15"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58</v>
      </c>
      <c r="O15" s="75">
        <v>125</v>
      </c>
      <c r="P15" s="75"/>
      <c r="Q15" s="113">
        <v>125</v>
      </c>
      <c r="R15" s="29"/>
    </row>
    <row r="16" spans="1:20" s="7" customFormat="1" x14ac:dyDescent="0.25">
      <c r="A16" s="6"/>
      <c r="B16" s="26" t="s">
        <v>380</v>
      </c>
      <c r="C16" s="30" t="s">
        <v>493</v>
      </c>
      <c r="D16" s="33">
        <v>45022</v>
      </c>
      <c r="E16" s="34">
        <v>310</v>
      </c>
      <c r="F16" s="34">
        <v>3</v>
      </c>
      <c r="G16" s="34">
        <v>1.2</v>
      </c>
      <c r="H16" s="34" t="s">
        <v>418</v>
      </c>
      <c r="I16" s="75"/>
      <c r="J16" s="75"/>
      <c r="K16" s="79">
        <v>18</v>
      </c>
      <c r="L16" s="79">
        <v>20</v>
      </c>
      <c r="M16"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4</v>
      </c>
      <c r="N16"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78</v>
      </c>
      <c r="O16" s="75">
        <v>150</v>
      </c>
      <c r="P16" s="75"/>
      <c r="Q16" s="113">
        <v>150</v>
      </c>
      <c r="R16" s="29"/>
      <c r="T16" s="10"/>
    </row>
    <row r="17" spans="1:20" s="7" customFormat="1" x14ac:dyDescent="0.25">
      <c r="A17" s="6"/>
      <c r="B17" s="26" t="s">
        <v>381</v>
      </c>
      <c r="C17" s="32" t="s">
        <v>494</v>
      </c>
      <c r="D17" s="33">
        <v>45022</v>
      </c>
      <c r="E17" s="28">
        <v>6.5</v>
      </c>
      <c r="F17" s="34"/>
      <c r="G17" s="34"/>
      <c r="H17" s="28"/>
      <c r="I17" s="75"/>
      <c r="J17" s="75"/>
      <c r="K17" s="79">
        <v>18</v>
      </c>
      <c r="L17" s="79"/>
      <c r="M17"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17"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17" s="75"/>
      <c r="P17" s="75"/>
      <c r="Q17" s="113">
        <v>0</v>
      </c>
      <c r="R17" s="29"/>
    </row>
    <row r="18" spans="1:20" s="7" customFormat="1" x14ac:dyDescent="0.25">
      <c r="A18" s="6"/>
      <c r="B18" s="31" t="s">
        <v>382</v>
      </c>
      <c r="C18" s="32" t="s">
        <v>474</v>
      </c>
      <c r="D18" s="33">
        <v>45022</v>
      </c>
      <c r="E18" s="34">
        <v>7</v>
      </c>
      <c r="F18" s="34"/>
      <c r="G18" s="34"/>
      <c r="H18" s="34"/>
      <c r="I18" s="75"/>
      <c r="J18" s="75"/>
      <c r="K18" s="79">
        <v>18</v>
      </c>
      <c r="L18" s="79"/>
      <c r="M18"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18"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18" s="75"/>
      <c r="P18" s="75"/>
      <c r="Q18" s="113">
        <v>0</v>
      </c>
      <c r="R18" s="29"/>
    </row>
    <row r="19" spans="1:20" s="7" customFormat="1" x14ac:dyDescent="0.25">
      <c r="A19" s="6"/>
      <c r="B19" s="31" t="s">
        <v>383</v>
      </c>
      <c r="C19" s="32" t="s">
        <v>475</v>
      </c>
      <c r="D19" s="33">
        <v>45022</v>
      </c>
      <c r="E19" s="34">
        <v>6.3</v>
      </c>
      <c r="F19" s="34"/>
      <c r="G19" s="34"/>
      <c r="H19" s="34"/>
      <c r="I19" s="75"/>
      <c r="J19" s="75"/>
      <c r="K19" s="79">
        <v>18</v>
      </c>
      <c r="L19" s="79"/>
      <c r="M19"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19"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19" s="75"/>
      <c r="P19" s="75"/>
      <c r="Q19" s="113">
        <v>0</v>
      </c>
      <c r="R19" s="29"/>
      <c r="T19" s="10"/>
    </row>
    <row r="20" spans="1:20" s="7" customFormat="1" x14ac:dyDescent="0.25">
      <c r="A20" s="6"/>
      <c r="B20" s="31" t="s">
        <v>384</v>
      </c>
      <c r="C20" s="32" t="s">
        <v>476</v>
      </c>
      <c r="D20" s="33">
        <v>45022</v>
      </c>
      <c r="E20" s="34">
        <v>3</v>
      </c>
      <c r="F20" s="34"/>
      <c r="G20" s="34"/>
      <c r="H20" s="34"/>
      <c r="I20" s="75"/>
      <c r="J20" s="75"/>
      <c r="K20" s="79">
        <v>18</v>
      </c>
      <c r="L20" s="79"/>
      <c r="M20"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0"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0" s="75"/>
      <c r="P20" s="75"/>
      <c r="Q20" s="113">
        <v>0</v>
      </c>
      <c r="R20" s="29"/>
      <c r="T20" s="10"/>
    </row>
    <row r="21" spans="1:20" s="7" customFormat="1" x14ac:dyDescent="0.25">
      <c r="A21" s="6"/>
      <c r="B21" s="31" t="s">
        <v>385</v>
      </c>
      <c r="C21" s="30" t="s">
        <v>477</v>
      </c>
      <c r="D21" s="33">
        <v>45022</v>
      </c>
      <c r="E21" s="34">
        <v>11.1</v>
      </c>
      <c r="F21" s="34"/>
      <c r="G21" s="28"/>
      <c r="H21" s="34"/>
      <c r="I21" s="75"/>
      <c r="J21" s="75"/>
      <c r="K21" s="79">
        <v>18</v>
      </c>
      <c r="L21" s="79"/>
      <c r="M21"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1"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1" s="75"/>
      <c r="P21" s="75"/>
      <c r="Q21" s="113">
        <v>0</v>
      </c>
      <c r="R21" s="29"/>
    </row>
    <row r="22" spans="1:20" s="7" customFormat="1" x14ac:dyDescent="0.25">
      <c r="A22" s="6"/>
      <c r="B22" s="31" t="s">
        <v>386</v>
      </c>
      <c r="C22" s="30" t="s">
        <v>478</v>
      </c>
      <c r="D22" s="33">
        <v>45022</v>
      </c>
      <c r="E22" s="34">
        <v>1100</v>
      </c>
      <c r="F22" s="34">
        <v>4</v>
      </c>
      <c r="G22" s="34">
        <v>1.3</v>
      </c>
      <c r="H22" s="34" t="s">
        <v>423</v>
      </c>
      <c r="I22" s="75"/>
      <c r="J22" s="75"/>
      <c r="K22" s="79">
        <v>18</v>
      </c>
      <c r="L22" s="79">
        <v>20</v>
      </c>
      <c r="M22"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5</v>
      </c>
      <c r="N22"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98</v>
      </c>
      <c r="O22" s="75">
        <v>175</v>
      </c>
      <c r="P22" s="75"/>
      <c r="Q22" s="113">
        <v>175</v>
      </c>
      <c r="R22" s="29"/>
      <c r="T22" s="10"/>
    </row>
    <row r="23" spans="1:20" s="7" customFormat="1" x14ac:dyDescent="0.25">
      <c r="A23" s="6"/>
      <c r="B23" s="31" t="s">
        <v>387</v>
      </c>
      <c r="C23" s="30" t="s">
        <v>479</v>
      </c>
      <c r="D23" s="33">
        <v>45036</v>
      </c>
      <c r="E23" s="34">
        <v>3.5</v>
      </c>
      <c r="F23" s="34"/>
      <c r="G23" s="34"/>
      <c r="H23" s="34"/>
      <c r="I23" s="75"/>
      <c r="J23" s="75"/>
      <c r="K23" s="79">
        <v>18</v>
      </c>
      <c r="L23" s="79"/>
      <c r="M23"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3"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3" s="75"/>
      <c r="P23" s="75"/>
      <c r="Q23" s="113">
        <v>0</v>
      </c>
      <c r="R23" s="29"/>
      <c r="T23" s="10"/>
    </row>
    <row r="24" spans="1:20" s="7" customFormat="1" x14ac:dyDescent="0.25">
      <c r="A24" s="6"/>
      <c r="B24" s="26" t="s">
        <v>388</v>
      </c>
      <c r="C24" s="35" t="s">
        <v>480</v>
      </c>
      <c r="D24" s="33">
        <v>45036</v>
      </c>
      <c r="E24" s="34">
        <v>1.07</v>
      </c>
      <c r="F24" s="34"/>
      <c r="G24" s="34"/>
      <c r="H24" s="34"/>
      <c r="I24" s="75"/>
      <c r="J24" s="75"/>
      <c r="K24" s="79">
        <v>18</v>
      </c>
      <c r="L24" s="79"/>
      <c r="M24"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4"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4" s="75"/>
      <c r="P24" s="75"/>
      <c r="Q24" s="113">
        <v>0</v>
      </c>
      <c r="R24" s="29"/>
    </row>
    <row r="25" spans="1:20" s="7" customFormat="1" x14ac:dyDescent="0.25">
      <c r="A25" s="6"/>
      <c r="B25" s="31" t="s">
        <v>389</v>
      </c>
      <c r="C25" s="32" t="s">
        <v>481</v>
      </c>
      <c r="D25" s="33">
        <v>45036</v>
      </c>
      <c r="E25" s="34">
        <v>7.2</v>
      </c>
      <c r="F25" s="34"/>
      <c r="G25" s="34"/>
      <c r="H25" s="34"/>
      <c r="I25" s="75"/>
      <c r="J25" s="75"/>
      <c r="K25" s="79">
        <v>18</v>
      </c>
      <c r="L25" s="79"/>
      <c r="M25"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5"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5" s="75"/>
      <c r="P25" s="75"/>
      <c r="Q25" s="113">
        <v>0</v>
      </c>
      <c r="R25" s="29"/>
    </row>
    <row r="26" spans="1:20" s="7" customFormat="1" x14ac:dyDescent="0.25">
      <c r="A26" s="6"/>
      <c r="B26" s="31" t="s">
        <v>390</v>
      </c>
      <c r="C26" s="32" t="s">
        <v>482</v>
      </c>
      <c r="D26" s="33">
        <v>45036</v>
      </c>
      <c r="E26" s="34">
        <v>13.8</v>
      </c>
      <c r="F26" s="34"/>
      <c r="G26" s="34"/>
      <c r="H26" s="34"/>
      <c r="I26" s="75"/>
      <c r="J26" s="75"/>
      <c r="K26" s="79">
        <v>18</v>
      </c>
      <c r="L26" s="79"/>
      <c r="M26"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6"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6" s="75"/>
      <c r="P26" s="75"/>
      <c r="Q26" s="113">
        <v>0</v>
      </c>
      <c r="R26" s="29"/>
    </row>
    <row r="27" spans="1:20" s="7" customFormat="1" x14ac:dyDescent="0.25">
      <c r="A27" s="6"/>
      <c r="B27" s="31" t="s">
        <v>391</v>
      </c>
      <c r="C27" s="32" t="s">
        <v>483</v>
      </c>
      <c r="D27" s="33">
        <v>45036</v>
      </c>
      <c r="E27" s="34">
        <v>8</v>
      </c>
      <c r="F27" s="34"/>
      <c r="G27" s="28"/>
      <c r="H27" s="34"/>
      <c r="I27" s="75"/>
      <c r="J27" s="75"/>
      <c r="K27" s="79">
        <v>18</v>
      </c>
      <c r="L27" s="79"/>
      <c r="M27"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7"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7" s="75"/>
      <c r="P27" s="75"/>
      <c r="Q27" s="113">
        <v>0</v>
      </c>
      <c r="R27" s="29"/>
    </row>
    <row r="28" spans="1:20" s="7" customFormat="1" x14ac:dyDescent="0.25">
      <c r="A28" s="6"/>
      <c r="B28" s="31" t="s">
        <v>392</v>
      </c>
      <c r="C28" s="30" t="s">
        <v>484</v>
      </c>
      <c r="D28" s="33">
        <v>45036</v>
      </c>
      <c r="E28" s="34">
        <v>5.0999999999999996</v>
      </c>
      <c r="F28" s="34"/>
      <c r="G28" s="34"/>
      <c r="H28" s="34"/>
      <c r="I28" s="75"/>
      <c r="J28" s="75"/>
      <c r="K28" s="79">
        <v>18</v>
      </c>
      <c r="L28" s="79"/>
      <c r="M28"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8"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18</v>
      </c>
      <c r="O28" s="75"/>
      <c r="P28" s="75"/>
      <c r="Q28" s="113">
        <v>0</v>
      </c>
      <c r="R28" s="29"/>
    </row>
    <row r="29" spans="1:20" s="7" customFormat="1" x14ac:dyDescent="0.25">
      <c r="A29" s="6"/>
      <c r="B29" s="31" t="s">
        <v>393</v>
      </c>
      <c r="C29" s="32" t="s">
        <v>485</v>
      </c>
      <c r="D29" s="33">
        <v>45043</v>
      </c>
      <c r="E29" s="34">
        <v>1.3</v>
      </c>
      <c r="F29" s="34"/>
      <c r="G29" s="34"/>
      <c r="H29" s="34"/>
      <c r="I29" s="75"/>
      <c r="J29" s="75"/>
      <c r="K29" s="79">
        <v>20</v>
      </c>
      <c r="L29" s="79"/>
      <c r="M29"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29"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20</v>
      </c>
      <c r="O29" s="75"/>
      <c r="P29" s="75"/>
      <c r="Q29" s="113">
        <v>0</v>
      </c>
      <c r="R29" s="29"/>
    </row>
    <row r="30" spans="1:20" s="7" customFormat="1" x14ac:dyDescent="0.25">
      <c r="A30" s="6"/>
      <c r="B30" s="26" t="s">
        <v>394</v>
      </c>
      <c r="C30" s="30" t="s">
        <v>486</v>
      </c>
      <c r="D30" s="33">
        <v>45043</v>
      </c>
      <c r="E30" s="34">
        <v>15</v>
      </c>
      <c r="F30" s="34">
        <v>2</v>
      </c>
      <c r="G30" s="34">
        <v>2.7</v>
      </c>
      <c r="H30" s="34" t="s">
        <v>426</v>
      </c>
      <c r="I30" s="75"/>
      <c r="J30" s="75"/>
      <c r="K30" s="79">
        <v>20</v>
      </c>
      <c r="L30" s="79">
        <v>22</v>
      </c>
      <c r="M30"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3</v>
      </c>
      <c r="N30"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64</v>
      </c>
      <c r="O30" s="75">
        <v>250</v>
      </c>
      <c r="P30" s="75"/>
      <c r="Q30" s="113">
        <v>250</v>
      </c>
      <c r="R30" s="29"/>
    </row>
    <row r="31" spans="1:20" s="7" customFormat="1" x14ac:dyDescent="0.25">
      <c r="A31" s="6"/>
      <c r="B31" s="26" t="s">
        <v>395</v>
      </c>
      <c r="C31" s="32" t="s">
        <v>487</v>
      </c>
      <c r="D31" s="33">
        <v>45043</v>
      </c>
      <c r="E31" s="34" t="s">
        <v>396</v>
      </c>
      <c r="F31" s="34"/>
      <c r="G31" s="34"/>
      <c r="H31" s="34"/>
      <c r="I31" s="75"/>
      <c r="J31" s="75"/>
      <c r="K31" s="79">
        <v>20</v>
      </c>
      <c r="L31" s="79"/>
      <c r="M31"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31"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20</v>
      </c>
      <c r="O31" s="75"/>
      <c r="P31" s="75"/>
      <c r="Q31" s="113">
        <v>0</v>
      </c>
      <c r="R31" s="29"/>
    </row>
    <row r="32" spans="1:20" s="7" customFormat="1" x14ac:dyDescent="0.25">
      <c r="A32" s="6"/>
      <c r="B32" s="26" t="s">
        <v>397</v>
      </c>
      <c r="C32" s="35" t="s">
        <v>488</v>
      </c>
      <c r="D32" s="36">
        <v>45043</v>
      </c>
      <c r="E32" s="37" t="s">
        <v>396</v>
      </c>
      <c r="F32" s="37"/>
      <c r="G32" s="37"/>
      <c r="H32" s="37"/>
      <c r="I32" s="76"/>
      <c r="J32" s="76"/>
      <c r="K32" s="81">
        <v>20</v>
      </c>
      <c r="L32" s="81"/>
      <c r="M32"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1</v>
      </c>
      <c r="N32"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20</v>
      </c>
      <c r="O32" s="76"/>
      <c r="P32" s="76"/>
      <c r="Q32" s="113">
        <v>0</v>
      </c>
      <c r="R32" s="29"/>
    </row>
    <row r="33" spans="1:18" s="7" customFormat="1" x14ac:dyDescent="0.25">
      <c r="A33" s="6"/>
      <c r="B33" s="26" t="s">
        <v>376</v>
      </c>
      <c r="C33" s="35" t="s">
        <v>489</v>
      </c>
      <c r="D33" s="36">
        <v>45022</v>
      </c>
      <c r="E33" s="37">
        <v>180</v>
      </c>
      <c r="F33" s="37">
        <v>2</v>
      </c>
      <c r="G33" s="37">
        <v>6.3</v>
      </c>
      <c r="H33" s="37" t="s">
        <v>419</v>
      </c>
      <c r="I33" s="76"/>
      <c r="J33" s="76"/>
      <c r="K33" s="81">
        <v>18</v>
      </c>
      <c r="L33" s="81">
        <v>20</v>
      </c>
      <c r="M33"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3</v>
      </c>
      <c r="N33"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58</v>
      </c>
      <c r="O33" s="76">
        <v>25</v>
      </c>
      <c r="P33" s="76"/>
      <c r="Q33" s="113">
        <v>25</v>
      </c>
      <c r="R33" s="29"/>
    </row>
    <row r="34" spans="1:18" s="7" customFormat="1" x14ac:dyDescent="0.25">
      <c r="A34" s="6"/>
      <c r="B34" s="26" t="s">
        <v>398</v>
      </c>
      <c r="C34" s="35"/>
      <c r="D34" s="36"/>
      <c r="E34" s="37"/>
      <c r="F34" s="37"/>
      <c r="G34" s="37"/>
      <c r="H34" s="37"/>
      <c r="I34" s="76">
        <v>15</v>
      </c>
      <c r="J34" s="76"/>
      <c r="K34" s="81"/>
      <c r="L34" s="81"/>
      <c r="M34"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0</v>
      </c>
      <c r="N34"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15</v>
      </c>
      <c r="O34" s="76"/>
      <c r="P34" s="76"/>
      <c r="Q34" s="113">
        <v>0</v>
      </c>
      <c r="R34" s="29"/>
    </row>
    <row r="35" spans="1:18" s="7" customFormat="1" x14ac:dyDescent="0.25">
      <c r="A35" s="6"/>
      <c r="B35" s="31" t="s">
        <v>399</v>
      </c>
      <c r="C35" s="32"/>
      <c r="D35" s="33"/>
      <c r="E35" s="34"/>
      <c r="F35" s="34"/>
      <c r="G35" s="34"/>
      <c r="H35" s="34"/>
      <c r="I35" s="75"/>
      <c r="J35" s="75">
        <v>17.55</v>
      </c>
      <c r="K35" s="79"/>
      <c r="L35" s="79"/>
      <c r="M35"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0</v>
      </c>
      <c r="N35"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17.55</v>
      </c>
      <c r="O35" s="75"/>
      <c r="P35" s="75"/>
      <c r="Q35" s="113">
        <v>0</v>
      </c>
      <c r="R35" s="29"/>
    </row>
    <row r="36" spans="1:18" s="7" customFormat="1" x14ac:dyDescent="0.25">
      <c r="A36" s="6"/>
      <c r="B36" s="31" t="s">
        <v>1641</v>
      </c>
      <c r="C36" s="32"/>
      <c r="D36" s="33"/>
      <c r="E36" s="34"/>
      <c r="F36" s="34"/>
      <c r="G36" s="34"/>
      <c r="H36" s="34"/>
      <c r="I36" s="75"/>
      <c r="J36" s="75"/>
      <c r="K36" s="79"/>
      <c r="L36" s="79"/>
      <c r="M36" s="112">
        <f>IF(AND(TestingDataExample[[#This Row],[Initial Test Result (ppb)]]="[result]",TestingDataExample[[#This Row],[Number of Retests]]="[retests]"),"[autofill]",IF(AND(TestingDataExample[[#This Row],[Initial Test Result (ppb)]]&lt;&gt;"",TestingDataExample[[#This Row],[Initial Test Result (ppb)]]&lt;&gt;"[result]"),IFERROR(VALUE(TestingDataExample[[#This Row],[Number of Retests]]),0)+1,IFERROR(VALUE(TestingDataExample[[#This Row],[Number of Retests]]),0)))</f>
        <v>0</v>
      </c>
      <c r="N36" s="113">
        <f>IF(AND(TestingDataExample[[#This Row],[Misc. Lab Costs]]="[enter $]",TestingDataExample[[#This Row],[Shipping Costs]]="[enter $]",TestingDataExample[[#This Row],[Lab Cost Per Initial Test]]="[enter $]"),"[autofill]",ROUND(IFERROR(VALUE(TestingDataExample[[#This Row],[Misc. Lab Costs]]),0)+IFERROR(VALUE(TestingDataExample[[#This Row],[Shipping Costs]]),0)+IFERROR(VALUE(TestingDataExample[[#This Row],[Lab Cost Per Initial Test]]),0)+IFERROR(TestingDataExample[[#This Row],[Lab Cost Per Retest]]*TestingDataExample[[#This Row],[Number of Retests]],0),2))</f>
        <v>0</v>
      </c>
      <c r="O36" s="75"/>
      <c r="P36" s="75">
        <v>500</v>
      </c>
      <c r="Q36" s="113">
        <v>500</v>
      </c>
      <c r="R36" s="29"/>
    </row>
    <row r="37" spans="1:18" s="7" customFormat="1" x14ac:dyDescent="0.25">
      <c r="A37" s="6"/>
      <c r="B37" s="125"/>
      <c r="C37" s="125"/>
      <c r="D37" s="125"/>
      <c r="E37" s="125"/>
      <c r="F37" s="125"/>
      <c r="G37" s="125"/>
      <c r="H37" s="125"/>
      <c r="I37" s="125"/>
      <c r="J37" s="125"/>
      <c r="K37" s="125"/>
      <c r="L37" s="125"/>
      <c r="M37" s="125"/>
      <c r="N37" s="125"/>
      <c r="O37" s="125"/>
      <c r="P37" s="125"/>
      <c r="Q37" s="125"/>
      <c r="R37" s="125"/>
    </row>
    <row r="38" spans="1:18" s="7" customFormat="1" x14ac:dyDescent="0.25">
      <c r="A38" s="6"/>
      <c r="B38"/>
      <c r="C38"/>
      <c r="D38"/>
      <c r="E38"/>
      <c r="F38"/>
      <c r="G38"/>
      <c r="H38"/>
      <c r="I38"/>
      <c r="J38"/>
      <c r="K38"/>
      <c r="L38"/>
      <c r="M38"/>
      <c r="N38"/>
      <c r="O38"/>
      <c r="P38"/>
      <c r="Q38"/>
      <c r="R38"/>
    </row>
    <row r="39" spans="1:18" s="7" customFormat="1" x14ac:dyDescent="0.25">
      <c r="A39" s="6"/>
      <c r="B39"/>
      <c r="C39"/>
      <c r="D39"/>
      <c r="E39"/>
      <c r="F39"/>
      <c r="G39"/>
      <c r="H39"/>
      <c r="I39"/>
      <c r="J39"/>
      <c r="K39"/>
      <c r="L39"/>
      <c r="M39"/>
      <c r="N39"/>
      <c r="O39"/>
      <c r="P39"/>
      <c r="Q39"/>
      <c r="R39"/>
    </row>
    <row r="40" spans="1:18" s="7" customFormat="1" x14ac:dyDescent="0.25">
      <c r="A40" s="6"/>
      <c r="B40"/>
      <c r="C40"/>
      <c r="D40"/>
      <c r="E40"/>
      <c r="F40"/>
      <c r="G40"/>
      <c r="H40"/>
      <c r="I40"/>
      <c r="J40"/>
      <c r="K40"/>
      <c r="L40"/>
      <c r="M40"/>
      <c r="N40"/>
      <c r="O40"/>
      <c r="P40"/>
      <c r="Q40"/>
      <c r="R40"/>
    </row>
  </sheetData>
  <sheetProtection sheet="1" objects="1" scenarios="1"/>
  <mergeCells count="8">
    <mergeCell ref="D10:E10"/>
    <mergeCell ref="K10:L10"/>
    <mergeCell ref="O10:P10"/>
    <mergeCell ref="B1:R1"/>
    <mergeCell ref="K4:L4"/>
    <mergeCell ref="K5:L5"/>
    <mergeCell ref="D7:G7"/>
    <mergeCell ref="D8:G8"/>
  </mergeCells>
  <conditionalFormatting sqref="B13:B36">
    <cfRule type="expression" dxfId="324" priority="415">
      <formula>AND(COUNTIF($B$13:$B$36,$B13)&gt;1,$I13="",$J13="",$P13="")</formula>
    </cfRule>
  </conditionalFormatting>
  <conditionalFormatting sqref="B13:R13">
    <cfRule type="expression" dxfId="323" priority="2">
      <formula>FIND("[",B$13)&gt;0</formula>
    </cfRule>
  </conditionalFormatting>
  <conditionalFormatting sqref="B37:R37">
    <cfRule type="expression" dxfId="322" priority="1">
      <formula>B$37=""</formula>
    </cfRule>
  </conditionalFormatting>
  <conditionalFormatting sqref="C13:C36">
    <cfRule type="expression" dxfId="321" priority="416">
      <formula>AND(AND(MID(C13&amp;" ",9,1)="-",LEN(C13)=14)=FALSE,AND(MID(C13&amp;" ",10,1)="-",LEN(C13)=15)=FALSE,$C13&lt;&gt;"", $C13&lt;&gt;"[enter fixture ID]")</formula>
    </cfRule>
    <cfRule type="expression" dxfId="320" priority="417">
      <formula>COUNTIF($C$13:$C$36,$C13)&gt;1</formula>
    </cfRule>
  </conditionalFormatting>
  <conditionalFormatting sqref="C13:H36 K13:L36 O13:O36">
    <cfRule type="expression" dxfId="319" priority="13">
      <formula>OR(AND($I13&lt;&gt;"[enter $]",$I13&lt;&gt;""),AND($J13&lt;&gt;"[enter $]",$J13&lt;&gt;""),AND($P13&lt;&gt;"[enter $]",$P13&lt;&gt;""))</formula>
    </cfRule>
  </conditionalFormatting>
  <conditionalFormatting sqref="D3 D4:G4">
    <cfRule type="expression" dxfId="318" priority="6">
      <formula>$D$4="Invalid Entity ID"</formula>
    </cfRule>
  </conditionalFormatting>
  <conditionalFormatting sqref="D3">
    <cfRule type="expression" dxfId="317" priority="4">
      <formula>$D3="[autofill]"</formula>
    </cfRule>
  </conditionalFormatting>
  <conditionalFormatting sqref="D7:D8 D10">
    <cfRule type="expression" dxfId="316" priority="9">
      <formula>FIND("enter",$D7)&gt;1</formula>
    </cfRule>
  </conditionalFormatting>
  <conditionalFormatting sqref="D4:G5">
    <cfRule type="expression" dxfId="315" priority="8">
      <formula>$D4="[autofill]"</formula>
    </cfRule>
  </conditionalFormatting>
  <conditionalFormatting sqref="E13:E36 G13:G36">
    <cfRule type="expression" dxfId="314" priority="25">
      <formula>E13="ND"</formula>
    </cfRule>
    <cfRule type="expression" dxfId="313" priority="26">
      <formula>AND(VALUE(E13)&gt;5,VALUE(E13)&lt;10)</formula>
    </cfRule>
    <cfRule type="expression" dxfId="312" priority="27">
      <formula>AND(VALUE(E13)&gt;=10,VALUE(E13)&lt;15)</formula>
    </cfRule>
    <cfRule type="expression" dxfId="311" priority="28">
      <formula>VALUE(E13)&gt;=15</formula>
    </cfRule>
  </conditionalFormatting>
  <conditionalFormatting sqref="G3 D5:G5">
    <cfRule type="expression" dxfId="310" priority="7">
      <formula>$D$5="Invalid Entity ID"</formula>
    </cfRule>
  </conditionalFormatting>
  <conditionalFormatting sqref="G3">
    <cfRule type="expression" dxfId="309" priority="5">
      <formula>$G3="[autofill]"</formula>
    </cfRule>
  </conditionalFormatting>
  <conditionalFormatting sqref="H13:H36">
    <cfRule type="cellIs" dxfId="308" priority="29" operator="equal">
      <formula>"FTO"</formula>
    </cfRule>
    <cfRule type="expression" dxfId="307" priority="30">
      <formula>OR($H13="FS-RDT",$H13="Other",FIND("RB",$H13)&gt;0)</formula>
    </cfRule>
    <cfRule type="containsText" dxfId="306" priority="31" operator="containsText" text="IF">
      <formula>NOT(ISERROR(SEARCH("IF",H13)))</formula>
    </cfRule>
    <cfRule type="cellIs" dxfId="305" priority="32" operator="equal">
      <formula>"Remove"</formula>
    </cfRule>
    <cfRule type="expression" dxfId="304" priority="19">
      <formula>AND($E13&lt;&gt;"",$E13&lt;&gt;"[result]",$O13&lt;&gt;"",$O13&lt;&gt;"[enter $]",OR($H13="",$H13="[select]"))</formula>
    </cfRule>
    <cfRule type="expression" dxfId="303" priority="20">
      <formula>AND($F13&gt;0,$H13="")</formula>
    </cfRule>
  </conditionalFormatting>
  <conditionalFormatting sqref="I13:I36 P13:P36">
    <cfRule type="expression" dxfId="302" priority="16">
      <formula>AND($J13&lt;&gt;"[enter $]",$J13&lt;&gt;"")</formula>
    </cfRule>
  </conditionalFormatting>
  <conditionalFormatting sqref="I13:J36 P13:P36">
    <cfRule type="expression" dxfId="301" priority="14">
      <formula>AND(COUNT($I13, "&gt;0")+COUNT($J13, "&gt;0")+COUNT($P13, "&gt;0")&gt;1,I13&gt;0)</formula>
    </cfRule>
    <cfRule type="expression" dxfId="300" priority="17">
      <formula>AND($E13&lt;&gt;"[result]",$E13&lt;&gt;"")</formula>
    </cfRule>
  </conditionalFormatting>
  <conditionalFormatting sqref="I13:J36">
    <cfRule type="expression" dxfId="299" priority="15">
      <formula>AND($P13&lt;&gt;"[enter $]",$P13&lt;&gt;"")</formula>
    </cfRule>
  </conditionalFormatting>
  <conditionalFormatting sqref="J13:J36 P13:P36">
    <cfRule type="expression" dxfId="298" priority="18">
      <formula>AND($I13&lt;&gt;"[enter $]",$I13&lt;&gt;"")</formula>
    </cfRule>
  </conditionalFormatting>
  <conditionalFormatting sqref="K13:K36">
    <cfRule type="expression" dxfId="297" priority="21">
      <formula>AND($E13&lt;&gt;"[result]",$E13&lt;&gt;"",$K13="")</formula>
    </cfRule>
  </conditionalFormatting>
  <conditionalFormatting sqref="L13:L36">
    <cfRule type="expression" dxfId="296" priority="23">
      <formula>AND($F13&lt;&gt;"[retests]",$F13&lt;&gt;"",$L13="")</formula>
    </cfRule>
  </conditionalFormatting>
  <conditionalFormatting sqref="M4:M5">
    <cfRule type="expression" dxfId="295" priority="22">
      <formula>FIND("autofill",$M4)&gt;1</formula>
    </cfRule>
  </conditionalFormatting>
  <conditionalFormatting sqref="M13:N36 Q13:Q36">
    <cfRule type="cellIs" dxfId="294" priority="33" operator="equal">
      <formula>0</formula>
    </cfRule>
  </conditionalFormatting>
  <conditionalFormatting sqref="N13:N36">
    <cfRule type="expression" dxfId="293" priority="12">
      <formula>$N13&lt;&gt;""</formula>
    </cfRule>
  </conditionalFormatting>
  <conditionalFormatting sqref="R13:R36">
    <cfRule type="expression" dxfId="292" priority="24">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86843C88-F767-4C39-8187-854156094BC2}"/>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4D720027-658D-459F-9347-3ECB1DD06703}"/>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B4051D2A-D535-4601-B3E5-62522D6D0981}"/>
    <dataValidation allowBlank="1" showInputMessage="1" showErrorMessage="1" prompt="To populate this field, enter data in the corresponding field at the top of the &quot;START HERE&quot; tab." sqref="D3:D5 G3" xr:uid="{6EDDB034-305F-47E3-AA28-0894644AC4F5}"/>
    <dataValidation allowBlank="1" showInputMessage="1" showErrorMessage="1" promptTitle="DO NOT OVERWRITE THIS CELL. " prompt="It will automatically calculate based on data entered in the previous columns. " sqref="M13:N36 Q13:Q36" xr:uid="{CF950BC4-80CD-46D6-8EAB-03BC6F2D14C7}"/>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6" xr:uid="{FCC90972-77F4-4FB6-B2BD-6FED7AD829A6}">
      <formula1>OR(AND(MID(C13&amp;" ",9,1)="-",LEN(C13)=14),AND(MID(C13&amp;" ",10,1)="-",LEN(C13)=15))+(C13="[enter fixture ID]   ")</formula1>
    </dataValidation>
    <dataValidation allowBlank="1" showInputMessage="1" showErrorMessage="1" prompt="Enter any applicable notes here" sqref="R13:R17" xr:uid="{B9090493-5282-4B21-97A1-B30D22D197BC}"/>
    <dataValidation allowBlank="1" showInputMessage="1" showErrorMessage="1" prompt="Enter the per-sample cost of any retests performed for this fixture." sqref="L13:L17" xr:uid="{45493184-327F-44F0-81EE-6853EA3B822D}"/>
    <dataValidation allowBlank="1" showInputMessage="1" showErrorMessage="1" prompt="Enter the per-sample cost for the INITIAL sample." sqref="K13:K17" xr:uid="{DEC37D52-CAE5-4868-B6E4-DE64317666EE}"/>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C33B1A62-7045-4F46-89CD-3E0D2FFFF8CE}"/>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937EC301-EBE9-4D97-A4B1-D2A4ECE54A16}"/>
    <dataValidation allowBlank="1" showInputMessage="1" showErrorMessage="1" prompt="If additional samples were tested from this fixture, enter the final test result." sqref="G13:G17" xr:uid="{F2450C0E-205C-4888-BE02-D799B6DC3A1B}"/>
    <dataValidation allowBlank="1" showInputMessage="1" showErrorMessage="1" prompt="If applicable, enter the number of additional samples tested from this fixture." sqref="F13:F17" xr:uid="{FD4274E7-E44F-4EF5-804C-0E3F54948740}"/>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42A9AF2E-2530-47F8-AA0B-3E14777FCDDB}"/>
    <dataValidation allowBlank="1" showInputMessage="1" showErrorMessage="1" prompt="Enter the date the initial sample was COLLECTED (not tested by the lab)" sqref="D13:D17" xr:uid="{B1FBE0E7-669D-4250-877C-FA6BE8409CEA}"/>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B40227D6-C5D3-46F1-95A2-A3B75F316C84}"/>
    <dataValidation allowBlank="1" showInputMessage="1" showErrorMessage="1" promptTitle="Building ID #" prompt="Enter the Building ID # assigned to this building in the ODE School Facilities Building Collection. See the &quot;START HERE&quot; tab for more information." sqref="D7" xr:uid="{FA6D4B12-F068-4E11-B958-2A18BEAF878F}"/>
    <dataValidation allowBlank="1" showInputMessage="1" showErrorMessage="1" promptTitle="Building Name" prompt="Enter the building name as it is reported in the ODE School Facilities Building Collection. See the &quot;START HERE&quot; tab for more information." sqref="D8:G8" xr:uid="{BA8EC277-CFC3-4337-B746-D0FF118E1854}"/>
    <dataValidation allowBlank="1" showInputMessage="1" showErrorMessage="1" promptTitle="Minimum Reporting Level (MRL)" prompt="Enter the minimum value of lead that can be detected in a sample in parts per billion (ppb) as reported in the lab results" sqref="D10:E10" xr:uid="{30828AC0-252F-49E8-87C9-619F09D67DD0}"/>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8EDA95B8-0916-4793-9596-EF5469DC23C9}">
          <x14:formula1>
            <xm:f>'Remediation Action Codes'!$C$3:$C$30</xm:f>
          </x14:formula1>
          <xm:sqref>H18:H36</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7C6768B1-DB27-45A6-91CC-F7F969F030FA}">
          <x14:formula1>
            <xm:f>'Remediation Action Codes'!$C$3:$C$30</xm:f>
          </x14:formula1>
          <xm:sqref>H13:H17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AAD4F4"/>
    <pageSetUpPr autoPageBreaks="0" fitToPage="1"/>
  </sheetPr>
  <dimension ref="A1:T312"/>
  <sheetViews>
    <sheetView showGridLines="0" showRowColHeaders="0" workbookViewId="0">
      <pane ySplit="12" topLeftCell="A13" activePane="bottomLeft" state="frozen"/>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IF(MIN(TestingDataBldg1[Initial  Test Date])=0,"[autofill]",MIN(TestingDataBldg1[Initial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IF(MAX(TestingDataBldg1[Initial  Test Date])=0,"[autofill]",MAX(TestingDataBldg1[Initial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SUM(TestingDataBldg1[Total '#    of Tests])</f>
        <v>0</v>
      </c>
      <c r="N10" s="89">
        <f>IF('START HERE'!$E$9="NOT Requesting Reimbursement - Reporting ONLY","         -",SUM(TestingDataBldg1[Testing   Costs Total]))</f>
        <v>0</v>
      </c>
      <c r="O10" s="193" t="s">
        <v>1655</v>
      </c>
      <c r="P10" s="194"/>
      <c r="Q10" s="86">
        <f>SUM(TestingDataBldg1[Remediation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[autofill]</v>
      </c>
      <c r="N13" s="113" t="str">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[autofill]</v>
      </c>
      <c r="O13" s="74" t="s">
        <v>1645</v>
      </c>
      <c r="P13" s="74" t="s">
        <v>1645</v>
      </c>
      <c r="Q13" s="113" t="str">
        <f>IF(AND(TestingDataBldg1[[#This Row],[Remediation Material Costs]]="[enter $]",TestingDataBldg1[[#This Row],[Remediation Labor Costs]]="[enter $]"),"[autofill]",SUM(TestingDataBldg1[[#This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 s="75"/>
      <c r="P14" s="75"/>
      <c r="Q14" s="113">
        <f>IF(AND(TestingDataBldg1[[#This Row],[Remediation Material Costs]]="[enter $]",TestingDataBldg1[[#This Row],[Remediation Labor Costs]]="[enter $]"),"[autofill]",SUM(TestingDataBldg1[[#This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 s="75"/>
      <c r="P15" s="75"/>
      <c r="Q15" s="113">
        <f>IF(AND(TestingDataBldg1[[#This Row],[Remediation Material Costs]]="[enter $]",TestingDataBldg1[[#This Row],[Remediation Labor Costs]]="[enter $]"),"[autofill]",SUM(TestingDataBldg1[[#This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 s="75"/>
      <c r="P16" s="75"/>
      <c r="Q16" s="113">
        <f>IF(AND(TestingDataBldg1[[#This Row],[Remediation Material Costs]]="[enter $]",TestingDataBldg1[[#This Row],[Remediation Labor Costs]]="[enter $]"),"[autofill]",SUM(TestingDataBldg1[[#This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 s="75"/>
      <c r="P17" s="75"/>
      <c r="Q17" s="113">
        <f>IF(AND(TestingDataBldg1[[#This Row],[Remediation Material Costs]]="[enter $]",TestingDataBldg1[[#This Row],[Remediation Labor Costs]]="[enter $]"),"[autofill]",SUM(TestingDataBldg1[[#This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 s="75"/>
      <c r="P18" s="75"/>
      <c r="Q18" s="113">
        <f>IF(AND(TestingDataBldg1[[#This Row],[Remediation Material Costs]]="[enter $]",TestingDataBldg1[[#This Row],[Remediation Labor Costs]]="[enter $]"),"[autofill]",SUM(TestingDataBldg1[[#This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 s="75"/>
      <c r="P19" s="75"/>
      <c r="Q19" s="113">
        <f>IF(AND(TestingDataBldg1[[#This Row],[Remediation Material Costs]]="[enter $]",TestingDataBldg1[[#This Row],[Remediation Labor Costs]]="[enter $]"),"[autofill]",SUM(TestingDataBldg1[[#This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 s="75"/>
      <c r="P20" s="75"/>
      <c r="Q20" s="113">
        <f>IF(AND(TestingDataBldg1[[#This Row],[Remediation Material Costs]]="[enter $]",TestingDataBldg1[[#This Row],[Remediation Labor Costs]]="[enter $]"),"[autofill]",SUM(TestingDataBldg1[[#This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 s="75"/>
      <c r="P21" s="75"/>
      <c r="Q21" s="113">
        <f>IF(AND(TestingDataBldg1[[#This Row],[Remediation Material Costs]]="[enter $]",TestingDataBldg1[[#This Row],[Remediation Labor Costs]]="[enter $]"),"[autofill]",SUM(TestingDataBldg1[[#This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 s="75"/>
      <c r="P22" s="75"/>
      <c r="Q22" s="113">
        <f>IF(AND(TestingDataBldg1[[#This Row],[Remediation Material Costs]]="[enter $]",TestingDataBldg1[[#This Row],[Remediation Labor Costs]]="[enter $]"),"[autofill]",SUM(TestingDataBldg1[[#This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 s="75"/>
      <c r="P23" s="75"/>
      <c r="Q23" s="113">
        <f>IF(AND(TestingDataBldg1[[#This Row],[Remediation Material Costs]]="[enter $]",TestingDataBldg1[[#This Row],[Remediation Labor Costs]]="[enter $]"),"[autofill]",SUM(TestingDataBldg1[[#This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 s="75"/>
      <c r="P24" s="75"/>
      <c r="Q24" s="113">
        <f>IF(AND(TestingDataBldg1[[#This Row],[Remediation Material Costs]]="[enter $]",TestingDataBldg1[[#This Row],[Remediation Labor Costs]]="[enter $]"),"[autofill]",SUM(TestingDataBldg1[[#This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 s="75"/>
      <c r="P25" s="75"/>
      <c r="Q25" s="113">
        <f>IF(AND(TestingDataBldg1[[#This Row],[Remediation Material Costs]]="[enter $]",TestingDataBldg1[[#This Row],[Remediation Labor Costs]]="[enter $]"),"[autofill]",SUM(TestingDataBldg1[[#This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 s="75"/>
      <c r="P26" s="75"/>
      <c r="Q26" s="113">
        <f>IF(AND(TestingDataBldg1[[#This Row],[Remediation Material Costs]]="[enter $]",TestingDataBldg1[[#This Row],[Remediation Labor Costs]]="[enter $]"),"[autofill]",SUM(TestingDataBldg1[[#This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 s="75"/>
      <c r="P27" s="75"/>
      <c r="Q27" s="113">
        <f>IF(AND(TestingDataBldg1[[#This Row],[Remediation Material Costs]]="[enter $]",TestingDataBldg1[[#This Row],[Remediation Labor Costs]]="[enter $]"),"[autofill]",SUM(TestingDataBldg1[[#This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 s="75"/>
      <c r="P28" s="75"/>
      <c r="Q28" s="113">
        <f>IF(AND(TestingDataBldg1[[#This Row],[Remediation Material Costs]]="[enter $]",TestingDataBldg1[[#This Row],[Remediation Labor Costs]]="[enter $]"),"[autofill]",SUM(TestingDataBldg1[[#This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 s="75"/>
      <c r="P29" s="75"/>
      <c r="Q29" s="113">
        <f>IF(AND(TestingDataBldg1[[#This Row],[Remediation Material Costs]]="[enter $]",TestingDataBldg1[[#This Row],[Remediation Labor Costs]]="[enter $]"),"[autofill]",SUM(TestingDataBldg1[[#This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 s="75"/>
      <c r="P30" s="75"/>
      <c r="Q30" s="113">
        <f>IF(AND(TestingDataBldg1[[#This Row],[Remediation Material Costs]]="[enter $]",TestingDataBldg1[[#This Row],[Remediation Labor Costs]]="[enter $]"),"[autofill]",SUM(TestingDataBldg1[[#This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1" s="75"/>
      <c r="P31" s="75"/>
      <c r="Q31" s="113">
        <f>IF(AND(TestingDataBldg1[[#This Row],[Remediation Material Costs]]="[enter $]",TestingDataBldg1[[#This Row],[Remediation Labor Costs]]="[enter $]"),"[autofill]",SUM(TestingDataBldg1[[#This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2" s="76"/>
      <c r="P32" s="76"/>
      <c r="Q32" s="113">
        <f>IF(AND(TestingDataBldg1[[#This Row],[Remediation Material Costs]]="[enter $]",TestingDataBldg1[[#This Row],[Remediation Labor Costs]]="[enter $]"),"[autofill]",SUM(TestingDataBldg1[[#This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3" s="76"/>
      <c r="P33" s="76"/>
      <c r="Q33" s="113">
        <f>IF(AND(TestingDataBldg1[[#This Row],[Remediation Material Costs]]="[enter $]",TestingDataBldg1[[#This Row],[Remediation Labor Costs]]="[enter $]"),"[autofill]",SUM(TestingDataBldg1[[#This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4" s="76"/>
      <c r="P34" s="76"/>
      <c r="Q34" s="113">
        <f>IF(AND(TestingDataBldg1[[#This Row],[Remediation Material Costs]]="[enter $]",TestingDataBldg1[[#This Row],[Remediation Labor Costs]]="[enter $]"),"[autofill]",SUM(TestingDataBldg1[[#This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5" s="75"/>
      <c r="P35" s="75"/>
      <c r="Q35" s="113">
        <f>IF(AND(TestingDataBldg1[[#This Row],[Remediation Material Costs]]="[enter $]",TestingDataBldg1[[#This Row],[Remediation Labor Costs]]="[enter $]"),"[autofill]",SUM(TestingDataBldg1[[#This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6" s="75"/>
      <c r="P36" s="75"/>
      <c r="Q36" s="113">
        <f>IF(AND(TestingDataBldg1[[#This Row],[Remediation Material Costs]]="[enter $]",TestingDataBldg1[[#This Row],[Remediation Labor Costs]]="[enter $]"),"[autofill]",SUM(TestingDataBldg1[[#This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7" s="75"/>
      <c r="P37" s="75"/>
      <c r="Q37" s="113">
        <f>IF(AND(TestingDataBldg1[[#This Row],[Remediation Material Costs]]="[enter $]",TestingDataBldg1[[#This Row],[Remediation Labor Costs]]="[enter $]"),"[autofill]",SUM(TestingDataBldg1[[#This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8" s="75"/>
      <c r="P38" s="75"/>
      <c r="Q38" s="113">
        <f>IF(AND(TestingDataBldg1[[#This Row],[Remediation Material Costs]]="[enter $]",TestingDataBldg1[[#This Row],[Remediation Labor Costs]]="[enter $]"),"[autofill]",SUM(TestingDataBldg1[[#This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9" s="75"/>
      <c r="P39" s="75"/>
      <c r="Q39" s="113">
        <f>IF(AND(TestingDataBldg1[[#This Row],[Remediation Material Costs]]="[enter $]",TestingDataBldg1[[#This Row],[Remediation Labor Costs]]="[enter $]"),"[autofill]",SUM(TestingDataBldg1[[#This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0" s="75"/>
      <c r="P40" s="75"/>
      <c r="Q40" s="113">
        <f>IF(AND(TestingDataBldg1[[#This Row],[Remediation Material Costs]]="[enter $]",TestingDataBldg1[[#This Row],[Remediation Labor Costs]]="[enter $]"),"[autofill]",SUM(TestingDataBldg1[[#This Row],[Remediation Material Costs]:[Remediation Labor Costs]]))</f>
        <v>0</v>
      </c>
      <c r="R40" s="29"/>
    </row>
    <row r="41" spans="1:18" x14ac:dyDescent="0.25">
      <c r="B41" s="31"/>
      <c r="C41" s="32"/>
      <c r="D41" s="33"/>
      <c r="E41" s="34"/>
      <c r="F41" s="34"/>
      <c r="G41" s="34"/>
      <c r="H41" s="34"/>
      <c r="I41" s="75"/>
      <c r="J41" s="75"/>
      <c r="K41" s="79"/>
      <c r="L41" s="79"/>
      <c r="M4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1" s="75"/>
      <c r="P41" s="75"/>
      <c r="Q41" s="113">
        <f>IF(AND(TestingDataBldg1[[#This Row],[Remediation Material Costs]]="[enter $]",TestingDataBldg1[[#This Row],[Remediation Labor Costs]]="[enter $]"),"[autofill]",SUM(TestingDataBldg1[[#This Row],[Remediation Material Costs]:[Remediation Labor Costs]]))</f>
        <v>0</v>
      </c>
      <c r="R41" s="29"/>
    </row>
    <row r="42" spans="1:18" x14ac:dyDescent="0.25">
      <c r="B42" s="38"/>
      <c r="C42" s="39"/>
      <c r="D42" s="40"/>
      <c r="E42" s="41"/>
      <c r="F42" s="41"/>
      <c r="G42" s="41"/>
      <c r="H42" s="41"/>
      <c r="I42" s="77"/>
      <c r="J42" s="77"/>
      <c r="K42" s="82"/>
      <c r="L42" s="82"/>
      <c r="M4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2" s="77"/>
      <c r="P42" s="77"/>
      <c r="Q42" s="113">
        <f>IF(AND(TestingDataBldg1[[#This Row],[Remediation Material Costs]]="[enter $]",TestingDataBldg1[[#This Row],[Remediation Labor Costs]]="[enter $]"),"[autofill]",SUM(TestingDataBldg1[[#This Row],[Remediation Material Costs]:[Remediation Labor Costs]]))</f>
        <v>0</v>
      </c>
      <c r="R42" s="29"/>
    </row>
    <row r="43" spans="1:18" x14ac:dyDescent="0.25">
      <c r="B43" s="38"/>
      <c r="C43" s="39"/>
      <c r="D43" s="40"/>
      <c r="E43" s="41"/>
      <c r="F43" s="41"/>
      <c r="G43" s="41"/>
      <c r="H43" s="41"/>
      <c r="I43" s="77"/>
      <c r="J43" s="77"/>
      <c r="K43" s="82"/>
      <c r="L43" s="82"/>
      <c r="M4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3" s="77"/>
      <c r="P43" s="77"/>
      <c r="Q43" s="113">
        <f>IF(AND(TestingDataBldg1[[#This Row],[Remediation Material Costs]]="[enter $]",TestingDataBldg1[[#This Row],[Remediation Labor Costs]]="[enter $]"),"[autofill]",SUM(TestingDataBldg1[[#This Row],[Remediation Material Costs]:[Remediation Labor Costs]]))</f>
        <v>0</v>
      </c>
      <c r="R43" s="29"/>
    </row>
    <row r="44" spans="1:18" x14ac:dyDescent="0.25">
      <c r="B44" s="38"/>
      <c r="C44" s="39"/>
      <c r="D44" s="40"/>
      <c r="E44" s="41"/>
      <c r="F44" s="41"/>
      <c r="G44" s="41"/>
      <c r="H44" s="41"/>
      <c r="I44" s="77"/>
      <c r="J44" s="77"/>
      <c r="K44" s="82"/>
      <c r="L44" s="82"/>
      <c r="M4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4" s="77"/>
      <c r="P44" s="77"/>
      <c r="Q44" s="113">
        <f>IF(AND(TestingDataBldg1[[#This Row],[Remediation Material Costs]]="[enter $]",TestingDataBldg1[[#This Row],[Remediation Labor Costs]]="[enter $]"),"[autofill]",SUM(TestingDataBldg1[[#This Row],[Remediation Material Costs]:[Remediation Labor Costs]]))</f>
        <v>0</v>
      </c>
      <c r="R44" s="29"/>
    </row>
    <row r="45" spans="1:18" x14ac:dyDescent="0.25">
      <c r="B45" s="38"/>
      <c r="C45" s="39"/>
      <c r="D45" s="40"/>
      <c r="E45" s="41"/>
      <c r="F45" s="41"/>
      <c r="G45" s="41"/>
      <c r="H45" s="41"/>
      <c r="I45" s="77"/>
      <c r="J45" s="77"/>
      <c r="K45" s="82"/>
      <c r="L45" s="82"/>
      <c r="M4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5" s="77"/>
      <c r="P45" s="77"/>
      <c r="Q45" s="113">
        <f>IF(AND(TestingDataBldg1[[#This Row],[Remediation Material Costs]]="[enter $]",TestingDataBldg1[[#This Row],[Remediation Labor Costs]]="[enter $]"),"[autofill]",SUM(TestingDataBldg1[[#This Row],[Remediation Material Costs]:[Remediation Labor Costs]]))</f>
        <v>0</v>
      </c>
      <c r="R45" s="29"/>
    </row>
    <row r="46" spans="1:18" x14ac:dyDescent="0.25">
      <c r="B46" s="38"/>
      <c r="C46" s="39"/>
      <c r="D46" s="40"/>
      <c r="E46" s="41"/>
      <c r="F46" s="41"/>
      <c r="G46" s="41"/>
      <c r="H46" s="41"/>
      <c r="I46" s="77"/>
      <c r="J46" s="77"/>
      <c r="K46" s="82"/>
      <c r="L46" s="82"/>
      <c r="M4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6" s="77"/>
      <c r="P46" s="77"/>
      <c r="Q46" s="113">
        <f>IF(AND(TestingDataBldg1[[#This Row],[Remediation Material Costs]]="[enter $]",TestingDataBldg1[[#This Row],[Remediation Labor Costs]]="[enter $]"),"[autofill]",SUM(TestingDataBldg1[[#This Row],[Remediation Material Costs]:[Remediation Labor Costs]]))</f>
        <v>0</v>
      </c>
      <c r="R46" s="29"/>
    </row>
    <row r="47" spans="1:18" x14ac:dyDescent="0.25">
      <c r="B47" s="38"/>
      <c r="C47" s="39"/>
      <c r="D47" s="40"/>
      <c r="E47" s="41"/>
      <c r="F47" s="41"/>
      <c r="G47" s="41"/>
      <c r="H47" s="41"/>
      <c r="I47" s="77"/>
      <c r="J47" s="77"/>
      <c r="K47" s="82"/>
      <c r="L47" s="82"/>
      <c r="M4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7" s="77"/>
      <c r="P47" s="77"/>
      <c r="Q47" s="113">
        <f>IF(AND(TestingDataBldg1[[#This Row],[Remediation Material Costs]]="[enter $]",TestingDataBldg1[[#This Row],[Remediation Labor Costs]]="[enter $]"),"[autofill]",SUM(TestingDataBldg1[[#This Row],[Remediation Material Costs]:[Remediation Labor Costs]]))</f>
        <v>0</v>
      </c>
      <c r="R47" s="29"/>
    </row>
    <row r="48" spans="1:18" x14ac:dyDescent="0.25">
      <c r="B48" s="26"/>
      <c r="C48" s="30"/>
      <c r="D48" s="27"/>
      <c r="E48" s="28"/>
      <c r="F48" s="28"/>
      <c r="G48" s="28"/>
      <c r="H48" s="28"/>
      <c r="I48" s="74"/>
      <c r="J48" s="74"/>
      <c r="K48" s="83"/>
      <c r="L48" s="83"/>
      <c r="M4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8" s="74"/>
      <c r="P48" s="74"/>
      <c r="Q48" s="113">
        <f>IF(AND(TestingDataBldg1[[#This Row],[Remediation Material Costs]]="[enter $]",TestingDataBldg1[[#This Row],[Remediation Labor Costs]]="[enter $]"),"[autofill]",SUM(TestingDataBldg1[[#This Row],[Remediation Material Costs]:[Remediation Labor Costs]]))</f>
        <v>0</v>
      </c>
      <c r="R48" s="29"/>
    </row>
    <row r="49" spans="2:18" x14ac:dyDescent="0.25">
      <c r="B49" s="26"/>
      <c r="C49" s="30"/>
      <c r="D49" s="27"/>
      <c r="E49" s="28"/>
      <c r="F49" s="28"/>
      <c r="G49" s="28"/>
      <c r="H49" s="28"/>
      <c r="I49" s="74"/>
      <c r="J49" s="74"/>
      <c r="K49" s="83"/>
      <c r="L49" s="83"/>
      <c r="M4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4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49" s="74"/>
      <c r="P49" s="74"/>
      <c r="Q49" s="113">
        <f>IF(AND(TestingDataBldg1[[#This Row],[Remediation Material Costs]]="[enter $]",TestingDataBldg1[[#This Row],[Remediation Labor Costs]]="[enter $]"),"[autofill]",SUM(TestingDataBldg1[[#This Row],[Remediation Material Costs]:[Remediation Labor Costs]]))</f>
        <v>0</v>
      </c>
      <c r="R49" s="29"/>
    </row>
    <row r="50" spans="2:18" x14ac:dyDescent="0.25">
      <c r="B50" s="26"/>
      <c r="C50" s="30"/>
      <c r="D50" s="27"/>
      <c r="E50" s="28"/>
      <c r="F50" s="28"/>
      <c r="G50" s="28"/>
      <c r="H50" s="28"/>
      <c r="I50" s="74"/>
      <c r="J50" s="74"/>
      <c r="K50" s="83"/>
      <c r="L50" s="83"/>
      <c r="M5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0" s="74"/>
      <c r="P50" s="74"/>
      <c r="Q50" s="113">
        <f>IF(AND(TestingDataBldg1[[#This Row],[Remediation Material Costs]]="[enter $]",TestingDataBldg1[[#This Row],[Remediation Labor Costs]]="[enter $]"),"[autofill]",SUM(TestingDataBldg1[[#This Row],[Remediation Material Costs]:[Remediation Labor Costs]]))</f>
        <v>0</v>
      </c>
      <c r="R50" s="29"/>
    </row>
    <row r="51" spans="2:18" x14ac:dyDescent="0.25">
      <c r="B51" s="26"/>
      <c r="C51" s="30"/>
      <c r="D51" s="27"/>
      <c r="E51" s="28"/>
      <c r="F51" s="28"/>
      <c r="G51" s="28"/>
      <c r="H51" s="28"/>
      <c r="I51" s="74"/>
      <c r="J51" s="74"/>
      <c r="K51" s="83"/>
      <c r="L51" s="83"/>
      <c r="M5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1" s="74"/>
      <c r="P51" s="74"/>
      <c r="Q51" s="113">
        <f>IF(AND(TestingDataBldg1[[#This Row],[Remediation Material Costs]]="[enter $]",TestingDataBldg1[[#This Row],[Remediation Labor Costs]]="[enter $]"),"[autofill]",SUM(TestingDataBldg1[[#This Row],[Remediation Material Costs]:[Remediation Labor Costs]]))</f>
        <v>0</v>
      </c>
      <c r="R51" s="29"/>
    </row>
    <row r="52" spans="2:18" x14ac:dyDescent="0.25">
      <c r="B52" s="26"/>
      <c r="C52" s="30"/>
      <c r="D52" s="27"/>
      <c r="E52" s="28"/>
      <c r="F52" s="28"/>
      <c r="G52" s="28"/>
      <c r="H52" s="28"/>
      <c r="I52" s="74"/>
      <c r="J52" s="74"/>
      <c r="K52" s="83"/>
      <c r="L52" s="83"/>
      <c r="M5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2" s="74"/>
      <c r="P52" s="74"/>
      <c r="Q52" s="113">
        <f>IF(AND(TestingDataBldg1[[#This Row],[Remediation Material Costs]]="[enter $]",TestingDataBldg1[[#This Row],[Remediation Labor Costs]]="[enter $]"),"[autofill]",SUM(TestingDataBldg1[[#This Row],[Remediation Material Costs]:[Remediation Labor Costs]]))</f>
        <v>0</v>
      </c>
      <c r="R52" s="29"/>
    </row>
    <row r="53" spans="2:18" x14ac:dyDescent="0.25">
      <c r="B53" s="26"/>
      <c r="C53" s="30"/>
      <c r="D53" s="27"/>
      <c r="E53" s="28"/>
      <c r="F53" s="28"/>
      <c r="G53" s="28"/>
      <c r="H53" s="28"/>
      <c r="I53" s="74"/>
      <c r="J53" s="74"/>
      <c r="K53" s="83"/>
      <c r="L53" s="83"/>
      <c r="M5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3" s="74"/>
      <c r="P53" s="74"/>
      <c r="Q53" s="113">
        <f>IF(AND(TestingDataBldg1[[#This Row],[Remediation Material Costs]]="[enter $]",TestingDataBldg1[[#This Row],[Remediation Labor Costs]]="[enter $]"),"[autofill]",SUM(TestingDataBldg1[[#This Row],[Remediation Material Costs]:[Remediation Labor Costs]]))</f>
        <v>0</v>
      </c>
      <c r="R53" s="29"/>
    </row>
    <row r="54" spans="2:18" x14ac:dyDescent="0.25">
      <c r="B54" s="26"/>
      <c r="C54" s="30"/>
      <c r="D54" s="27"/>
      <c r="E54" s="28"/>
      <c r="F54" s="28"/>
      <c r="G54" s="28"/>
      <c r="H54" s="28"/>
      <c r="I54" s="74"/>
      <c r="J54" s="74"/>
      <c r="K54" s="83"/>
      <c r="L54" s="83"/>
      <c r="M5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4" s="74"/>
      <c r="P54" s="74"/>
      <c r="Q54" s="113">
        <f>IF(AND(TestingDataBldg1[[#This Row],[Remediation Material Costs]]="[enter $]",TestingDataBldg1[[#This Row],[Remediation Labor Costs]]="[enter $]"),"[autofill]",SUM(TestingDataBldg1[[#This Row],[Remediation Material Costs]:[Remediation Labor Costs]]))</f>
        <v>0</v>
      </c>
      <c r="R54" s="29"/>
    </row>
    <row r="55" spans="2:18" x14ac:dyDescent="0.25">
      <c r="B55" s="26"/>
      <c r="C55" s="30"/>
      <c r="D55" s="27"/>
      <c r="E55" s="28"/>
      <c r="F55" s="28"/>
      <c r="G55" s="28"/>
      <c r="H55" s="28"/>
      <c r="I55" s="74"/>
      <c r="J55" s="74"/>
      <c r="K55" s="83"/>
      <c r="L55" s="83"/>
      <c r="M5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5" s="74"/>
      <c r="P55" s="74"/>
      <c r="Q55" s="113">
        <f>IF(AND(TestingDataBldg1[[#This Row],[Remediation Material Costs]]="[enter $]",TestingDataBldg1[[#This Row],[Remediation Labor Costs]]="[enter $]"),"[autofill]",SUM(TestingDataBldg1[[#This Row],[Remediation Material Costs]:[Remediation Labor Costs]]))</f>
        <v>0</v>
      </c>
      <c r="R55" s="29"/>
    </row>
    <row r="56" spans="2:18" x14ac:dyDescent="0.25">
      <c r="B56" s="26"/>
      <c r="C56" s="30"/>
      <c r="D56" s="27"/>
      <c r="E56" s="28"/>
      <c r="F56" s="28"/>
      <c r="G56" s="28"/>
      <c r="H56" s="28"/>
      <c r="I56" s="74"/>
      <c r="J56" s="74"/>
      <c r="K56" s="83"/>
      <c r="L56" s="83"/>
      <c r="M5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6" s="74"/>
      <c r="P56" s="74"/>
      <c r="Q56" s="113">
        <f>IF(AND(TestingDataBldg1[[#This Row],[Remediation Material Costs]]="[enter $]",TestingDataBldg1[[#This Row],[Remediation Labor Costs]]="[enter $]"),"[autofill]",SUM(TestingDataBldg1[[#This Row],[Remediation Material Costs]:[Remediation Labor Costs]]))</f>
        <v>0</v>
      </c>
      <c r="R56" s="29"/>
    </row>
    <row r="57" spans="2:18" x14ac:dyDescent="0.25">
      <c r="B57" s="26"/>
      <c r="C57" s="30"/>
      <c r="D57" s="27"/>
      <c r="E57" s="28"/>
      <c r="F57" s="28"/>
      <c r="G57" s="28"/>
      <c r="H57" s="28"/>
      <c r="I57" s="74"/>
      <c r="J57" s="74"/>
      <c r="K57" s="83"/>
      <c r="L57" s="83"/>
      <c r="M5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7" s="74"/>
      <c r="P57" s="74"/>
      <c r="Q57" s="113">
        <f>IF(AND(TestingDataBldg1[[#This Row],[Remediation Material Costs]]="[enter $]",TestingDataBldg1[[#This Row],[Remediation Labor Costs]]="[enter $]"),"[autofill]",SUM(TestingDataBldg1[[#This Row],[Remediation Material Costs]:[Remediation Labor Costs]]))</f>
        <v>0</v>
      </c>
      <c r="R57" s="29"/>
    </row>
    <row r="58" spans="2:18" x14ac:dyDescent="0.25">
      <c r="B58" s="26"/>
      <c r="C58" s="30"/>
      <c r="D58" s="27"/>
      <c r="E58" s="28"/>
      <c r="F58" s="28"/>
      <c r="G58" s="28"/>
      <c r="H58" s="28"/>
      <c r="I58" s="74"/>
      <c r="J58" s="74"/>
      <c r="K58" s="83"/>
      <c r="L58" s="83"/>
      <c r="M5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8" s="74"/>
      <c r="P58" s="74"/>
      <c r="Q58" s="113">
        <f>IF(AND(TestingDataBldg1[[#This Row],[Remediation Material Costs]]="[enter $]",TestingDataBldg1[[#This Row],[Remediation Labor Costs]]="[enter $]"),"[autofill]",SUM(TestingDataBldg1[[#This Row],[Remediation Material Costs]:[Remediation Labor Costs]]))</f>
        <v>0</v>
      </c>
      <c r="R58" s="29"/>
    </row>
    <row r="59" spans="2:18" x14ac:dyDescent="0.25">
      <c r="B59" s="26"/>
      <c r="C59" s="30"/>
      <c r="D59" s="27"/>
      <c r="E59" s="28"/>
      <c r="F59" s="28"/>
      <c r="G59" s="28"/>
      <c r="H59" s="28"/>
      <c r="I59" s="74"/>
      <c r="J59" s="74"/>
      <c r="K59" s="83"/>
      <c r="L59" s="83"/>
      <c r="M5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5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59" s="74"/>
      <c r="P59" s="74"/>
      <c r="Q59" s="113">
        <f>IF(AND(TestingDataBldg1[[#This Row],[Remediation Material Costs]]="[enter $]",TestingDataBldg1[[#This Row],[Remediation Labor Costs]]="[enter $]"),"[autofill]",SUM(TestingDataBldg1[[#This Row],[Remediation Material Costs]:[Remediation Labor Costs]]))</f>
        <v>0</v>
      </c>
      <c r="R59" s="29"/>
    </row>
    <row r="60" spans="2:18" x14ac:dyDescent="0.25">
      <c r="B60" s="26"/>
      <c r="C60" s="30"/>
      <c r="D60" s="27"/>
      <c r="E60" s="28"/>
      <c r="F60" s="28"/>
      <c r="G60" s="28"/>
      <c r="H60" s="28"/>
      <c r="I60" s="74"/>
      <c r="J60" s="74"/>
      <c r="K60" s="83"/>
      <c r="L60" s="83"/>
      <c r="M6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0" s="74"/>
      <c r="P60" s="74"/>
      <c r="Q60" s="113">
        <f>IF(AND(TestingDataBldg1[[#This Row],[Remediation Material Costs]]="[enter $]",TestingDataBldg1[[#This Row],[Remediation Labor Costs]]="[enter $]"),"[autofill]",SUM(TestingDataBldg1[[#This Row],[Remediation Material Costs]:[Remediation Labor Costs]]))</f>
        <v>0</v>
      </c>
      <c r="R60" s="29"/>
    </row>
    <row r="61" spans="2:18" x14ac:dyDescent="0.25">
      <c r="B61" s="26"/>
      <c r="C61" s="30"/>
      <c r="D61" s="27"/>
      <c r="E61" s="28"/>
      <c r="F61" s="28"/>
      <c r="G61" s="28"/>
      <c r="H61" s="28"/>
      <c r="I61" s="74"/>
      <c r="J61" s="74"/>
      <c r="K61" s="83"/>
      <c r="L61" s="83"/>
      <c r="M6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1" s="74"/>
      <c r="P61" s="74"/>
      <c r="Q61" s="113">
        <f>IF(AND(TestingDataBldg1[[#This Row],[Remediation Material Costs]]="[enter $]",TestingDataBldg1[[#This Row],[Remediation Labor Costs]]="[enter $]"),"[autofill]",SUM(TestingDataBldg1[[#This Row],[Remediation Material Costs]:[Remediation Labor Costs]]))</f>
        <v>0</v>
      </c>
      <c r="R61" s="29"/>
    </row>
    <row r="62" spans="2:18" x14ac:dyDescent="0.25">
      <c r="B62" s="26"/>
      <c r="C62" s="30"/>
      <c r="D62" s="27"/>
      <c r="E62" s="28"/>
      <c r="F62" s="28"/>
      <c r="G62" s="28"/>
      <c r="H62" s="28"/>
      <c r="I62" s="74"/>
      <c r="J62" s="74"/>
      <c r="K62" s="83"/>
      <c r="L62" s="83"/>
      <c r="M6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2" s="74"/>
      <c r="P62" s="74"/>
      <c r="Q62" s="113">
        <f>IF(AND(TestingDataBldg1[[#This Row],[Remediation Material Costs]]="[enter $]",TestingDataBldg1[[#This Row],[Remediation Labor Costs]]="[enter $]"),"[autofill]",SUM(TestingDataBldg1[[#This Row],[Remediation Material Costs]:[Remediation Labor Costs]]))</f>
        <v>0</v>
      </c>
      <c r="R62" s="29"/>
    </row>
    <row r="63" spans="2:18" x14ac:dyDescent="0.25">
      <c r="B63" s="26"/>
      <c r="C63" s="30"/>
      <c r="D63" s="27"/>
      <c r="E63" s="28"/>
      <c r="F63" s="28"/>
      <c r="G63" s="28"/>
      <c r="H63" s="28"/>
      <c r="I63" s="74"/>
      <c r="J63" s="74"/>
      <c r="K63" s="83"/>
      <c r="L63" s="83"/>
      <c r="M6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3" s="74"/>
      <c r="P63" s="74"/>
      <c r="Q63" s="113">
        <f>IF(AND(TestingDataBldg1[[#This Row],[Remediation Material Costs]]="[enter $]",TestingDataBldg1[[#This Row],[Remediation Labor Costs]]="[enter $]"),"[autofill]",SUM(TestingDataBldg1[[#This Row],[Remediation Material Costs]:[Remediation Labor Costs]]))</f>
        <v>0</v>
      </c>
      <c r="R63" s="29"/>
    </row>
    <row r="64" spans="2:18" x14ac:dyDescent="0.25">
      <c r="B64" s="26"/>
      <c r="C64" s="30"/>
      <c r="D64" s="27"/>
      <c r="E64" s="28"/>
      <c r="F64" s="28"/>
      <c r="G64" s="28"/>
      <c r="H64" s="28"/>
      <c r="I64" s="74"/>
      <c r="J64" s="74"/>
      <c r="K64" s="83"/>
      <c r="L64" s="83"/>
      <c r="M6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4" s="74"/>
      <c r="P64" s="74"/>
      <c r="Q64" s="113">
        <f>IF(AND(TestingDataBldg1[[#This Row],[Remediation Material Costs]]="[enter $]",TestingDataBldg1[[#This Row],[Remediation Labor Costs]]="[enter $]"),"[autofill]",SUM(TestingDataBldg1[[#This Row],[Remediation Material Costs]:[Remediation Labor Costs]]))</f>
        <v>0</v>
      </c>
      <c r="R64" s="29"/>
    </row>
    <row r="65" spans="2:18" x14ac:dyDescent="0.25">
      <c r="B65" s="26"/>
      <c r="C65" s="30"/>
      <c r="D65" s="27"/>
      <c r="E65" s="28"/>
      <c r="F65" s="28"/>
      <c r="G65" s="28"/>
      <c r="H65" s="28"/>
      <c r="I65" s="74"/>
      <c r="J65" s="74"/>
      <c r="K65" s="83"/>
      <c r="L65" s="83"/>
      <c r="M6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5" s="74"/>
      <c r="P65" s="74"/>
      <c r="Q65" s="113">
        <f>IF(AND(TestingDataBldg1[[#This Row],[Remediation Material Costs]]="[enter $]",TestingDataBldg1[[#This Row],[Remediation Labor Costs]]="[enter $]"),"[autofill]",SUM(TestingDataBldg1[[#This Row],[Remediation Material Costs]:[Remediation Labor Costs]]))</f>
        <v>0</v>
      </c>
      <c r="R65" s="29"/>
    </row>
    <row r="66" spans="2:18" x14ac:dyDescent="0.25">
      <c r="B66" s="26"/>
      <c r="C66" s="30"/>
      <c r="D66" s="27"/>
      <c r="E66" s="28"/>
      <c r="F66" s="28"/>
      <c r="G66" s="28"/>
      <c r="H66" s="28"/>
      <c r="I66" s="74"/>
      <c r="J66" s="74"/>
      <c r="K66" s="83"/>
      <c r="L66" s="83"/>
      <c r="M6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6" s="74"/>
      <c r="P66" s="74"/>
      <c r="Q66" s="113">
        <f>IF(AND(TestingDataBldg1[[#This Row],[Remediation Material Costs]]="[enter $]",TestingDataBldg1[[#This Row],[Remediation Labor Costs]]="[enter $]"),"[autofill]",SUM(TestingDataBldg1[[#This Row],[Remediation Material Costs]:[Remediation Labor Costs]]))</f>
        <v>0</v>
      </c>
      <c r="R66" s="29"/>
    </row>
    <row r="67" spans="2:18" x14ac:dyDescent="0.25">
      <c r="B67" s="26"/>
      <c r="C67" s="30"/>
      <c r="D67" s="27"/>
      <c r="E67" s="28"/>
      <c r="F67" s="28"/>
      <c r="G67" s="28"/>
      <c r="H67" s="28"/>
      <c r="I67" s="74"/>
      <c r="J67" s="74"/>
      <c r="K67" s="83"/>
      <c r="L67" s="83"/>
      <c r="M6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7" s="74"/>
      <c r="P67" s="74"/>
      <c r="Q67" s="113">
        <f>IF(AND(TestingDataBldg1[[#This Row],[Remediation Material Costs]]="[enter $]",TestingDataBldg1[[#This Row],[Remediation Labor Costs]]="[enter $]"),"[autofill]",SUM(TestingDataBldg1[[#This Row],[Remediation Material Costs]:[Remediation Labor Costs]]))</f>
        <v>0</v>
      </c>
      <c r="R67" s="29"/>
    </row>
    <row r="68" spans="2:18" x14ac:dyDescent="0.25">
      <c r="B68" s="26"/>
      <c r="C68" s="30"/>
      <c r="D68" s="27"/>
      <c r="E68" s="28"/>
      <c r="F68" s="28"/>
      <c r="G68" s="28"/>
      <c r="H68" s="28"/>
      <c r="I68" s="74"/>
      <c r="J68" s="74"/>
      <c r="K68" s="83"/>
      <c r="L68" s="83"/>
      <c r="M6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8" s="74"/>
      <c r="P68" s="74"/>
      <c r="Q68" s="113">
        <f>IF(AND(TestingDataBldg1[[#This Row],[Remediation Material Costs]]="[enter $]",TestingDataBldg1[[#This Row],[Remediation Labor Costs]]="[enter $]"),"[autofill]",SUM(TestingDataBldg1[[#This Row],[Remediation Material Costs]:[Remediation Labor Costs]]))</f>
        <v>0</v>
      </c>
      <c r="R68" s="29"/>
    </row>
    <row r="69" spans="2:18" x14ac:dyDescent="0.25">
      <c r="B69" s="26"/>
      <c r="C69" s="30"/>
      <c r="D69" s="27"/>
      <c r="E69" s="28"/>
      <c r="F69" s="28"/>
      <c r="G69" s="28"/>
      <c r="H69" s="28"/>
      <c r="I69" s="74"/>
      <c r="J69" s="74"/>
      <c r="K69" s="83"/>
      <c r="L69" s="83"/>
      <c r="M6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6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69" s="74"/>
      <c r="P69" s="74"/>
      <c r="Q69" s="113">
        <f>IF(AND(TestingDataBldg1[[#This Row],[Remediation Material Costs]]="[enter $]",TestingDataBldg1[[#This Row],[Remediation Labor Costs]]="[enter $]"),"[autofill]",SUM(TestingDataBldg1[[#This Row],[Remediation Material Costs]:[Remediation Labor Costs]]))</f>
        <v>0</v>
      </c>
      <c r="R69" s="29"/>
    </row>
    <row r="70" spans="2:18" x14ac:dyDescent="0.25">
      <c r="B70" s="26"/>
      <c r="C70" s="30"/>
      <c r="D70" s="27"/>
      <c r="E70" s="28"/>
      <c r="F70" s="28"/>
      <c r="G70" s="28"/>
      <c r="H70" s="28"/>
      <c r="I70" s="74"/>
      <c r="J70" s="74"/>
      <c r="K70" s="83"/>
      <c r="L70" s="83"/>
      <c r="M7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0" s="74"/>
      <c r="P70" s="74"/>
      <c r="Q70" s="113">
        <f>IF(AND(TestingDataBldg1[[#This Row],[Remediation Material Costs]]="[enter $]",TestingDataBldg1[[#This Row],[Remediation Labor Costs]]="[enter $]"),"[autofill]",SUM(TestingDataBldg1[[#This Row],[Remediation Material Costs]:[Remediation Labor Costs]]))</f>
        <v>0</v>
      </c>
      <c r="R70" s="29"/>
    </row>
    <row r="71" spans="2:18" x14ac:dyDescent="0.25">
      <c r="B71" s="26"/>
      <c r="C71" s="30"/>
      <c r="D71" s="27"/>
      <c r="E71" s="28"/>
      <c r="F71" s="28"/>
      <c r="G71" s="28"/>
      <c r="H71" s="28"/>
      <c r="I71" s="74"/>
      <c r="J71" s="74"/>
      <c r="K71" s="83"/>
      <c r="L71" s="83"/>
      <c r="M7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1" s="74"/>
      <c r="P71" s="74"/>
      <c r="Q71" s="113">
        <f>IF(AND(TestingDataBldg1[[#This Row],[Remediation Material Costs]]="[enter $]",TestingDataBldg1[[#This Row],[Remediation Labor Costs]]="[enter $]"),"[autofill]",SUM(TestingDataBldg1[[#This Row],[Remediation Material Costs]:[Remediation Labor Costs]]))</f>
        <v>0</v>
      </c>
      <c r="R71" s="29"/>
    </row>
    <row r="72" spans="2:18" x14ac:dyDescent="0.25">
      <c r="B72" s="26"/>
      <c r="C72" s="30"/>
      <c r="D72" s="27"/>
      <c r="E72" s="28"/>
      <c r="F72" s="28"/>
      <c r="G72" s="28"/>
      <c r="H72" s="28"/>
      <c r="I72" s="74"/>
      <c r="J72" s="74"/>
      <c r="K72" s="83"/>
      <c r="L72" s="83"/>
      <c r="M7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2" s="74"/>
      <c r="P72" s="74"/>
      <c r="Q72" s="113">
        <f>IF(AND(TestingDataBldg1[[#This Row],[Remediation Material Costs]]="[enter $]",TestingDataBldg1[[#This Row],[Remediation Labor Costs]]="[enter $]"),"[autofill]",SUM(TestingDataBldg1[[#This Row],[Remediation Material Costs]:[Remediation Labor Costs]]))</f>
        <v>0</v>
      </c>
      <c r="R72" s="29"/>
    </row>
    <row r="73" spans="2:18" x14ac:dyDescent="0.25">
      <c r="B73" s="26"/>
      <c r="C73" s="30"/>
      <c r="D73" s="27"/>
      <c r="E73" s="28"/>
      <c r="F73" s="28"/>
      <c r="G73" s="28"/>
      <c r="H73" s="28"/>
      <c r="I73" s="74"/>
      <c r="J73" s="74"/>
      <c r="K73" s="83"/>
      <c r="L73" s="83"/>
      <c r="M7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3" s="74"/>
      <c r="P73" s="74"/>
      <c r="Q73" s="113">
        <f>IF(AND(TestingDataBldg1[[#This Row],[Remediation Material Costs]]="[enter $]",TestingDataBldg1[[#This Row],[Remediation Labor Costs]]="[enter $]"),"[autofill]",SUM(TestingDataBldg1[[#This Row],[Remediation Material Costs]:[Remediation Labor Costs]]))</f>
        <v>0</v>
      </c>
      <c r="R73" s="29"/>
    </row>
    <row r="74" spans="2:18" x14ac:dyDescent="0.25">
      <c r="B74" s="26"/>
      <c r="C74" s="30"/>
      <c r="D74" s="27"/>
      <c r="E74" s="28"/>
      <c r="F74" s="28"/>
      <c r="G74" s="28"/>
      <c r="H74" s="28"/>
      <c r="I74" s="74"/>
      <c r="J74" s="74"/>
      <c r="K74" s="83"/>
      <c r="L74" s="83"/>
      <c r="M7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4" s="74"/>
      <c r="P74" s="74"/>
      <c r="Q74" s="113">
        <f>IF(AND(TestingDataBldg1[[#This Row],[Remediation Material Costs]]="[enter $]",TestingDataBldg1[[#This Row],[Remediation Labor Costs]]="[enter $]"),"[autofill]",SUM(TestingDataBldg1[[#This Row],[Remediation Material Costs]:[Remediation Labor Costs]]))</f>
        <v>0</v>
      </c>
      <c r="R74" s="29"/>
    </row>
    <row r="75" spans="2:18" x14ac:dyDescent="0.25">
      <c r="B75" s="26"/>
      <c r="C75" s="30"/>
      <c r="D75" s="27"/>
      <c r="E75" s="28"/>
      <c r="F75" s="28"/>
      <c r="G75" s="28"/>
      <c r="H75" s="28"/>
      <c r="I75" s="74"/>
      <c r="J75" s="74"/>
      <c r="K75" s="83"/>
      <c r="L75" s="83"/>
      <c r="M7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5" s="74"/>
      <c r="P75" s="74"/>
      <c r="Q75" s="113">
        <f>IF(AND(TestingDataBldg1[[#This Row],[Remediation Material Costs]]="[enter $]",TestingDataBldg1[[#This Row],[Remediation Labor Costs]]="[enter $]"),"[autofill]",SUM(TestingDataBldg1[[#This Row],[Remediation Material Costs]:[Remediation Labor Costs]]))</f>
        <v>0</v>
      </c>
      <c r="R75" s="29"/>
    </row>
    <row r="76" spans="2:18" x14ac:dyDescent="0.25">
      <c r="B76" s="26"/>
      <c r="C76" s="30"/>
      <c r="D76" s="27"/>
      <c r="E76" s="28"/>
      <c r="F76" s="28"/>
      <c r="G76" s="28"/>
      <c r="H76" s="28"/>
      <c r="I76" s="74"/>
      <c r="J76" s="74"/>
      <c r="K76" s="83"/>
      <c r="L76" s="83"/>
      <c r="M7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6" s="74"/>
      <c r="P76" s="74"/>
      <c r="Q76" s="113">
        <f>IF(AND(TestingDataBldg1[[#This Row],[Remediation Material Costs]]="[enter $]",TestingDataBldg1[[#This Row],[Remediation Labor Costs]]="[enter $]"),"[autofill]",SUM(TestingDataBldg1[[#This Row],[Remediation Material Costs]:[Remediation Labor Costs]]))</f>
        <v>0</v>
      </c>
      <c r="R76" s="29"/>
    </row>
    <row r="77" spans="2:18" x14ac:dyDescent="0.25">
      <c r="B77" s="26"/>
      <c r="C77" s="30"/>
      <c r="D77" s="27"/>
      <c r="E77" s="28"/>
      <c r="F77" s="28"/>
      <c r="G77" s="28"/>
      <c r="H77" s="28"/>
      <c r="I77" s="74"/>
      <c r="J77" s="74"/>
      <c r="K77" s="83"/>
      <c r="L77" s="83"/>
      <c r="M7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7" s="74"/>
      <c r="P77" s="74"/>
      <c r="Q77" s="113">
        <f>IF(AND(TestingDataBldg1[[#This Row],[Remediation Material Costs]]="[enter $]",TestingDataBldg1[[#This Row],[Remediation Labor Costs]]="[enter $]"),"[autofill]",SUM(TestingDataBldg1[[#This Row],[Remediation Material Costs]:[Remediation Labor Costs]]))</f>
        <v>0</v>
      </c>
      <c r="R77" s="29"/>
    </row>
    <row r="78" spans="2:18" x14ac:dyDescent="0.25">
      <c r="B78" s="26"/>
      <c r="C78" s="30"/>
      <c r="D78" s="27"/>
      <c r="E78" s="28"/>
      <c r="F78" s="28"/>
      <c r="G78" s="28"/>
      <c r="H78" s="28"/>
      <c r="I78" s="74"/>
      <c r="J78" s="74"/>
      <c r="K78" s="83"/>
      <c r="L78" s="83"/>
      <c r="M7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8" s="74"/>
      <c r="P78" s="74"/>
      <c r="Q78" s="113">
        <f>IF(AND(TestingDataBldg1[[#This Row],[Remediation Material Costs]]="[enter $]",TestingDataBldg1[[#This Row],[Remediation Labor Costs]]="[enter $]"),"[autofill]",SUM(TestingDataBldg1[[#This Row],[Remediation Material Costs]:[Remediation Labor Costs]]))</f>
        <v>0</v>
      </c>
      <c r="R78" s="29"/>
    </row>
    <row r="79" spans="2:18" x14ac:dyDescent="0.25">
      <c r="B79" s="26"/>
      <c r="C79" s="30"/>
      <c r="D79" s="27"/>
      <c r="E79" s="28"/>
      <c r="F79" s="28"/>
      <c r="G79" s="28"/>
      <c r="H79" s="28"/>
      <c r="I79" s="74"/>
      <c r="J79" s="74"/>
      <c r="K79" s="83"/>
      <c r="L79" s="83"/>
      <c r="M7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7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79" s="74"/>
      <c r="P79" s="74"/>
      <c r="Q79" s="113">
        <f>IF(AND(TestingDataBldg1[[#This Row],[Remediation Material Costs]]="[enter $]",TestingDataBldg1[[#This Row],[Remediation Labor Costs]]="[enter $]"),"[autofill]",SUM(TestingDataBldg1[[#This Row],[Remediation Material Costs]:[Remediation Labor Costs]]))</f>
        <v>0</v>
      </c>
      <c r="R79" s="29"/>
    </row>
    <row r="80" spans="2:18" x14ac:dyDescent="0.25">
      <c r="B80" s="26"/>
      <c r="C80" s="30"/>
      <c r="D80" s="27"/>
      <c r="E80" s="28"/>
      <c r="F80" s="28"/>
      <c r="G80" s="28"/>
      <c r="H80" s="28"/>
      <c r="I80" s="74"/>
      <c r="J80" s="74"/>
      <c r="K80" s="83"/>
      <c r="L80" s="83"/>
      <c r="M8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0" s="74"/>
      <c r="P80" s="74"/>
      <c r="Q80" s="113">
        <f>IF(AND(TestingDataBldg1[[#This Row],[Remediation Material Costs]]="[enter $]",TestingDataBldg1[[#This Row],[Remediation Labor Costs]]="[enter $]"),"[autofill]",SUM(TestingDataBldg1[[#This Row],[Remediation Material Costs]:[Remediation Labor Costs]]))</f>
        <v>0</v>
      </c>
      <c r="R80" s="29"/>
    </row>
    <row r="81" spans="2:18" x14ac:dyDescent="0.25">
      <c r="B81" s="26"/>
      <c r="C81" s="30"/>
      <c r="D81" s="27"/>
      <c r="E81" s="28"/>
      <c r="F81" s="28"/>
      <c r="G81" s="28"/>
      <c r="H81" s="28"/>
      <c r="I81" s="74"/>
      <c r="J81" s="74"/>
      <c r="K81" s="83"/>
      <c r="L81" s="83"/>
      <c r="M8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1" s="74"/>
      <c r="P81" s="74"/>
      <c r="Q81" s="113">
        <f>IF(AND(TestingDataBldg1[[#This Row],[Remediation Material Costs]]="[enter $]",TestingDataBldg1[[#This Row],[Remediation Labor Costs]]="[enter $]"),"[autofill]",SUM(TestingDataBldg1[[#This Row],[Remediation Material Costs]:[Remediation Labor Costs]]))</f>
        <v>0</v>
      </c>
      <c r="R81" s="29"/>
    </row>
    <row r="82" spans="2:18" x14ac:dyDescent="0.25">
      <c r="B82" s="26"/>
      <c r="C82" s="30"/>
      <c r="D82" s="27"/>
      <c r="E82" s="28"/>
      <c r="F82" s="28"/>
      <c r="G82" s="28"/>
      <c r="H82" s="28"/>
      <c r="I82" s="74"/>
      <c r="J82" s="74"/>
      <c r="K82" s="83"/>
      <c r="L82" s="83"/>
      <c r="M8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2" s="74"/>
      <c r="P82" s="74"/>
      <c r="Q82" s="113">
        <f>IF(AND(TestingDataBldg1[[#This Row],[Remediation Material Costs]]="[enter $]",TestingDataBldg1[[#This Row],[Remediation Labor Costs]]="[enter $]"),"[autofill]",SUM(TestingDataBldg1[[#This Row],[Remediation Material Costs]:[Remediation Labor Costs]]))</f>
        <v>0</v>
      </c>
      <c r="R82" s="29"/>
    </row>
    <row r="83" spans="2:18" x14ac:dyDescent="0.25">
      <c r="B83" s="26"/>
      <c r="C83" s="30"/>
      <c r="D83" s="27"/>
      <c r="E83" s="28"/>
      <c r="F83" s="28"/>
      <c r="G83" s="28"/>
      <c r="H83" s="28"/>
      <c r="I83" s="74"/>
      <c r="J83" s="74"/>
      <c r="K83" s="83"/>
      <c r="L83" s="83"/>
      <c r="M8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3" s="74"/>
      <c r="P83" s="74"/>
      <c r="Q83" s="113">
        <f>IF(AND(TestingDataBldg1[[#This Row],[Remediation Material Costs]]="[enter $]",TestingDataBldg1[[#This Row],[Remediation Labor Costs]]="[enter $]"),"[autofill]",SUM(TestingDataBldg1[[#This Row],[Remediation Material Costs]:[Remediation Labor Costs]]))</f>
        <v>0</v>
      </c>
      <c r="R83" s="29"/>
    </row>
    <row r="84" spans="2:18" x14ac:dyDescent="0.25">
      <c r="B84" s="26"/>
      <c r="C84" s="30"/>
      <c r="D84" s="27"/>
      <c r="E84" s="28"/>
      <c r="F84" s="28"/>
      <c r="G84" s="28"/>
      <c r="H84" s="28"/>
      <c r="I84" s="74"/>
      <c r="J84" s="74"/>
      <c r="K84" s="83"/>
      <c r="L84" s="83"/>
      <c r="M8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4" s="74"/>
      <c r="P84" s="74"/>
      <c r="Q84" s="113">
        <f>IF(AND(TestingDataBldg1[[#This Row],[Remediation Material Costs]]="[enter $]",TestingDataBldg1[[#This Row],[Remediation Labor Costs]]="[enter $]"),"[autofill]",SUM(TestingDataBldg1[[#This Row],[Remediation Material Costs]:[Remediation Labor Costs]]))</f>
        <v>0</v>
      </c>
      <c r="R84" s="29"/>
    </row>
    <row r="85" spans="2:18" x14ac:dyDescent="0.25">
      <c r="B85" s="26"/>
      <c r="C85" s="30"/>
      <c r="D85" s="27"/>
      <c r="E85" s="28"/>
      <c r="F85" s="28"/>
      <c r="G85" s="28"/>
      <c r="H85" s="28"/>
      <c r="I85" s="74"/>
      <c r="J85" s="74"/>
      <c r="K85" s="83"/>
      <c r="L85" s="83"/>
      <c r="M8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5" s="74"/>
      <c r="P85" s="74"/>
      <c r="Q85" s="113">
        <f>IF(AND(TestingDataBldg1[[#This Row],[Remediation Material Costs]]="[enter $]",TestingDataBldg1[[#This Row],[Remediation Labor Costs]]="[enter $]"),"[autofill]",SUM(TestingDataBldg1[[#This Row],[Remediation Material Costs]:[Remediation Labor Costs]]))</f>
        <v>0</v>
      </c>
      <c r="R85" s="29"/>
    </row>
    <row r="86" spans="2:18" x14ac:dyDescent="0.25">
      <c r="B86" s="26"/>
      <c r="C86" s="30"/>
      <c r="D86" s="27"/>
      <c r="E86" s="28"/>
      <c r="F86" s="28"/>
      <c r="G86" s="28"/>
      <c r="H86" s="28"/>
      <c r="I86" s="74"/>
      <c r="J86" s="74"/>
      <c r="K86" s="83"/>
      <c r="L86" s="83"/>
      <c r="M8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6" s="74"/>
      <c r="P86" s="74"/>
      <c r="Q86" s="113">
        <f>IF(AND(TestingDataBldg1[[#This Row],[Remediation Material Costs]]="[enter $]",TestingDataBldg1[[#This Row],[Remediation Labor Costs]]="[enter $]"),"[autofill]",SUM(TestingDataBldg1[[#This Row],[Remediation Material Costs]:[Remediation Labor Costs]]))</f>
        <v>0</v>
      </c>
      <c r="R86" s="29"/>
    </row>
    <row r="87" spans="2:18" x14ac:dyDescent="0.25">
      <c r="B87" s="26"/>
      <c r="C87" s="30"/>
      <c r="D87" s="27"/>
      <c r="E87" s="28"/>
      <c r="F87" s="28"/>
      <c r="G87" s="28"/>
      <c r="H87" s="28"/>
      <c r="I87" s="74"/>
      <c r="J87" s="74"/>
      <c r="K87" s="83"/>
      <c r="L87" s="83"/>
      <c r="M8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7" s="74"/>
      <c r="P87" s="74"/>
      <c r="Q87" s="113">
        <f>IF(AND(TestingDataBldg1[[#This Row],[Remediation Material Costs]]="[enter $]",TestingDataBldg1[[#This Row],[Remediation Labor Costs]]="[enter $]"),"[autofill]",SUM(TestingDataBldg1[[#This Row],[Remediation Material Costs]:[Remediation Labor Costs]]))</f>
        <v>0</v>
      </c>
      <c r="R87" s="29"/>
    </row>
    <row r="88" spans="2:18" x14ac:dyDescent="0.25">
      <c r="B88" s="26"/>
      <c r="C88" s="30"/>
      <c r="D88" s="27"/>
      <c r="E88" s="28"/>
      <c r="F88" s="28"/>
      <c r="G88" s="28"/>
      <c r="H88" s="28"/>
      <c r="I88" s="74"/>
      <c r="J88" s="74"/>
      <c r="K88" s="83"/>
      <c r="L88" s="83"/>
      <c r="M8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8" s="74"/>
      <c r="P88" s="74"/>
      <c r="Q88" s="113">
        <f>IF(AND(TestingDataBldg1[[#This Row],[Remediation Material Costs]]="[enter $]",TestingDataBldg1[[#This Row],[Remediation Labor Costs]]="[enter $]"),"[autofill]",SUM(TestingDataBldg1[[#This Row],[Remediation Material Costs]:[Remediation Labor Costs]]))</f>
        <v>0</v>
      </c>
      <c r="R88" s="29"/>
    </row>
    <row r="89" spans="2:18" x14ac:dyDescent="0.25">
      <c r="B89" s="26"/>
      <c r="C89" s="30"/>
      <c r="D89" s="27"/>
      <c r="E89" s="28"/>
      <c r="F89" s="28"/>
      <c r="G89" s="28"/>
      <c r="H89" s="28"/>
      <c r="I89" s="74"/>
      <c r="J89" s="74"/>
      <c r="K89" s="83"/>
      <c r="L89" s="83"/>
      <c r="M8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8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89" s="74"/>
      <c r="P89" s="74"/>
      <c r="Q89" s="113">
        <f>IF(AND(TestingDataBldg1[[#This Row],[Remediation Material Costs]]="[enter $]",TestingDataBldg1[[#This Row],[Remediation Labor Costs]]="[enter $]"),"[autofill]",SUM(TestingDataBldg1[[#This Row],[Remediation Material Costs]:[Remediation Labor Costs]]))</f>
        <v>0</v>
      </c>
      <c r="R89" s="29"/>
    </row>
    <row r="90" spans="2:18" x14ac:dyDescent="0.25">
      <c r="B90" s="26"/>
      <c r="C90" s="30"/>
      <c r="D90" s="27"/>
      <c r="E90" s="28"/>
      <c r="F90" s="28"/>
      <c r="G90" s="28"/>
      <c r="H90" s="28"/>
      <c r="I90" s="74"/>
      <c r="J90" s="74"/>
      <c r="K90" s="83"/>
      <c r="L90" s="83"/>
      <c r="M9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0" s="74"/>
      <c r="P90" s="74"/>
      <c r="Q90" s="113">
        <f>IF(AND(TestingDataBldg1[[#This Row],[Remediation Material Costs]]="[enter $]",TestingDataBldg1[[#This Row],[Remediation Labor Costs]]="[enter $]"),"[autofill]",SUM(TestingDataBldg1[[#This Row],[Remediation Material Costs]:[Remediation Labor Costs]]))</f>
        <v>0</v>
      </c>
      <c r="R90" s="29"/>
    </row>
    <row r="91" spans="2:18" x14ac:dyDescent="0.25">
      <c r="B91" s="26"/>
      <c r="C91" s="30"/>
      <c r="D91" s="27"/>
      <c r="E91" s="28"/>
      <c r="F91" s="28"/>
      <c r="G91" s="28"/>
      <c r="H91" s="28"/>
      <c r="I91" s="74"/>
      <c r="J91" s="74"/>
      <c r="K91" s="83"/>
      <c r="L91" s="83"/>
      <c r="M9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1" s="74"/>
      <c r="P91" s="74"/>
      <c r="Q91" s="113">
        <f>IF(AND(TestingDataBldg1[[#This Row],[Remediation Material Costs]]="[enter $]",TestingDataBldg1[[#This Row],[Remediation Labor Costs]]="[enter $]"),"[autofill]",SUM(TestingDataBldg1[[#This Row],[Remediation Material Costs]:[Remediation Labor Costs]]))</f>
        <v>0</v>
      </c>
      <c r="R91" s="29"/>
    </row>
    <row r="92" spans="2:18" x14ac:dyDescent="0.25">
      <c r="B92" s="26"/>
      <c r="C92" s="30"/>
      <c r="D92" s="27"/>
      <c r="E92" s="28"/>
      <c r="F92" s="28"/>
      <c r="G92" s="28"/>
      <c r="H92" s="28"/>
      <c r="I92" s="74"/>
      <c r="J92" s="74"/>
      <c r="K92" s="83"/>
      <c r="L92" s="83"/>
      <c r="M9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2" s="74"/>
      <c r="P92" s="74"/>
      <c r="Q92" s="113">
        <f>IF(AND(TestingDataBldg1[[#This Row],[Remediation Material Costs]]="[enter $]",TestingDataBldg1[[#This Row],[Remediation Labor Costs]]="[enter $]"),"[autofill]",SUM(TestingDataBldg1[[#This Row],[Remediation Material Costs]:[Remediation Labor Costs]]))</f>
        <v>0</v>
      </c>
      <c r="R92" s="29"/>
    </row>
    <row r="93" spans="2:18" x14ac:dyDescent="0.25">
      <c r="B93" s="26"/>
      <c r="C93" s="30"/>
      <c r="D93" s="27"/>
      <c r="E93" s="28"/>
      <c r="F93" s="28"/>
      <c r="G93" s="28"/>
      <c r="H93" s="28"/>
      <c r="I93" s="74"/>
      <c r="J93" s="74"/>
      <c r="K93" s="83"/>
      <c r="L93" s="83"/>
      <c r="M9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3" s="74"/>
      <c r="P93" s="74"/>
      <c r="Q93" s="113">
        <f>IF(AND(TestingDataBldg1[[#This Row],[Remediation Material Costs]]="[enter $]",TestingDataBldg1[[#This Row],[Remediation Labor Costs]]="[enter $]"),"[autofill]",SUM(TestingDataBldg1[[#This Row],[Remediation Material Costs]:[Remediation Labor Costs]]))</f>
        <v>0</v>
      </c>
      <c r="R93" s="29"/>
    </row>
    <row r="94" spans="2:18" x14ac:dyDescent="0.25">
      <c r="B94" s="26"/>
      <c r="C94" s="30"/>
      <c r="D94" s="27"/>
      <c r="E94" s="28"/>
      <c r="F94" s="28"/>
      <c r="G94" s="28"/>
      <c r="H94" s="28"/>
      <c r="I94" s="74"/>
      <c r="J94" s="74"/>
      <c r="K94" s="83"/>
      <c r="L94" s="83"/>
      <c r="M9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4" s="74"/>
      <c r="P94" s="74"/>
      <c r="Q94" s="113">
        <f>IF(AND(TestingDataBldg1[[#This Row],[Remediation Material Costs]]="[enter $]",TestingDataBldg1[[#This Row],[Remediation Labor Costs]]="[enter $]"),"[autofill]",SUM(TestingDataBldg1[[#This Row],[Remediation Material Costs]:[Remediation Labor Costs]]))</f>
        <v>0</v>
      </c>
      <c r="R94" s="29"/>
    </row>
    <row r="95" spans="2:18" x14ac:dyDescent="0.25">
      <c r="B95" s="26"/>
      <c r="C95" s="30"/>
      <c r="D95" s="27"/>
      <c r="E95" s="28"/>
      <c r="F95" s="28"/>
      <c r="G95" s="28"/>
      <c r="H95" s="28"/>
      <c r="I95" s="74"/>
      <c r="J95" s="74"/>
      <c r="K95" s="83"/>
      <c r="L95" s="83"/>
      <c r="M9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5" s="74"/>
      <c r="P95" s="74"/>
      <c r="Q95" s="113">
        <f>IF(AND(TestingDataBldg1[[#This Row],[Remediation Material Costs]]="[enter $]",TestingDataBldg1[[#This Row],[Remediation Labor Costs]]="[enter $]"),"[autofill]",SUM(TestingDataBldg1[[#This Row],[Remediation Material Costs]:[Remediation Labor Costs]]))</f>
        <v>0</v>
      </c>
      <c r="R95" s="29"/>
    </row>
    <row r="96" spans="2:18" x14ac:dyDescent="0.25">
      <c r="B96" s="26"/>
      <c r="C96" s="30"/>
      <c r="D96" s="27"/>
      <c r="E96" s="28"/>
      <c r="F96" s="28"/>
      <c r="G96" s="28"/>
      <c r="H96" s="28"/>
      <c r="I96" s="74"/>
      <c r="J96" s="74"/>
      <c r="K96" s="83"/>
      <c r="L96" s="83"/>
      <c r="M9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6" s="74"/>
      <c r="P96" s="74"/>
      <c r="Q96" s="113">
        <f>IF(AND(TestingDataBldg1[[#This Row],[Remediation Material Costs]]="[enter $]",TestingDataBldg1[[#This Row],[Remediation Labor Costs]]="[enter $]"),"[autofill]",SUM(TestingDataBldg1[[#This Row],[Remediation Material Costs]:[Remediation Labor Costs]]))</f>
        <v>0</v>
      </c>
      <c r="R96" s="29"/>
    </row>
    <row r="97" spans="2:18" x14ac:dyDescent="0.25">
      <c r="B97" s="26"/>
      <c r="C97" s="30"/>
      <c r="D97" s="27"/>
      <c r="E97" s="28"/>
      <c r="F97" s="28"/>
      <c r="G97" s="28"/>
      <c r="H97" s="28"/>
      <c r="I97" s="74"/>
      <c r="J97" s="74"/>
      <c r="K97" s="83"/>
      <c r="L97" s="83"/>
      <c r="M9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7" s="74"/>
      <c r="P97" s="74"/>
      <c r="Q97" s="113">
        <f>IF(AND(TestingDataBldg1[[#This Row],[Remediation Material Costs]]="[enter $]",TestingDataBldg1[[#This Row],[Remediation Labor Costs]]="[enter $]"),"[autofill]",SUM(TestingDataBldg1[[#This Row],[Remediation Material Costs]:[Remediation Labor Costs]]))</f>
        <v>0</v>
      </c>
      <c r="R97" s="29"/>
    </row>
    <row r="98" spans="2:18" x14ac:dyDescent="0.25">
      <c r="B98" s="26"/>
      <c r="C98" s="30"/>
      <c r="D98" s="27"/>
      <c r="E98" s="28"/>
      <c r="F98" s="28"/>
      <c r="G98" s="28"/>
      <c r="H98" s="28"/>
      <c r="I98" s="74"/>
      <c r="J98" s="74"/>
      <c r="K98" s="83"/>
      <c r="L98" s="83"/>
      <c r="M9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8" s="74"/>
      <c r="P98" s="74"/>
      <c r="Q98" s="113">
        <f>IF(AND(TestingDataBldg1[[#This Row],[Remediation Material Costs]]="[enter $]",TestingDataBldg1[[#This Row],[Remediation Labor Costs]]="[enter $]"),"[autofill]",SUM(TestingDataBldg1[[#This Row],[Remediation Material Costs]:[Remediation Labor Costs]]))</f>
        <v>0</v>
      </c>
      <c r="R98" s="29"/>
    </row>
    <row r="99" spans="2:18" x14ac:dyDescent="0.25">
      <c r="B99" s="26"/>
      <c r="C99" s="30"/>
      <c r="D99" s="27"/>
      <c r="E99" s="28"/>
      <c r="F99" s="28"/>
      <c r="G99" s="28"/>
      <c r="H99" s="28"/>
      <c r="I99" s="74"/>
      <c r="J99" s="74"/>
      <c r="K99" s="83"/>
      <c r="L99" s="83"/>
      <c r="M9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9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99" s="74"/>
      <c r="P99" s="74"/>
      <c r="Q99" s="113">
        <f>IF(AND(TestingDataBldg1[[#This Row],[Remediation Material Costs]]="[enter $]",TestingDataBldg1[[#This Row],[Remediation Labor Costs]]="[enter $]"),"[autofill]",SUM(TestingDataBldg1[[#This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0" s="74"/>
      <c r="P100" s="74"/>
      <c r="Q100" s="113">
        <f>IF(AND(TestingDataBldg1[[#This Row],[Remediation Material Costs]]="[enter $]",TestingDataBldg1[[#This Row],[Remediation Labor Costs]]="[enter $]"),"[autofill]",SUM(TestingDataBldg1[[#This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1" s="74"/>
      <c r="P101" s="74"/>
      <c r="Q101" s="113">
        <f>IF(AND(TestingDataBldg1[[#This Row],[Remediation Material Costs]]="[enter $]",TestingDataBldg1[[#This Row],[Remediation Labor Costs]]="[enter $]"),"[autofill]",SUM(TestingDataBldg1[[#This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2" s="74"/>
      <c r="P102" s="74"/>
      <c r="Q102" s="113">
        <f>IF(AND(TestingDataBldg1[[#This Row],[Remediation Material Costs]]="[enter $]",TestingDataBldg1[[#This Row],[Remediation Labor Costs]]="[enter $]"),"[autofill]",SUM(TestingDataBldg1[[#This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3" s="74"/>
      <c r="P103" s="74"/>
      <c r="Q103" s="113">
        <f>IF(AND(TestingDataBldg1[[#This Row],[Remediation Material Costs]]="[enter $]",TestingDataBldg1[[#This Row],[Remediation Labor Costs]]="[enter $]"),"[autofill]",SUM(TestingDataBldg1[[#This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4" s="74"/>
      <c r="P104" s="74"/>
      <c r="Q104" s="113">
        <f>IF(AND(TestingDataBldg1[[#This Row],[Remediation Material Costs]]="[enter $]",TestingDataBldg1[[#This Row],[Remediation Labor Costs]]="[enter $]"),"[autofill]",SUM(TestingDataBldg1[[#This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5" s="74"/>
      <c r="P105" s="74"/>
      <c r="Q105" s="113">
        <f>IF(AND(TestingDataBldg1[[#This Row],[Remediation Material Costs]]="[enter $]",TestingDataBldg1[[#This Row],[Remediation Labor Costs]]="[enter $]"),"[autofill]",SUM(TestingDataBldg1[[#This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6" s="74"/>
      <c r="P106" s="74"/>
      <c r="Q106" s="113">
        <f>IF(AND(TestingDataBldg1[[#This Row],[Remediation Material Costs]]="[enter $]",TestingDataBldg1[[#This Row],[Remediation Labor Costs]]="[enter $]"),"[autofill]",SUM(TestingDataBldg1[[#This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7" s="74"/>
      <c r="P107" s="74"/>
      <c r="Q107" s="113">
        <f>IF(AND(TestingDataBldg1[[#This Row],[Remediation Material Costs]]="[enter $]",TestingDataBldg1[[#This Row],[Remediation Labor Costs]]="[enter $]"),"[autofill]",SUM(TestingDataBldg1[[#This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8" s="74"/>
      <c r="P108" s="74"/>
      <c r="Q108" s="113">
        <f>IF(AND(TestingDataBldg1[[#This Row],[Remediation Material Costs]]="[enter $]",TestingDataBldg1[[#This Row],[Remediation Labor Costs]]="[enter $]"),"[autofill]",SUM(TestingDataBldg1[[#This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0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09" s="74"/>
      <c r="P109" s="74"/>
      <c r="Q109" s="113">
        <f>IF(AND(TestingDataBldg1[[#This Row],[Remediation Material Costs]]="[enter $]",TestingDataBldg1[[#This Row],[Remediation Labor Costs]]="[enter $]"),"[autofill]",SUM(TestingDataBldg1[[#This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0" s="74"/>
      <c r="P110" s="74"/>
      <c r="Q110" s="113">
        <f>IF(AND(TestingDataBldg1[[#This Row],[Remediation Material Costs]]="[enter $]",TestingDataBldg1[[#This Row],[Remediation Labor Costs]]="[enter $]"),"[autofill]",SUM(TestingDataBldg1[[#This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1" s="74"/>
      <c r="P111" s="74"/>
      <c r="Q111" s="113">
        <f>IF(AND(TestingDataBldg1[[#This Row],[Remediation Material Costs]]="[enter $]",TestingDataBldg1[[#This Row],[Remediation Labor Costs]]="[enter $]"),"[autofill]",SUM(TestingDataBldg1[[#This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2" s="74"/>
      <c r="P112" s="74"/>
      <c r="Q112" s="113">
        <f>IF(AND(TestingDataBldg1[[#This Row],[Remediation Material Costs]]="[enter $]",TestingDataBldg1[[#This Row],[Remediation Labor Costs]]="[enter $]"),"[autofill]",SUM(TestingDataBldg1[[#This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3" s="74"/>
      <c r="P113" s="74"/>
      <c r="Q113" s="113">
        <f>IF(AND(TestingDataBldg1[[#This Row],[Remediation Material Costs]]="[enter $]",TestingDataBldg1[[#This Row],[Remediation Labor Costs]]="[enter $]"),"[autofill]",SUM(TestingDataBldg1[[#This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4" s="74"/>
      <c r="P114" s="74"/>
      <c r="Q114" s="113">
        <f>IF(AND(TestingDataBldg1[[#This Row],[Remediation Material Costs]]="[enter $]",TestingDataBldg1[[#This Row],[Remediation Labor Costs]]="[enter $]"),"[autofill]",SUM(TestingDataBldg1[[#This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5" s="74"/>
      <c r="P115" s="74"/>
      <c r="Q115" s="113">
        <f>IF(AND(TestingDataBldg1[[#This Row],[Remediation Material Costs]]="[enter $]",TestingDataBldg1[[#This Row],[Remediation Labor Costs]]="[enter $]"),"[autofill]",SUM(TestingDataBldg1[[#This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6" s="74"/>
      <c r="P116" s="74"/>
      <c r="Q116" s="113">
        <f>IF(AND(TestingDataBldg1[[#This Row],[Remediation Material Costs]]="[enter $]",TestingDataBldg1[[#This Row],[Remediation Labor Costs]]="[enter $]"),"[autofill]",SUM(TestingDataBldg1[[#This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7" s="74"/>
      <c r="P117" s="74"/>
      <c r="Q117" s="113">
        <f>IF(AND(TestingDataBldg1[[#This Row],[Remediation Material Costs]]="[enter $]",TestingDataBldg1[[#This Row],[Remediation Labor Costs]]="[enter $]"),"[autofill]",SUM(TestingDataBldg1[[#This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8" s="74"/>
      <c r="P118" s="74"/>
      <c r="Q118" s="113">
        <f>IF(AND(TestingDataBldg1[[#This Row],[Remediation Material Costs]]="[enter $]",TestingDataBldg1[[#This Row],[Remediation Labor Costs]]="[enter $]"),"[autofill]",SUM(TestingDataBldg1[[#This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1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19" s="74"/>
      <c r="P119" s="74"/>
      <c r="Q119" s="113">
        <f>IF(AND(TestingDataBldg1[[#This Row],[Remediation Material Costs]]="[enter $]",TestingDataBldg1[[#This Row],[Remediation Labor Costs]]="[enter $]"),"[autofill]",SUM(TestingDataBldg1[[#This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0" s="74"/>
      <c r="P120" s="74"/>
      <c r="Q120" s="113">
        <f>IF(AND(TestingDataBldg1[[#This Row],[Remediation Material Costs]]="[enter $]",TestingDataBldg1[[#This Row],[Remediation Labor Costs]]="[enter $]"),"[autofill]",SUM(TestingDataBldg1[[#This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1" s="74"/>
      <c r="P121" s="74"/>
      <c r="Q121" s="113">
        <f>IF(AND(TestingDataBldg1[[#This Row],[Remediation Material Costs]]="[enter $]",TestingDataBldg1[[#This Row],[Remediation Labor Costs]]="[enter $]"),"[autofill]",SUM(TestingDataBldg1[[#This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2" s="74"/>
      <c r="P122" s="74"/>
      <c r="Q122" s="113">
        <f>IF(AND(TestingDataBldg1[[#This Row],[Remediation Material Costs]]="[enter $]",TestingDataBldg1[[#This Row],[Remediation Labor Costs]]="[enter $]"),"[autofill]",SUM(TestingDataBldg1[[#This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3" s="74"/>
      <c r="P123" s="74"/>
      <c r="Q123" s="113">
        <f>IF(AND(TestingDataBldg1[[#This Row],[Remediation Material Costs]]="[enter $]",TestingDataBldg1[[#This Row],[Remediation Labor Costs]]="[enter $]"),"[autofill]",SUM(TestingDataBldg1[[#This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4" s="74"/>
      <c r="P124" s="74"/>
      <c r="Q124" s="113">
        <f>IF(AND(TestingDataBldg1[[#This Row],[Remediation Material Costs]]="[enter $]",TestingDataBldg1[[#This Row],[Remediation Labor Costs]]="[enter $]"),"[autofill]",SUM(TestingDataBldg1[[#This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5" s="74"/>
      <c r="P125" s="74"/>
      <c r="Q125" s="113">
        <f>IF(AND(TestingDataBldg1[[#This Row],[Remediation Material Costs]]="[enter $]",TestingDataBldg1[[#This Row],[Remediation Labor Costs]]="[enter $]"),"[autofill]",SUM(TestingDataBldg1[[#This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6" s="74"/>
      <c r="P126" s="74"/>
      <c r="Q126" s="113">
        <f>IF(AND(TestingDataBldg1[[#This Row],[Remediation Material Costs]]="[enter $]",TestingDataBldg1[[#This Row],[Remediation Labor Costs]]="[enter $]"),"[autofill]",SUM(TestingDataBldg1[[#This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7" s="74"/>
      <c r="P127" s="74"/>
      <c r="Q127" s="113">
        <f>IF(AND(TestingDataBldg1[[#This Row],[Remediation Material Costs]]="[enter $]",TestingDataBldg1[[#This Row],[Remediation Labor Costs]]="[enter $]"),"[autofill]",SUM(TestingDataBldg1[[#This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8" s="74"/>
      <c r="P128" s="74"/>
      <c r="Q128" s="113">
        <f>IF(AND(TestingDataBldg1[[#This Row],[Remediation Material Costs]]="[enter $]",TestingDataBldg1[[#This Row],[Remediation Labor Costs]]="[enter $]"),"[autofill]",SUM(TestingDataBldg1[[#This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2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29" s="74"/>
      <c r="P129" s="74"/>
      <c r="Q129" s="113">
        <f>IF(AND(TestingDataBldg1[[#This Row],[Remediation Material Costs]]="[enter $]",TestingDataBldg1[[#This Row],[Remediation Labor Costs]]="[enter $]"),"[autofill]",SUM(TestingDataBldg1[[#This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0" s="74"/>
      <c r="P130" s="74"/>
      <c r="Q130" s="113">
        <f>IF(AND(TestingDataBldg1[[#This Row],[Remediation Material Costs]]="[enter $]",TestingDataBldg1[[#This Row],[Remediation Labor Costs]]="[enter $]"),"[autofill]",SUM(TestingDataBldg1[[#This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1" s="74"/>
      <c r="P131" s="74"/>
      <c r="Q131" s="113">
        <f>IF(AND(TestingDataBldg1[[#This Row],[Remediation Material Costs]]="[enter $]",TestingDataBldg1[[#This Row],[Remediation Labor Costs]]="[enter $]"),"[autofill]",SUM(TestingDataBldg1[[#This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2" s="74"/>
      <c r="P132" s="74"/>
      <c r="Q132" s="113">
        <f>IF(AND(TestingDataBldg1[[#This Row],[Remediation Material Costs]]="[enter $]",TestingDataBldg1[[#This Row],[Remediation Labor Costs]]="[enter $]"),"[autofill]",SUM(TestingDataBldg1[[#This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3" s="74"/>
      <c r="P133" s="74"/>
      <c r="Q133" s="113">
        <f>IF(AND(TestingDataBldg1[[#This Row],[Remediation Material Costs]]="[enter $]",TestingDataBldg1[[#This Row],[Remediation Labor Costs]]="[enter $]"),"[autofill]",SUM(TestingDataBldg1[[#This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4" s="74"/>
      <c r="P134" s="74"/>
      <c r="Q134" s="113">
        <f>IF(AND(TestingDataBldg1[[#This Row],[Remediation Material Costs]]="[enter $]",TestingDataBldg1[[#This Row],[Remediation Labor Costs]]="[enter $]"),"[autofill]",SUM(TestingDataBldg1[[#This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5" s="74"/>
      <c r="P135" s="74"/>
      <c r="Q135" s="113">
        <f>IF(AND(TestingDataBldg1[[#This Row],[Remediation Material Costs]]="[enter $]",TestingDataBldg1[[#This Row],[Remediation Labor Costs]]="[enter $]"),"[autofill]",SUM(TestingDataBldg1[[#This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6" s="74"/>
      <c r="P136" s="74"/>
      <c r="Q136" s="113">
        <f>IF(AND(TestingDataBldg1[[#This Row],[Remediation Material Costs]]="[enter $]",TestingDataBldg1[[#This Row],[Remediation Labor Costs]]="[enter $]"),"[autofill]",SUM(TestingDataBldg1[[#This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7" s="74"/>
      <c r="P137" s="74"/>
      <c r="Q137" s="113">
        <f>IF(AND(TestingDataBldg1[[#This Row],[Remediation Material Costs]]="[enter $]",TestingDataBldg1[[#This Row],[Remediation Labor Costs]]="[enter $]"),"[autofill]",SUM(TestingDataBldg1[[#This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8" s="74"/>
      <c r="P138" s="74"/>
      <c r="Q138" s="113">
        <f>IF(AND(TestingDataBldg1[[#This Row],[Remediation Material Costs]]="[enter $]",TestingDataBldg1[[#This Row],[Remediation Labor Costs]]="[enter $]"),"[autofill]",SUM(TestingDataBldg1[[#This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3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39" s="74"/>
      <c r="P139" s="74"/>
      <c r="Q139" s="113">
        <f>IF(AND(TestingDataBldg1[[#This Row],[Remediation Material Costs]]="[enter $]",TestingDataBldg1[[#This Row],[Remediation Labor Costs]]="[enter $]"),"[autofill]",SUM(TestingDataBldg1[[#This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0" s="74"/>
      <c r="P140" s="74"/>
      <c r="Q140" s="113">
        <f>IF(AND(TestingDataBldg1[[#This Row],[Remediation Material Costs]]="[enter $]",TestingDataBldg1[[#This Row],[Remediation Labor Costs]]="[enter $]"),"[autofill]",SUM(TestingDataBldg1[[#This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1" s="74"/>
      <c r="P141" s="74"/>
      <c r="Q141" s="113">
        <f>IF(AND(TestingDataBldg1[[#This Row],[Remediation Material Costs]]="[enter $]",TestingDataBldg1[[#This Row],[Remediation Labor Costs]]="[enter $]"),"[autofill]",SUM(TestingDataBldg1[[#This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2" s="74"/>
      <c r="P142" s="74"/>
      <c r="Q142" s="113">
        <f>IF(AND(TestingDataBldg1[[#This Row],[Remediation Material Costs]]="[enter $]",TestingDataBldg1[[#This Row],[Remediation Labor Costs]]="[enter $]"),"[autofill]",SUM(TestingDataBldg1[[#This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3" s="74"/>
      <c r="P143" s="74"/>
      <c r="Q143" s="113">
        <f>IF(AND(TestingDataBldg1[[#This Row],[Remediation Material Costs]]="[enter $]",TestingDataBldg1[[#This Row],[Remediation Labor Costs]]="[enter $]"),"[autofill]",SUM(TestingDataBldg1[[#This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4" s="74"/>
      <c r="P144" s="74"/>
      <c r="Q144" s="113">
        <f>IF(AND(TestingDataBldg1[[#This Row],[Remediation Material Costs]]="[enter $]",TestingDataBldg1[[#This Row],[Remediation Labor Costs]]="[enter $]"),"[autofill]",SUM(TestingDataBldg1[[#This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5" s="74"/>
      <c r="P145" s="74"/>
      <c r="Q145" s="113">
        <f>IF(AND(TestingDataBldg1[[#This Row],[Remediation Material Costs]]="[enter $]",TestingDataBldg1[[#This Row],[Remediation Labor Costs]]="[enter $]"),"[autofill]",SUM(TestingDataBldg1[[#This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6" s="74"/>
      <c r="P146" s="74"/>
      <c r="Q146" s="113">
        <f>IF(AND(TestingDataBldg1[[#This Row],[Remediation Material Costs]]="[enter $]",TestingDataBldg1[[#This Row],[Remediation Labor Costs]]="[enter $]"),"[autofill]",SUM(TestingDataBldg1[[#This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7" s="74"/>
      <c r="P147" s="74"/>
      <c r="Q147" s="113">
        <f>IF(AND(TestingDataBldg1[[#This Row],[Remediation Material Costs]]="[enter $]",TestingDataBldg1[[#This Row],[Remediation Labor Costs]]="[enter $]"),"[autofill]",SUM(TestingDataBldg1[[#This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8" s="74"/>
      <c r="P148" s="74"/>
      <c r="Q148" s="113">
        <f>IF(AND(TestingDataBldg1[[#This Row],[Remediation Material Costs]]="[enter $]",TestingDataBldg1[[#This Row],[Remediation Labor Costs]]="[enter $]"),"[autofill]",SUM(TestingDataBldg1[[#This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4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49" s="74"/>
      <c r="P149" s="74"/>
      <c r="Q149" s="113">
        <f>IF(AND(TestingDataBldg1[[#This Row],[Remediation Material Costs]]="[enter $]",TestingDataBldg1[[#This Row],[Remediation Labor Costs]]="[enter $]"),"[autofill]",SUM(TestingDataBldg1[[#This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0" s="74"/>
      <c r="P150" s="74"/>
      <c r="Q150" s="113">
        <f>IF(AND(TestingDataBldg1[[#This Row],[Remediation Material Costs]]="[enter $]",TestingDataBldg1[[#This Row],[Remediation Labor Costs]]="[enter $]"),"[autofill]",SUM(TestingDataBldg1[[#This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1" s="74"/>
      <c r="P151" s="74"/>
      <c r="Q151" s="113">
        <f>IF(AND(TestingDataBldg1[[#This Row],[Remediation Material Costs]]="[enter $]",TestingDataBldg1[[#This Row],[Remediation Labor Costs]]="[enter $]"),"[autofill]",SUM(TestingDataBldg1[[#This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2" s="74"/>
      <c r="P152" s="74"/>
      <c r="Q152" s="113">
        <f>IF(AND(TestingDataBldg1[[#This Row],[Remediation Material Costs]]="[enter $]",TestingDataBldg1[[#This Row],[Remediation Labor Costs]]="[enter $]"),"[autofill]",SUM(TestingDataBldg1[[#This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3" s="74"/>
      <c r="P153" s="74"/>
      <c r="Q153" s="113">
        <f>IF(AND(TestingDataBldg1[[#This Row],[Remediation Material Costs]]="[enter $]",TestingDataBldg1[[#This Row],[Remediation Labor Costs]]="[enter $]"),"[autofill]",SUM(TestingDataBldg1[[#This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4" s="74"/>
      <c r="P154" s="74"/>
      <c r="Q154" s="113">
        <f>IF(AND(TestingDataBldg1[[#This Row],[Remediation Material Costs]]="[enter $]",TestingDataBldg1[[#This Row],[Remediation Labor Costs]]="[enter $]"),"[autofill]",SUM(TestingDataBldg1[[#This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5" s="74"/>
      <c r="P155" s="74"/>
      <c r="Q155" s="113">
        <f>IF(AND(TestingDataBldg1[[#This Row],[Remediation Material Costs]]="[enter $]",TestingDataBldg1[[#This Row],[Remediation Labor Costs]]="[enter $]"),"[autofill]",SUM(TestingDataBldg1[[#This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6" s="74"/>
      <c r="P156" s="74"/>
      <c r="Q156" s="113">
        <f>IF(AND(TestingDataBldg1[[#This Row],[Remediation Material Costs]]="[enter $]",TestingDataBldg1[[#This Row],[Remediation Labor Costs]]="[enter $]"),"[autofill]",SUM(TestingDataBldg1[[#This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7" s="74"/>
      <c r="P157" s="74"/>
      <c r="Q157" s="113">
        <f>IF(AND(TestingDataBldg1[[#This Row],[Remediation Material Costs]]="[enter $]",TestingDataBldg1[[#This Row],[Remediation Labor Costs]]="[enter $]"),"[autofill]",SUM(TestingDataBldg1[[#This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8" s="74"/>
      <c r="P158" s="74"/>
      <c r="Q158" s="113">
        <f>IF(AND(TestingDataBldg1[[#This Row],[Remediation Material Costs]]="[enter $]",TestingDataBldg1[[#This Row],[Remediation Labor Costs]]="[enter $]"),"[autofill]",SUM(TestingDataBldg1[[#This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5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59" s="74"/>
      <c r="P159" s="74"/>
      <c r="Q159" s="113">
        <f>IF(AND(TestingDataBldg1[[#This Row],[Remediation Material Costs]]="[enter $]",TestingDataBldg1[[#This Row],[Remediation Labor Costs]]="[enter $]"),"[autofill]",SUM(TestingDataBldg1[[#This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0" s="74"/>
      <c r="P160" s="74"/>
      <c r="Q160" s="113">
        <f>IF(AND(TestingDataBldg1[[#This Row],[Remediation Material Costs]]="[enter $]",TestingDataBldg1[[#This Row],[Remediation Labor Costs]]="[enter $]"),"[autofill]",SUM(TestingDataBldg1[[#This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1" s="74"/>
      <c r="P161" s="74"/>
      <c r="Q161" s="113">
        <f>IF(AND(TestingDataBldg1[[#This Row],[Remediation Material Costs]]="[enter $]",TestingDataBldg1[[#This Row],[Remediation Labor Costs]]="[enter $]"),"[autofill]",SUM(TestingDataBldg1[[#This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2" s="74"/>
      <c r="P162" s="74"/>
      <c r="Q162" s="113">
        <f>IF(AND(TestingDataBldg1[[#This Row],[Remediation Material Costs]]="[enter $]",TestingDataBldg1[[#This Row],[Remediation Labor Costs]]="[enter $]"),"[autofill]",SUM(TestingDataBldg1[[#This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3" s="74"/>
      <c r="P163" s="74"/>
      <c r="Q163" s="113">
        <f>IF(AND(TestingDataBldg1[[#This Row],[Remediation Material Costs]]="[enter $]",TestingDataBldg1[[#This Row],[Remediation Labor Costs]]="[enter $]"),"[autofill]",SUM(TestingDataBldg1[[#This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4" s="74"/>
      <c r="P164" s="74"/>
      <c r="Q164" s="113">
        <f>IF(AND(TestingDataBldg1[[#This Row],[Remediation Material Costs]]="[enter $]",TestingDataBldg1[[#This Row],[Remediation Labor Costs]]="[enter $]"),"[autofill]",SUM(TestingDataBldg1[[#This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5" s="74"/>
      <c r="P165" s="74"/>
      <c r="Q165" s="113">
        <f>IF(AND(TestingDataBldg1[[#This Row],[Remediation Material Costs]]="[enter $]",TestingDataBldg1[[#This Row],[Remediation Labor Costs]]="[enter $]"),"[autofill]",SUM(TestingDataBldg1[[#This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6" s="74"/>
      <c r="P166" s="74"/>
      <c r="Q166" s="113">
        <f>IF(AND(TestingDataBldg1[[#This Row],[Remediation Material Costs]]="[enter $]",TestingDataBldg1[[#This Row],[Remediation Labor Costs]]="[enter $]"),"[autofill]",SUM(TestingDataBldg1[[#This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7" s="74"/>
      <c r="P167" s="74"/>
      <c r="Q167" s="113">
        <f>IF(AND(TestingDataBldg1[[#This Row],[Remediation Material Costs]]="[enter $]",TestingDataBldg1[[#This Row],[Remediation Labor Costs]]="[enter $]"),"[autofill]",SUM(TestingDataBldg1[[#This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8" s="74"/>
      <c r="P168" s="74"/>
      <c r="Q168" s="113">
        <f>IF(AND(TestingDataBldg1[[#This Row],[Remediation Material Costs]]="[enter $]",TestingDataBldg1[[#This Row],[Remediation Labor Costs]]="[enter $]"),"[autofill]",SUM(TestingDataBldg1[[#This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6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69" s="74"/>
      <c r="P169" s="74"/>
      <c r="Q169" s="113">
        <f>IF(AND(TestingDataBldg1[[#This Row],[Remediation Material Costs]]="[enter $]",TestingDataBldg1[[#This Row],[Remediation Labor Costs]]="[enter $]"),"[autofill]",SUM(TestingDataBldg1[[#This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0" s="74"/>
      <c r="P170" s="74"/>
      <c r="Q170" s="113">
        <f>IF(AND(TestingDataBldg1[[#This Row],[Remediation Material Costs]]="[enter $]",TestingDataBldg1[[#This Row],[Remediation Labor Costs]]="[enter $]"),"[autofill]",SUM(TestingDataBldg1[[#This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1" s="74"/>
      <c r="P171" s="74"/>
      <c r="Q171" s="113">
        <f>IF(AND(TestingDataBldg1[[#This Row],[Remediation Material Costs]]="[enter $]",TestingDataBldg1[[#This Row],[Remediation Labor Costs]]="[enter $]"),"[autofill]",SUM(TestingDataBldg1[[#This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2" s="74"/>
      <c r="P172" s="74"/>
      <c r="Q172" s="113">
        <f>IF(AND(TestingDataBldg1[[#This Row],[Remediation Material Costs]]="[enter $]",TestingDataBldg1[[#This Row],[Remediation Labor Costs]]="[enter $]"),"[autofill]",SUM(TestingDataBldg1[[#This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3" s="74"/>
      <c r="P173" s="74"/>
      <c r="Q173" s="113">
        <f>IF(AND(TestingDataBldg1[[#This Row],[Remediation Material Costs]]="[enter $]",TestingDataBldg1[[#This Row],[Remediation Labor Costs]]="[enter $]"),"[autofill]",SUM(TestingDataBldg1[[#This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4" s="74"/>
      <c r="P174" s="74"/>
      <c r="Q174" s="113">
        <f>IF(AND(TestingDataBldg1[[#This Row],[Remediation Material Costs]]="[enter $]",TestingDataBldg1[[#This Row],[Remediation Labor Costs]]="[enter $]"),"[autofill]",SUM(TestingDataBldg1[[#This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5" s="74"/>
      <c r="P175" s="74"/>
      <c r="Q175" s="113">
        <f>IF(AND(TestingDataBldg1[[#This Row],[Remediation Material Costs]]="[enter $]",TestingDataBldg1[[#This Row],[Remediation Labor Costs]]="[enter $]"),"[autofill]",SUM(TestingDataBldg1[[#This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6" s="74"/>
      <c r="P176" s="74"/>
      <c r="Q176" s="113">
        <f>IF(AND(TestingDataBldg1[[#This Row],[Remediation Material Costs]]="[enter $]",TestingDataBldg1[[#This Row],[Remediation Labor Costs]]="[enter $]"),"[autofill]",SUM(TestingDataBldg1[[#This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7" s="74"/>
      <c r="P177" s="74"/>
      <c r="Q177" s="113">
        <f>IF(AND(TestingDataBldg1[[#This Row],[Remediation Material Costs]]="[enter $]",TestingDataBldg1[[#This Row],[Remediation Labor Costs]]="[enter $]"),"[autofill]",SUM(TestingDataBldg1[[#This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8" s="74"/>
      <c r="P178" s="74"/>
      <c r="Q178" s="113">
        <f>IF(AND(TestingDataBldg1[[#This Row],[Remediation Material Costs]]="[enter $]",TestingDataBldg1[[#This Row],[Remediation Labor Costs]]="[enter $]"),"[autofill]",SUM(TestingDataBldg1[[#This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7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79" s="74"/>
      <c r="P179" s="74"/>
      <c r="Q179" s="113">
        <f>IF(AND(TestingDataBldg1[[#This Row],[Remediation Material Costs]]="[enter $]",TestingDataBldg1[[#This Row],[Remediation Labor Costs]]="[enter $]"),"[autofill]",SUM(TestingDataBldg1[[#This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0" s="74"/>
      <c r="P180" s="74"/>
      <c r="Q180" s="113">
        <f>IF(AND(TestingDataBldg1[[#This Row],[Remediation Material Costs]]="[enter $]",TestingDataBldg1[[#This Row],[Remediation Labor Costs]]="[enter $]"),"[autofill]",SUM(TestingDataBldg1[[#This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1" s="74"/>
      <c r="P181" s="74"/>
      <c r="Q181" s="113">
        <f>IF(AND(TestingDataBldg1[[#This Row],[Remediation Material Costs]]="[enter $]",TestingDataBldg1[[#This Row],[Remediation Labor Costs]]="[enter $]"),"[autofill]",SUM(TestingDataBldg1[[#This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2" s="74"/>
      <c r="P182" s="74"/>
      <c r="Q182" s="113">
        <f>IF(AND(TestingDataBldg1[[#This Row],[Remediation Material Costs]]="[enter $]",TestingDataBldg1[[#This Row],[Remediation Labor Costs]]="[enter $]"),"[autofill]",SUM(TestingDataBldg1[[#This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3" s="74"/>
      <c r="P183" s="74"/>
      <c r="Q183" s="113">
        <f>IF(AND(TestingDataBldg1[[#This Row],[Remediation Material Costs]]="[enter $]",TestingDataBldg1[[#This Row],[Remediation Labor Costs]]="[enter $]"),"[autofill]",SUM(TestingDataBldg1[[#This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4" s="74"/>
      <c r="P184" s="74"/>
      <c r="Q184" s="113">
        <f>IF(AND(TestingDataBldg1[[#This Row],[Remediation Material Costs]]="[enter $]",TestingDataBldg1[[#This Row],[Remediation Labor Costs]]="[enter $]"),"[autofill]",SUM(TestingDataBldg1[[#This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5" s="74"/>
      <c r="P185" s="74"/>
      <c r="Q185" s="113">
        <f>IF(AND(TestingDataBldg1[[#This Row],[Remediation Material Costs]]="[enter $]",TestingDataBldg1[[#This Row],[Remediation Labor Costs]]="[enter $]"),"[autofill]",SUM(TestingDataBldg1[[#This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6" s="74"/>
      <c r="P186" s="74"/>
      <c r="Q186" s="113">
        <f>IF(AND(TestingDataBldg1[[#This Row],[Remediation Material Costs]]="[enter $]",TestingDataBldg1[[#This Row],[Remediation Labor Costs]]="[enter $]"),"[autofill]",SUM(TestingDataBldg1[[#This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7" s="74"/>
      <c r="P187" s="74"/>
      <c r="Q187" s="113">
        <f>IF(AND(TestingDataBldg1[[#This Row],[Remediation Material Costs]]="[enter $]",TestingDataBldg1[[#This Row],[Remediation Labor Costs]]="[enter $]"),"[autofill]",SUM(TestingDataBldg1[[#This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8" s="74"/>
      <c r="P188" s="74"/>
      <c r="Q188" s="113">
        <f>IF(AND(TestingDataBldg1[[#This Row],[Remediation Material Costs]]="[enter $]",TestingDataBldg1[[#This Row],[Remediation Labor Costs]]="[enter $]"),"[autofill]",SUM(TestingDataBldg1[[#This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8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89" s="74"/>
      <c r="P189" s="74"/>
      <c r="Q189" s="113">
        <f>IF(AND(TestingDataBldg1[[#This Row],[Remediation Material Costs]]="[enter $]",TestingDataBldg1[[#This Row],[Remediation Labor Costs]]="[enter $]"),"[autofill]",SUM(TestingDataBldg1[[#This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0" s="74"/>
      <c r="P190" s="74"/>
      <c r="Q190" s="113">
        <f>IF(AND(TestingDataBldg1[[#This Row],[Remediation Material Costs]]="[enter $]",TestingDataBldg1[[#This Row],[Remediation Labor Costs]]="[enter $]"),"[autofill]",SUM(TestingDataBldg1[[#This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1" s="74"/>
      <c r="P191" s="74"/>
      <c r="Q191" s="113">
        <f>IF(AND(TestingDataBldg1[[#This Row],[Remediation Material Costs]]="[enter $]",TestingDataBldg1[[#This Row],[Remediation Labor Costs]]="[enter $]"),"[autofill]",SUM(TestingDataBldg1[[#This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2" s="74"/>
      <c r="P192" s="74"/>
      <c r="Q192" s="113">
        <f>IF(AND(TestingDataBldg1[[#This Row],[Remediation Material Costs]]="[enter $]",TestingDataBldg1[[#This Row],[Remediation Labor Costs]]="[enter $]"),"[autofill]",SUM(TestingDataBldg1[[#This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3" s="74"/>
      <c r="P193" s="74"/>
      <c r="Q193" s="113">
        <f>IF(AND(TestingDataBldg1[[#This Row],[Remediation Material Costs]]="[enter $]",TestingDataBldg1[[#This Row],[Remediation Labor Costs]]="[enter $]"),"[autofill]",SUM(TestingDataBldg1[[#This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4" s="74"/>
      <c r="P194" s="74"/>
      <c r="Q194" s="113">
        <f>IF(AND(TestingDataBldg1[[#This Row],[Remediation Material Costs]]="[enter $]",TestingDataBldg1[[#This Row],[Remediation Labor Costs]]="[enter $]"),"[autofill]",SUM(TestingDataBldg1[[#This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5" s="74"/>
      <c r="P195" s="74"/>
      <c r="Q195" s="113">
        <f>IF(AND(TestingDataBldg1[[#This Row],[Remediation Material Costs]]="[enter $]",TestingDataBldg1[[#This Row],[Remediation Labor Costs]]="[enter $]"),"[autofill]",SUM(TestingDataBldg1[[#This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6" s="74"/>
      <c r="P196" s="74"/>
      <c r="Q196" s="113">
        <f>IF(AND(TestingDataBldg1[[#This Row],[Remediation Material Costs]]="[enter $]",TestingDataBldg1[[#This Row],[Remediation Labor Costs]]="[enter $]"),"[autofill]",SUM(TestingDataBldg1[[#This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7" s="74"/>
      <c r="P197" s="74"/>
      <c r="Q197" s="113">
        <f>IF(AND(TestingDataBldg1[[#This Row],[Remediation Material Costs]]="[enter $]",TestingDataBldg1[[#This Row],[Remediation Labor Costs]]="[enter $]"),"[autofill]",SUM(TestingDataBldg1[[#This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8" s="74"/>
      <c r="P198" s="74"/>
      <c r="Q198" s="113">
        <f>IF(AND(TestingDataBldg1[[#This Row],[Remediation Material Costs]]="[enter $]",TestingDataBldg1[[#This Row],[Remediation Labor Costs]]="[enter $]"),"[autofill]",SUM(TestingDataBldg1[[#This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19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199" s="74"/>
      <c r="P199" s="74"/>
      <c r="Q199" s="113">
        <f>IF(AND(TestingDataBldg1[[#This Row],[Remediation Material Costs]]="[enter $]",TestingDataBldg1[[#This Row],[Remediation Labor Costs]]="[enter $]"),"[autofill]",SUM(TestingDataBldg1[[#This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0" s="74"/>
      <c r="P200" s="74"/>
      <c r="Q200" s="113">
        <f>IF(AND(TestingDataBldg1[[#This Row],[Remediation Material Costs]]="[enter $]",TestingDataBldg1[[#This Row],[Remediation Labor Costs]]="[enter $]"),"[autofill]",SUM(TestingDataBldg1[[#This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1" s="74"/>
      <c r="P201" s="74"/>
      <c r="Q201" s="113">
        <f>IF(AND(TestingDataBldg1[[#This Row],[Remediation Material Costs]]="[enter $]",TestingDataBldg1[[#This Row],[Remediation Labor Costs]]="[enter $]"),"[autofill]",SUM(TestingDataBldg1[[#This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2" s="74"/>
      <c r="P202" s="74"/>
      <c r="Q202" s="113">
        <f>IF(AND(TestingDataBldg1[[#This Row],[Remediation Material Costs]]="[enter $]",TestingDataBldg1[[#This Row],[Remediation Labor Costs]]="[enter $]"),"[autofill]",SUM(TestingDataBldg1[[#This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3" s="74"/>
      <c r="P203" s="74"/>
      <c r="Q203" s="113">
        <f>IF(AND(TestingDataBldg1[[#This Row],[Remediation Material Costs]]="[enter $]",TestingDataBldg1[[#This Row],[Remediation Labor Costs]]="[enter $]"),"[autofill]",SUM(TestingDataBldg1[[#This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4" s="74"/>
      <c r="P204" s="74"/>
      <c r="Q204" s="113">
        <f>IF(AND(TestingDataBldg1[[#This Row],[Remediation Material Costs]]="[enter $]",TestingDataBldg1[[#This Row],[Remediation Labor Costs]]="[enter $]"),"[autofill]",SUM(TestingDataBldg1[[#This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5" s="74"/>
      <c r="P205" s="74"/>
      <c r="Q205" s="113">
        <f>IF(AND(TestingDataBldg1[[#This Row],[Remediation Material Costs]]="[enter $]",TestingDataBldg1[[#This Row],[Remediation Labor Costs]]="[enter $]"),"[autofill]",SUM(TestingDataBldg1[[#This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6" s="74"/>
      <c r="P206" s="74"/>
      <c r="Q206" s="113">
        <f>IF(AND(TestingDataBldg1[[#This Row],[Remediation Material Costs]]="[enter $]",TestingDataBldg1[[#This Row],[Remediation Labor Costs]]="[enter $]"),"[autofill]",SUM(TestingDataBldg1[[#This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7" s="74"/>
      <c r="P207" s="74"/>
      <c r="Q207" s="113">
        <f>IF(AND(TestingDataBldg1[[#This Row],[Remediation Material Costs]]="[enter $]",TestingDataBldg1[[#This Row],[Remediation Labor Costs]]="[enter $]"),"[autofill]",SUM(TestingDataBldg1[[#This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8" s="74"/>
      <c r="P208" s="74"/>
      <c r="Q208" s="113">
        <f>IF(AND(TestingDataBldg1[[#This Row],[Remediation Material Costs]]="[enter $]",TestingDataBldg1[[#This Row],[Remediation Labor Costs]]="[enter $]"),"[autofill]",SUM(TestingDataBldg1[[#This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0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09" s="74"/>
      <c r="P209" s="74"/>
      <c r="Q209" s="113">
        <f>IF(AND(TestingDataBldg1[[#This Row],[Remediation Material Costs]]="[enter $]",TestingDataBldg1[[#This Row],[Remediation Labor Costs]]="[enter $]"),"[autofill]",SUM(TestingDataBldg1[[#This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0" s="74"/>
      <c r="P210" s="74"/>
      <c r="Q210" s="113">
        <f>IF(AND(TestingDataBldg1[[#This Row],[Remediation Material Costs]]="[enter $]",TestingDataBldg1[[#This Row],[Remediation Labor Costs]]="[enter $]"),"[autofill]",SUM(TestingDataBldg1[[#This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1" s="74"/>
      <c r="P211" s="74"/>
      <c r="Q211" s="113">
        <f>IF(AND(TestingDataBldg1[[#This Row],[Remediation Material Costs]]="[enter $]",TestingDataBldg1[[#This Row],[Remediation Labor Costs]]="[enter $]"),"[autofill]",SUM(TestingDataBldg1[[#This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2" s="74"/>
      <c r="P212" s="74"/>
      <c r="Q212" s="113">
        <f>IF(AND(TestingDataBldg1[[#This Row],[Remediation Material Costs]]="[enter $]",TestingDataBldg1[[#This Row],[Remediation Labor Costs]]="[enter $]"),"[autofill]",SUM(TestingDataBldg1[[#This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3" s="74"/>
      <c r="P213" s="74"/>
      <c r="Q213" s="113">
        <f>IF(AND(TestingDataBldg1[[#This Row],[Remediation Material Costs]]="[enter $]",TestingDataBldg1[[#This Row],[Remediation Labor Costs]]="[enter $]"),"[autofill]",SUM(TestingDataBldg1[[#This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4" s="74"/>
      <c r="P214" s="74"/>
      <c r="Q214" s="113">
        <f>IF(AND(TestingDataBldg1[[#This Row],[Remediation Material Costs]]="[enter $]",TestingDataBldg1[[#This Row],[Remediation Labor Costs]]="[enter $]"),"[autofill]",SUM(TestingDataBldg1[[#This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5" s="74"/>
      <c r="P215" s="74"/>
      <c r="Q215" s="113">
        <f>IF(AND(TestingDataBldg1[[#This Row],[Remediation Material Costs]]="[enter $]",TestingDataBldg1[[#This Row],[Remediation Labor Costs]]="[enter $]"),"[autofill]",SUM(TestingDataBldg1[[#This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6" s="74"/>
      <c r="P216" s="74"/>
      <c r="Q216" s="113">
        <f>IF(AND(TestingDataBldg1[[#This Row],[Remediation Material Costs]]="[enter $]",TestingDataBldg1[[#This Row],[Remediation Labor Costs]]="[enter $]"),"[autofill]",SUM(TestingDataBldg1[[#This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7" s="74"/>
      <c r="P217" s="74"/>
      <c r="Q217" s="113">
        <f>IF(AND(TestingDataBldg1[[#This Row],[Remediation Material Costs]]="[enter $]",TestingDataBldg1[[#This Row],[Remediation Labor Costs]]="[enter $]"),"[autofill]",SUM(TestingDataBldg1[[#This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8" s="74"/>
      <c r="P218" s="74"/>
      <c r="Q218" s="113">
        <f>IF(AND(TestingDataBldg1[[#This Row],[Remediation Material Costs]]="[enter $]",TestingDataBldg1[[#This Row],[Remediation Labor Costs]]="[enter $]"),"[autofill]",SUM(TestingDataBldg1[[#This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1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19" s="74"/>
      <c r="P219" s="74"/>
      <c r="Q219" s="113">
        <f>IF(AND(TestingDataBldg1[[#This Row],[Remediation Material Costs]]="[enter $]",TestingDataBldg1[[#This Row],[Remediation Labor Costs]]="[enter $]"),"[autofill]",SUM(TestingDataBldg1[[#This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0" s="74"/>
      <c r="P220" s="74"/>
      <c r="Q220" s="113">
        <f>IF(AND(TestingDataBldg1[[#This Row],[Remediation Material Costs]]="[enter $]",TestingDataBldg1[[#This Row],[Remediation Labor Costs]]="[enter $]"),"[autofill]",SUM(TestingDataBldg1[[#This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1" s="74"/>
      <c r="P221" s="74"/>
      <c r="Q221" s="113">
        <f>IF(AND(TestingDataBldg1[[#This Row],[Remediation Material Costs]]="[enter $]",TestingDataBldg1[[#This Row],[Remediation Labor Costs]]="[enter $]"),"[autofill]",SUM(TestingDataBldg1[[#This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2" s="74"/>
      <c r="P222" s="74"/>
      <c r="Q222" s="113">
        <f>IF(AND(TestingDataBldg1[[#This Row],[Remediation Material Costs]]="[enter $]",TestingDataBldg1[[#This Row],[Remediation Labor Costs]]="[enter $]"),"[autofill]",SUM(TestingDataBldg1[[#This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3" s="74"/>
      <c r="P223" s="74"/>
      <c r="Q223" s="113">
        <f>IF(AND(TestingDataBldg1[[#This Row],[Remediation Material Costs]]="[enter $]",TestingDataBldg1[[#This Row],[Remediation Labor Costs]]="[enter $]"),"[autofill]",SUM(TestingDataBldg1[[#This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4" s="74"/>
      <c r="P224" s="74"/>
      <c r="Q224" s="113">
        <f>IF(AND(TestingDataBldg1[[#This Row],[Remediation Material Costs]]="[enter $]",TestingDataBldg1[[#This Row],[Remediation Labor Costs]]="[enter $]"),"[autofill]",SUM(TestingDataBldg1[[#This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5" s="74"/>
      <c r="P225" s="74"/>
      <c r="Q225" s="113">
        <f>IF(AND(TestingDataBldg1[[#This Row],[Remediation Material Costs]]="[enter $]",TestingDataBldg1[[#This Row],[Remediation Labor Costs]]="[enter $]"),"[autofill]",SUM(TestingDataBldg1[[#This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6" s="74"/>
      <c r="P226" s="74"/>
      <c r="Q226" s="113">
        <f>IF(AND(TestingDataBldg1[[#This Row],[Remediation Material Costs]]="[enter $]",TestingDataBldg1[[#This Row],[Remediation Labor Costs]]="[enter $]"),"[autofill]",SUM(TestingDataBldg1[[#This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7" s="74"/>
      <c r="P227" s="74"/>
      <c r="Q227" s="113">
        <f>IF(AND(TestingDataBldg1[[#This Row],[Remediation Material Costs]]="[enter $]",TestingDataBldg1[[#This Row],[Remediation Labor Costs]]="[enter $]"),"[autofill]",SUM(TestingDataBldg1[[#This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8" s="74"/>
      <c r="P228" s="74"/>
      <c r="Q228" s="113">
        <f>IF(AND(TestingDataBldg1[[#This Row],[Remediation Material Costs]]="[enter $]",TestingDataBldg1[[#This Row],[Remediation Labor Costs]]="[enter $]"),"[autofill]",SUM(TestingDataBldg1[[#This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2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29" s="74"/>
      <c r="P229" s="74"/>
      <c r="Q229" s="113">
        <f>IF(AND(TestingDataBldg1[[#This Row],[Remediation Material Costs]]="[enter $]",TestingDataBldg1[[#This Row],[Remediation Labor Costs]]="[enter $]"),"[autofill]",SUM(TestingDataBldg1[[#This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0" s="74"/>
      <c r="P230" s="74"/>
      <c r="Q230" s="113">
        <f>IF(AND(TestingDataBldg1[[#This Row],[Remediation Material Costs]]="[enter $]",TestingDataBldg1[[#This Row],[Remediation Labor Costs]]="[enter $]"),"[autofill]",SUM(TestingDataBldg1[[#This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1" s="74"/>
      <c r="P231" s="74"/>
      <c r="Q231" s="113">
        <f>IF(AND(TestingDataBldg1[[#This Row],[Remediation Material Costs]]="[enter $]",TestingDataBldg1[[#This Row],[Remediation Labor Costs]]="[enter $]"),"[autofill]",SUM(TestingDataBldg1[[#This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2" s="74"/>
      <c r="P232" s="74"/>
      <c r="Q232" s="113">
        <f>IF(AND(TestingDataBldg1[[#This Row],[Remediation Material Costs]]="[enter $]",TestingDataBldg1[[#This Row],[Remediation Labor Costs]]="[enter $]"),"[autofill]",SUM(TestingDataBldg1[[#This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3" s="74"/>
      <c r="P233" s="74"/>
      <c r="Q233" s="113">
        <f>IF(AND(TestingDataBldg1[[#This Row],[Remediation Material Costs]]="[enter $]",TestingDataBldg1[[#This Row],[Remediation Labor Costs]]="[enter $]"),"[autofill]",SUM(TestingDataBldg1[[#This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4" s="74"/>
      <c r="P234" s="74"/>
      <c r="Q234" s="113">
        <f>IF(AND(TestingDataBldg1[[#This Row],[Remediation Material Costs]]="[enter $]",TestingDataBldg1[[#This Row],[Remediation Labor Costs]]="[enter $]"),"[autofill]",SUM(TestingDataBldg1[[#This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5" s="74"/>
      <c r="P235" s="74"/>
      <c r="Q235" s="113">
        <f>IF(AND(TestingDataBldg1[[#This Row],[Remediation Material Costs]]="[enter $]",TestingDataBldg1[[#This Row],[Remediation Labor Costs]]="[enter $]"),"[autofill]",SUM(TestingDataBldg1[[#This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6" s="74"/>
      <c r="P236" s="74"/>
      <c r="Q236" s="113">
        <f>IF(AND(TestingDataBldg1[[#This Row],[Remediation Material Costs]]="[enter $]",TestingDataBldg1[[#This Row],[Remediation Labor Costs]]="[enter $]"),"[autofill]",SUM(TestingDataBldg1[[#This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7" s="74"/>
      <c r="P237" s="74"/>
      <c r="Q237" s="113">
        <f>IF(AND(TestingDataBldg1[[#This Row],[Remediation Material Costs]]="[enter $]",TestingDataBldg1[[#This Row],[Remediation Labor Costs]]="[enter $]"),"[autofill]",SUM(TestingDataBldg1[[#This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8" s="74"/>
      <c r="P238" s="74"/>
      <c r="Q238" s="113">
        <f>IF(AND(TestingDataBldg1[[#This Row],[Remediation Material Costs]]="[enter $]",TestingDataBldg1[[#This Row],[Remediation Labor Costs]]="[enter $]"),"[autofill]",SUM(TestingDataBldg1[[#This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3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39" s="74"/>
      <c r="P239" s="74"/>
      <c r="Q239" s="113">
        <f>IF(AND(TestingDataBldg1[[#This Row],[Remediation Material Costs]]="[enter $]",TestingDataBldg1[[#This Row],[Remediation Labor Costs]]="[enter $]"),"[autofill]",SUM(TestingDataBldg1[[#This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0" s="74"/>
      <c r="P240" s="74"/>
      <c r="Q240" s="113">
        <f>IF(AND(TestingDataBldg1[[#This Row],[Remediation Material Costs]]="[enter $]",TestingDataBldg1[[#This Row],[Remediation Labor Costs]]="[enter $]"),"[autofill]",SUM(TestingDataBldg1[[#This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1" s="74"/>
      <c r="P241" s="74"/>
      <c r="Q241" s="113">
        <f>IF(AND(TestingDataBldg1[[#This Row],[Remediation Material Costs]]="[enter $]",TestingDataBldg1[[#This Row],[Remediation Labor Costs]]="[enter $]"),"[autofill]",SUM(TestingDataBldg1[[#This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2" s="74"/>
      <c r="P242" s="74"/>
      <c r="Q242" s="113">
        <f>IF(AND(TestingDataBldg1[[#This Row],[Remediation Material Costs]]="[enter $]",TestingDataBldg1[[#This Row],[Remediation Labor Costs]]="[enter $]"),"[autofill]",SUM(TestingDataBldg1[[#This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3" s="74"/>
      <c r="P243" s="74"/>
      <c r="Q243" s="113">
        <f>IF(AND(TestingDataBldg1[[#This Row],[Remediation Material Costs]]="[enter $]",TestingDataBldg1[[#This Row],[Remediation Labor Costs]]="[enter $]"),"[autofill]",SUM(TestingDataBldg1[[#This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4" s="74"/>
      <c r="P244" s="74"/>
      <c r="Q244" s="113">
        <f>IF(AND(TestingDataBldg1[[#This Row],[Remediation Material Costs]]="[enter $]",TestingDataBldg1[[#This Row],[Remediation Labor Costs]]="[enter $]"),"[autofill]",SUM(TestingDataBldg1[[#This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5" s="74"/>
      <c r="P245" s="74"/>
      <c r="Q245" s="113">
        <f>IF(AND(TestingDataBldg1[[#This Row],[Remediation Material Costs]]="[enter $]",TestingDataBldg1[[#This Row],[Remediation Labor Costs]]="[enter $]"),"[autofill]",SUM(TestingDataBldg1[[#This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6" s="74"/>
      <c r="P246" s="74"/>
      <c r="Q246" s="113">
        <f>IF(AND(TestingDataBldg1[[#This Row],[Remediation Material Costs]]="[enter $]",TestingDataBldg1[[#This Row],[Remediation Labor Costs]]="[enter $]"),"[autofill]",SUM(TestingDataBldg1[[#This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7" s="74"/>
      <c r="P247" s="74"/>
      <c r="Q247" s="113">
        <f>IF(AND(TestingDataBldg1[[#This Row],[Remediation Material Costs]]="[enter $]",TestingDataBldg1[[#This Row],[Remediation Labor Costs]]="[enter $]"),"[autofill]",SUM(TestingDataBldg1[[#This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8" s="74"/>
      <c r="P248" s="74"/>
      <c r="Q248" s="113">
        <f>IF(AND(TestingDataBldg1[[#This Row],[Remediation Material Costs]]="[enter $]",TestingDataBldg1[[#This Row],[Remediation Labor Costs]]="[enter $]"),"[autofill]",SUM(TestingDataBldg1[[#This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4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49" s="74"/>
      <c r="P249" s="74"/>
      <c r="Q249" s="113">
        <f>IF(AND(TestingDataBldg1[[#This Row],[Remediation Material Costs]]="[enter $]",TestingDataBldg1[[#This Row],[Remediation Labor Costs]]="[enter $]"),"[autofill]",SUM(TestingDataBldg1[[#This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0" s="74"/>
      <c r="P250" s="74"/>
      <c r="Q250" s="113">
        <f>IF(AND(TestingDataBldg1[[#This Row],[Remediation Material Costs]]="[enter $]",TestingDataBldg1[[#This Row],[Remediation Labor Costs]]="[enter $]"),"[autofill]",SUM(TestingDataBldg1[[#This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1" s="74"/>
      <c r="P251" s="74"/>
      <c r="Q251" s="113">
        <f>IF(AND(TestingDataBldg1[[#This Row],[Remediation Material Costs]]="[enter $]",TestingDataBldg1[[#This Row],[Remediation Labor Costs]]="[enter $]"),"[autofill]",SUM(TestingDataBldg1[[#This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2" s="74"/>
      <c r="P252" s="74"/>
      <c r="Q252" s="113">
        <f>IF(AND(TestingDataBldg1[[#This Row],[Remediation Material Costs]]="[enter $]",TestingDataBldg1[[#This Row],[Remediation Labor Costs]]="[enter $]"),"[autofill]",SUM(TestingDataBldg1[[#This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3" s="74"/>
      <c r="P253" s="74"/>
      <c r="Q253" s="113">
        <f>IF(AND(TestingDataBldg1[[#This Row],[Remediation Material Costs]]="[enter $]",TestingDataBldg1[[#This Row],[Remediation Labor Costs]]="[enter $]"),"[autofill]",SUM(TestingDataBldg1[[#This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4" s="74"/>
      <c r="P254" s="74"/>
      <c r="Q254" s="113">
        <f>IF(AND(TestingDataBldg1[[#This Row],[Remediation Material Costs]]="[enter $]",TestingDataBldg1[[#This Row],[Remediation Labor Costs]]="[enter $]"),"[autofill]",SUM(TestingDataBldg1[[#This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5" s="74"/>
      <c r="P255" s="74"/>
      <c r="Q255" s="113">
        <f>IF(AND(TestingDataBldg1[[#This Row],[Remediation Material Costs]]="[enter $]",TestingDataBldg1[[#This Row],[Remediation Labor Costs]]="[enter $]"),"[autofill]",SUM(TestingDataBldg1[[#This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6" s="74"/>
      <c r="P256" s="74"/>
      <c r="Q256" s="113">
        <f>IF(AND(TestingDataBldg1[[#This Row],[Remediation Material Costs]]="[enter $]",TestingDataBldg1[[#This Row],[Remediation Labor Costs]]="[enter $]"),"[autofill]",SUM(TestingDataBldg1[[#This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7" s="74"/>
      <c r="P257" s="74"/>
      <c r="Q257" s="113">
        <f>IF(AND(TestingDataBldg1[[#This Row],[Remediation Material Costs]]="[enter $]",TestingDataBldg1[[#This Row],[Remediation Labor Costs]]="[enter $]"),"[autofill]",SUM(TestingDataBldg1[[#This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8" s="74"/>
      <c r="P258" s="74"/>
      <c r="Q258" s="113">
        <f>IF(AND(TestingDataBldg1[[#This Row],[Remediation Material Costs]]="[enter $]",TestingDataBldg1[[#This Row],[Remediation Labor Costs]]="[enter $]"),"[autofill]",SUM(TestingDataBldg1[[#This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5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59" s="74"/>
      <c r="P259" s="74"/>
      <c r="Q259" s="113">
        <f>IF(AND(TestingDataBldg1[[#This Row],[Remediation Material Costs]]="[enter $]",TestingDataBldg1[[#This Row],[Remediation Labor Costs]]="[enter $]"),"[autofill]",SUM(TestingDataBldg1[[#This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0" s="74"/>
      <c r="P260" s="74"/>
      <c r="Q260" s="113">
        <f>IF(AND(TestingDataBldg1[[#This Row],[Remediation Material Costs]]="[enter $]",TestingDataBldg1[[#This Row],[Remediation Labor Costs]]="[enter $]"),"[autofill]",SUM(TestingDataBldg1[[#This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1" s="74"/>
      <c r="P261" s="74"/>
      <c r="Q261" s="113">
        <f>IF(AND(TestingDataBldg1[[#This Row],[Remediation Material Costs]]="[enter $]",TestingDataBldg1[[#This Row],[Remediation Labor Costs]]="[enter $]"),"[autofill]",SUM(TestingDataBldg1[[#This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2" s="74"/>
      <c r="P262" s="74"/>
      <c r="Q262" s="113">
        <f>IF(AND(TestingDataBldg1[[#This Row],[Remediation Material Costs]]="[enter $]",TestingDataBldg1[[#This Row],[Remediation Labor Costs]]="[enter $]"),"[autofill]",SUM(TestingDataBldg1[[#This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3" s="74"/>
      <c r="P263" s="74"/>
      <c r="Q263" s="113">
        <f>IF(AND(TestingDataBldg1[[#This Row],[Remediation Material Costs]]="[enter $]",TestingDataBldg1[[#This Row],[Remediation Labor Costs]]="[enter $]"),"[autofill]",SUM(TestingDataBldg1[[#This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4" s="74"/>
      <c r="P264" s="74"/>
      <c r="Q264" s="113">
        <f>IF(AND(TestingDataBldg1[[#This Row],[Remediation Material Costs]]="[enter $]",TestingDataBldg1[[#This Row],[Remediation Labor Costs]]="[enter $]"),"[autofill]",SUM(TestingDataBldg1[[#This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5" s="74"/>
      <c r="P265" s="74"/>
      <c r="Q265" s="113">
        <f>IF(AND(TestingDataBldg1[[#This Row],[Remediation Material Costs]]="[enter $]",TestingDataBldg1[[#This Row],[Remediation Labor Costs]]="[enter $]"),"[autofill]",SUM(TestingDataBldg1[[#This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6" s="74"/>
      <c r="P266" s="74"/>
      <c r="Q266" s="113">
        <f>IF(AND(TestingDataBldg1[[#This Row],[Remediation Material Costs]]="[enter $]",TestingDataBldg1[[#This Row],[Remediation Labor Costs]]="[enter $]"),"[autofill]",SUM(TestingDataBldg1[[#This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7" s="74"/>
      <c r="P267" s="74"/>
      <c r="Q267" s="113">
        <f>IF(AND(TestingDataBldg1[[#This Row],[Remediation Material Costs]]="[enter $]",TestingDataBldg1[[#This Row],[Remediation Labor Costs]]="[enter $]"),"[autofill]",SUM(TestingDataBldg1[[#This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8" s="74"/>
      <c r="P268" s="74"/>
      <c r="Q268" s="113">
        <f>IF(AND(TestingDataBldg1[[#This Row],[Remediation Material Costs]]="[enter $]",TestingDataBldg1[[#This Row],[Remediation Labor Costs]]="[enter $]"),"[autofill]",SUM(TestingDataBldg1[[#This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6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69" s="74"/>
      <c r="P269" s="74"/>
      <c r="Q269" s="113">
        <f>IF(AND(TestingDataBldg1[[#This Row],[Remediation Material Costs]]="[enter $]",TestingDataBldg1[[#This Row],[Remediation Labor Costs]]="[enter $]"),"[autofill]",SUM(TestingDataBldg1[[#This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0" s="74"/>
      <c r="P270" s="74"/>
      <c r="Q270" s="113">
        <f>IF(AND(TestingDataBldg1[[#This Row],[Remediation Material Costs]]="[enter $]",TestingDataBldg1[[#This Row],[Remediation Labor Costs]]="[enter $]"),"[autofill]",SUM(TestingDataBldg1[[#This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1" s="74"/>
      <c r="P271" s="74"/>
      <c r="Q271" s="113">
        <f>IF(AND(TestingDataBldg1[[#This Row],[Remediation Material Costs]]="[enter $]",TestingDataBldg1[[#This Row],[Remediation Labor Costs]]="[enter $]"),"[autofill]",SUM(TestingDataBldg1[[#This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2" s="74"/>
      <c r="P272" s="74"/>
      <c r="Q272" s="113">
        <f>IF(AND(TestingDataBldg1[[#This Row],[Remediation Material Costs]]="[enter $]",TestingDataBldg1[[#This Row],[Remediation Labor Costs]]="[enter $]"),"[autofill]",SUM(TestingDataBldg1[[#This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3" s="74"/>
      <c r="P273" s="74"/>
      <c r="Q273" s="113">
        <f>IF(AND(TestingDataBldg1[[#This Row],[Remediation Material Costs]]="[enter $]",TestingDataBldg1[[#This Row],[Remediation Labor Costs]]="[enter $]"),"[autofill]",SUM(TestingDataBldg1[[#This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4" s="74"/>
      <c r="P274" s="74"/>
      <c r="Q274" s="113">
        <f>IF(AND(TestingDataBldg1[[#This Row],[Remediation Material Costs]]="[enter $]",TestingDataBldg1[[#This Row],[Remediation Labor Costs]]="[enter $]"),"[autofill]",SUM(TestingDataBldg1[[#This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5" s="74"/>
      <c r="P275" s="74"/>
      <c r="Q275" s="113">
        <f>IF(AND(TestingDataBldg1[[#This Row],[Remediation Material Costs]]="[enter $]",TestingDataBldg1[[#This Row],[Remediation Labor Costs]]="[enter $]"),"[autofill]",SUM(TestingDataBldg1[[#This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6" s="74"/>
      <c r="P276" s="74"/>
      <c r="Q276" s="113">
        <f>IF(AND(TestingDataBldg1[[#This Row],[Remediation Material Costs]]="[enter $]",TestingDataBldg1[[#This Row],[Remediation Labor Costs]]="[enter $]"),"[autofill]",SUM(TestingDataBldg1[[#This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7" s="74"/>
      <c r="P277" s="74"/>
      <c r="Q277" s="113">
        <f>IF(AND(TestingDataBldg1[[#This Row],[Remediation Material Costs]]="[enter $]",TestingDataBldg1[[#This Row],[Remediation Labor Costs]]="[enter $]"),"[autofill]",SUM(TestingDataBldg1[[#This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8" s="74"/>
      <c r="P278" s="74"/>
      <c r="Q278" s="113">
        <f>IF(AND(TestingDataBldg1[[#This Row],[Remediation Material Costs]]="[enter $]",TestingDataBldg1[[#This Row],[Remediation Labor Costs]]="[enter $]"),"[autofill]",SUM(TestingDataBldg1[[#This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7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79" s="74"/>
      <c r="P279" s="74"/>
      <c r="Q279" s="113">
        <f>IF(AND(TestingDataBldg1[[#This Row],[Remediation Material Costs]]="[enter $]",TestingDataBldg1[[#This Row],[Remediation Labor Costs]]="[enter $]"),"[autofill]",SUM(TestingDataBldg1[[#This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0" s="74"/>
      <c r="P280" s="74"/>
      <c r="Q280" s="113">
        <f>IF(AND(TestingDataBldg1[[#This Row],[Remediation Material Costs]]="[enter $]",TestingDataBldg1[[#This Row],[Remediation Labor Costs]]="[enter $]"),"[autofill]",SUM(TestingDataBldg1[[#This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1" s="74"/>
      <c r="P281" s="74"/>
      <c r="Q281" s="113">
        <f>IF(AND(TestingDataBldg1[[#This Row],[Remediation Material Costs]]="[enter $]",TestingDataBldg1[[#This Row],[Remediation Labor Costs]]="[enter $]"),"[autofill]",SUM(TestingDataBldg1[[#This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2" s="74"/>
      <c r="P282" s="74"/>
      <c r="Q282" s="113">
        <f>IF(AND(TestingDataBldg1[[#This Row],[Remediation Material Costs]]="[enter $]",TestingDataBldg1[[#This Row],[Remediation Labor Costs]]="[enter $]"),"[autofill]",SUM(TestingDataBldg1[[#This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3" s="74"/>
      <c r="P283" s="74"/>
      <c r="Q283" s="113">
        <f>IF(AND(TestingDataBldg1[[#This Row],[Remediation Material Costs]]="[enter $]",TestingDataBldg1[[#This Row],[Remediation Labor Costs]]="[enter $]"),"[autofill]",SUM(TestingDataBldg1[[#This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4" s="74"/>
      <c r="P284" s="74"/>
      <c r="Q284" s="113">
        <f>IF(AND(TestingDataBldg1[[#This Row],[Remediation Material Costs]]="[enter $]",TestingDataBldg1[[#This Row],[Remediation Labor Costs]]="[enter $]"),"[autofill]",SUM(TestingDataBldg1[[#This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5" s="74"/>
      <c r="P285" s="74"/>
      <c r="Q285" s="113">
        <f>IF(AND(TestingDataBldg1[[#This Row],[Remediation Material Costs]]="[enter $]",TestingDataBldg1[[#This Row],[Remediation Labor Costs]]="[enter $]"),"[autofill]",SUM(TestingDataBldg1[[#This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6" s="74"/>
      <c r="P286" s="74"/>
      <c r="Q286" s="113">
        <f>IF(AND(TestingDataBldg1[[#This Row],[Remediation Material Costs]]="[enter $]",TestingDataBldg1[[#This Row],[Remediation Labor Costs]]="[enter $]"),"[autofill]",SUM(TestingDataBldg1[[#This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7" s="74"/>
      <c r="P287" s="74"/>
      <c r="Q287" s="113">
        <f>IF(AND(TestingDataBldg1[[#This Row],[Remediation Material Costs]]="[enter $]",TestingDataBldg1[[#This Row],[Remediation Labor Costs]]="[enter $]"),"[autofill]",SUM(TestingDataBldg1[[#This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8" s="74"/>
      <c r="P288" s="74"/>
      <c r="Q288" s="113">
        <f>IF(AND(TestingDataBldg1[[#This Row],[Remediation Material Costs]]="[enter $]",TestingDataBldg1[[#This Row],[Remediation Labor Costs]]="[enter $]"),"[autofill]",SUM(TestingDataBldg1[[#This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8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89" s="74"/>
      <c r="P289" s="74"/>
      <c r="Q289" s="113">
        <f>IF(AND(TestingDataBldg1[[#This Row],[Remediation Material Costs]]="[enter $]",TestingDataBldg1[[#This Row],[Remediation Labor Costs]]="[enter $]"),"[autofill]",SUM(TestingDataBldg1[[#This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0" s="74"/>
      <c r="P290" s="74"/>
      <c r="Q290" s="113">
        <f>IF(AND(TestingDataBldg1[[#This Row],[Remediation Material Costs]]="[enter $]",TestingDataBldg1[[#This Row],[Remediation Labor Costs]]="[enter $]"),"[autofill]",SUM(TestingDataBldg1[[#This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1" s="74"/>
      <c r="P291" s="74"/>
      <c r="Q291" s="113">
        <f>IF(AND(TestingDataBldg1[[#This Row],[Remediation Material Costs]]="[enter $]",TestingDataBldg1[[#This Row],[Remediation Labor Costs]]="[enter $]"),"[autofill]",SUM(TestingDataBldg1[[#This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2" s="74"/>
      <c r="P292" s="74"/>
      <c r="Q292" s="113">
        <f>IF(AND(TestingDataBldg1[[#This Row],[Remediation Material Costs]]="[enter $]",TestingDataBldg1[[#This Row],[Remediation Labor Costs]]="[enter $]"),"[autofill]",SUM(TestingDataBldg1[[#This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3" s="74"/>
      <c r="P293" s="74"/>
      <c r="Q293" s="113">
        <f>IF(AND(TestingDataBldg1[[#This Row],[Remediation Material Costs]]="[enter $]",TestingDataBldg1[[#This Row],[Remediation Labor Costs]]="[enter $]"),"[autofill]",SUM(TestingDataBldg1[[#This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4" s="74"/>
      <c r="P294" s="74"/>
      <c r="Q294" s="113">
        <f>IF(AND(TestingDataBldg1[[#This Row],[Remediation Material Costs]]="[enter $]",TestingDataBldg1[[#This Row],[Remediation Labor Costs]]="[enter $]"),"[autofill]",SUM(TestingDataBldg1[[#This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5" s="74"/>
      <c r="P295" s="74"/>
      <c r="Q295" s="113">
        <f>IF(AND(TestingDataBldg1[[#This Row],[Remediation Material Costs]]="[enter $]",TestingDataBldg1[[#This Row],[Remediation Labor Costs]]="[enter $]"),"[autofill]",SUM(TestingDataBldg1[[#This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6" s="74"/>
      <c r="P296" s="74"/>
      <c r="Q296" s="113">
        <f>IF(AND(TestingDataBldg1[[#This Row],[Remediation Material Costs]]="[enter $]",TestingDataBldg1[[#This Row],[Remediation Labor Costs]]="[enter $]"),"[autofill]",SUM(TestingDataBldg1[[#This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7" s="74"/>
      <c r="P297" s="74"/>
      <c r="Q297" s="113">
        <f>IF(AND(TestingDataBldg1[[#This Row],[Remediation Material Costs]]="[enter $]",TestingDataBldg1[[#This Row],[Remediation Labor Costs]]="[enter $]"),"[autofill]",SUM(TestingDataBldg1[[#This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8" s="74"/>
      <c r="P298" s="74"/>
      <c r="Q298" s="113">
        <f>IF(AND(TestingDataBldg1[[#This Row],[Remediation Material Costs]]="[enter $]",TestingDataBldg1[[#This Row],[Remediation Labor Costs]]="[enter $]"),"[autofill]",SUM(TestingDataBldg1[[#This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29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299" s="74"/>
      <c r="P299" s="74"/>
      <c r="Q299" s="113">
        <f>IF(AND(TestingDataBldg1[[#This Row],[Remediation Material Costs]]="[enter $]",TestingDataBldg1[[#This Row],[Remediation Labor Costs]]="[enter $]"),"[autofill]",SUM(TestingDataBldg1[[#This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0" s="74"/>
      <c r="P300" s="74"/>
      <c r="Q300" s="113">
        <f>IF(AND(TestingDataBldg1[[#This Row],[Remediation Material Costs]]="[enter $]",TestingDataBldg1[[#This Row],[Remediation Labor Costs]]="[enter $]"),"[autofill]",SUM(TestingDataBldg1[[#This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1" s="74"/>
      <c r="P301" s="74"/>
      <c r="Q301" s="113">
        <f>IF(AND(TestingDataBldg1[[#This Row],[Remediation Material Costs]]="[enter $]",TestingDataBldg1[[#This Row],[Remediation Labor Costs]]="[enter $]"),"[autofill]",SUM(TestingDataBldg1[[#This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2" s="74"/>
      <c r="P302" s="74"/>
      <c r="Q302" s="113">
        <f>IF(AND(TestingDataBldg1[[#This Row],[Remediation Material Costs]]="[enter $]",TestingDataBldg1[[#This Row],[Remediation Labor Costs]]="[enter $]"),"[autofill]",SUM(TestingDataBldg1[[#This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3"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3" s="74"/>
      <c r="P303" s="74"/>
      <c r="Q303" s="113">
        <f>IF(AND(TestingDataBldg1[[#This Row],[Remediation Material Costs]]="[enter $]",TestingDataBldg1[[#This Row],[Remediation Labor Costs]]="[enter $]"),"[autofill]",SUM(TestingDataBldg1[[#This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4"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4" s="74"/>
      <c r="P304" s="74"/>
      <c r="Q304" s="113">
        <f>IF(AND(TestingDataBldg1[[#This Row],[Remediation Material Costs]]="[enter $]",TestingDataBldg1[[#This Row],[Remediation Labor Costs]]="[enter $]"),"[autofill]",SUM(TestingDataBldg1[[#This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5"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5" s="74"/>
      <c r="P305" s="74"/>
      <c r="Q305" s="113">
        <f>IF(AND(TestingDataBldg1[[#This Row],[Remediation Material Costs]]="[enter $]",TestingDataBldg1[[#This Row],[Remediation Labor Costs]]="[enter $]"),"[autofill]",SUM(TestingDataBldg1[[#This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6"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6" s="74"/>
      <c r="P306" s="74"/>
      <c r="Q306" s="113">
        <f>IF(AND(TestingDataBldg1[[#This Row],[Remediation Material Costs]]="[enter $]",TestingDataBldg1[[#This Row],[Remediation Labor Costs]]="[enter $]"),"[autofill]",SUM(TestingDataBldg1[[#This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7"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7" s="74"/>
      <c r="P307" s="74"/>
      <c r="Q307" s="113">
        <f>IF(AND(TestingDataBldg1[[#This Row],[Remediation Material Costs]]="[enter $]",TestingDataBldg1[[#This Row],[Remediation Labor Costs]]="[enter $]"),"[autofill]",SUM(TestingDataBldg1[[#This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8"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8" s="74"/>
      <c r="P308" s="74"/>
      <c r="Q308" s="113">
        <f>IF(AND(TestingDataBldg1[[#This Row],[Remediation Material Costs]]="[enter $]",TestingDataBldg1[[#This Row],[Remediation Labor Costs]]="[enter $]"),"[autofill]",SUM(TestingDataBldg1[[#This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09"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09" s="74"/>
      <c r="P309" s="74"/>
      <c r="Q309" s="113">
        <f>IF(AND(TestingDataBldg1[[#This Row],[Remediation Material Costs]]="[enter $]",TestingDataBldg1[[#This Row],[Remediation Labor Costs]]="[enter $]"),"[autofill]",SUM(TestingDataBldg1[[#This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10"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10" s="74"/>
      <c r="P310" s="74"/>
      <c r="Q310" s="113">
        <f>IF(AND(TestingDataBldg1[[#This Row],[Remediation Material Costs]]="[enter $]",TestingDataBldg1[[#This Row],[Remediation Labor Costs]]="[enter $]"),"[autofill]",SUM(TestingDataBldg1[[#This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11"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11" s="74"/>
      <c r="P311" s="74"/>
      <c r="Q311" s="113">
        <f>IF(AND(TestingDataBldg1[[#This Row],[Remediation Material Costs]]="[enter $]",TestingDataBldg1[[#This Row],[Remediation Labor Costs]]="[enter $]"),"[autofill]",SUM(TestingDataBldg1[[#This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IF(AND(TestingDataBldg1[[#This Row],[Initial Test Result (ppb)]]="[result]",TestingDataBldg1[[#This Row],[Number of Retests]]="[retests]"),"[autofill]",IF(AND(TestingDataBldg1[[#This Row],[Initial Test Result (ppb)]]&lt;&gt;"",TestingDataBldg1[[#This Row],[Initial Test Result (ppb)]]&lt;&gt;"[result]"),IFERROR(VALUE(TestingDataBldg1[[#This Row],[Number of Retests]]),0)+1,IFERROR(VALUE(TestingDataBldg1[[#This Row],[Number of Retests]]),0)))</f>
        <v>0</v>
      </c>
      <c r="N312" s="113">
        <f>IF(AND(TestingDataBldg1[[#This Row],[Misc. Lab Costs]]="[enter $]",TestingDataBldg1[[#This Row],[Shipping Costs]]="[enter $]",TestingDataBldg1[[#This Row],[Lab Cost Per Initial Test]]="[enter $]"),"[autofill]",ROUND(IFERROR(VALUE(TestingDataBldg1[[#This Row],[Misc. Lab Costs]]),0)+IFERROR(VALUE(TestingDataBldg1[[#This Row],[Shipping Costs]]),0)+IFERROR(VALUE(TestingDataBldg1[[#This Row],[Lab Cost Per Initial Test]]),0)+IFERROR(TestingDataBldg1[[#This Row],[Lab Cost Per Retest]]*TestingDataBldg1[[#This Row],[Number of Retests]],0),2))</f>
        <v>0</v>
      </c>
      <c r="O312" s="85"/>
      <c r="P312" s="85"/>
      <c r="Q312" s="114">
        <f>IF(AND(TestingDataBldg1[[#This Row],[Remediation Material Costs]]="[enter $]",TestingDataBldg1[[#This Row],[Remediation Labor Costs]]="[enter $]"),"[autofill]",SUM(TestingDataBldg1[[#This Row],[Remediation Material Costs]:[Remediation Labor Costs]]))</f>
        <v>0</v>
      </c>
      <c r="R312" s="29"/>
    </row>
  </sheetData>
  <sheetProtection sheet="1" objects="1" scenarios="1"/>
  <mergeCells count="10">
    <mergeCell ref="K5:L5"/>
    <mergeCell ref="D10:E10"/>
    <mergeCell ref="B1:R1"/>
    <mergeCell ref="D8:G8"/>
    <mergeCell ref="K4:L4"/>
    <mergeCell ref="D7:G7"/>
    <mergeCell ref="K10:L10"/>
    <mergeCell ref="O10:P10"/>
    <mergeCell ref="D4:G4"/>
    <mergeCell ref="D5:G5"/>
  </mergeCells>
  <phoneticPr fontId="65" type="noConversion"/>
  <conditionalFormatting sqref="B13:B312">
    <cfRule type="expression" dxfId="291" priority="17">
      <formula>AND(COUNTIF($B$13:$B$312,$B13)&gt;1,$I13="",$J13="",$P13="")</formula>
    </cfRule>
  </conditionalFormatting>
  <conditionalFormatting sqref="B13:R13">
    <cfRule type="expression" dxfId="290" priority="8">
      <formula>FIND("[",B$13)&gt;0</formula>
    </cfRule>
  </conditionalFormatting>
  <conditionalFormatting sqref="C13:C312">
    <cfRule type="expression" dxfId="289" priority="18">
      <formula>AND(AND(MID(C13&amp;" ",9,1)="-",LEN(C13)=14)=FALSE,AND(MID(C13&amp;" ",10,1)="-",LEN(C13)=15)=FALSE,$C13&lt;&gt;"", $C13&lt;&gt;"[enter fixture ID]")</formula>
    </cfRule>
    <cfRule type="expression" dxfId="288" priority="19">
      <formula>COUNTIF($C$13:$C$312,$C13)&gt;1</formula>
    </cfRule>
  </conditionalFormatting>
  <conditionalFormatting sqref="C13:H312 K13:L312 O13:O312">
    <cfRule type="expression" dxfId="287" priority="25">
      <formula>OR(AND($I13&lt;&gt;"[enter $]",$I13&lt;&gt;""),AND($J13&lt;&gt;"[enter $]",$J13&lt;&gt;""),AND($P13&lt;&gt;"[enter $]",$P13&lt;&gt;""))</formula>
    </cfRule>
  </conditionalFormatting>
  <conditionalFormatting sqref="D3:D4">
    <cfRule type="expression" dxfId="286" priority="4">
      <formula>$D$4="Invalid Entity ID"</formula>
    </cfRule>
  </conditionalFormatting>
  <conditionalFormatting sqref="D7:D8 D10">
    <cfRule type="expression" dxfId="285" priority="6">
      <formula>FIND("enter",$D7)&gt;1</formula>
    </cfRule>
  </conditionalFormatting>
  <conditionalFormatting sqref="E13:E312 G13:G312">
    <cfRule type="expression" dxfId="284" priority="403">
      <formula>E13="ND"</formula>
    </cfRule>
    <cfRule type="expression" dxfId="283" priority="404">
      <formula>AND(VALUE(E13)&gt;5,VALUE(E13)&lt;10)</formula>
    </cfRule>
    <cfRule type="expression" dxfId="282" priority="405">
      <formula>AND(VALUE(E13)&gt;=10,VALUE(E13)&lt;15)</formula>
    </cfRule>
    <cfRule type="expression" dxfId="281" priority="406">
      <formula>VALUE(E13)&gt;=15</formula>
    </cfRule>
  </conditionalFormatting>
  <conditionalFormatting sqref="G3 D3:D5 M4:M5">
    <cfRule type="expression" dxfId="280" priority="1">
      <formula>D3="[autofill]"</formula>
    </cfRule>
  </conditionalFormatting>
  <conditionalFormatting sqref="G3 D5">
    <cfRule type="expression" dxfId="279" priority="5">
      <formula>$D$5="Invalid Entity ID"</formula>
    </cfRule>
  </conditionalFormatting>
  <conditionalFormatting sqref="H13:H312">
    <cfRule type="expression" dxfId="278" priority="45">
      <formula>AND($E13&lt;&gt;"",$E13&lt;&gt;"[result]",$O13&lt;&gt;"",$O13&lt;&gt;"[enter $]",OR($H13="",$H13="[select]"))</formula>
    </cfRule>
    <cfRule type="expression" dxfId="277" priority="267">
      <formula>AND($F13&gt;0,$H13="")</formula>
    </cfRule>
    <cfRule type="cellIs" dxfId="276" priority="407" operator="equal">
      <formula>"FTO"</formula>
    </cfRule>
    <cfRule type="expression" dxfId="275" priority="408">
      <formula>OR($H13="FS-RDT",$H13="Other",FIND("RB",$H13)&gt;0)</formula>
    </cfRule>
    <cfRule type="containsText" dxfId="274" priority="409" operator="containsText" text="IF">
      <formula>NOT(ISERROR(SEARCH("IF",H13)))</formula>
    </cfRule>
    <cfRule type="cellIs" dxfId="273" priority="410" operator="equal">
      <formula>"Remove"</formula>
    </cfRule>
  </conditionalFormatting>
  <conditionalFormatting sqref="I13:I312 P13:P312">
    <cfRule type="expression" dxfId="272" priority="35">
      <formula>AND($J13&lt;&gt;"[enter $]",$J13&lt;&gt;"")</formula>
    </cfRule>
  </conditionalFormatting>
  <conditionalFormatting sqref="I13:J312 P13:P312">
    <cfRule type="expression" dxfId="271" priority="26">
      <formula>AND(COUNT($I13, "&gt;0")+COUNT($J13, "&gt;0")+COUNT($P13, "&gt;0")&gt;1,I13&gt;0)</formula>
    </cfRule>
    <cfRule type="expression" dxfId="270" priority="36">
      <formula>AND($E13&lt;&gt;"[result]",$E13&lt;&gt;"")</formula>
    </cfRule>
  </conditionalFormatting>
  <conditionalFormatting sqref="I13:J312">
    <cfRule type="expression" dxfId="269" priority="34">
      <formula>AND($P13&lt;&gt;"[enter $]",$P13&lt;&gt;"")</formula>
    </cfRule>
  </conditionalFormatting>
  <conditionalFormatting sqref="J13:J312 P13:P312">
    <cfRule type="expression" dxfId="268" priority="44">
      <formula>AND($I13&lt;&gt;"[enter $]",$I13&lt;&gt;"")</formula>
    </cfRule>
  </conditionalFormatting>
  <conditionalFormatting sqref="K13:K312">
    <cfRule type="expression" dxfId="267" priority="351">
      <formula>AND($E13&lt;&gt;"[result]",$E13&lt;&gt;"",$K13="")</formula>
    </cfRule>
  </conditionalFormatting>
  <conditionalFormatting sqref="L13:L312">
    <cfRule type="expression" dxfId="266" priority="397">
      <formula>AND($F13&lt;&gt;"[retests]",$F13&lt;&gt;"",$L13="")</formula>
    </cfRule>
  </conditionalFormatting>
  <conditionalFormatting sqref="M13:N312 Q13:Q312">
    <cfRule type="cellIs" dxfId="265" priority="413" operator="equal">
      <formula>0</formula>
    </cfRule>
  </conditionalFormatting>
  <conditionalFormatting sqref="N13:N312">
    <cfRule type="expression" dxfId="264" priority="21">
      <formula>$N13&lt;&gt;""</formula>
    </cfRule>
  </conditionalFormatting>
  <conditionalFormatting sqref="R13:R312">
    <cfRule type="expression" dxfId="263" priority="400">
      <formula>AND($H13="Other",$R13="")</formula>
    </cfRule>
  </conditionalFormatting>
  <dataValidations count="19">
    <dataValidation allowBlank="1" showInputMessage="1" showErrorMessage="1" promptTitle="Minimum Reporting Level (MRL)" prompt="Enter the minimum value of lead that can be detected in a sample in parts per billion (ppb) as reported in the lab results" sqref="D10:E10" xr:uid="{00000000-0002-0000-0200-000002000000}"/>
    <dataValidation allowBlank="1" showInputMessage="1" showErrorMessage="1" promptTitle="Building Name" prompt="Enter the building name as it is reported in the ODE School Facilities Building Collection. See the &quot;START HERE&quot; tab for more information." sqref="D8:G8" xr:uid="{00000000-0002-0000-0200-000003000000}"/>
    <dataValidation allowBlank="1" showInputMessage="1" showErrorMessage="1" promptTitle="Building ID #" prompt="Enter the Building ID # assigned to this building in the ODE School Facilities Building Collection. See the &quot;START HERE&quot; tab for more information." sqref="D7" xr:uid="{00000000-0002-0000-0200-000004000000}"/>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00000000-0002-0000-0200-000005000000}"/>
    <dataValidation allowBlank="1" showInputMessage="1" showErrorMessage="1" prompt="Enter the date the initial sample was COLLECTED (not tested by the lab)" sqref="D13:D17" xr:uid="{00000000-0002-0000-0200-000006000000}"/>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00000000-0002-0000-0200-000007000000}"/>
    <dataValidation allowBlank="1" showInputMessage="1" showErrorMessage="1" prompt="If applicable, enter the number of additional samples tested from this fixture." sqref="F13:F17" xr:uid="{00000000-0002-0000-0200-000008000000}"/>
    <dataValidation allowBlank="1" showInputMessage="1" showErrorMessage="1" prompt="If additional samples were tested from this fixture, enter the final test result." sqref="G13:G17" xr:uid="{00000000-0002-0000-0200-000009000000}"/>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00000000-0002-0000-0200-00000A000000}"/>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00000000-0002-0000-0200-00000B000000}"/>
    <dataValidation allowBlank="1" showInputMessage="1" showErrorMessage="1" prompt="Enter the per-sample cost for the INITIAL sample." sqref="K13:K17" xr:uid="{00000000-0002-0000-0200-00000C000000}"/>
    <dataValidation allowBlank="1" showInputMessage="1" showErrorMessage="1" prompt="Enter the per-sample cost of any retests performed for this fixture." sqref="L13:L17" xr:uid="{00000000-0002-0000-0200-00000D000000}"/>
    <dataValidation allowBlank="1" showInputMessage="1" showErrorMessage="1" prompt="Enter any applicable notes here" sqref="R13:R17" xr:uid="{00000000-0002-0000-0200-00000E000000}"/>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00000000-0002-0000-0200-00000F000000}">
      <formula1>OR(AND(MID(C13&amp;" ",9,1)="-",LEN(C13)=14),AND(MID(C13&amp;" ",10,1)="-",LEN(C13)=15))+(C13="[enter fixture ID]   ")</formula1>
    </dataValidation>
    <dataValidation allowBlank="1" showInputMessage="1" showErrorMessage="1" promptTitle="DO NOT OVERWRITE THIS CELL. " prompt="It will automatically calculate based on data entered in the previous columns. " sqref="M13:N312 Q13:Q312" xr:uid="{00000000-0002-0000-0200-000010000000}"/>
    <dataValidation allowBlank="1" showInputMessage="1" showErrorMessage="1" prompt="To populate this field, enter data in the corresponding field at the top of the &quot;START HERE&quot; tab." sqref="D3:D5 G3" xr:uid="{00000000-0002-0000-0200-000011000000}"/>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DE9F6D6F-1314-4EC1-A85E-68EE18C7008E}"/>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0125EA88-42C5-40FB-B4BA-59173E3BCF93}"/>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E0902DE9-D25E-4E34-AA1C-90290A463582}"/>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00000000-0002-0000-0200-000012000000}">
          <x14:formula1>
            <xm:f>'Remediation Action Codes'!$C$3:$C$30</xm:f>
          </x14:formula1>
          <xm:sqref>H13:H17</xm:sqref>
        </x14:dataValidation>
        <x14:dataValidation type="list" allowBlank="1" showInputMessage="1" xr:uid="{452DCD3D-4055-4103-B013-FCB3C414B766}">
          <x14:formula1>
            <xm:f>'Remediation Action Codes'!$C$3:$C$30</xm:f>
          </x14:formula1>
          <xm:sqref>H18:H312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EEA3E-DE1D-4B71-88FF-17D333C60C30}">
  <sheetPr>
    <tabColor rgb="FFAAD4F4"/>
    <pageSetUpPr autoPageBreaks="0" fitToPage="1"/>
  </sheetPr>
  <dimension ref="A1:T312"/>
  <sheetViews>
    <sheetView showGridLines="0" showRowColHeaders="0" workbookViewId="0">
      <pane ySplit="12" topLeftCell="A13" activePane="bottomLeft" state="frozen"/>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IF(MIN(TestingDataBldg2[Initial  Test Date])=0,"[autofill]",MIN(TestingDataBldg2[Initial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IF(MAX(TestingDataBldg2[Initial  Test Date])=0,"[autofill]",MAX(TestingDataBldg2[Initial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SUM(TestingDataBldg2[Total '#    of Tests])</f>
        <v>0</v>
      </c>
      <c r="N10" s="89">
        <f>IF('START HERE'!$E$9="NOT Requesting Reimbursement - Reporting ONLY","         -",SUM(TestingDataBldg2[Testing   Costs Total]))</f>
        <v>0</v>
      </c>
      <c r="O10" s="193" t="s">
        <v>1655</v>
      </c>
      <c r="P10" s="194"/>
      <c r="Q10" s="86">
        <f>SUM(TestingDataBldg2[Remediation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[autofill]</v>
      </c>
      <c r="N13" s="113" t="str">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[autofill]</v>
      </c>
      <c r="O13" s="74" t="s">
        <v>1645</v>
      </c>
      <c r="P13" s="74" t="s">
        <v>1645</v>
      </c>
      <c r="Q13" s="113" t="str">
        <f>IF(AND(TestingDataBldg2[[#This Row],[Remediation Material Costs]]="[enter $]",TestingDataBldg2[[#This Row],[Remediation Labor Costs]]="[enter $]"),"[autofill]",SUM(TestingDataBldg2[[#This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 s="75"/>
      <c r="P14" s="75"/>
      <c r="Q14" s="113">
        <f>IF(AND(TestingDataBldg2[[#This Row],[Remediation Material Costs]]="[enter $]",TestingDataBldg2[[#This Row],[Remediation Labor Costs]]="[enter $]"),"[autofill]",SUM(TestingDataBldg2[[#This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 s="75"/>
      <c r="P15" s="75"/>
      <c r="Q15" s="113">
        <f>IF(AND(TestingDataBldg2[[#This Row],[Remediation Material Costs]]="[enter $]",TestingDataBldg2[[#This Row],[Remediation Labor Costs]]="[enter $]"),"[autofill]",SUM(TestingDataBldg2[[#This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 s="75"/>
      <c r="P16" s="75"/>
      <c r="Q16" s="113">
        <f>IF(AND(TestingDataBldg2[[#This Row],[Remediation Material Costs]]="[enter $]",TestingDataBldg2[[#This Row],[Remediation Labor Costs]]="[enter $]"),"[autofill]",SUM(TestingDataBldg2[[#This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 s="75"/>
      <c r="P17" s="75"/>
      <c r="Q17" s="113">
        <f>IF(AND(TestingDataBldg2[[#This Row],[Remediation Material Costs]]="[enter $]",TestingDataBldg2[[#This Row],[Remediation Labor Costs]]="[enter $]"),"[autofill]",SUM(TestingDataBldg2[[#This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 s="75"/>
      <c r="P18" s="75"/>
      <c r="Q18" s="113">
        <f>IF(AND(TestingDataBldg2[[#This Row],[Remediation Material Costs]]="[enter $]",TestingDataBldg2[[#This Row],[Remediation Labor Costs]]="[enter $]"),"[autofill]",SUM(TestingDataBldg2[[#This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 s="75"/>
      <c r="P19" s="75"/>
      <c r="Q19" s="113">
        <f>IF(AND(TestingDataBldg2[[#This Row],[Remediation Material Costs]]="[enter $]",TestingDataBldg2[[#This Row],[Remediation Labor Costs]]="[enter $]"),"[autofill]",SUM(TestingDataBldg2[[#This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 s="75"/>
      <c r="P20" s="75"/>
      <c r="Q20" s="113">
        <f>IF(AND(TestingDataBldg2[[#This Row],[Remediation Material Costs]]="[enter $]",TestingDataBldg2[[#This Row],[Remediation Labor Costs]]="[enter $]"),"[autofill]",SUM(TestingDataBldg2[[#This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 s="75"/>
      <c r="P21" s="75"/>
      <c r="Q21" s="113">
        <f>IF(AND(TestingDataBldg2[[#This Row],[Remediation Material Costs]]="[enter $]",TestingDataBldg2[[#This Row],[Remediation Labor Costs]]="[enter $]"),"[autofill]",SUM(TestingDataBldg2[[#This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 s="75"/>
      <c r="P22" s="75"/>
      <c r="Q22" s="113">
        <f>IF(AND(TestingDataBldg2[[#This Row],[Remediation Material Costs]]="[enter $]",TestingDataBldg2[[#This Row],[Remediation Labor Costs]]="[enter $]"),"[autofill]",SUM(TestingDataBldg2[[#This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 s="75"/>
      <c r="P23" s="75"/>
      <c r="Q23" s="113">
        <f>IF(AND(TestingDataBldg2[[#This Row],[Remediation Material Costs]]="[enter $]",TestingDataBldg2[[#This Row],[Remediation Labor Costs]]="[enter $]"),"[autofill]",SUM(TestingDataBldg2[[#This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 s="75"/>
      <c r="P24" s="75"/>
      <c r="Q24" s="113">
        <f>IF(AND(TestingDataBldg2[[#This Row],[Remediation Material Costs]]="[enter $]",TestingDataBldg2[[#This Row],[Remediation Labor Costs]]="[enter $]"),"[autofill]",SUM(TestingDataBldg2[[#This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 s="75"/>
      <c r="P25" s="75"/>
      <c r="Q25" s="113">
        <f>IF(AND(TestingDataBldg2[[#This Row],[Remediation Material Costs]]="[enter $]",TestingDataBldg2[[#This Row],[Remediation Labor Costs]]="[enter $]"),"[autofill]",SUM(TestingDataBldg2[[#This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 s="75"/>
      <c r="P26" s="75"/>
      <c r="Q26" s="113">
        <f>IF(AND(TestingDataBldg2[[#This Row],[Remediation Material Costs]]="[enter $]",TestingDataBldg2[[#This Row],[Remediation Labor Costs]]="[enter $]"),"[autofill]",SUM(TestingDataBldg2[[#This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 s="75"/>
      <c r="P27" s="75"/>
      <c r="Q27" s="113">
        <f>IF(AND(TestingDataBldg2[[#This Row],[Remediation Material Costs]]="[enter $]",TestingDataBldg2[[#This Row],[Remediation Labor Costs]]="[enter $]"),"[autofill]",SUM(TestingDataBldg2[[#This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 s="75"/>
      <c r="P28" s="75"/>
      <c r="Q28" s="113">
        <f>IF(AND(TestingDataBldg2[[#This Row],[Remediation Material Costs]]="[enter $]",TestingDataBldg2[[#This Row],[Remediation Labor Costs]]="[enter $]"),"[autofill]",SUM(TestingDataBldg2[[#This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 s="75"/>
      <c r="P29" s="75"/>
      <c r="Q29" s="113">
        <f>IF(AND(TestingDataBldg2[[#This Row],[Remediation Material Costs]]="[enter $]",TestingDataBldg2[[#This Row],[Remediation Labor Costs]]="[enter $]"),"[autofill]",SUM(TestingDataBldg2[[#This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 s="75"/>
      <c r="P30" s="75"/>
      <c r="Q30" s="113">
        <f>IF(AND(TestingDataBldg2[[#This Row],[Remediation Material Costs]]="[enter $]",TestingDataBldg2[[#This Row],[Remediation Labor Costs]]="[enter $]"),"[autofill]",SUM(TestingDataBldg2[[#This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1" s="75"/>
      <c r="P31" s="75"/>
      <c r="Q31" s="113">
        <f>IF(AND(TestingDataBldg2[[#This Row],[Remediation Material Costs]]="[enter $]",TestingDataBldg2[[#This Row],[Remediation Labor Costs]]="[enter $]"),"[autofill]",SUM(TestingDataBldg2[[#This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2" s="76"/>
      <c r="P32" s="76"/>
      <c r="Q32" s="113">
        <f>IF(AND(TestingDataBldg2[[#This Row],[Remediation Material Costs]]="[enter $]",TestingDataBldg2[[#This Row],[Remediation Labor Costs]]="[enter $]"),"[autofill]",SUM(TestingDataBldg2[[#This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3" s="76"/>
      <c r="P33" s="76"/>
      <c r="Q33" s="113">
        <f>IF(AND(TestingDataBldg2[[#This Row],[Remediation Material Costs]]="[enter $]",TestingDataBldg2[[#This Row],[Remediation Labor Costs]]="[enter $]"),"[autofill]",SUM(TestingDataBldg2[[#This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4" s="76"/>
      <c r="P34" s="76"/>
      <c r="Q34" s="113">
        <f>IF(AND(TestingDataBldg2[[#This Row],[Remediation Material Costs]]="[enter $]",TestingDataBldg2[[#This Row],[Remediation Labor Costs]]="[enter $]"),"[autofill]",SUM(TestingDataBldg2[[#This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5" s="75"/>
      <c r="P35" s="75"/>
      <c r="Q35" s="113">
        <f>IF(AND(TestingDataBldg2[[#This Row],[Remediation Material Costs]]="[enter $]",TestingDataBldg2[[#This Row],[Remediation Labor Costs]]="[enter $]"),"[autofill]",SUM(TestingDataBldg2[[#This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6" s="75"/>
      <c r="P36" s="75"/>
      <c r="Q36" s="113">
        <f>IF(AND(TestingDataBldg2[[#This Row],[Remediation Material Costs]]="[enter $]",TestingDataBldg2[[#This Row],[Remediation Labor Costs]]="[enter $]"),"[autofill]",SUM(TestingDataBldg2[[#This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7" s="75"/>
      <c r="P37" s="75"/>
      <c r="Q37" s="113">
        <f>IF(AND(TestingDataBldg2[[#This Row],[Remediation Material Costs]]="[enter $]",TestingDataBldg2[[#This Row],[Remediation Labor Costs]]="[enter $]"),"[autofill]",SUM(TestingDataBldg2[[#This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8" s="75"/>
      <c r="P38" s="75"/>
      <c r="Q38" s="113">
        <f>IF(AND(TestingDataBldg2[[#This Row],[Remediation Material Costs]]="[enter $]",TestingDataBldg2[[#This Row],[Remediation Labor Costs]]="[enter $]"),"[autofill]",SUM(TestingDataBldg2[[#This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9" s="75"/>
      <c r="P39" s="75"/>
      <c r="Q39" s="113">
        <f>IF(AND(TestingDataBldg2[[#This Row],[Remediation Material Costs]]="[enter $]",TestingDataBldg2[[#This Row],[Remediation Labor Costs]]="[enter $]"),"[autofill]",SUM(TestingDataBldg2[[#This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0" s="75"/>
      <c r="P40" s="75"/>
      <c r="Q40" s="113">
        <f>IF(AND(TestingDataBldg2[[#This Row],[Remediation Material Costs]]="[enter $]",TestingDataBldg2[[#This Row],[Remediation Labor Costs]]="[enter $]"),"[autofill]",SUM(TestingDataBldg2[[#This Row],[Remediation Material Costs]:[Remediation Labor Costs]]))</f>
        <v>0</v>
      </c>
      <c r="R40" s="29"/>
    </row>
    <row r="41" spans="1:18" x14ac:dyDescent="0.25">
      <c r="B41" s="31"/>
      <c r="C41" s="32"/>
      <c r="D41" s="33"/>
      <c r="E41" s="34"/>
      <c r="F41" s="34"/>
      <c r="G41" s="34"/>
      <c r="H41" s="34"/>
      <c r="I41" s="75"/>
      <c r="J41" s="75"/>
      <c r="K41" s="79"/>
      <c r="L41" s="79"/>
      <c r="M4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1" s="75"/>
      <c r="P41" s="75"/>
      <c r="Q41" s="113">
        <f>IF(AND(TestingDataBldg2[[#This Row],[Remediation Material Costs]]="[enter $]",TestingDataBldg2[[#This Row],[Remediation Labor Costs]]="[enter $]"),"[autofill]",SUM(TestingDataBldg2[[#This Row],[Remediation Material Costs]:[Remediation Labor Costs]]))</f>
        <v>0</v>
      </c>
      <c r="R41" s="29"/>
    </row>
    <row r="42" spans="1:18" x14ac:dyDescent="0.25">
      <c r="B42" s="38"/>
      <c r="C42" s="39"/>
      <c r="D42" s="40"/>
      <c r="E42" s="41"/>
      <c r="F42" s="41"/>
      <c r="G42" s="41"/>
      <c r="H42" s="41"/>
      <c r="I42" s="77"/>
      <c r="J42" s="77"/>
      <c r="K42" s="82"/>
      <c r="L42" s="82"/>
      <c r="M4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2" s="77"/>
      <c r="P42" s="77"/>
      <c r="Q42" s="113">
        <f>IF(AND(TestingDataBldg2[[#This Row],[Remediation Material Costs]]="[enter $]",TestingDataBldg2[[#This Row],[Remediation Labor Costs]]="[enter $]"),"[autofill]",SUM(TestingDataBldg2[[#This Row],[Remediation Material Costs]:[Remediation Labor Costs]]))</f>
        <v>0</v>
      </c>
      <c r="R42" s="29"/>
    </row>
    <row r="43" spans="1:18" x14ac:dyDescent="0.25">
      <c r="B43" s="38"/>
      <c r="C43" s="39"/>
      <c r="D43" s="40"/>
      <c r="E43" s="41"/>
      <c r="F43" s="41"/>
      <c r="G43" s="41"/>
      <c r="H43" s="41"/>
      <c r="I43" s="77"/>
      <c r="J43" s="77"/>
      <c r="K43" s="82"/>
      <c r="L43" s="82"/>
      <c r="M4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3" s="77"/>
      <c r="P43" s="77"/>
      <c r="Q43" s="113">
        <f>IF(AND(TestingDataBldg2[[#This Row],[Remediation Material Costs]]="[enter $]",TestingDataBldg2[[#This Row],[Remediation Labor Costs]]="[enter $]"),"[autofill]",SUM(TestingDataBldg2[[#This Row],[Remediation Material Costs]:[Remediation Labor Costs]]))</f>
        <v>0</v>
      </c>
      <c r="R43" s="29"/>
    </row>
    <row r="44" spans="1:18" x14ac:dyDescent="0.25">
      <c r="B44" s="38"/>
      <c r="C44" s="39"/>
      <c r="D44" s="40"/>
      <c r="E44" s="41"/>
      <c r="F44" s="41"/>
      <c r="G44" s="41"/>
      <c r="H44" s="41"/>
      <c r="I44" s="77"/>
      <c r="J44" s="77"/>
      <c r="K44" s="82"/>
      <c r="L44" s="82"/>
      <c r="M4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4" s="77"/>
      <c r="P44" s="77"/>
      <c r="Q44" s="113">
        <f>IF(AND(TestingDataBldg2[[#This Row],[Remediation Material Costs]]="[enter $]",TestingDataBldg2[[#This Row],[Remediation Labor Costs]]="[enter $]"),"[autofill]",SUM(TestingDataBldg2[[#This Row],[Remediation Material Costs]:[Remediation Labor Costs]]))</f>
        <v>0</v>
      </c>
      <c r="R44" s="29"/>
    </row>
    <row r="45" spans="1:18" x14ac:dyDescent="0.25">
      <c r="B45" s="38"/>
      <c r="C45" s="39"/>
      <c r="D45" s="40"/>
      <c r="E45" s="41"/>
      <c r="F45" s="41"/>
      <c r="G45" s="41"/>
      <c r="H45" s="41"/>
      <c r="I45" s="77"/>
      <c r="J45" s="77"/>
      <c r="K45" s="82"/>
      <c r="L45" s="82"/>
      <c r="M4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5" s="77"/>
      <c r="P45" s="77"/>
      <c r="Q45" s="113">
        <f>IF(AND(TestingDataBldg2[[#This Row],[Remediation Material Costs]]="[enter $]",TestingDataBldg2[[#This Row],[Remediation Labor Costs]]="[enter $]"),"[autofill]",SUM(TestingDataBldg2[[#This Row],[Remediation Material Costs]:[Remediation Labor Costs]]))</f>
        <v>0</v>
      </c>
      <c r="R45" s="29"/>
    </row>
    <row r="46" spans="1:18" x14ac:dyDescent="0.25">
      <c r="B46" s="38"/>
      <c r="C46" s="39"/>
      <c r="D46" s="40"/>
      <c r="E46" s="41"/>
      <c r="F46" s="41"/>
      <c r="G46" s="41"/>
      <c r="H46" s="41"/>
      <c r="I46" s="77"/>
      <c r="J46" s="77"/>
      <c r="K46" s="82"/>
      <c r="L46" s="82"/>
      <c r="M4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6" s="77"/>
      <c r="P46" s="77"/>
      <c r="Q46" s="113">
        <f>IF(AND(TestingDataBldg2[[#This Row],[Remediation Material Costs]]="[enter $]",TestingDataBldg2[[#This Row],[Remediation Labor Costs]]="[enter $]"),"[autofill]",SUM(TestingDataBldg2[[#This Row],[Remediation Material Costs]:[Remediation Labor Costs]]))</f>
        <v>0</v>
      </c>
      <c r="R46" s="29"/>
    </row>
    <row r="47" spans="1:18" x14ac:dyDescent="0.25">
      <c r="B47" s="38"/>
      <c r="C47" s="39"/>
      <c r="D47" s="40"/>
      <c r="E47" s="41"/>
      <c r="F47" s="41"/>
      <c r="G47" s="41"/>
      <c r="H47" s="41"/>
      <c r="I47" s="77"/>
      <c r="J47" s="77"/>
      <c r="K47" s="82"/>
      <c r="L47" s="82"/>
      <c r="M4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7" s="77"/>
      <c r="P47" s="77"/>
      <c r="Q47" s="113">
        <f>IF(AND(TestingDataBldg2[[#This Row],[Remediation Material Costs]]="[enter $]",TestingDataBldg2[[#This Row],[Remediation Labor Costs]]="[enter $]"),"[autofill]",SUM(TestingDataBldg2[[#This Row],[Remediation Material Costs]:[Remediation Labor Costs]]))</f>
        <v>0</v>
      </c>
      <c r="R47" s="29"/>
    </row>
    <row r="48" spans="1:18" x14ac:dyDescent="0.25">
      <c r="B48" s="26"/>
      <c r="C48" s="30"/>
      <c r="D48" s="27"/>
      <c r="E48" s="28"/>
      <c r="F48" s="28"/>
      <c r="G48" s="28"/>
      <c r="H48" s="28"/>
      <c r="I48" s="74"/>
      <c r="J48" s="74"/>
      <c r="K48" s="83"/>
      <c r="L48" s="83"/>
      <c r="M4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8" s="74"/>
      <c r="P48" s="74"/>
      <c r="Q48" s="113">
        <f>IF(AND(TestingDataBldg2[[#This Row],[Remediation Material Costs]]="[enter $]",TestingDataBldg2[[#This Row],[Remediation Labor Costs]]="[enter $]"),"[autofill]",SUM(TestingDataBldg2[[#This Row],[Remediation Material Costs]:[Remediation Labor Costs]]))</f>
        <v>0</v>
      </c>
      <c r="R48" s="29"/>
    </row>
    <row r="49" spans="2:18" x14ac:dyDescent="0.25">
      <c r="B49" s="26"/>
      <c r="C49" s="30"/>
      <c r="D49" s="27"/>
      <c r="E49" s="28"/>
      <c r="F49" s="28"/>
      <c r="G49" s="28"/>
      <c r="H49" s="28"/>
      <c r="I49" s="74"/>
      <c r="J49" s="74"/>
      <c r="K49" s="83"/>
      <c r="L49" s="83"/>
      <c r="M4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4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49" s="74"/>
      <c r="P49" s="74"/>
      <c r="Q49" s="113">
        <f>IF(AND(TestingDataBldg2[[#This Row],[Remediation Material Costs]]="[enter $]",TestingDataBldg2[[#This Row],[Remediation Labor Costs]]="[enter $]"),"[autofill]",SUM(TestingDataBldg2[[#This Row],[Remediation Material Costs]:[Remediation Labor Costs]]))</f>
        <v>0</v>
      </c>
      <c r="R49" s="29"/>
    </row>
    <row r="50" spans="2:18" x14ac:dyDescent="0.25">
      <c r="B50" s="26"/>
      <c r="C50" s="30"/>
      <c r="D50" s="27"/>
      <c r="E50" s="28"/>
      <c r="F50" s="28"/>
      <c r="G50" s="28"/>
      <c r="H50" s="28"/>
      <c r="I50" s="74"/>
      <c r="J50" s="74"/>
      <c r="K50" s="83"/>
      <c r="L50" s="83"/>
      <c r="M5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0" s="74"/>
      <c r="P50" s="74"/>
      <c r="Q50" s="113">
        <f>IF(AND(TestingDataBldg2[[#This Row],[Remediation Material Costs]]="[enter $]",TestingDataBldg2[[#This Row],[Remediation Labor Costs]]="[enter $]"),"[autofill]",SUM(TestingDataBldg2[[#This Row],[Remediation Material Costs]:[Remediation Labor Costs]]))</f>
        <v>0</v>
      </c>
      <c r="R50" s="29"/>
    </row>
    <row r="51" spans="2:18" x14ac:dyDescent="0.25">
      <c r="B51" s="26"/>
      <c r="C51" s="30"/>
      <c r="D51" s="27"/>
      <c r="E51" s="28"/>
      <c r="F51" s="28"/>
      <c r="G51" s="28"/>
      <c r="H51" s="28"/>
      <c r="I51" s="74"/>
      <c r="J51" s="74"/>
      <c r="K51" s="83"/>
      <c r="L51" s="83"/>
      <c r="M5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1" s="74"/>
      <c r="P51" s="74"/>
      <c r="Q51" s="113">
        <f>IF(AND(TestingDataBldg2[[#This Row],[Remediation Material Costs]]="[enter $]",TestingDataBldg2[[#This Row],[Remediation Labor Costs]]="[enter $]"),"[autofill]",SUM(TestingDataBldg2[[#This Row],[Remediation Material Costs]:[Remediation Labor Costs]]))</f>
        <v>0</v>
      </c>
      <c r="R51" s="29"/>
    </row>
    <row r="52" spans="2:18" x14ac:dyDescent="0.25">
      <c r="B52" s="26"/>
      <c r="C52" s="30"/>
      <c r="D52" s="27"/>
      <c r="E52" s="28"/>
      <c r="F52" s="28"/>
      <c r="G52" s="28"/>
      <c r="H52" s="28"/>
      <c r="I52" s="74"/>
      <c r="J52" s="74"/>
      <c r="K52" s="83"/>
      <c r="L52" s="83"/>
      <c r="M5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2" s="74"/>
      <c r="P52" s="74"/>
      <c r="Q52" s="113">
        <f>IF(AND(TestingDataBldg2[[#This Row],[Remediation Material Costs]]="[enter $]",TestingDataBldg2[[#This Row],[Remediation Labor Costs]]="[enter $]"),"[autofill]",SUM(TestingDataBldg2[[#This Row],[Remediation Material Costs]:[Remediation Labor Costs]]))</f>
        <v>0</v>
      </c>
      <c r="R52" s="29"/>
    </row>
    <row r="53" spans="2:18" x14ac:dyDescent="0.25">
      <c r="B53" s="26"/>
      <c r="C53" s="30"/>
      <c r="D53" s="27"/>
      <c r="E53" s="28"/>
      <c r="F53" s="28"/>
      <c r="G53" s="28"/>
      <c r="H53" s="28"/>
      <c r="I53" s="74"/>
      <c r="J53" s="74"/>
      <c r="K53" s="83"/>
      <c r="L53" s="83"/>
      <c r="M5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3" s="74"/>
      <c r="P53" s="74"/>
      <c r="Q53" s="113">
        <f>IF(AND(TestingDataBldg2[[#This Row],[Remediation Material Costs]]="[enter $]",TestingDataBldg2[[#This Row],[Remediation Labor Costs]]="[enter $]"),"[autofill]",SUM(TestingDataBldg2[[#This Row],[Remediation Material Costs]:[Remediation Labor Costs]]))</f>
        <v>0</v>
      </c>
      <c r="R53" s="29"/>
    </row>
    <row r="54" spans="2:18" x14ac:dyDescent="0.25">
      <c r="B54" s="26"/>
      <c r="C54" s="30"/>
      <c r="D54" s="27"/>
      <c r="E54" s="28"/>
      <c r="F54" s="28"/>
      <c r="G54" s="28"/>
      <c r="H54" s="28"/>
      <c r="I54" s="74"/>
      <c r="J54" s="74"/>
      <c r="K54" s="83"/>
      <c r="L54" s="83"/>
      <c r="M5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4" s="74"/>
      <c r="P54" s="74"/>
      <c r="Q54" s="113">
        <f>IF(AND(TestingDataBldg2[[#This Row],[Remediation Material Costs]]="[enter $]",TestingDataBldg2[[#This Row],[Remediation Labor Costs]]="[enter $]"),"[autofill]",SUM(TestingDataBldg2[[#This Row],[Remediation Material Costs]:[Remediation Labor Costs]]))</f>
        <v>0</v>
      </c>
      <c r="R54" s="29"/>
    </row>
    <row r="55" spans="2:18" x14ac:dyDescent="0.25">
      <c r="B55" s="26"/>
      <c r="C55" s="30"/>
      <c r="D55" s="27"/>
      <c r="E55" s="28"/>
      <c r="F55" s="28"/>
      <c r="G55" s="28"/>
      <c r="H55" s="28"/>
      <c r="I55" s="74"/>
      <c r="J55" s="74"/>
      <c r="K55" s="83"/>
      <c r="L55" s="83"/>
      <c r="M5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5" s="74"/>
      <c r="P55" s="74"/>
      <c r="Q55" s="113">
        <f>IF(AND(TestingDataBldg2[[#This Row],[Remediation Material Costs]]="[enter $]",TestingDataBldg2[[#This Row],[Remediation Labor Costs]]="[enter $]"),"[autofill]",SUM(TestingDataBldg2[[#This Row],[Remediation Material Costs]:[Remediation Labor Costs]]))</f>
        <v>0</v>
      </c>
      <c r="R55" s="29"/>
    </row>
    <row r="56" spans="2:18" x14ac:dyDescent="0.25">
      <c r="B56" s="26"/>
      <c r="C56" s="30"/>
      <c r="D56" s="27"/>
      <c r="E56" s="28"/>
      <c r="F56" s="28"/>
      <c r="G56" s="28"/>
      <c r="H56" s="28"/>
      <c r="I56" s="74"/>
      <c r="J56" s="74"/>
      <c r="K56" s="83"/>
      <c r="L56" s="83"/>
      <c r="M5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6" s="74"/>
      <c r="P56" s="74"/>
      <c r="Q56" s="113">
        <f>IF(AND(TestingDataBldg2[[#This Row],[Remediation Material Costs]]="[enter $]",TestingDataBldg2[[#This Row],[Remediation Labor Costs]]="[enter $]"),"[autofill]",SUM(TestingDataBldg2[[#This Row],[Remediation Material Costs]:[Remediation Labor Costs]]))</f>
        <v>0</v>
      </c>
      <c r="R56" s="29"/>
    </row>
    <row r="57" spans="2:18" x14ac:dyDescent="0.25">
      <c r="B57" s="26"/>
      <c r="C57" s="30"/>
      <c r="D57" s="27"/>
      <c r="E57" s="28"/>
      <c r="F57" s="28"/>
      <c r="G57" s="28"/>
      <c r="H57" s="28"/>
      <c r="I57" s="74"/>
      <c r="J57" s="74"/>
      <c r="K57" s="83"/>
      <c r="L57" s="83"/>
      <c r="M5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7" s="74"/>
      <c r="P57" s="74"/>
      <c r="Q57" s="113">
        <f>IF(AND(TestingDataBldg2[[#This Row],[Remediation Material Costs]]="[enter $]",TestingDataBldg2[[#This Row],[Remediation Labor Costs]]="[enter $]"),"[autofill]",SUM(TestingDataBldg2[[#This Row],[Remediation Material Costs]:[Remediation Labor Costs]]))</f>
        <v>0</v>
      </c>
      <c r="R57" s="29"/>
    </row>
    <row r="58" spans="2:18" x14ac:dyDescent="0.25">
      <c r="B58" s="26"/>
      <c r="C58" s="30"/>
      <c r="D58" s="27"/>
      <c r="E58" s="28"/>
      <c r="F58" s="28"/>
      <c r="G58" s="28"/>
      <c r="H58" s="28"/>
      <c r="I58" s="74"/>
      <c r="J58" s="74"/>
      <c r="K58" s="83"/>
      <c r="L58" s="83"/>
      <c r="M5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8" s="74"/>
      <c r="P58" s="74"/>
      <c r="Q58" s="113">
        <f>IF(AND(TestingDataBldg2[[#This Row],[Remediation Material Costs]]="[enter $]",TestingDataBldg2[[#This Row],[Remediation Labor Costs]]="[enter $]"),"[autofill]",SUM(TestingDataBldg2[[#This Row],[Remediation Material Costs]:[Remediation Labor Costs]]))</f>
        <v>0</v>
      </c>
      <c r="R58" s="29"/>
    </row>
    <row r="59" spans="2:18" x14ac:dyDescent="0.25">
      <c r="B59" s="26"/>
      <c r="C59" s="30"/>
      <c r="D59" s="27"/>
      <c r="E59" s="28"/>
      <c r="F59" s="28"/>
      <c r="G59" s="28"/>
      <c r="H59" s="28"/>
      <c r="I59" s="74"/>
      <c r="J59" s="74"/>
      <c r="K59" s="83"/>
      <c r="L59" s="83"/>
      <c r="M5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5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59" s="74"/>
      <c r="P59" s="74"/>
      <c r="Q59" s="113">
        <f>IF(AND(TestingDataBldg2[[#This Row],[Remediation Material Costs]]="[enter $]",TestingDataBldg2[[#This Row],[Remediation Labor Costs]]="[enter $]"),"[autofill]",SUM(TestingDataBldg2[[#This Row],[Remediation Material Costs]:[Remediation Labor Costs]]))</f>
        <v>0</v>
      </c>
      <c r="R59" s="29"/>
    </row>
    <row r="60" spans="2:18" x14ac:dyDescent="0.25">
      <c r="B60" s="26"/>
      <c r="C60" s="30"/>
      <c r="D60" s="27"/>
      <c r="E60" s="28"/>
      <c r="F60" s="28"/>
      <c r="G60" s="28"/>
      <c r="H60" s="28"/>
      <c r="I60" s="74"/>
      <c r="J60" s="74"/>
      <c r="K60" s="83"/>
      <c r="L60" s="83"/>
      <c r="M6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0" s="74"/>
      <c r="P60" s="74"/>
      <c r="Q60" s="113">
        <f>IF(AND(TestingDataBldg2[[#This Row],[Remediation Material Costs]]="[enter $]",TestingDataBldg2[[#This Row],[Remediation Labor Costs]]="[enter $]"),"[autofill]",SUM(TestingDataBldg2[[#This Row],[Remediation Material Costs]:[Remediation Labor Costs]]))</f>
        <v>0</v>
      </c>
      <c r="R60" s="29"/>
    </row>
    <row r="61" spans="2:18" x14ac:dyDescent="0.25">
      <c r="B61" s="26"/>
      <c r="C61" s="30"/>
      <c r="D61" s="27"/>
      <c r="E61" s="28"/>
      <c r="F61" s="28"/>
      <c r="G61" s="28"/>
      <c r="H61" s="28"/>
      <c r="I61" s="74"/>
      <c r="J61" s="74"/>
      <c r="K61" s="83"/>
      <c r="L61" s="83"/>
      <c r="M6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1" s="74"/>
      <c r="P61" s="74"/>
      <c r="Q61" s="113">
        <f>IF(AND(TestingDataBldg2[[#This Row],[Remediation Material Costs]]="[enter $]",TestingDataBldg2[[#This Row],[Remediation Labor Costs]]="[enter $]"),"[autofill]",SUM(TestingDataBldg2[[#This Row],[Remediation Material Costs]:[Remediation Labor Costs]]))</f>
        <v>0</v>
      </c>
      <c r="R61" s="29"/>
    </row>
    <row r="62" spans="2:18" x14ac:dyDescent="0.25">
      <c r="B62" s="26"/>
      <c r="C62" s="30"/>
      <c r="D62" s="27"/>
      <c r="E62" s="28"/>
      <c r="F62" s="28"/>
      <c r="G62" s="28"/>
      <c r="H62" s="28"/>
      <c r="I62" s="74"/>
      <c r="J62" s="74"/>
      <c r="K62" s="83"/>
      <c r="L62" s="83"/>
      <c r="M6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2" s="74"/>
      <c r="P62" s="74"/>
      <c r="Q62" s="113">
        <f>IF(AND(TestingDataBldg2[[#This Row],[Remediation Material Costs]]="[enter $]",TestingDataBldg2[[#This Row],[Remediation Labor Costs]]="[enter $]"),"[autofill]",SUM(TestingDataBldg2[[#This Row],[Remediation Material Costs]:[Remediation Labor Costs]]))</f>
        <v>0</v>
      </c>
      <c r="R62" s="29"/>
    </row>
    <row r="63" spans="2:18" x14ac:dyDescent="0.25">
      <c r="B63" s="26"/>
      <c r="C63" s="30"/>
      <c r="D63" s="27"/>
      <c r="E63" s="28"/>
      <c r="F63" s="28"/>
      <c r="G63" s="28"/>
      <c r="H63" s="28"/>
      <c r="I63" s="74"/>
      <c r="J63" s="74"/>
      <c r="K63" s="83"/>
      <c r="L63" s="83"/>
      <c r="M6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3" s="74"/>
      <c r="P63" s="74"/>
      <c r="Q63" s="113">
        <f>IF(AND(TestingDataBldg2[[#This Row],[Remediation Material Costs]]="[enter $]",TestingDataBldg2[[#This Row],[Remediation Labor Costs]]="[enter $]"),"[autofill]",SUM(TestingDataBldg2[[#This Row],[Remediation Material Costs]:[Remediation Labor Costs]]))</f>
        <v>0</v>
      </c>
      <c r="R63" s="29"/>
    </row>
    <row r="64" spans="2:18" x14ac:dyDescent="0.25">
      <c r="B64" s="26"/>
      <c r="C64" s="30"/>
      <c r="D64" s="27"/>
      <c r="E64" s="28"/>
      <c r="F64" s="28"/>
      <c r="G64" s="28"/>
      <c r="H64" s="28"/>
      <c r="I64" s="74"/>
      <c r="J64" s="74"/>
      <c r="K64" s="83"/>
      <c r="L64" s="83"/>
      <c r="M6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4" s="74"/>
      <c r="P64" s="74"/>
      <c r="Q64" s="113">
        <f>IF(AND(TestingDataBldg2[[#This Row],[Remediation Material Costs]]="[enter $]",TestingDataBldg2[[#This Row],[Remediation Labor Costs]]="[enter $]"),"[autofill]",SUM(TestingDataBldg2[[#This Row],[Remediation Material Costs]:[Remediation Labor Costs]]))</f>
        <v>0</v>
      </c>
      <c r="R64" s="29"/>
    </row>
    <row r="65" spans="2:18" x14ac:dyDescent="0.25">
      <c r="B65" s="26"/>
      <c r="C65" s="30"/>
      <c r="D65" s="27"/>
      <c r="E65" s="28"/>
      <c r="F65" s="28"/>
      <c r="G65" s="28"/>
      <c r="H65" s="28"/>
      <c r="I65" s="74"/>
      <c r="J65" s="74"/>
      <c r="K65" s="83"/>
      <c r="L65" s="83"/>
      <c r="M6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5" s="74"/>
      <c r="P65" s="74"/>
      <c r="Q65" s="113">
        <f>IF(AND(TestingDataBldg2[[#This Row],[Remediation Material Costs]]="[enter $]",TestingDataBldg2[[#This Row],[Remediation Labor Costs]]="[enter $]"),"[autofill]",SUM(TestingDataBldg2[[#This Row],[Remediation Material Costs]:[Remediation Labor Costs]]))</f>
        <v>0</v>
      </c>
      <c r="R65" s="29"/>
    </row>
    <row r="66" spans="2:18" x14ac:dyDescent="0.25">
      <c r="B66" s="26"/>
      <c r="C66" s="30"/>
      <c r="D66" s="27"/>
      <c r="E66" s="28"/>
      <c r="F66" s="28"/>
      <c r="G66" s="28"/>
      <c r="H66" s="28"/>
      <c r="I66" s="74"/>
      <c r="J66" s="74"/>
      <c r="K66" s="83"/>
      <c r="L66" s="83"/>
      <c r="M6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6" s="74"/>
      <c r="P66" s="74"/>
      <c r="Q66" s="113">
        <f>IF(AND(TestingDataBldg2[[#This Row],[Remediation Material Costs]]="[enter $]",TestingDataBldg2[[#This Row],[Remediation Labor Costs]]="[enter $]"),"[autofill]",SUM(TestingDataBldg2[[#This Row],[Remediation Material Costs]:[Remediation Labor Costs]]))</f>
        <v>0</v>
      </c>
      <c r="R66" s="29"/>
    </row>
    <row r="67" spans="2:18" x14ac:dyDescent="0.25">
      <c r="B67" s="26"/>
      <c r="C67" s="30"/>
      <c r="D67" s="27"/>
      <c r="E67" s="28"/>
      <c r="F67" s="28"/>
      <c r="G67" s="28"/>
      <c r="H67" s="28"/>
      <c r="I67" s="74"/>
      <c r="J67" s="74"/>
      <c r="K67" s="83"/>
      <c r="L67" s="83"/>
      <c r="M6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7" s="74"/>
      <c r="P67" s="74"/>
      <c r="Q67" s="113">
        <f>IF(AND(TestingDataBldg2[[#This Row],[Remediation Material Costs]]="[enter $]",TestingDataBldg2[[#This Row],[Remediation Labor Costs]]="[enter $]"),"[autofill]",SUM(TestingDataBldg2[[#This Row],[Remediation Material Costs]:[Remediation Labor Costs]]))</f>
        <v>0</v>
      </c>
      <c r="R67" s="29"/>
    </row>
    <row r="68" spans="2:18" x14ac:dyDescent="0.25">
      <c r="B68" s="26"/>
      <c r="C68" s="30"/>
      <c r="D68" s="27"/>
      <c r="E68" s="28"/>
      <c r="F68" s="28"/>
      <c r="G68" s="28"/>
      <c r="H68" s="28"/>
      <c r="I68" s="74"/>
      <c r="J68" s="74"/>
      <c r="K68" s="83"/>
      <c r="L68" s="83"/>
      <c r="M6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8" s="74"/>
      <c r="P68" s="74"/>
      <c r="Q68" s="113">
        <f>IF(AND(TestingDataBldg2[[#This Row],[Remediation Material Costs]]="[enter $]",TestingDataBldg2[[#This Row],[Remediation Labor Costs]]="[enter $]"),"[autofill]",SUM(TestingDataBldg2[[#This Row],[Remediation Material Costs]:[Remediation Labor Costs]]))</f>
        <v>0</v>
      </c>
      <c r="R68" s="29"/>
    </row>
    <row r="69" spans="2:18" x14ac:dyDescent="0.25">
      <c r="B69" s="26"/>
      <c r="C69" s="30"/>
      <c r="D69" s="27"/>
      <c r="E69" s="28"/>
      <c r="F69" s="28"/>
      <c r="G69" s="28"/>
      <c r="H69" s="28"/>
      <c r="I69" s="74"/>
      <c r="J69" s="74"/>
      <c r="K69" s="83"/>
      <c r="L69" s="83"/>
      <c r="M6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6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69" s="74"/>
      <c r="P69" s="74"/>
      <c r="Q69" s="113">
        <f>IF(AND(TestingDataBldg2[[#This Row],[Remediation Material Costs]]="[enter $]",TestingDataBldg2[[#This Row],[Remediation Labor Costs]]="[enter $]"),"[autofill]",SUM(TestingDataBldg2[[#This Row],[Remediation Material Costs]:[Remediation Labor Costs]]))</f>
        <v>0</v>
      </c>
      <c r="R69" s="29"/>
    </row>
    <row r="70" spans="2:18" x14ac:dyDescent="0.25">
      <c r="B70" s="26"/>
      <c r="C70" s="30"/>
      <c r="D70" s="27"/>
      <c r="E70" s="28"/>
      <c r="F70" s="28"/>
      <c r="G70" s="28"/>
      <c r="H70" s="28"/>
      <c r="I70" s="74"/>
      <c r="J70" s="74"/>
      <c r="K70" s="83"/>
      <c r="L70" s="83"/>
      <c r="M7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0" s="74"/>
      <c r="P70" s="74"/>
      <c r="Q70" s="113">
        <f>IF(AND(TestingDataBldg2[[#This Row],[Remediation Material Costs]]="[enter $]",TestingDataBldg2[[#This Row],[Remediation Labor Costs]]="[enter $]"),"[autofill]",SUM(TestingDataBldg2[[#This Row],[Remediation Material Costs]:[Remediation Labor Costs]]))</f>
        <v>0</v>
      </c>
      <c r="R70" s="29"/>
    </row>
    <row r="71" spans="2:18" x14ac:dyDescent="0.25">
      <c r="B71" s="26"/>
      <c r="C71" s="30"/>
      <c r="D71" s="27"/>
      <c r="E71" s="28"/>
      <c r="F71" s="28"/>
      <c r="G71" s="28"/>
      <c r="H71" s="28"/>
      <c r="I71" s="74"/>
      <c r="J71" s="74"/>
      <c r="K71" s="83"/>
      <c r="L71" s="83"/>
      <c r="M7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1" s="74"/>
      <c r="P71" s="74"/>
      <c r="Q71" s="113">
        <f>IF(AND(TestingDataBldg2[[#This Row],[Remediation Material Costs]]="[enter $]",TestingDataBldg2[[#This Row],[Remediation Labor Costs]]="[enter $]"),"[autofill]",SUM(TestingDataBldg2[[#This Row],[Remediation Material Costs]:[Remediation Labor Costs]]))</f>
        <v>0</v>
      </c>
      <c r="R71" s="29"/>
    </row>
    <row r="72" spans="2:18" x14ac:dyDescent="0.25">
      <c r="B72" s="26"/>
      <c r="C72" s="30"/>
      <c r="D72" s="27"/>
      <c r="E72" s="28"/>
      <c r="F72" s="28"/>
      <c r="G72" s="28"/>
      <c r="H72" s="28"/>
      <c r="I72" s="74"/>
      <c r="J72" s="74"/>
      <c r="K72" s="83"/>
      <c r="L72" s="83"/>
      <c r="M7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2" s="74"/>
      <c r="P72" s="74"/>
      <c r="Q72" s="113">
        <f>IF(AND(TestingDataBldg2[[#This Row],[Remediation Material Costs]]="[enter $]",TestingDataBldg2[[#This Row],[Remediation Labor Costs]]="[enter $]"),"[autofill]",SUM(TestingDataBldg2[[#This Row],[Remediation Material Costs]:[Remediation Labor Costs]]))</f>
        <v>0</v>
      </c>
      <c r="R72" s="29"/>
    </row>
    <row r="73" spans="2:18" x14ac:dyDescent="0.25">
      <c r="B73" s="26"/>
      <c r="C73" s="30"/>
      <c r="D73" s="27"/>
      <c r="E73" s="28"/>
      <c r="F73" s="28"/>
      <c r="G73" s="28"/>
      <c r="H73" s="28"/>
      <c r="I73" s="74"/>
      <c r="J73" s="74"/>
      <c r="K73" s="83"/>
      <c r="L73" s="83"/>
      <c r="M7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3" s="74"/>
      <c r="P73" s="74"/>
      <c r="Q73" s="113">
        <f>IF(AND(TestingDataBldg2[[#This Row],[Remediation Material Costs]]="[enter $]",TestingDataBldg2[[#This Row],[Remediation Labor Costs]]="[enter $]"),"[autofill]",SUM(TestingDataBldg2[[#This Row],[Remediation Material Costs]:[Remediation Labor Costs]]))</f>
        <v>0</v>
      </c>
      <c r="R73" s="29"/>
    </row>
    <row r="74" spans="2:18" x14ac:dyDescent="0.25">
      <c r="B74" s="26"/>
      <c r="C74" s="30"/>
      <c r="D74" s="27"/>
      <c r="E74" s="28"/>
      <c r="F74" s="28"/>
      <c r="G74" s="28"/>
      <c r="H74" s="28"/>
      <c r="I74" s="74"/>
      <c r="J74" s="74"/>
      <c r="K74" s="83"/>
      <c r="L74" s="83"/>
      <c r="M7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4" s="74"/>
      <c r="P74" s="74"/>
      <c r="Q74" s="113">
        <f>IF(AND(TestingDataBldg2[[#This Row],[Remediation Material Costs]]="[enter $]",TestingDataBldg2[[#This Row],[Remediation Labor Costs]]="[enter $]"),"[autofill]",SUM(TestingDataBldg2[[#This Row],[Remediation Material Costs]:[Remediation Labor Costs]]))</f>
        <v>0</v>
      </c>
      <c r="R74" s="29"/>
    </row>
    <row r="75" spans="2:18" x14ac:dyDescent="0.25">
      <c r="B75" s="26"/>
      <c r="C75" s="30"/>
      <c r="D75" s="27"/>
      <c r="E75" s="28"/>
      <c r="F75" s="28"/>
      <c r="G75" s="28"/>
      <c r="H75" s="28"/>
      <c r="I75" s="74"/>
      <c r="J75" s="74"/>
      <c r="K75" s="83"/>
      <c r="L75" s="83"/>
      <c r="M7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5" s="74"/>
      <c r="P75" s="74"/>
      <c r="Q75" s="113">
        <f>IF(AND(TestingDataBldg2[[#This Row],[Remediation Material Costs]]="[enter $]",TestingDataBldg2[[#This Row],[Remediation Labor Costs]]="[enter $]"),"[autofill]",SUM(TestingDataBldg2[[#This Row],[Remediation Material Costs]:[Remediation Labor Costs]]))</f>
        <v>0</v>
      </c>
      <c r="R75" s="29"/>
    </row>
    <row r="76" spans="2:18" x14ac:dyDescent="0.25">
      <c r="B76" s="26"/>
      <c r="C76" s="30"/>
      <c r="D76" s="27"/>
      <c r="E76" s="28"/>
      <c r="F76" s="28"/>
      <c r="G76" s="28"/>
      <c r="H76" s="28"/>
      <c r="I76" s="74"/>
      <c r="J76" s="74"/>
      <c r="K76" s="83"/>
      <c r="L76" s="83"/>
      <c r="M7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6" s="74"/>
      <c r="P76" s="74"/>
      <c r="Q76" s="113">
        <f>IF(AND(TestingDataBldg2[[#This Row],[Remediation Material Costs]]="[enter $]",TestingDataBldg2[[#This Row],[Remediation Labor Costs]]="[enter $]"),"[autofill]",SUM(TestingDataBldg2[[#This Row],[Remediation Material Costs]:[Remediation Labor Costs]]))</f>
        <v>0</v>
      </c>
      <c r="R76" s="29"/>
    </row>
    <row r="77" spans="2:18" x14ac:dyDescent="0.25">
      <c r="B77" s="26"/>
      <c r="C77" s="30"/>
      <c r="D77" s="27"/>
      <c r="E77" s="28"/>
      <c r="F77" s="28"/>
      <c r="G77" s="28"/>
      <c r="H77" s="28"/>
      <c r="I77" s="74"/>
      <c r="J77" s="74"/>
      <c r="K77" s="83"/>
      <c r="L77" s="83"/>
      <c r="M7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7" s="74"/>
      <c r="P77" s="74"/>
      <c r="Q77" s="113">
        <f>IF(AND(TestingDataBldg2[[#This Row],[Remediation Material Costs]]="[enter $]",TestingDataBldg2[[#This Row],[Remediation Labor Costs]]="[enter $]"),"[autofill]",SUM(TestingDataBldg2[[#This Row],[Remediation Material Costs]:[Remediation Labor Costs]]))</f>
        <v>0</v>
      </c>
      <c r="R77" s="29"/>
    </row>
    <row r="78" spans="2:18" x14ac:dyDescent="0.25">
      <c r="B78" s="26"/>
      <c r="C78" s="30"/>
      <c r="D78" s="27"/>
      <c r="E78" s="28"/>
      <c r="F78" s="28"/>
      <c r="G78" s="28"/>
      <c r="H78" s="28"/>
      <c r="I78" s="74"/>
      <c r="J78" s="74"/>
      <c r="K78" s="83"/>
      <c r="L78" s="83"/>
      <c r="M7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8" s="74"/>
      <c r="P78" s="74"/>
      <c r="Q78" s="113">
        <f>IF(AND(TestingDataBldg2[[#This Row],[Remediation Material Costs]]="[enter $]",TestingDataBldg2[[#This Row],[Remediation Labor Costs]]="[enter $]"),"[autofill]",SUM(TestingDataBldg2[[#This Row],[Remediation Material Costs]:[Remediation Labor Costs]]))</f>
        <v>0</v>
      </c>
      <c r="R78" s="29"/>
    </row>
    <row r="79" spans="2:18" x14ac:dyDescent="0.25">
      <c r="B79" s="26"/>
      <c r="C79" s="30"/>
      <c r="D79" s="27"/>
      <c r="E79" s="28"/>
      <c r="F79" s="28"/>
      <c r="G79" s="28"/>
      <c r="H79" s="28"/>
      <c r="I79" s="74"/>
      <c r="J79" s="74"/>
      <c r="K79" s="83"/>
      <c r="L79" s="83"/>
      <c r="M7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7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79" s="74"/>
      <c r="P79" s="74"/>
      <c r="Q79" s="113">
        <f>IF(AND(TestingDataBldg2[[#This Row],[Remediation Material Costs]]="[enter $]",TestingDataBldg2[[#This Row],[Remediation Labor Costs]]="[enter $]"),"[autofill]",SUM(TestingDataBldg2[[#This Row],[Remediation Material Costs]:[Remediation Labor Costs]]))</f>
        <v>0</v>
      </c>
      <c r="R79" s="29"/>
    </row>
    <row r="80" spans="2:18" x14ac:dyDescent="0.25">
      <c r="B80" s="26"/>
      <c r="C80" s="30"/>
      <c r="D80" s="27"/>
      <c r="E80" s="28"/>
      <c r="F80" s="28"/>
      <c r="G80" s="28"/>
      <c r="H80" s="28"/>
      <c r="I80" s="74"/>
      <c r="J80" s="74"/>
      <c r="K80" s="83"/>
      <c r="L80" s="83"/>
      <c r="M8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0" s="74"/>
      <c r="P80" s="74"/>
      <c r="Q80" s="113">
        <f>IF(AND(TestingDataBldg2[[#This Row],[Remediation Material Costs]]="[enter $]",TestingDataBldg2[[#This Row],[Remediation Labor Costs]]="[enter $]"),"[autofill]",SUM(TestingDataBldg2[[#This Row],[Remediation Material Costs]:[Remediation Labor Costs]]))</f>
        <v>0</v>
      </c>
      <c r="R80" s="29"/>
    </row>
    <row r="81" spans="2:18" x14ac:dyDescent="0.25">
      <c r="B81" s="26"/>
      <c r="C81" s="30"/>
      <c r="D81" s="27"/>
      <c r="E81" s="28"/>
      <c r="F81" s="28"/>
      <c r="G81" s="28"/>
      <c r="H81" s="28"/>
      <c r="I81" s="74"/>
      <c r="J81" s="74"/>
      <c r="K81" s="83"/>
      <c r="L81" s="83"/>
      <c r="M8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1" s="74"/>
      <c r="P81" s="74"/>
      <c r="Q81" s="113">
        <f>IF(AND(TestingDataBldg2[[#This Row],[Remediation Material Costs]]="[enter $]",TestingDataBldg2[[#This Row],[Remediation Labor Costs]]="[enter $]"),"[autofill]",SUM(TestingDataBldg2[[#This Row],[Remediation Material Costs]:[Remediation Labor Costs]]))</f>
        <v>0</v>
      </c>
      <c r="R81" s="29"/>
    </row>
    <row r="82" spans="2:18" x14ac:dyDescent="0.25">
      <c r="B82" s="26"/>
      <c r="C82" s="30"/>
      <c r="D82" s="27"/>
      <c r="E82" s="28"/>
      <c r="F82" s="28"/>
      <c r="G82" s="28"/>
      <c r="H82" s="28"/>
      <c r="I82" s="74"/>
      <c r="J82" s="74"/>
      <c r="K82" s="83"/>
      <c r="L82" s="83"/>
      <c r="M8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2" s="74"/>
      <c r="P82" s="74"/>
      <c r="Q82" s="113">
        <f>IF(AND(TestingDataBldg2[[#This Row],[Remediation Material Costs]]="[enter $]",TestingDataBldg2[[#This Row],[Remediation Labor Costs]]="[enter $]"),"[autofill]",SUM(TestingDataBldg2[[#This Row],[Remediation Material Costs]:[Remediation Labor Costs]]))</f>
        <v>0</v>
      </c>
      <c r="R82" s="29"/>
    </row>
    <row r="83" spans="2:18" x14ac:dyDescent="0.25">
      <c r="B83" s="26"/>
      <c r="C83" s="30"/>
      <c r="D83" s="27"/>
      <c r="E83" s="28"/>
      <c r="F83" s="28"/>
      <c r="G83" s="28"/>
      <c r="H83" s="28"/>
      <c r="I83" s="74"/>
      <c r="J83" s="74"/>
      <c r="K83" s="83"/>
      <c r="L83" s="83"/>
      <c r="M8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3" s="74"/>
      <c r="P83" s="74"/>
      <c r="Q83" s="113">
        <f>IF(AND(TestingDataBldg2[[#This Row],[Remediation Material Costs]]="[enter $]",TestingDataBldg2[[#This Row],[Remediation Labor Costs]]="[enter $]"),"[autofill]",SUM(TestingDataBldg2[[#This Row],[Remediation Material Costs]:[Remediation Labor Costs]]))</f>
        <v>0</v>
      </c>
      <c r="R83" s="29"/>
    </row>
    <row r="84" spans="2:18" x14ac:dyDescent="0.25">
      <c r="B84" s="26"/>
      <c r="C84" s="30"/>
      <c r="D84" s="27"/>
      <c r="E84" s="28"/>
      <c r="F84" s="28"/>
      <c r="G84" s="28"/>
      <c r="H84" s="28"/>
      <c r="I84" s="74"/>
      <c r="J84" s="74"/>
      <c r="K84" s="83"/>
      <c r="L84" s="83"/>
      <c r="M8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4" s="74"/>
      <c r="P84" s="74"/>
      <c r="Q84" s="113">
        <f>IF(AND(TestingDataBldg2[[#This Row],[Remediation Material Costs]]="[enter $]",TestingDataBldg2[[#This Row],[Remediation Labor Costs]]="[enter $]"),"[autofill]",SUM(TestingDataBldg2[[#This Row],[Remediation Material Costs]:[Remediation Labor Costs]]))</f>
        <v>0</v>
      </c>
      <c r="R84" s="29"/>
    </row>
    <row r="85" spans="2:18" x14ac:dyDescent="0.25">
      <c r="B85" s="26"/>
      <c r="C85" s="30"/>
      <c r="D85" s="27"/>
      <c r="E85" s="28"/>
      <c r="F85" s="28"/>
      <c r="G85" s="28"/>
      <c r="H85" s="28"/>
      <c r="I85" s="74"/>
      <c r="J85" s="74"/>
      <c r="K85" s="83"/>
      <c r="L85" s="83"/>
      <c r="M8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5" s="74"/>
      <c r="P85" s="74"/>
      <c r="Q85" s="113">
        <f>IF(AND(TestingDataBldg2[[#This Row],[Remediation Material Costs]]="[enter $]",TestingDataBldg2[[#This Row],[Remediation Labor Costs]]="[enter $]"),"[autofill]",SUM(TestingDataBldg2[[#This Row],[Remediation Material Costs]:[Remediation Labor Costs]]))</f>
        <v>0</v>
      </c>
      <c r="R85" s="29"/>
    </row>
    <row r="86" spans="2:18" x14ac:dyDescent="0.25">
      <c r="B86" s="26"/>
      <c r="C86" s="30"/>
      <c r="D86" s="27"/>
      <c r="E86" s="28"/>
      <c r="F86" s="28"/>
      <c r="G86" s="28"/>
      <c r="H86" s="28"/>
      <c r="I86" s="74"/>
      <c r="J86" s="74"/>
      <c r="K86" s="83"/>
      <c r="L86" s="83"/>
      <c r="M8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6" s="74"/>
      <c r="P86" s="74"/>
      <c r="Q86" s="113">
        <f>IF(AND(TestingDataBldg2[[#This Row],[Remediation Material Costs]]="[enter $]",TestingDataBldg2[[#This Row],[Remediation Labor Costs]]="[enter $]"),"[autofill]",SUM(TestingDataBldg2[[#This Row],[Remediation Material Costs]:[Remediation Labor Costs]]))</f>
        <v>0</v>
      </c>
      <c r="R86" s="29"/>
    </row>
    <row r="87" spans="2:18" x14ac:dyDescent="0.25">
      <c r="B87" s="26"/>
      <c r="C87" s="30"/>
      <c r="D87" s="27"/>
      <c r="E87" s="28"/>
      <c r="F87" s="28"/>
      <c r="G87" s="28"/>
      <c r="H87" s="28"/>
      <c r="I87" s="74"/>
      <c r="J87" s="74"/>
      <c r="K87" s="83"/>
      <c r="L87" s="83"/>
      <c r="M8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7" s="74"/>
      <c r="P87" s="74"/>
      <c r="Q87" s="113">
        <f>IF(AND(TestingDataBldg2[[#This Row],[Remediation Material Costs]]="[enter $]",TestingDataBldg2[[#This Row],[Remediation Labor Costs]]="[enter $]"),"[autofill]",SUM(TestingDataBldg2[[#This Row],[Remediation Material Costs]:[Remediation Labor Costs]]))</f>
        <v>0</v>
      </c>
      <c r="R87" s="29"/>
    </row>
    <row r="88" spans="2:18" x14ac:dyDescent="0.25">
      <c r="B88" s="26"/>
      <c r="C88" s="30"/>
      <c r="D88" s="27"/>
      <c r="E88" s="28"/>
      <c r="F88" s="28"/>
      <c r="G88" s="28"/>
      <c r="H88" s="28"/>
      <c r="I88" s="74"/>
      <c r="J88" s="74"/>
      <c r="K88" s="83"/>
      <c r="L88" s="83"/>
      <c r="M8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8" s="74"/>
      <c r="P88" s="74"/>
      <c r="Q88" s="113">
        <f>IF(AND(TestingDataBldg2[[#This Row],[Remediation Material Costs]]="[enter $]",TestingDataBldg2[[#This Row],[Remediation Labor Costs]]="[enter $]"),"[autofill]",SUM(TestingDataBldg2[[#This Row],[Remediation Material Costs]:[Remediation Labor Costs]]))</f>
        <v>0</v>
      </c>
      <c r="R88" s="29"/>
    </row>
    <row r="89" spans="2:18" x14ac:dyDescent="0.25">
      <c r="B89" s="26"/>
      <c r="C89" s="30"/>
      <c r="D89" s="27"/>
      <c r="E89" s="28"/>
      <c r="F89" s="28"/>
      <c r="G89" s="28"/>
      <c r="H89" s="28"/>
      <c r="I89" s="74"/>
      <c r="J89" s="74"/>
      <c r="K89" s="83"/>
      <c r="L89" s="83"/>
      <c r="M8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8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89" s="74"/>
      <c r="P89" s="74"/>
      <c r="Q89" s="113">
        <f>IF(AND(TestingDataBldg2[[#This Row],[Remediation Material Costs]]="[enter $]",TestingDataBldg2[[#This Row],[Remediation Labor Costs]]="[enter $]"),"[autofill]",SUM(TestingDataBldg2[[#This Row],[Remediation Material Costs]:[Remediation Labor Costs]]))</f>
        <v>0</v>
      </c>
      <c r="R89" s="29"/>
    </row>
    <row r="90" spans="2:18" x14ac:dyDescent="0.25">
      <c r="B90" s="26"/>
      <c r="C90" s="30"/>
      <c r="D90" s="27"/>
      <c r="E90" s="28"/>
      <c r="F90" s="28"/>
      <c r="G90" s="28"/>
      <c r="H90" s="28"/>
      <c r="I90" s="74"/>
      <c r="J90" s="74"/>
      <c r="K90" s="83"/>
      <c r="L90" s="83"/>
      <c r="M9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0" s="74"/>
      <c r="P90" s="74"/>
      <c r="Q90" s="113">
        <f>IF(AND(TestingDataBldg2[[#This Row],[Remediation Material Costs]]="[enter $]",TestingDataBldg2[[#This Row],[Remediation Labor Costs]]="[enter $]"),"[autofill]",SUM(TestingDataBldg2[[#This Row],[Remediation Material Costs]:[Remediation Labor Costs]]))</f>
        <v>0</v>
      </c>
      <c r="R90" s="29"/>
    </row>
    <row r="91" spans="2:18" x14ac:dyDescent="0.25">
      <c r="B91" s="26"/>
      <c r="C91" s="30"/>
      <c r="D91" s="27"/>
      <c r="E91" s="28"/>
      <c r="F91" s="28"/>
      <c r="G91" s="28"/>
      <c r="H91" s="28"/>
      <c r="I91" s="74"/>
      <c r="J91" s="74"/>
      <c r="K91" s="83"/>
      <c r="L91" s="83"/>
      <c r="M9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1" s="74"/>
      <c r="P91" s="74"/>
      <c r="Q91" s="113">
        <f>IF(AND(TestingDataBldg2[[#This Row],[Remediation Material Costs]]="[enter $]",TestingDataBldg2[[#This Row],[Remediation Labor Costs]]="[enter $]"),"[autofill]",SUM(TestingDataBldg2[[#This Row],[Remediation Material Costs]:[Remediation Labor Costs]]))</f>
        <v>0</v>
      </c>
      <c r="R91" s="29"/>
    </row>
    <row r="92" spans="2:18" x14ac:dyDescent="0.25">
      <c r="B92" s="26"/>
      <c r="C92" s="30"/>
      <c r="D92" s="27"/>
      <c r="E92" s="28"/>
      <c r="F92" s="28"/>
      <c r="G92" s="28"/>
      <c r="H92" s="28"/>
      <c r="I92" s="74"/>
      <c r="J92" s="74"/>
      <c r="K92" s="83"/>
      <c r="L92" s="83"/>
      <c r="M9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2" s="74"/>
      <c r="P92" s="74"/>
      <c r="Q92" s="113">
        <f>IF(AND(TestingDataBldg2[[#This Row],[Remediation Material Costs]]="[enter $]",TestingDataBldg2[[#This Row],[Remediation Labor Costs]]="[enter $]"),"[autofill]",SUM(TestingDataBldg2[[#This Row],[Remediation Material Costs]:[Remediation Labor Costs]]))</f>
        <v>0</v>
      </c>
      <c r="R92" s="29"/>
    </row>
    <row r="93" spans="2:18" x14ac:dyDescent="0.25">
      <c r="B93" s="26"/>
      <c r="C93" s="30"/>
      <c r="D93" s="27"/>
      <c r="E93" s="28"/>
      <c r="F93" s="28"/>
      <c r="G93" s="28"/>
      <c r="H93" s="28"/>
      <c r="I93" s="74"/>
      <c r="J93" s="74"/>
      <c r="K93" s="83"/>
      <c r="L93" s="83"/>
      <c r="M9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3" s="74"/>
      <c r="P93" s="74"/>
      <c r="Q93" s="113">
        <f>IF(AND(TestingDataBldg2[[#This Row],[Remediation Material Costs]]="[enter $]",TestingDataBldg2[[#This Row],[Remediation Labor Costs]]="[enter $]"),"[autofill]",SUM(TestingDataBldg2[[#This Row],[Remediation Material Costs]:[Remediation Labor Costs]]))</f>
        <v>0</v>
      </c>
      <c r="R93" s="29"/>
    </row>
    <row r="94" spans="2:18" x14ac:dyDescent="0.25">
      <c r="B94" s="26"/>
      <c r="C94" s="30"/>
      <c r="D94" s="27"/>
      <c r="E94" s="28"/>
      <c r="F94" s="28"/>
      <c r="G94" s="28"/>
      <c r="H94" s="28"/>
      <c r="I94" s="74"/>
      <c r="J94" s="74"/>
      <c r="K94" s="83"/>
      <c r="L94" s="83"/>
      <c r="M9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4" s="74"/>
      <c r="P94" s="74"/>
      <c r="Q94" s="113">
        <f>IF(AND(TestingDataBldg2[[#This Row],[Remediation Material Costs]]="[enter $]",TestingDataBldg2[[#This Row],[Remediation Labor Costs]]="[enter $]"),"[autofill]",SUM(TestingDataBldg2[[#This Row],[Remediation Material Costs]:[Remediation Labor Costs]]))</f>
        <v>0</v>
      </c>
      <c r="R94" s="29"/>
    </row>
    <row r="95" spans="2:18" x14ac:dyDescent="0.25">
      <c r="B95" s="26"/>
      <c r="C95" s="30"/>
      <c r="D95" s="27"/>
      <c r="E95" s="28"/>
      <c r="F95" s="28"/>
      <c r="G95" s="28"/>
      <c r="H95" s="28"/>
      <c r="I95" s="74"/>
      <c r="J95" s="74"/>
      <c r="K95" s="83"/>
      <c r="L95" s="83"/>
      <c r="M9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5" s="74"/>
      <c r="P95" s="74"/>
      <c r="Q95" s="113">
        <f>IF(AND(TestingDataBldg2[[#This Row],[Remediation Material Costs]]="[enter $]",TestingDataBldg2[[#This Row],[Remediation Labor Costs]]="[enter $]"),"[autofill]",SUM(TestingDataBldg2[[#This Row],[Remediation Material Costs]:[Remediation Labor Costs]]))</f>
        <v>0</v>
      </c>
      <c r="R95" s="29"/>
    </row>
    <row r="96" spans="2:18" x14ac:dyDescent="0.25">
      <c r="B96" s="26"/>
      <c r="C96" s="30"/>
      <c r="D96" s="27"/>
      <c r="E96" s="28"/>
      <c r="F96" s="28"/>
      <c r="G96" s="28"/>
      <c r="H96" s="28"/>
      <c r="I96" s="74"/>
      <c r="J96" s="74"/>
      <c r="K96" s="83"/>
      <c r="L96" s="83"/>
      <c r="M9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6" s="74"/>
      <c r="P96" s="74"/>
      <c r="Q96" s="113">
        <f>IF(AND(TestingDataBldg2[[#This Row],[Remediation Material Costs]]="[enter $]",TestingDataBldg2[[#This Row],[Remediation Labor Costs]]="[enter $]"),"[autofill]",SUM(TestingDataBldg2[[#This Row],[Remediation Material Costs]:[Remediation Labor Costs]]))</f>
        <v>0</v>
      </c>
      <c r="R96" s="29"/>
    </row>
    <row r="97" spans="2:18" x14ac:dyDescent="0.25">
      <c r="B97" s="26"/>
      <c r="C97" s="30"/>
      <c r="D97" s="27"/>
      <c r="E97" s="28"/>
      <c r="F97" s="28"/>
      <c r="G97" s="28"/>
      <c r="H97" s="28"/>
      <c r="I97" s="74"/>
      <c r="J97" s="74"/>
      <c r="K97" s="83"/>
      <c r="L97" s="83"/>
      <c r="M9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7" s="74"/>
      <c r="P97" s="74"/>
      <c r="Q97" s="113">
        <f>IF(AND(TestingDataBldg2[[#This Row],[Remediation Material Costs]]="[enter $]",TestingDataBldg2[[#This Row],[Remediation Labor Costs]]="[enter $]"),"[autofill]",SUM(TestingDataBldg2[[#This Row],[Remediation Material Costs]:[Remediation Labor Costs]]))</f>
        <v>0</v>
      </c>
      <c r="R97" s="29"/>
    </row>
    <row r="98" spans="2:18" x14ac:dyDescent="0.25">
      <c r="B98" s="26"/>
      <c r="C98" s="30"/>
      <c r="D98" s="27"/>
      <c r="E98" s="28"/>
      <c r="F98" s="28"/>
      <c r="G98" s="28"/>
      <c r="H98" s="28"/>
      <c r="I98" s="74"/>
      <c r="J98" s="74"/>
      <c r="K98" s="83"/>
      <c r="L98" s="83"/>
      <c r="M9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8" s="74"/>
      <c r="P98" s="74"/>
      <c r="Q98" s="113">
        <f>IF(AND(TestingDataBldg2[[#This Row],[Remediation Material Costs]]="[enter $]",TestingDataBldg2[[#This Row],[Remediation Labor Costs]]="[enter $]"),"[autofill]",SUM(TestingDataBldg2[[#This Row],[Remediation Material Costs]:[Remediation Labor Costs]]))</f>
        <v>0</v>
      </c>
      <c r="R98" s="29"/>
    </row>
    <row r="99" spans="2:18" x14ac:dyDescent="0.25">
      <c r="B99" s="26"/>
      <c r="C99" s="30"/>
      <c r="D99" s="27"/>
      <c r="E99" s="28"/>
      <c r="F99" s="28"/>
      <c r="G99" s="28"/>
      <c r="H99" s="28"/>
      <c r="I99" s="74"/>
      <c r="J99" s="74"/>
      <c r="K99" s="83"/>
      <c r="L99" s="83"/>
      <c r="M9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9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99" s="74"/>
      <c r="P99" s="74"/>
      <c r="Q99" s="113">
        <f>IF(AND(TestingDataBldg2[[#This Row],[Remediation Material Costs]]="[enter $]",TestingDataBldg2[[#This Row],[Remediation Labor Costs]]="[enter $]"),"[autofill]",SUM(TestingDataBldg2[[#This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0" s="74"/>
      <c r="P100" s="74"/>
      <c r="Q100" s="113">
        <f>IF(AND(TestingDataBldg2[[#This Row],[Remediation Material Costs]]="[enter $]",TestingDataBldg2[[#This Row],[Remediation Labor Costs]]="[enter $]"),"[autofill]",SUM(TestingDataBldg2[[#This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1" s="74"/>
      <c r="P101" s="74"/>
      <c r="Q101" s="113">
        <f>IF(AND(TestingDataBldg2[[#This Row],[Remediation Material Costs]]="[enter $]",TestingDataBldg2[[#This Row],[Remediation Labor Costs]]="[enter $]"),"[autofill]",SUM(TestingDataBldg2[[#This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2" s="74"/>
      <c r="P102" s="74"/>
      <c r="Q102" s="113">
        <f>IF(AND(TestingDataBldg2[[#This Row],[Remediation Material Costs]]="[enter $]",TestingDataBldg2[[#This Row],[Remediation Labor Costs]]="[enter $]"),"[autofill]",SUM(TestingDataBldg2[[#This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3" s="74"/>
      <c r="P103" s="74"/>
      <c r="Q103" s="113">
        <f>IF(AND(TestingDataBldg2[[#This Row],[Remediation Material Costs]]="[enter $]",TestingDataBldg2[[#This Row],[Remediation Labor Costs]]="[enter $]"),"[autofill]",SUM(TestingDataBldg2[[#This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4" s="74"/>
      <c r="P104" s="74"/>
      <c r="Q104" s="113">
        <f>IF(AND(TestingDataBldg2[[#This Row],[Remediation Material Costs]]="[enter $]",TestingDataBldg2[[#This Row],[Remediation Labor Costs]]="[enter $]"),"[autofill]",SUM(TestingDataBldg2[[#This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5" s="74"/>
      <c r="P105" s="74"/>
      <c r="Q105" s="113">
        <f>IF(AND(TestingDataBldg2[[#This Row],[Remediation Material Costs]]="[enter $]",TestingDataBldg2[[#This Row],[Remediation Labor Costs]]="[enter $]"),"[autofill]",SUM(TestingDataBldg2[[#This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6" s="74"/>
      <c r="P106" s="74"/>
      <c r="Q106" s="113">
        <f>IF(AND(TestingDataBldg2[[#This Row],[Remediation Material Costs]]="[enter $]",TestingDataBldg2[[#This Row],[Remediation Labor Costs]]="[enter $]"),"[autofill]",SUM(TestingDataBldg2[[#This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7" s="74"/>
      <c r="P107" s="74"/>
      <c r="Q107" s="113">
        <f>IF(AND(TestingDataBldg2[[#This Row],[Remediation Material Costs]]="[enter $]",TestingDataBldg2[[#This Row],[Remediation Labor Costs]]="[enter $]"),"[autofill]",SUM(TestingDataBldg2[[#This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8" s="74"/>
      <c r="P108" s="74"/>
      <c r="Q108" s="113">
        <f>IF(AND(TestingDataBldg2[[#This Row],[Remediation Material Costs]]="[enter $]",TestingDataBldg2[[#This Row],[Remediation Labor Costs]]="[enter $]"),"[autofill]",SUM(TestingDataBldg2[[#This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0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09" s="74"/>
      <c r="P109" s="74"/>
      <c r="Q109" s="113">
        <f>IF(AND(TestingDataBldg2[[#This Row],[Remediation Material Costs]]="[enter $]",TestingDataBldg2[[#This Row],[Remediation Labor Costs]]="[enter $]"),"[autofill]",SUM(TestingDataBldg2[[#This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0" s="74"/>
      <c r="P110" s="74"/>
      <c r="Q110" s="113">
        <f>IF(AND(TestingDataBldg2[[#This Row],[Remediation Material Costs]]="[enter $]",TestingDataBldg2[[#This Row],[Remediation Labor Costs]]="[enter $]"),"[autofill]",SUM(TestingDataBldg2[[#This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1" s="74"/>
      <c r="P111" s="74"/>
      <c r="Q111" s="113">
        <f>IF(AND(TestingDataBldg2[[#This Row],[Remediation Material Costs]]="[enter $]",TestingDataBldg2[[#This Row],[Remediation Labor Costs]]="[enter $]"),"[autofill]",SUM(TestingDataBldg2[[#This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2" s="74"/>
      <c r="P112" s="74"/>
      <c r="Q112" s="113">
        <f>IF(AND(TestingDataBldg2[[#This Row],[Remediation Material Costs]]="[enter $]",TestingDataBldg2[[#This Row],[Remediation Labor Costs]]="[enter $]"),"[autofill]",SUM(TestingDataBldg2[[#This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3" s="74"/>
      <c r="P113" s="74"/>
      <c r="Q113" s="113">
        <f>IF(AND(TestingDataBldg2[[#This Row],[Remediation Material Costs]]="[enter $]",TestingDataBldg2[[#This Row],[Remediation Labor Costs]]="[enter $]"),"[autofill]",SUM(TestingDataBldg2[[#This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4" s="74"/>
      <c r="P114" s="74"/>
      <c r="Q114" s="113">
        <f>IF(AND(TestingDataBldg2[[#This Row],[Remediation Material Costs]]="[enter $]",TestingDataBldg2[[#This Row],[Remediation Labor Costs]]="[enter $]"),"[autofill]",SUM(TestingDataBldg2[[#This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5" s="74"/>
      <c r="P115" s="74"/>
      <c r="Q115" s="113">
        <f>IF(AND(TestingDataBldg2[[#This Row],[Remediation Material Costs]]="[enter $]",TestingDataBldg2[[#This Row],[Remediation Labor Costs]]="[enter $]"),"[autofill]",SUM(TestingDataBldg2[[#This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6" s="74"/>
      <c r="P116" s="74"/>
      <c r="Q116" s="113">
        <f>IF(AND(TestingDataBldg2[[#This Row],[Remediation Material Costs]]="[enter $]",TestingDataBldg2[[#This Row],[Remediation Labor Costs]]="[enter $]"),"[autofill]",SUM(TestingDataBldg2[[#This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7" s="74"/>
      <c r="P117" s="74"/>
      <c r="Q117" s="113">
        <f>IF(AND(TestingDataBldg2[[#This Row],[Remediation Material Costs]]="[enter $]",TestingDataBldg2[[#This Row],[Remediation Labor Costs]]="[enter $]"),"[autofill]",SUM(TestingDataBldg2[[#This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8" s="74"/>
      <c r="P118" s="74"/>
      <c r="Q118" s="113">
        <f>IF(AND(TestingDataBldg2[[#This Row],[Remediation Material Costs]]="[enter $]",TestingDataBldg2[[#This Row],[Remediation Labor Costs]]="[enter $]"),"[autofill]",SUM(TestingDataBldg2[[#This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1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19" s="74"/>
      <c r="P119" s="74"/>
      <c r="Q119" s="113">
        <f>IF(AND(TestingDataBldg2[[#This Row],[Remediation Material Costs]]="[enter $]",TestingDataBldg2[[#This Row],[Remediation Labor Costs]]="[enter $]"),"[autofill]",SUM(TestingDataBldg2[[#This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0" s="74"/>
      <c r="P120" s="74"/>
      <c r="Q120" s="113">
        <f>IF(AND(TestingDataBldg2[[#This Row],[Remediation Material Costs]]="[enter $]",TestingDataBldg2[[#This Row],[Remediation Labor Costs]]="[enter $]"),"[autofill]",SUM(TestingDataBldg2[[#This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1" s="74"/>
      <c r="P121" s="74"/>
      <c r="Q121" s="113">
        <f>IF(AND(TestingDataBldg2[[#This Row],[Remediation Material Costs]]="[enter $]",TestingDataBldg2[[#This Row],[Remediation Labor Costs]]="[enter $]"),"[autofill]",SUM(TestingDataBldg2[[#This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2" s="74"/>
      <c r="P122" s="74"/>
      <c r="Q122" s="113">
        <f>IF(AND(TestingDataBldg2[[#This Row],[Remediation Material Costs]]="[enter $]",TestingDataBldg2[[#This Row],[Remediation Labor Costs]]="[enter $]"),"[autofill]",SUM(TestingDataBldg2[[#This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3" s="74"/>
      <c r="P123" s="74"/>
      <c r="Q123" s="113">
        <f>IF(AND(TestingDataBldg2[[#This Row],[Remediation Material Costs]]="[enter $]",TestingDataBldg2[[#This Row],[Remediation Labor Costs]]="[enter $]"),"[autofill]",SUM(TestingDataBldg2[[#This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4" s="74"/>
      <c r="P124" s="74"/>
      <c r="Q124" s="113">
        <f>IF(AND(TestingDataBldg2[[#This Row],[Remediation Material Costs]]="[enter $]",TestingDataBldg2[[#This Row],[Remediation Labor Costs]]="[enter $]"),"[autofill]",SUM(TestingDataBldg2[[#This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5" s="74"/>
      <c r="P125" s="74"/>
      <c r="Q125" s="113">
        <f>IF(AND(TestingDataBldg2[[#This Row],[Remediation Material Costs]]="[enter $]",TestingDataBldg2[[#This Row],[Remediation Labor Costs]]="[enter $]"),"[autofill]",SUM(TestingDataBldg2[[#This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6" s="74"/>
      <c r="P126" s="74"/>
      <c r="Q126" s="113">
        <f>IF(AND(TestingDataBldg2[[#This Row],[Remediation Material Costs]]="[enter $]",TestingDataBldg2[[#This Row],[Remediation Labor Costs]]="[enter $]"),"[autofill]",SUM(TestingDataBldg2[[#This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7" s="74"/>
      <c r="P127" s="74"/>
      <c r="Q127" s="113">
        <f>IF(AND(TestingDataBldg2[[#This Row],[Remediation Material Costs]]="[enter $]",TestingDataBldg2[[#This Row],[Remediation Labor Costs]]="[enter $]"),"[autofill]",SUM(TestingDataBldg2[[#This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8" s="74"/>
      <c r="P128" s="74"/>
      <c r="Q128" s="113">
        <f>IF(AND(TestingDataBldg2[[#This Row],[Remediation Material Costs]]="[enter $]",TestingDataBldg2[[#This Row],[Remediation Labor Costs]]="[enter $]"),"[autofill]",SUM(TestingDataBldg2[[#This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2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29" s="74"/>
      <c r="P129" s="74"/>
      <c r="Q129" s="113">
        <f>IF(AND(TestingDataBldg2[[#This Row],[Remediation Material Costs]]="[enter $]",TestingDataBldg2[[#This Row],[Remediation Labor Costs]]="[enter $]"),"[autofill]",SUM(TestingDataBldg2[[#This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0" s="74"/>
      <c r="P130" s="74"/>
      <c r="Q130" s="113">
        <f>IF(AND(TestingDataBldg2[[#This Row],[Remediation Material Costs]]="[enter $]",TestingDataBldg2[[#This Row],[Remediation Labor Costs]]="[enter $]"),"[autofill]",SUM(TestingDataBldg2[[#This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1" s="74"/>
      <c r="P131" s="74"/>
      <c r="Q131" s="113">
        <f>IF(AND(TestingDataBldg2[[#This Row],[Remediation Material Costs]]="[enter $]",TestingDataBldg2[[#This Row],[Remediation Labor Costs]]="[enter $]"),"[autofill]",SUM(TestingDataBldg2[[#This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2" s="74"/>
      <c r="P132" s="74"/>
      <c r="Q132" s="113">
        <f>IF(AND(TestingDataBldg2[[#This Row],[Remediation Material Costs]]="[enter $]",TestingDataBldg2[[#This Row],[Remediation Labor Costs]]="[enter $]"),"[autofill]",SUM(TestingDataBldg2[[#This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3" s="74"/>
      <c r="P133" s="74"/>
      <c r="Q133" s="113">
        <f>IF(AND(TestingDataBldg2[[#This Row],[Remediation Material Costs]]="[enter $]",TestingDataBldg2[[#This Row],[Remediation Labor Costs]]="[enter $]"),"[autofill]",SUM(TestingDataBldg2[[#This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4" s="74"/>
      <c r="P134" s="74"/>
      <c r="Q134" s="113">
        <f>IF(AND(TestingDataBldg2[[#This Row],[Remediation Material Costs]]="[enter $]",TestingDataBldg2[[#This Row],[Remediation Labor Costs]]="[enter $]"),"[autofill]",SUM(TestingDataBldg2[[#This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5" s="74"/>
      <c r="P135" s="74"/>
      <c r="Q135" s="113">
        <f>IF(AND(TestingDataBldg2[[#This Row],[Remediation Material Costs]]="[enter $]",TestingDataBldg2[[#This Row],[Remediation Labor Costs]]="[enter $]"),"[autofill]",SUM(TestingDataBldg2[[#This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6" s="74"/>
      <c r="P136" s="74"/>
      <c r="Q136" s="113">
        <f>IF(AND(TestingDataBldg2[[#This Row],[Remediation Material Costs]]="[enter $]",TestingDataBldg2[[#This Row],[Remediation Labor Costs]]="[enter $]"),"[autofill]",SUM(TestingDataBldg2[[#This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7" s="74"/>
      <c r="P137" s="74"/>
      <c r="Q137" s="113">
        <f>IF(AND(TestingDataBldg2[[#This Row],[Remediation Material Costs]]="[enter $]",TestingDataBldg2[[#This Row],[Remediation Labor Costs]]="[enter $]"),"[autofill]",SUM(TestingDataBldg2[[#This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8" s="74"/>
      <c r="P138" s="74"/>
      <c r="Q138" s="113">
        <f>IF(AND(TestingDataBldg2[[#This Row],[Remediation Material Costs]]="[enter $]",TestingDataBldg2[[#This Row],[Remediation Labor Costs]]="[enter $]"),"[autofill]",SUM(TestingDataBldg2[[#This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3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39" s="74"/>
      <c r="P139" s="74"/>
      <c r="Q139" s="113">
        <f>IF(AND(TestingDataBldg2[[#This Row],[Remediation Material Costs]]="[enter $]",TestingDataBldg2[[#This Row],[Remediation Labor Costs]]="[enter $]"),"[autofill]",SUM(TestingDataBldg2[[#This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0" s="74"/>
      <c r="P140" s="74"/>
      <c r="Q140" s="113">
        <f>IF(AND(TestingDataBldg2[[#This Row],[Remediation Material Costs]]="[enter $]",TestingDataBldg2[[#This Row],[Remediation Labor Costs]]="[enter $]"),"[autofill]",SUM(TestingDataBldg2[[#This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1" s="74"/>
      <c r="P141" s="74"/>
      <c r="Q141" s="113">
        <f>IF(AND(TestingDataBldg2[[#This Row],[Remediation Material Costs]]="[enter $]",TestingDataBldg2[[#This Row],[Remediation Labor Costs]]="[enter $]"),"[autofill]",SUM(TestingDataBldg2[[#This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2" s="74"/>
      <c r="P142" s="74"/>
      <c r="Q142" s="113">
        <f>IF(AND(TestingDataBldg2[[#This Row],[Remediation Material Costs]]="[enter $]",TestingDataBldg2[[#This Row],[Remediation Labor Costs]]="[enter $]"),"[autofill]",SUM(TestingDataBldg2[[#This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3" s="74"/>
      <c r="P143" s="74"/>
      <c r="Q143" s="113">
        <f>IF(AND(TestingDataBldg2[[#This Row],[Remediation Material Costs]]="[enter $]",TestingDataBldg2[[#This Row],[Remediation Labor Costs]]="[enter $]"),"[autofill]",SUM(TestingDataBldg2[[#This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4" s="74"/>
      <c r="P144" s="74"/>
      <c r="Q144" s="113">
        <f>IF(AND(TestingDataBldg2[[#This Row],[Remediation Material Costs]]="[enter $]",TestingDataBldg2[[#This Row],[Remediation Labor Costs]]="[enter $]"),"[autofill]",SUM(TestingDataBldg2[[#This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5" s="74"/>
      <c r="P145" s="74"/>
      <c r="Q145" s="113">
        <f>IF(AND(TestingDataBldg2[[#This Row],[Remediation Material Costs]]="[enter $]",TestingDataBldg2[[#This Row],[Remediation Labor Costs]]="[enter $]"),"[autofill]",SUM(TestingDataBldg2[[#This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6" s="74"/>
      <c r="P146" s="74"/>
      <c r="Q146" s="113">
        <f>IF(AND(TestingDataBldg2[[#This Row],[Remediation Material Costs]]="[enter $]",TestingDataBldg2[[#This Row],[Remediation Labor Costs]]="[enter $]"),"[autofill]",SUM(TestingDataBldg2[[#This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7" s="74"/>
      <c r="P147" s="74"/>
      <c r="Q147" s="113">
        <f>IF(AND(TestingDataBldg2[[#This Row],[Remediation Material Costs]]="[enter $]",TestingDataBldg2[[#This Row],[Remediation Labor Costs]]="[enter $]"),"[autofill]",SUM(TestingDataBldg2[[#This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8" s="74"/>
      <c r="P148" s="74"/>
      <c r="Q148" s="113">
        <f>IF(AND(TestingDataBldg2[[#This Row],[Remediation Material Costs]]="[enter $]",TestingDataBldg2[[#This Row],[Remediation Labor Costs]]="[enter $]"),"[autofill]",SUM(TestingDataBldg2[[#This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4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49" s="74"/>
      <c r="P149" s="74"/>
      <c r="Q149" s="113">
        <f>IF(AND(TestingDataBldg2[[#This Row],[Remediation Material Costs]]="[enter $]",TestingDataBldg2[[#This Row],[Remediation Labor Costs]]="[enter $]"),"[autofill]",SUM(TestingDataBldg2[[#This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0" s="74"/>
      <c r="P150" s="74"/>
      <c r="Q150" s="113">
        <f>IF(AND(TestingDataBldg2[[#This Row],[Remediation Material Costs]]="[enter $]",TestingDataBldg2[[#This Row],[Remediation Labor Costs]]="[enter $]"),"[autofill]",SUM(TestingDataBldg2[[#This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1" s="74"/>
      <c r="P151" s="74"/>
      <c r="Q151" s="113">
        <f>IF(AND(TestingDataBldg2[[#This Row],[Remediation Material Costs]]="[enter $]",TestingDataBldg2[[#This Row],[Remediation Labor Costs]]="[enter $]"),"[autofill]",SUM(TestingDataBldg2[[#This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2" s="74"/>
      <c r="P152" s="74"/>
      <c r="Q152" s="113">
        <f>IF(AND(TestingDataBldg2[[#This Row],[Remediation Material Costs]]="[enter $]",TestingDataBldg2[[#This Row],[Remediation Labor Costs]]="[enter $]"),"[autofill]",SUM(TestingDataBldg2[[#This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3" s="74"/>
      <c r="P153" s="74"/>
      <c r="Q153" s="113">
        <f>IF(AND(TestingDataBldg2[[#This Row],[Remediation Material Costs]]="[enter $]",TestingDataBldg2[[#This Row],[Remediation Labor Costs]]="[enter $]"),"[autofill]",SUM(TestingDataBldg2[[#This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4" s="74"/>
      <c r="P154" s="74"/>
      <c r="Q154" s="113">
        <f>IF(AND(TestingDataBldg2[[#This Row],[Remediation Material Costs]]="[enter $]",TestingDataBldg2[[#This Row],[Remediation Labor Costs]]="[enter $]"),"[autofill]",SUM(TestingDataBldg2[[#This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5" s="74"/>
      <c r="P155" s="74"/>
      <c r="Q155" s="113">
        <f>IF(AND(TestingDataBldg2[[#This Row],[Remediation Material Costs]]="[enter $]",TestingDataBldg2[[#This Row],[Remediation Labor Costs]]="[enter $]"),"[autofill]",SUM(TestingDataBldg2[[#This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6" s="74"/>
      <c r="P156" s="74"/>
      <c r="Q156" s="113">
        <f>IF(AND(TestingDataBldg2[[#This Row],[Remediation Material Costs]]="[enter $]",TestingDataBldg2[[#This Row],[Remediation Labor Costs]]="[enter $]"),"[autofill]",SUM(TestingDataBldg2[[#This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7" s="74"/>
      <c r="P157" s="74"/>
      <c r="Q157" s="113">
        <f>IF(AND(TestingDataBldg2[[#This Row],[Remediation Material Costs]]="[enter $]",TestingDataBldg2[[#This Row],[Remediation Labor Costs]]="[enter $]"),"[autofill]",SUM(TestingDataBldg2[[#This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8" s="74"/>
      <c r="P158" s="74"/>
      <c r="Q158" s="113">
        <f>IF(AND(TestingDataBldg2[[#This Row],[Remediation Material Costs]]="[enter $]",TestingDataBldg2[[#This Row],[Remediation Labor Costs]]="[enter $]"),"[autofill]",SUM(TestingDataBldg2[[#This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5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59" s="74"/>
      <c r="P159" s="74"/>
      <c r="Q159" s="113">
        <f>IF(AND(TestingDataBldg2[[#This Row],[Remediation Material Costs]]="[enter $]",TestingDataBldg2[[#This Row],[Remediation Labor Costs]]="[enter $]"),"[autofill]",SUM(TestingDataBldg2[[#This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0" s="74"/>
      <c r="P160" s="74"/>
      <c r="Q160" s="113">
        <f>IF(AND(TestingDataBldg2[[#This Row],[Remediation Material Costs]]="[enter $]",TestingDataBldg2[[#This Row],[Remediation Labor Costs]]="[enter $]"),"[autofill]",SUM(TestingDataBldg2[[#This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1" s="74"/>
      <c r="P161" s="74"/>
      <c r="Q161" s="113">
        <f>IF(AND(TestingDataBldg2[[#This Row],[Remediation Material Costs]]="[enter $]",TestingDataBldg2[[#This Row],[Remediation Labor Costs]]="[enter $]"),"[autofill]",SUM(TestingDataBldg2[[#This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2" s="74"/>
      <c r="P162" s="74"/>
      <c r="Q162" s="113">
        <f>IF(AND(TestingDataBldg2[[#This Row],[Remediation Material Costs]]="[enter $]",TestingDataBldg2[[#This Row],[Remediation Labor Costs]]="[enter $]"),"[autofill]",SUM(TestingDataBldg2[[#This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3" s="74"/>
      <c r="P163" s="74"/>
      <c r="Q163" s="113">
        <f>IF(AND(TestingDataBldg2[[#This Row],[Remediation Material Costs]]="[enter $]",TestingDataBldg2[[#This Row],[Remediation Labor Costs]]="[enter $]"),"[autofill]",SUM(TestingDataBldg2[[#This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4" s="74"/>
      <c r="P164" s="74"/>
      <c r="Q164" s="113">
        <f>IF(AND(TestingDataBldg2[[#This Row],[Remediation Material Costs]]="[enter $]",TestingDataBldg2[[#This Row],[Remediation Labor Costs]]="[enter $]"),"[autofill]",SUM(TestingDataBldg2[[#This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5" s="74"/>
      <c r="P165" s="74"/>
      <c r="Q165" s="113">
        <f>IF(AND(TestingDataBldg2[[#This Row],[Remediation Material Costs]]="[enter $]",TestingDataBldg2[[#This Row],[Remediation Labor Costs]]="[enter $]"),"[autofill]",SUM(TestingDataBldg2[[#This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6" s="74"/>
      <c r="P166" s="74"/>
      <c r="Q166" s="113">
        <f>IF(AND(TestingDataBldg2[[#This Row],[Remediation Material Costs]]="[enter $]",TestingDataBldg2[[#This Row],[Remediation Labor Costs]]="[enter $]"),"[autofill]",SUM(TestingDataBldg2[[#This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7" s="74"/>
      <c r="P167" s="74"/>
      <c r="Q167" s="113">
        <f>IF(AND(TestingDataBldg2[[#This Row],[Remediation Material Costs]]="[enter $]",TestingDataBldg2[[#This Row],[Remediation Labor Costs]]="[enter $]"),"[autofill]",SUM(TestingDataBldg2[[#This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8" s="74"/>
      <c r="P168" s="74"/>
      <c r="Q168" s="113">
        <f>IF(AND(TestingDataBldg2[[#This Row],[Remediation Material Costs]]="[enter $]",TestingDataBldg2[[#This Row],[Remediation Labor Costs]]="[enter $]"),"[autofill]",SUM(TestingDataBldg2[[#This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6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69" s="74"/>
      <c r="P169" s="74"/>
      <c r="Q169" s="113">
        <f>IF(AND(TestingDataBldg2[[#This Row],[Remediation Material Costs]]="[enter $]",TestingDataBldg2[[#This Row],[Remediation Labor Costs]]="[enter $]"),"[autofill]",SUM(TestingDataBldg2[[#This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0" s="74"/>
      <c r="P170" s="74"/>
      <c r="Q170" s="113">
        <f>IF(AND(TestingDataBldg2[[#This Row],[Remediation Material Costs]]="[enter $]",TestingDataBldg2[[#This Row],[Remediation Labor Costs]]="[enter $]"),"[autofill]",SUM(TestingDataBldg2[[#This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1" s="74"/>
      <c r="P171" s="74"/>
      <c r="Q171" s="113">
        <f>IF(AND(TestingDataBldg2[[#This Row],[Remediation Material Costs]]="[enter $]",TestingDataBldg2[[#This Row],[Remediation Labor Costs]]="[enter $]"),"[autofill]",SUM(TestingDataBldg2[[#This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2" s="74"/>
      <c r="P172" s="74"/>
      <c r="Q172" s="113">
        <f>IF(AND(TestingDataBldg2[[#This Row],[Remediation Material Costs]]="[enter $]",TestingDataBldg2[[#This Row],[Remediation Labor Costs]]="[enter $]"),"[autofill]",SUM(TestingDataBldg2[[#This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3" s="74"/>
      <c r="P173" s="74"/>
      <c r="Q173" s="113">
        <f>IF(AND(TestingDataBldg2[[#This Row],[Remediation Material Costs]]="[enter $]",TestingDataBldg2[[#This Row],[Remediation Labor Costs]]="[enter $]"),"[autofill]",SUM(TestingDataBldg2[[#This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4" s="74"/>
      <c r="P174" s="74"/>
      <c r="Q174" s="113">
        <f>IF(AND(TestingDataBldg2[[#This Row],[Remediation Material Costs]]="[enter $]",TestingDataBldg2[[#This Row],[Remediation Labor Costs]]="[enter $]"),"[autofill]",SUM(TestingDataBldg2[[#This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5" s="74"/>
      <c r="P175" s="74"/>
      <c r="Q175" s="113">
        <f>IF(AND(TestingDataBldg2[[#This Row],[Remediation Material Costs]]="[enter $]",TestingDataBldg2[[#This Row],[Remediation Labor Costs]]="[enter $]"),"[autofill]",SUM(TestingDataBldg2[[#This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6" s="74"/>
      <c r="P176" s="74"/>
      <c r="Q176" s="113">
        <f>IF(AND(TestingDataBldg2[[#This Row],[Remediation Material Costs]]="[enter $]",TestingDataBldg2[[#This Row],[Remediation Labor Costs]]="[enter $]"),"[autofill]",SUM(TestingDataBldg2[[#This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7" s="74"/>
      <c r="P177" s="74"/>
      <c r="Q177" s="113">
        <f>IF(AND(TestingDataBldg2[[#This Row],[Remediation Material Costs]]="[enter $]",TestingDataBldg2[[#This Row],[Remediation Labor Costs]]="[enter $]"),"[autofill]",SUM(TestingDataBldg2[[#This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8" s="74"/>
      <c r="P178" s="74"/>
      <c r="Q178" s="113">
        <f>IF(AND(TestingDataBldg2[[#This Row],[Remediation Material Costs]]="[enter $]",TestingDataBldg2[[#This Row],[Remediation Labor Costs]]="[enter $]"),"[autofill]",SUM(TestingDataBldg2[[#This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7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79" s="74"/>
      <c r="P179" s="74"/>
      <c r="Q179" s="113">
        <f>IF(AND(TestingDataBldg2[[#This Row],[Remediation Material Costs]]="[enter $]",TestingDataBldg2[[#This Row],[Remediation Labor Costs]]="[enter $]"),"[autofill]",SUM(TestingDataBldg2[[#This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0" s="74"/>
      <c r="P180" s="74"/>
      <c r="Q180" s="113">
        <f>IF(AND(TestingDataBldg2[[#This Row],[Remediation Material Costs]]="[enter $]",TestingDataBldg2[[#This Row],[Remediation Labor Costs]]="[enter $]"),"[autofill]",SUM(TestingDataBldg2[[#This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1" s="74"/>
      <c r="P181" s="74"/>
      <c r="Q181" s="113">
        <f>IF(AND(TestingDataBldg2[[#This Row],[Remediation Material Costs]]="[enter $]",TestingDataBldg2[[#This Row],[Remediation Labor Costs]]="[enter $]"),"[autofill]",SUM(TestingDataBldg2[[#This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2" s="74"/>
      <c r="P182" s="74"/>
      <c r="Q182" s="113">
        <f>IF(AND(TestingDataBldg2[[#This Row],[Remediation Material Costs]]="[enter $]",TestingDataBldg2[[#This Row],[Remediation Labor Costs]]="[enter $]"),"[autofill]",SUM(TestingDataBldg2[[#This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3" s="74"/>
      <c r="P183" s="74"/>
      <c r="Q183" s="113">
        <f>IF(AND(TestingDataBldg2[[#This Row],[Remediation Material Costs]]="[enter $]",TestingDataBldg2[[#This Row],[Remediation Labor Costs]]="[enter $]"),"[autofill]",SUM(TestingDataBldg2[[#This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4" s="74"/>
      <c r="P184" s="74"/>
      <c r="Q184" s="113">
        <f>IF(AND(TestingDataBldg2[[#This Row],[Remediation Material Costs]]="[enter $]",TestingDataBldg2[[#This Row],[Remediation Labor Costs]]="[enter $]"),"[autofill]",SUM(TestingDataBldg2[[#This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5" s="74"/>
      <c r="P185" s="74"/>
      <c r="Q185" s="113">
        <f>IF(AND(TestingDataBldg2[[#This Row],[Remediation Material Costs]]="[enter $]",TestingDataBldg2[[#This Row],[Remediation Labor Costs]]="[enter $]"),"[autofill]",SUM(TestingDataBldg2[[#This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6" s="74"/>
      <c r="P186" s="74"/>
      <c r="Q186" s="113">
        <f>IF(AND(TestingDataBldg2[[#This Row],[Remediation Material Costs]]="[enter $]",TestingDataBldg2[[#This Row],[Remediation Labor Costs]]="[enter $]"),"[autofill]",SUM(TestingDataBldg2[[#This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7" s="74"/>
      <c r="P187" s="74"/>
      <c r="Q187" s="113">
        <f>IF(AND(TestingDataBldg2[[#This Row],[Remediation Material Costs]]="[enter $]",TestingDataBldg2[[#This Row],[Remediation Labor Costs]]="[enter $]"),"[autofill]",SUM(TestingDataBldg2[[#This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8" s="74"/>
      <c r="P188" s="74"/>
      <c r="Q188" s="113">
        <f>IF(AND(TestingDataBldg2[[#This Row],[Remediation Material Costs]]="[enter $]",TestingDataBldg2[[#This Row],[Remediation Labor Costs]]="[enter $]"),"[autofill]",SUM(TestingDataBldg2[[#This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8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89" s="74"/>
      <c r="P189" s="74"/>
      <c r="Q189" s="113">
        <f>IF(AND(TestingDataBldg2[[#This Row],[Remediation Material Costs]]="[enter $]",TestingDataBldg2[[#This Row],[Remediation Labor Costs]]="[enter $]"),"[autofill]",SUM(TestingDataBldg2[[#This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0" s="74"/>
      <c r="P190" s="74"/>
      <c r="Q190" s="113">
        <f>IF(AND(TestingDataBldg2[[#This Row],[Remediation Material Costs]]="[enter $]",TestingDataBldg2[[#This Row],[Remediation Labor Costs]]="[enter $]"),"[autofill]",SUM(TestingDataBldg2[[#This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1" s="74"/>
      <c r="P191" s="74"/>
      <c r="Q191" s="113">
        <f>IF(AND(TestingDataBldg2[[#This Row],[Remediation Material Costs]]="[enter $]",TestingDataBldg2[[#This Row],[Remediation Labor Costs]]="[enter $]"),"[autofill]",SUM(TestingDataBldg2[[#This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2" s="74"/>
      <c r="P192" s="74"/>
      <c r="Q192" s="113">
        <f>IF(AND(TestingDataBldg2[[#This Row],[Remediation Material Costs]]="[enter $]",TestingDataBldg2[[#This Row],[Remediation Labor Costs]]="[enter $]"),"[autofill]",SUM(TestingDataBldg2[[#This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3" s="74"/>
      <c r="P193" s="74"/>
      <c r="Q193" s="113">
        <f>IF(AND(TestingDataBldg2[[#This Row],[Remediation Material Costs]]="[enter $]",TestingDataBldg2[[#This Row],[Remediation Labor Costs]]="[enter $]"),"[autofill]",SUM(TestingDataBldg2[[#This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4" s="74"/>
      <c r="P194" s="74"/>
      <c r="Q194" s="113">
        <f>IF(AND(TestingDataBldg2[[#This Row],[Remediation Material Costs]]="[enter $]",TestingDataBldg2[[#This Row],[Remediation Labor Costs]]="[enter $]"),"[autofill]",SUM(TestingDataBldg2[[#This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5" s="74"/>
      <c r="P195" s="74"/>
      <c r="Q195" s="113">
        <f>IF(AND(TestingDataBldg2[[#This Row],[Remediation Material Costs]]="[enter $]",TestingDataBldg2[[#This Row],[Remediation Labor Costs]]="[enter $]"),"[autofill]",SUM(TestingDataBldg2[[#This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6" s="74"/>
      <c r="P196" s="74"/>
      <c r="Q196" s="113">
        <f>IF(AND(TestingDataBldg2[[#This Row],[Remediation Material Costs]]="[enter $]",TestingDataBldg2[[#This Row],[Remediation Labor Costs]]="[enter $]"),"[autofill]",SUM(TestingDataBldg2[[#This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7" s="74"/>
      <c r="P197" s="74"/>
      <c r="Q197" s="113">
        <f>IF(AND(TestingDataBldg2[[#This Row],[Remediation Material Costs]]="[enter $]",TestingDataBldg2[[#This Row],[Remediation Labor Costs]]="[enter $]"),"[autofill]",SUM(TestingDataBldg2[[#This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8" s="74"/>
      <c r="P198" s="74"/>
      <c r="Q198" s="113">
        <f>IF(AND(TestingDataBldg2[[#This Row],[Remediation Material Costs]]="[enter $]",TestingDataBldg2[[#This Row],[Remediation Labor Costs]]="[enter $]"),"[autofill]",SUM(TestingDataBldg2[[#This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19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199" s="74"/>
      <c r="P199" s="74"/>
      <c r="Q199" s="113">
        <f>IF(AND(TestingDataBldg2[[#This Row],[Remediation Material Costs]]="[enter $]",TestingDataBldg2[[#This Row],[Remediation Labor Costs]]="[enter $]"),"[autofill]",SUM(TestingDataBldg2[[#This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0" s="74"/>
      <c r="P200" s="74"/>
      <c r="Q200" s="113">
        <f>IF(AND(TestingDataBldg2[[#This Row],[Remediation Material Costs]]="[enter $]",TestingDataBldg2[[#This Row],[Remediation Labor Costs]]="[enter $]"),"[autofill]",SUM(TestingDataBldg2[[#This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1" s="74"/>
      <c r="P201" s="74"/>
      <c r="Q201" s="113">
        <f>IF(AND(TestingDataBldg2[[#This Row],[Remediation Material Costs]]="[enter $]",TestingDataBldg2[[#This Row],[Remediation Labor Costs]]="[enter $]"),"[autofill]",SUM(TestingDataBldg2[[#This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2" s="74"/>
      <c r="P202" s="74"/>
      <c r="Q202" s="113">
        <f>IF(AND(TestingDataBldg2[[#This Row],[Remediation Material Costs]]="[enter $]",TestingDataBldg2[[#This Row],[Remediation Labor Costs]]="[enter $]"),"[autofill]",SUM(TestingDataBldg2[[#This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3" s="74"/>
      <c r="P203" s="74"/>
      <c r="Q203" s="113">
        <f>IF(AND(TestingDataBldg2[[#This Row],[Remediation Material Costs]]="[enter $]",TestingDataBldg2[[#This Row],[Remediation Labor Costs]]="[enter $]"),"[autofill]",SUM(TestingDataBldg2[[#This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4" s="74"/>
      <c r="P204" s="74"/>
      <c r="Q204" s="113">
        <f>IF(AND(TestingDataBldg2[[#This Row],[Remediation Material Costs]]="[enter $]",TestingDataBldg2[[#This Row],[Remediation Labor Costs]]="[enter $]"),"[autofill]",SUM(TestingDataBldg2[[#This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5" s="74"/>
      <c r="P205" s="74"/>
      <c r="Q205" s="113">
        <f>IF(AND(TestingDataBldg2[[#This Row],[Remediation Material Costs]]="[enter $]",TestingDataBldg2[[#This Row],[Remediation Labor Costs]]="[enter $]"),"[autofill]",SUM(TestingDataBldg2[[#This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6" s="74"/>
      <c r="P206" s="74"/>
      <c r="Q206" s="113">
        <f>IF(AND(TestingDataBldg2[[#This Row],[Remediation Material Costs]]="[enter $]",TestingDataBldg2[[#This Row],[Remediation Labor Costs]]="[enter $]"),"[autofill]",SUM(TestingDataBldg2[[#This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7" s="74"/>
      <c r="P207" s="74"/>
      <c r="Q207" s="113">
        <f>IF(AND(TestingDataBldg2[[#This Row],[Remediation Material Costs]]="[enter $]",TestingDataBldg2[[#This Row],[Remediation Labor Costs]]="[enter $]"),"[autofill]",SUM(TestingDataBldg2[[#This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8" s="74"/>
      <c r="P208" s="74"/>
      <c r="Q208" s="113">
        <f>IF(AND(TestingDataBldg2[[#This Row],[Remediation Material Costs]]="[enter $]",TestingDataBldg2[[#This Row],[Remediation Labor Costs]]="[enter $]"),"[autofill]",SUM(TestingDataBldg2[[#This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0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09" s="74"/>
      <c r="P209" s="74"/>
      <c r="Q209" s="113">
        <f>IF(AND(TestingDataBldg2[[#This Row],[Remediation Material Costs]]="[enter $]",TestingDataBldg2[[#This Row],[Remediation Labor Costs]]="[enter $]"),"[autofill]",SUM(TestingDataBldg2[[#This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0" s="74"/>
      <c r="P210" s="74"/>
      <c r="Q210" s="113">
        <f>IF(AND(TestingDataBldg2[[#This Row],[Remediation Material Costs]]="[enter $]",TestingDataBldg2[[#This Row],[Remediation Labor Costs]]="[enter $]"),"[autofill]",SUM(TestingDataBldg2[[#This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1" s="74"/>
      <c r="P211" s="74"/>
      <c r="Q211" s="113">
        <f>IF(AND(TestingDataBldg2[[#This Row],[Remediation Material Costs]]="[enter $]",TestingDataBldg2[[#This Row],[Remediation Labor Costs]]="[enter $]"),"[autofill]",SUM(TestingDataBldg2[[#This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2" s="74"/>
      <c r="P212" s="74"/>
      <c r="Q212" s="113">
        <f>IF(AND(TestingDataBldg2[[#This Row],[Remediation Material Costs]]="[enter $]",TestingDataBldg2[[#This Row],[Remediation Labor Costs]]="[enter $]"),"[autofill]",SUM(TestingDataBldg2[[#This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3" s="74"/>
      <c r="P213" s="74"/>
      <c r="Q213" s="113">
        <f>IF(AND(TestingDataBldg2[[#This Row],[Remediation Material Costs]]="[enter $]",TestingDataBldg2[[#This Row],[Remediation Labor Costs]]="[enter $]"),"[autofill]",SUM(TestingDataBldg2[[#This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4" s="74"/>
      <c r="P214" s="74"/>
      <c r="Q214" s="113">
        <f>IF(AND(TestingDataBldg2[[#This Row],[Remediation Material Costs]]="[enter $]",TestingDataBldg2[[#This Row],[Remediation Labor Costs]]="[enter $]"),"[autofill]",SUM(TestingDataBldg2[[#This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5" s="74"/>
      <c r="P215" s="74"/>
      <c r="Q215" s="113">
        <f>IF(AND(TestingDataBldg2[[#This Row],[Remediation Material Costs]]="[enter $]",TestingDataBldg2[[#This Row],[Remediation Labor Costs]]="[enter $]"),"[autofill]",SUM(TestingDataBldg2[[#This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6" s="74"/>
      <c r="P216" s="74"/>
      <c r="Q216" s="113">
        <f>IF(AND(TestingDataBldg2[[#This Row],[Remediation Material Costs]]="[enter $]",TestingDataBldg2[[#This Row],[Remediation Labor Costs]]="[enter $]"),"[autofill]",SUM(TestingDataBldg2[[#This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7" s="74"/>
      <c r="P217" s="74"/>
      <c r="Q217" s="113">
        <f>IF(AND(TestingDataBldg2[[#This Row],[Remediation Material Costs]]="[enter $]",TestingDataBldg2[[#This Row],[Remediation Labor Costs]]="[enter $]"),"[autofill]",SUM(TestingDataBldg2[[#This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8" s="74"/>
      <c r="P218" s="74"/>
      <c r="Q218" s="113">
        <f>IF(AND(TestingDataBldg2[[#This Row],[Remediation Material Costs]]="[enter $]",TestingDataBldg2[[#This Row],[Remediation Labor Costs]]="[enter $]"),"[autofill]",SUM(TestingDataBldg2[[#This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1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19" s="74"/>
      <c r="P219" s="74"/>
      <c r="Q219" s="113">
        <f>IF(AND(TestingDataBldg2[[#This Row],[Remediation Material Costs]]="[enter $]",TestingDataBldg2[[#This Row],[Remediation Labor Costs]]="[enter $]"),"[autofill]",SUM(TestingDataBldg2[[#This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0" s="74"/>
      <c r="P220" s="74"/>
      <c r="Q220" s="113">
        <f>IF(AND(TestingDataBldg2[[#This Row],[Remediation Material Costs]]="[enter $]",TestingDataBldg2[[#This Row],[Remediation Labor Costs]]="[enter $]"),"[autofill]",SUM(TestingDataBldg2[[#This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1" s="74"/>
      <c r="P221" s="74"/>
      <c r="Q221" s="113">
        <f>IF(AND(TestingDataBldg2[[#This Row],[Remediation Material Costs]]="[enter $]",TestingDataBldg2[[#This Row],[Remediation Labor Costs]]="[enter $]"),"[autofill]",SUM(TestingDataBldg2[[#This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2" s="74"/>
      <c r="P222" s="74"/>
      <c r="Q222" s="113">
        <f>IF(AND(TestingDataBldg2[[#This Row],[Remediation Material Costs]]="[enter $]",TestingDataBldg2[[#This Row],[Remediation Labor Costs]]="[enter $]"),"[autofill]",SUM(TestingDataBldg2[[#This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3" s="74"/>
      <c r="P223" s="74"/>
      <c r="Q223" s="113">
        <f>IF(AND(TestingDataBldg2[[#This Row],[Remediation Material Costs]]="[enter $]",TestingDataBldg2[[#This Row],[Remediation Labor Costs]]="[enter $]"),"[autofill]",SUM(TestingDataBldg2[[#This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4" s="74"/>
      <c r="P224" s="74"/>
      <c r="Q224" s="113">
        <f>IF(AND(TestingDataBldg2[[#This Row],[Remediation Material Costs]]="[enter $]",TestingDataBldg2[[#This Row],[Remediation Labor Costs]]="[enter $]"),"[autofill]",SUM(TestingDataBldg2[[#This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5" s="74"/>
      <c r="P225" s="74"/>
      <c r="Q225" s="113">
        <f>IF(AND(TestingDataBldg2[[#This Row],[Remediation Material Costs]]="[enter $]",TestingDataBldg2[[#This Row],[Remediation Labor Costs]]="[enter $]"),"[autofill]",SUM(TestingDataBldg2[[#This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6" s="74"/>
      <c r="P226" s="74"/>
      <c r="Q226" s="113">
        <f>IF(AND(TestingDataBldg2[[#This Row],[Remediation Material Costs]]="[enter $]",TestingDataBldg2[[#This Row],[Remediation Labor Costs]]="[enter $]"),"[autofill]",SUM(TestingDataBldg2[[#This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7" s="74"/>
      <c r="P227" s="74"/>
      <c r="Q227" s="113">
        <f>IF(AND(TestingDataBldg2[[#This Row],[Remediation Material Costs]]="[enter $]",TestingDataBldg2[[#This Row],[Remediation Labor Costs]]="[enter $]"),"[autofill]",SUM(TestingDataBldg2[[#This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8" s="74"/>
      <c r="P228" s="74"/>
      <c r="Q228" s="113">
        <f>IF(AND(TestingDataBldg2[[#This Row],[Remediation Material Costs]]="[enter $]",TestingDataBldg2[[#This Row],[Remediation Labor Costs]]="[enter $]"),"[autofill]",SUM(TestingDataBldg2[[#This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2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29" s="74"/>
      <c r="P229" s="74"/>
      <c r="Q229" s="113">
        <f>IF(AND(TestingDataBldg2[[#This Row],[Remediation Material Costs]]="[enter $]",TestingDataBldg2[[#This Row],[Remediation Labor Costs]]="[enter $]"),"[autofill]",SUM(TestingDataBldg2[[#This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0" s="74"/>
      <c r="P230" s="74"/>
      <c r="Q230" s="113">
        <f>IF(AND(TestingDataBldg2[[#This Row],[Remediation Material Costs]]="[enter $]",TestingDataBldg2[[#This Row],[Remediation Labor Costs]]="[enter $]"),"[autofill]",SUM(TestingDataBldg2[[#This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1" s="74"/>
      <c r="P231" s="74"/>
      <c r="Q231" s="113">
        <f>IF(AND(TestingDataBldg2[[#This Row],[Remediation Material Costs]]="[enter $]",TestingDataBldg2[[#This Row],[Remediation Labor Costs]]="[enter $]"),"[autofill]",SUM(TestingDataBldg2[[#This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2" s="74"/>
      <c r="P232" s="74"/>
      <c r="Q232" s="113">
        <f>IF(AND(TestingDataBldg2[[#This Row],[Remediation Material Costs]]="[enter $]",TestingDataBldg2[[#This Row],[Remediation Labor Costs]]="[enter $]"),"[autofill]",SUM(TestingDataBldg2[[#This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3" s="74"/>
      <c r="P233" s="74"/>
      <c r="Q233" s="113">
        <f>IF(AND(TestingDataBldg2[[#This Row],[Remediation Material Costs]]="[enter $]",TestingDataBldg2[[#This Row],[Remediation Labor Costs]]="[enter $]"),"[autofill]",SUM(TestingDataBldg2[[#This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4" s="74"/>
      <c r="P234" s="74"/>
      <c r="Q234" s="113">
        <f>IF(AND(TestingDataBldg2[[#This Row],[Remediation Material Costs]]="[enter $]",TestingDataBldg2[[#This Row],[Remediation Labor Costs]]="[enter $]"),"[autofill]",SUM(TestingDataBldg2[[#This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5" s="74"/>
      <c r="P235" s="74"/>
      <c r="Q235" s="113">
        <f>IF(AND(TestingDataBldg2[[#This Row],[Remediation Material Costs]]="[enter $]",TestingDataBldg2[[#This Row],[Remediation Labor Costs]]="[enter $]"),"[autofill]",SUM(TestingDataBldg2[[#This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6" s="74"/>
      <c r="P236" s="74"/>
      <c r="Q236" s="113">
        <f>IF(AND(TestingDataBldg2[[#This Row],[Remediation Material Costs]]="[enter $]",TestingDataBldg2[[#This Row],[Remediation Labor Costs]]="[enter $]"),"[autofill]",SUM(TestingDataBldg2[[#This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7" s="74"/>
      <c r="P237" s="74"/>
      <c r="Q237" s="113">
        <f>IF(AND(TestingDataBldg2[[#This Row],[Remediation Material Costs]]="[enter $]",TestingDataBldg2[[#This Row],[Remediation Labor Costs]]="[enter $]"),"[autofill]",SUM(TestingDataBldg2[[#This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8" s="74"/>
      <c r="P238" s="74"/>
      <c r="Q238" s="113">
        <f>IF(AND(TestingDataBldg2[[#This Row],[Remediation Material Costs]]="[enter $]",TestingDataBldg2[[#This Row],[Remediation Labor Costs]]="[enter $]"),"[autofill]",SUM(TestingDataBldg2[[#This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3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39" s="74"/>
      <c r="P239" s="74"/>
      <c r="Q239" s="113">
        <f>IF(AND(TestingDataBldg2[[#This Row],[Remediation Material Costs]]="[enter $]",TestingDataBldg2[[#This Row],[Remediation Labor Costs]]="[enter $]"),"[autofill]",SUM(TestingDataBldg2[[#This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0" s="74"/>
      <c r="P240" s="74"/>
      <c r="Q240" s="113">
        <f>IF(AND(TestingDataBldg2[[#This Row],[Remediation Material Costs]]="[enter $]",TestingDataBldg2[[#This Row],[Remediation Labor Costs]]="[enter $]"),"[autofill]",SUM(TestingDataBldg2[[#This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1" s="74"/>
      <c r="P241" s="74"/>
      <c r="Q241" s="113">
        <f>IF(AND(TestingDataBldg2[[#This Row],[Remediation Material Costs]]="[enter $]",TestingDataBldg2[[#This Row],[Remediation Labor Costs]]="[enter $]"),"[autofill]",SUM(TestingDataBldg2[[#This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2" s="74"/>
      <c r="P242" s="74"/>
      <c r="Q242" s="113">
        <f>IF(AND(TestingDataBldg2[[#This Row],[Remediation Material Costs]]="[enter $]",TestingDataBldg2[[#This Row],[Remediation Labor Costs]]="[enter $]"),"[autofill]",SUM(TestingDataBldg2[[#This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3" s="74"/>
      <c r="P243" s="74"/>
      <c r="Q243" s="113">
        <f>IF(AND(TestingDataBldg2[[#This Row],[Remediation Material Costs]]="[enter $]",TestingDataBldg2[[#This Row],[Remediation Labor Costs]]="[enter $]"),"[autofill]",SUM(TestingDataBldg2[[#This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4" s="74"/>
      <c r="P244" s="74"/>
      <c r="Q244" s="113">
        <f>IF(AND(TestingDataBldg2[[#This Row],[Remediation Material Costs]]="[enter $]",TestingDataBldg2[[#This Row],[Remediation Labor Costs]]="[enter $]"),"[autofill]",SUM(TestingDataBldg2[[#This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5" s="74"/>
      <c r="P245" s="74"/>
      <c r="Q245" s="113">
        <f>IF(AND(TestingDataBldg2[[#This Row],[Remediation Material Costs]]="[enter $]",TestingDataBldg2[[#This Row],[Remediation Labor Costs]]="[enter $]"),"[autofill]",SUM(TestingDataBldg2[[#This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6" s="74"/>
      <c r="P246" s="74"/>
      <c r="Q246" s="113">
        <f>IF(AND(TestingDataBldg2[[#This Row],[Remediation Material Costs]]="[enter $]",TestingDataBldg2[[#This Row],[Remediation Labor Costs]]="[enter $]"),"[autofill]",SUM(TestingDataBldg2[[#This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7" s="74"/>
      <c r="P247" s="74"/>
      <c r="Q247" s="113">
        <f>IF(AND(TestingDataBldg2[[#This Row],[Remediation Material Costs]]="[enter $]",TestingDataBldg2[[#This Row],[Remediation Labor Costs]]="[enter $]"),"[autofill]",SUM(TestingDataBldg2[[#This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8" s="74"/>
      <c r="P248" s="74"/>
      <c r="Q248" s="113">
        <f>IF(AND(TestingDataBldg2[[#This Row],[Remediation Material Costs]]="[enter $]",TestingDataBldg2[[#This Row],[Remediation Labor Costs]]="[enter $]"),"[autofill]",SUM(TestingDataBldg2[[#This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4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49" s="74"/>
      <c r="P249" s="74"/>
      <c r="Q249" s="113">
        <f>IF(AND(TestingDataBldg2[[#This Row],[Remediation Material Costs]]="[enter $]",TestingDataBldg2[[#This Row],[Remediation Labor Costs]]="[enter $]"),"[autofill]",SUM(TestingDataBldg2[[#This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0" s="74"/>
      <c r="P250" s="74"/>
      <c r="Q250" s="113">
        <f>IF(AND(TestingDataBldg2[[#This Row],[Remediation Material Costs]]="[enter $]",TestingDataBldg2[[#This Row],[Remediation Labor Costs]]="[enter $]"),"[autofill]",SUM(TestingDataBldg2[[#This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1" s="74"/>
      <c r="P251" s="74"/>
      <c r="Q251" s="113">
        <f>IF(AND(TestingDataBldg2[[#This Row],[Remediation Material Costs]]="[enter $]",TestingDataBldg2[[#This Row],[Remediation Labor Costs]]="[enter $]"),"[autofill]",SUM(TestingDataBldg2[[#This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2" s="74"/>
      <c r="P252" s="74"/>
      <c r="Q252" s="113">
        <f>IF(AND(TestingDataBldg2[[#This Row],[Remediation Material Costs]]="[enter $]",TestingDataBldg2[[#This Row],[Remediation Labor Costs]]="[enter $]"),"[autofill]",SUM(TestingDataBldg2[[#This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3" s="74"/>
      <c r="P253" s="74"/>
      <c r="Q253" s="113">
        <f>IF(AND(TestingDataBldg2[[#This Row],[Remediation Material Costs]]="[enter $]",TestingDataBldg2[[#This Row],[Remediation Labor Costs]]="[enter $]"),"[autofill]",SUM(TestingDataBldg2[[#This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4" s="74"/>
      <c r="P254" s="74"/>
      <c r="Q254" s="113">
        <f>IF(AND(TestingDataBldg2[[#This Row],[Remediation Material Costs]]="[enter $]",TestingDataBldg2[[#This Row],[Remediation Labor Costs]]="[enter $]"),"[autofill]",SUM(TestingDataBldg2[[#This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5" s="74"/>
      <c r="P255" s="74"/>
      <c r="Q255" s="113">
        <f>IF(AND(TestingDataBldg2[[#This Row],[Remediation Material Costs]]="[enter $]",TestingDataBldg2[[#This Row],[Remediation Labor Costs]]="[enter $]"),"[autofill]",SUM(TestingDataBldg2[[#This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6" s="74"/>
      <c r="P256" s="74"/>
      <c r="Q256" s="113">
        <f>IF(AND(TestingDataBldg2[[#This Row],[Remediation Material Costs]]="[enter $]",TestingDataBldg2[[#This Row],[Remediation Labor Costs]]="[enter $]"),"[autofill]",SUM(TestingDataBldg2[[#This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7" s="74"/>
      <c r="P257" s="74"/>
      <c r="Q257" s="113">
        <f>IF(AND(TestingDataBldg2[[#This Row],[Remediation Material Costs]]="[enter $]",TestingDataBldg2[[#This Row],[Remediation Labor Costs]]="[enter $]"),"[autofill]",SUM(TestingDataBldg2[[#This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8" s="74"/>
      <c r="P258" s="74"/>
      <c r="Q258" s="113">
        <f>IF(AND(TestingDataBldg2[[#This Row],[Remediation Material Costs]]="[enter $]",TestingDataBldg2[[#This Row],[Remediation Labor Costs]]="[enter $]"),"[autofill]",SUM(TestingDataBldg2[[#This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5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59" s="74"/>
      <c r="P259" s="74"/>
      <c r="Q259" s="113">
        <f>IF(AND(TestingDataBldg2[[#This Row],[Remediation Material Costs]]="[enter $]",TestingDataBldg2[[#This Row],[Remediation Labor Costs]]="[enter $]"),"[autofill]",SUM(TestingDataBldg2[[#This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0" s="74"/>
      <c r="P260" s="74"/>
      <c r="Q260" s="113">
        <f>IF(AND(TestingDataBldg2[[#This Row],[Remediation Material Costs]]="[enter $]",TestingDataBldg2[[#This Row],[Remediation Labor Costs]]="[enter $]"),"[autofill]",SUM(TestingDataBldg2[[#This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1" s="74"/>
      <c r="P261" s="74"/>
      <c r="Q261" s="113">
        <f>IF(AND(TestingDataBldg2[[#This Row],[Remediation Material Costs]]="[enter $]",TestingDataBldg2[[#This Row],[Remediation Labor Costs]]="[enter $]"),"[autofill]",SUM(TestingDataBldg2[[#This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2" s="74"/>
      <c r="P262" s="74"/>
      <c r="Q262" s="113">
        <f>IF(AND(TestingDataBldg2[[#This Row],[Remediation Material Costs]]="[enter $]",TestingDataBldg2[[#This Row],[Remediation Labor Costs]]="[enter $]"),"[autofill]",SUM(TestingDataBldg2[[#This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3" s="74"/>
      <c r="P263" s="74"/>
      <c r="Q263" s="113">
        <f>IF(AND(TestingDataBldg2[[#This Row],[Remediation Material Costs]]="[enter $]",TestingDataBldg2[[#This Row],[Remediation Labor Costs]]="[enter $]"),"[autofill]",SUM(TestingDataBldg2[[#This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4" s="74"/>
      <c r="P264" s="74"/>
      <c r="Q264" s="113">
        <f>IF(AND(TestingDataBldg2[[#This Row],[Remediation Material Costs]]="[enter $]",TestingDataBldg2[[#This Row],[Remediation Labor Costs]]="[enter $]"),"[autofill]",SUM(TestingDataBldg2[[#This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5" s="74"/>
      <c r="P265" s="74"/>
      <c r="Q265" s="113">
        <f>IF(AND(TestingDataBldg2[[#This Row],[Remediation Material Costs]]="[enter $]",TestingDataBldg2[[#This Row],[Remediation Labor Costs]]="[enter $]"),"[autofill]",SUM(TestingDataBldg2[[#This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6" s="74"/>
      <c r="P266" s="74"/>
      <c r="Q266" s="113">
        <f>IF(AND(TestingDataBldg2[[#This Row],[Remediation Material Costs]]="[enter $]",TestingDataBldg2[[#This Row],[Remediation Labor Costs]]="[enter $]"),"[autofill]",SUM(TestingDataBldg2[[#This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7" s="74"/>
      <c r="P267" s="74"/>
      <c r="Q267" s="113">
        <f>IF(AND(TestingDataBldg2[[#This Row],[Remediation Material Costs]]="[enter $]",TestingDataBldg2[[#This Row],[Remediation Labor Costs]]="[enter $]"),"[autofill]",SUM(TestingDataBldg2[[#This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8" s="74"/>
      <c r="P268" s="74"/>
      <c r="Q268" s="113">
        <f>IF(AND(TestingDataBldg2[[#This Row],[Remediation Material Costs]]="[enter $]",TestingDataBldg2[[#This Row],[Remediation Labor Costs]]="[enter $]"),"[autofill]",SUM(TestingDataBldg2[[#This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6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69" s="74"/>
      <c r="P269" s="74"/>
      <c r="Q269" s="113">
        <f>IF(AND(TestingDataBldg2[[#This Row],[Remediation Material Costs]]="[enter $]",TestingDataBldg2[[#This Row],[Remediation Labor Costs]]="[enter $]"),"[autofill]",SUM(TestingDataBldg2[[#This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0" s="74"/>
      <c r="P270" s="74"/>
      <c r="Q270" s="113">
        <f>IF(AND(TestingDataBldg2[[#This Row],[Remediation Material Costs]]="[enter $]",TestingDataBldg2[[#This Row],[Remediation Labor Costs]]="[enter $]"),"[autofill]",SUM(TestingDataBldg2[[#This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1" s="74"/>
      <c r="P271" s="74"/>
      <c r="Q271" s="113">
        <f>IF(AND(TestingDataBldg2[[#This Row],[Remediation Material Costs]]="[enter $]",TestingDataBldg2[[#This Row],[Remediation Labor Costs]]="[enter $]"),"[autofill]",SUM(TestingDataBldg2[[#This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2" s="74"/>
      <c r="P272" s="74"/>
      <c r="Q272" s="113">
        <f>IF(AND(TestingDataBldg2[[#This Row],[Remediation Material Costs]]="[enter $]",TestingDataBldg2[[#This Row],[Remediation Labor Costs]]="[enter $]"),"[autofill]",SUM(TestingDataBldg2[[#This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3" s="74"/>
      <c r="P273" s="74"/>
      <c r="Q273" s="113">
        <f>IF(AND(TestingDataBldg2[[#This Row],[Remediation Material Costs]]="[enter $]",TestingDataBldg2[[#This Row],[Remediation Labor Costs]]="[enter $]"),"[autofill]",SUM(TestingDataBldg2[[#This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4" s="74"/>
      <c r="P274" s="74"/>
      <c r="Q274" s="113">
        <f>IF(AND(TestingDataBldg2[[#This Row],[Remediation Material Costs]]="[enter $]",TestingDataBldg2[[#This Row],[Remediation Labor Costs]]="[enter $]"),"[autofill]",SUM(TestingDataBldg2[[#This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5" s="74"/>
      <c r="P275" s="74"/>
      <c r="Q275" s="113">
        <f>IF(AND(TestingDataBldg2[[#This Row],[Remediation Material Costs]]="[enter $]",TestingDataBldg2[[#This Row],[Remediation Labor Costs]]="[enter $]"),"[autofill]",SUM(TestingDataBldg2[[#This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6" s="74"/>
      <c r="P276" s="74"/>
      <c r="Q276" s="113">
        <f>IF(AND(TestingDataBldg2[[#This Row],[Remediation Material Costs]]="[enter $]",TestingDataBldg2[[#This Row],[Remediation Labor Costs]]="[enter $]"),"[autofill]",SUM(TestingDataBldg2[[#This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7" s="74"/>
      <c r="P277" s="74"/>
      <c r="Q277" s="113">
        <f>IF(AND(TestingDataBldg2[[#This Row],[Remediation Material Costs]]="[enter $]",TestingDataBldg2[[#This Row],[Remediation Labor Costs]]="[enter $]"),"[autofill]",SUM(TestingDataBldg2[[#This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8" s="74"/>
      <c r="P278" s="74"/>
      <c r="Q278" s="113">
        <f>IF(AND(TestingDataBldg2[[#This Row],[Remediation Material Costs]]="[enter $]",TestingDataBldg2[[#This Row],[Remediation Labor Costs]]="[enter $]"),"[autofill]",SUM(TestingDataBldg2[[#This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7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79" s="74"/>
      <c r="P279" s="74"/>
      <c r="Q279" s="113">
        <f>IF(AND(TestingDataBldg2[[#This Row],[Remediation Material Costs]]="[enter $]",TestingDataBldg2[[#This Row],[Remediation Labor Costs]]="[enter $]"),"[autofill]",SUM(TestingDataBldg2[[#This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0" s="74"/>
      <c r="P280" s="74"/>
      <c r="Q280" s="113">
        <f>IF(AND(TestingDataBldg2[[#This Row],[Remediation Material Costs]]="[enter $]",TestingDataBldg2[[#This Row],[Remediation Labor Costs]]="[enter $]"),"[autofill]",SUM(TestingDataBldg2[[#This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1" s="74"/>
      <c r="P281" s="74"/>
      <c r="Q281" s="113">
        <f>IF(AND(TestingDataBldg2[[#This Row],[Remediation Material Costs]]="[enter $]",TestingDataBldg2[[#This Row],[Remediation Labor Costs]]="[enter $]"),"[autofill]",SUM(TestingDataBldg2[[#This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2" s="74"/>
      <c r="P282" s="74"/>
      <c r="Q282" s="113">
        <f>IF(AND(TestingDataBldg2[[#This Row],[Remediation Material Costs]]="[enter $]",TestingDataBldg2[[#This Row],[Remediation Labor Costs]]="[enter $]"),"[autofill]",SUM(TestingDataBldg2[[#This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3" s="74"/>
      <c r="P283" s="74"/>
      <c r="Q283" s="113">
        <f>IF(AND(TestingDataBldg2[[#This Row],[Remediation Material Costs]]="[enter $]",TestingDataBldg2[[#This Row],[Remediation Labor Costs]]="[enter $]"),"[autofill]",SUM(TestingDataBldg2[[#This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4" s="74"/>
      <c r="P284" s="74"/>
      <c r="Q284" s="113">
        <f>IF(AND(TestingDataBldg2[[#This Row],[Remediation Material Costs]]="[enter $]",TestingDataBldg2[[#This Row],[Remediation Labor Costs]]="[enter $]"),"[autofill]",SUM(TestingDataBldg2[[#This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5" s="74"/>
      <c r="P285" s="74"/>
      <c r="Q285" s="113">
        <f>IF(AND(TestingDataBldg2[[#This Row],[Remediation Material Costs]]="[enter $]",TestingDataBldg2[[#This Row],[Remediation Labor Costs]]="[enter $]"),"[autofill]",SUM(TestingDataBldg2[[#This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6" s="74"/>
      <c r="P286" s="74"/>
      <c r="Q286" s="113">
        <f>IF(AND(TestingDataBldg2[[#This Row],[Remediation Material Costs]]="[enter $]",TestingDataBldg2[[#This Row],[Remediation Labor Costs]]="[enter $]"),"[autofill]",SUM(TestingDataBldg2[[#This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7" s="74"/>
      <c r="P287" s="74"/>
      <c r="Q287" s="113">
        <f>IF(AND(TestingDataBldg2[[#This Row],[Remediation Material Costs]]="[enter $]",TestingDataBldg2[[#This Row],[Remediation Labor Costs]]="[enter $]"),"[autofill]",SUM(TestingDataBldg2[[#This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8" s="74"/>
      <c r="P288" s="74"/>
      <c r="Q288" s="113">
        <f>IF(AND(TestingDataBldg2[[#This Row],[Remediation Material Costs]]="[enter $]",TestingDataBldg2[[#This Row],[Remediation Labor Costs]]="[enter $]"),"[autofill]",SUM(TestingDataBldg2[[#This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8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89" s="74"/>
      <c r="P289" s="74"/>
      <c r="Q289" s="113">
        <f>IF(AND(TestingDataBldg2[[#This Row],[Remediation Material Costs]]="[enter $]",TestingDataBldg2[[#This Row],[Remediation Labor Costs]]="[enter $]"),"[autofill]",SUM(TestingDataBldg2[[#This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0" s="74"/>
      <c r="P290" s="74"/>
      <c r="Q290" s="113">
        <f>IF(AND(TestingDataBldg2[[#This Row],[Remediation Material Costs]]="[enter $]",TestingDataBldg2[[#This Row],[Remediation Labor Costs]]="[enter $]"),"[autofill]",SUM(TestingDataBldg2[[#This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1" s="74"/>
      <c r="P291" s="74"/>
      <c r="Q291" s="113">
        <f>IF(AND(TestingDataBldg2[[#This Row],[Remediation Material Costs]]="[enter $]",TestingDataBldg2[[#This Row],[Remediation Labor Costs]]="[enter $]"),"[autofill]",SUM(TestingDataBldg2[[#This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2" s="74"/>
      <c r="P292" s="74"/>
      <c r="Q292" s="113">
        <f>IF(AND(TestingDataBldg2[[#This Row],[Remediation Material Costs]]="[enter $]",TestingDataBldg2[[#This Row],[Remediation Labor Costs]]="[enter $]"),"[autofill]",SUM(TestingDataBldg2[[#This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3" s="74"/>
      <c r="P293" s="74"/>
      <c r="Q293" s="113">
        <f>IF(AND(TestingDataBldg2[[#This Row],[Remediation Material Costs]]="[enter $]",TestingDataBldg2[[#This Row],[Remediation Labor Costs]]="[enter $]"),"[autofill]",SUM(TestingDataBldg2[[#This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4" s="74"/>
      <c r="P294" s="74"/>
      <c r="Q294" s="113">
        <f>IF(AND(TestingDataBldg2[[#This Row],[Remediation Material Costs]]="[enter $]",TestingDataBldg2[[#This Row],[Remediation Labor Costs]]="[enter $]"),"[autofill]",SUM(TestingDataBldg2[[#This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5" s="74"/>
      <c r="P295" s="74"/>
      <c r="Q295" s="113">
        <f>IF(AND(TestingDataBldg2[[#This Row],[Remediation Material Costs]]="[enter $]",TestingDataBldg2[[#This Row],[Remediation Labor Costs]]="[enter $]"),"[autofill]",SUM(TestingDataBldg2[[#This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6" s="74"/>
      <c r="P296" s="74"/>
      <c r="Q296" s="113">
        <f>IF(AND(TestingDataBldg2[[#This Row],[Remediation Material Costs]]="[enter $]",TestingDataBldg2[[#This Row],[Remediation Labor Costs]]="[enter $]"),"[autofill]",SUM(TestingDataBldg2[[#This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7" s="74"/>
      <c r="P297" s="74"/>
      <c r="Q297" s="113">
        <f>IF(AND(TestingDataBldg2[[#This Row],[Remediation Material Costs]]="[enter $]",TestingDataBldg2[[#This Row],[Remediation Labor Costs]]="[enter $]"),"[autofill]",SUM(TestingDataBldg2[[#This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8" s="74"/>
      <c r="P298" s="74"/>
      <c r="Q298" s="113">
        <f>IF(AND(TestingDataBldg2[[#This Row],[Remediation Material Costs]]="[enter $]",TestingDataBldg2[[#This Row],[Remediation Labor Costs]]="[enter $]"),"[autofill]",SUM(TestingDataBldg2[[#This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29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299" s="74"/>
      <c r="P299" s="74"/>
      <c r="Q299" s="113">
        <f>IF(AND(TestingDataBldg2[[#This Row],[Remediation Material Costs]]="[enter $]",TestingDataBldg2[[#This Row],[Remediation Labor Costs]]="[enter $]"),"[autofill]",SUM(TestingDataBldg2[[#This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0" s="74"/>
      <c r="P300" s="74"/>
      <c r="Q300" s="113">
        <f>IF(AND(TestingDataBldg2[[#This Row],[Remediation Material Costs]]="[enter $]",TestingDataBldg2[[#This Row],[Remediation Labor Costs]]="[enter $]"),"[autofill]",SUM(TestingDataBldg2[[#This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1" s="74"/>
      <c r="P301" s="74"/>
      <c r="Q301" s="113">
        <f>IF(AND(TestingDataBldg2[[#This Row],[Remediation Material Costs]]="[enter $]",TestingDataBldg2[[#This Row],[Remediation Labor Costs]]="[enter $]"),"[autofill]",SUM(TestingDataBldg2[[#This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2" s="74"/>
      <c r="P302" s="74"/>
      <c r="Q302" s="113">
        <f>IF(AND(TestingDataBldg2[[#This Row],[Remediation Material Costs]]="[enter $]",TestingDataBldg2[[#This Row],[Remediation Labor Costs]]="[enter $]"),"[autofill]",SUM(TestingDataBldg2[[#This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3"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3" s="74"/>
      <c r="P303" s="74"/>
      <c r="Q303" s="113">
        <f>IF(AND(TestingDataBldg2[[#This Row],[Remediation Material Costs]]="[enter $]",TestingDataBldg2[[#This Row],[Remediation Labor Costs]]="[enter $]"),"[autofill]",SUM(TestingDataBldg2[[#This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4"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4" s="74"/>
      <c r="P304" s="74"/>
      <c r="Q304" s="113">
        <f>IF(AND(TestingDataBldg2[[#This Row],[Remediation Material Costs]]="[enter $]",TestingDataBldg2[[#This Row],[Remediation Labor Costs]]="[enter $]"),"[autofill]",SUM(TestingDataBldg2[[#This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5"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5" s="74"/>
      <c r="P305" s="74"/>
      <c r="Q305" s="113">
        <f>IF(AND(TestingDataBldg2[[#This Row],[Remediation Material Costs]]="[enter $]",TestingDataBldg2[[#This Row],[Remediation Labor Costs]]="[enter $]"),"[autofill]",SUM(TestingDataBldg2[[#This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6"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6" s="74"/>
      <c r="P306" s="74"/>
      <c r="Q306" s="113">
        <f>IF(AND(TestingDataBldg2[[#This Row],[Remediation Material Costs]]="[enter $]",TestingDataBldg2[[#This Row],[Remediation Labor Costs]]="[enter $]"),"[autofill]",SUM(TestingDataBldg2[[#This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7"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7" s="74"/>
      <c r="P307" s="74"/>
      <c r="Q307" s="113">
        <f>IF(AND(TestingDataBldg2[[#This Row],[Remediation Material Costs]]="[enter $]",TestingDataBldg2[[#This Row],[Remediation Labor Costs]]="[enter $]"),"[autofill]",SUM(TestingDataBldg2[[#This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8"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8" s="74"/>
      <c r="P308" s="74"/>
      <c r="Q308" s="113">
        <f>IF(AND(TestingDataBldg2[[#This Row],[Remediation Material Costs]]="[enter $]",TestingDataBldg2[[#This Row],[Remediation Labor Costs]]="[enter $]"),"[autofill]",SUM(TestingDataBldg2[[#This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09"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09" s="74"/>
      <c r="P309" s="74"/>
      <c r="Q309" s="113">
        <f>IF(AND(TestingDataBldg2[[#This Row],[Remediation Material Costs]]="[enter $]",TestingDataBldg2[[#This Row],[Remediation Labor Costs]]="[enter $]"),"[autofill]",SUM(TestingDataBldg2[[#This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10"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10" s="74"/>
      <c r="P310" s="74"/>
      <c r="Q310" s="113">
        <f>IF(AND(TestingDataBldg2[[#This Row],[Remediation Material Costs]]="[enter $]",TestingDataBldg2[[#This Row],[Remediation Labor Costs]]="[enter $]"),"[autofill]",SUM(TestingDataBldg2[[#This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11"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11" s="74"/>
      <c r="P311" s="74"/>
      <c r="Q311" s="113">
        <f>IF(AND(TestingDataBldg2[[#This Row],[Remediation Material Costs]]="[enter $]",TestingDataBldg2[[#This Row],[Remediation Labor Costs]]="[enter $]"),"[autofill]",SUM(TestingDataBldg2[[#This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IF(AND(TestingDataBldg2[[#This Row],[Initial Test Result (ppb)]]="[result]",TestingDataBldg2[[#This Row],[Number of Retests]]="[retests]"),"[autofill]",IF(AND(TestingDataBldg2[[#This Row],[Initial Test Result (ppb)]]&lt;&gt;"",TestingDataBldg2[[#This Row],[Initial Test Result (ppb)]]&lt;&gt;"[result]"),IFERROR(VALUE(TestingDataBldg2[[#This Row],[Number of Retests]]),0)+1,IFERROR(VALUE(TestingDataBldg2[[#This Row],[Number of Retests]]),0)))</f>
        <v>0</v>
      </c>
      <c r="N312" s="113">
        <f>IF(AND(TestingDataBldg2[[#This Row],[Misc. Lab Costs]]="[enter $]",TestingDataBldg2[[#This Row],[Shipping Costs]]="[enter $]",TestingDataBldg2[[#This Row],[Lab Cost Per Initial Test]]="[enter $]"),"[autofill]",ROUND(IFERROR(VALUE(TestingDataBldg2[[#This Row],[Misc. Lab Costs]]),0)+IFERROR(VALUE(TestingDataBldg2[[#This Row],[Shipping Costs]]),0)+IFERROR(VALUE(TestingDataBldg2[[#This Row],[Lab Cost Per Initial Test]]),0)+IFERROR(TestingDataBldg2[[#This Row],[Lab Cost Per Retest]]*TestingDataBldg2[[#This Row],[Number of Retests]],0),2))</f>
        <v>0</v>
      </c>
      <c r="O312" s="85"/>
      <c r="P312" s="85"/>
      <c r="Q312" s="114">
        <f>IF(AND(TestingDataBldg2[[#This Row],[Remediation Material Costs]]="[enter $]",TestingDataBldg2[[#This Row],[Remediation Labor Costs]]="[enter $]"),"[autofill]",SUM(TestingDataBldg2[[#This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262" priority="6">
      <formula>AND(COUNTIF($B$13:$B$312,$B13)&gt;1,$I13="",$J13="",$P13="")</formula>
    </cfRule>
  </conditionalFormatting>
  <conditionalFormatting sqref="B13:R13">
    <cfRule type="expression" dxfId="261" priority="5">
      <formula>FIND("[",B$13)&gt;0</formula>
    </cfRule>
  </conditionalFormatting>
  <conditionalFormatting sqref="C13:C312">
    <cfRule type="expression" dxfId="260" priority="7">
      <formula>AND(AND(MID(C13&amp;" ",9,1)="-",LEN(C13)=14)=FALSE,AND(MID(C13&amp;" ",10,1)="-",LEN(C13)=15)=FALSE,$C13&lt;&gt;"", $C13&lt;&gt;"[enter fixture ID]")</formula>
    </cfRule>
    <cfRule type="expression" dxfId="259" priority="8">
      <formula>COUNTIF($C$13:$C$312,$C13)&gt;1</formula>
    </cfRule>
  </conditionalFormatting>
  <conditionalFormatting sqref="C13:H312 K13:L312 O13:O312">
    <cfRule type="expression" dxfId="258" priority="10">
      <formula>OR(AND($I13&lt;&gt;"[enter $]",$I13&lt;&gt;""),AND($J13&lt;&gt;"[enter $]",$J13&lt;&gt;""),AND($P13&lt;&gt;"[enter $]",$P13&lt;&gt;""))</formula>
    </cfRule>
  </conditionalFormatting>
  <conditionalFormatting sqref="D3:D4">
    <cfRule type="expression" dxfId="257" priority="2">
      <formula>$D$4="Invalid Entity ID"</formula>
    </cfRule>
  </conditionalFormatting>
  <conditionalFormatting sqref="D7:D8 D10">
    <cfRule type="expression" dxfId="256" priority="4">
      <formula>FIND("enter",$D7)&gt;1</formula>
    </cfRule>
  </conditionalFormatting>
  <conditionalFormatting sqref="E13:E312 G13:G312">
    <cfRule type="expression" dxfId="255" priority="21">
      <formula>E13="ND"</formula>
    </cfRule>
    <cfRule type="expression" dxfId="254" priority="22">
      <formula>AND(VALUE(E13)&gt;5,VALUE(E13)&lt;10)</formula>
    </cfRule>
    <cfRule type="expression" dxfId="253" priority="23">
      <formula>AND(VALUE(E13)&gt;=10,VALUE(E13)&lt;15)</formula>
    </cfRule>
    <cfRule type="expression" dxfId="252" priority="24">
      <formula>VALUE(E13)&gt;=15</formula>
    </cfRule>
  </conditionalFormatting>
  <conditionalFormatting sqref="G3 D3:D5 M4:M5">
    <cfRule type="expression" dxfId="251" priority="1">
      <formula>D3="[autofill]"</formula>
    </cfRule>
  </conditionalFormatting>
  <conditionalFormatting sqref="G3 D5">
    <cfRule type="expression" dxfId="250" priority="3">
      <formula>$D$5="Invalid Entity ID"</formula>
    </cfRule>
  </conditionalFormatting>
  <conditionalFormatting sqref="H13:H312">
    <cfRule type="expression" dxfId="249" priority="16">
      <formula>AND($E13&lt;&gt;"",$E13&lt;&gt;"[result]",$O13&lt;&gt;"",$O13&lt;&gt;"[enter $]",OR($H13="",$H13="[select]"))</formula>
    </cfRule>
    <cfRule type="expression" dxfId="248" priority="17">
      <formula>AND($F13&gt;0,$H13="")</formula>
    </cfRule>
    <cfRule type="cellIs" dxfId="247" priority="25" operator="equal">
      <formula>"FTO"</formula>
    </cfRule>
    <cfRule type="expression" dxfId="246" priority="26">
      <formula>OR($H13="FS-RDT",$H13="Other",FIND("RB",$H13)&gt;0)</formula>
    </cfRule>
    <cfRule type="containsText" dxfId="245" priority="27" operator="containsText" text="IF">
      <formula>NOT(ISERROR(SEARCH("IF",H13)))</formula>
    </cfRule>
    <cfRule type="cellIs" dxfId="244" priority="28" operator="equal">
      <formula>"Remove"</formula>
    </cfRule>
  </conditionalFormatting>
  <conditionalFormatting sqref="I13:I312 P13:P312">
    <cfRule type="expression" dxfId="243" priority="13">
      <formula>AND($J13&lt;&gt;"[enter $]",$J13&lt;&gt;"")</formula>
    </cfRule>
  </conditionalFormatting>
  <conditionalFormatting sqref="I13:J312 P13:P312">
    <cfRule type="expression" dxfId="242" priority="11">
      <formula>AND(COUNT($I13, "&gt;0")+COUNT($J13, "&gt;0")+COUNT($P13, "&gt;0")&gt;1,I13&gt;0)</formula>
    </cfRule>
    <cfRule type="expression" dxfId="241" priority="14">
      <formula>AND($E13&lt;&gt;"[result]",$E13&lt;&gt;"")</formula>
    </cfRule>
  </conditionalFormatting>
  <conditionalFormatting sqref="I13:J312">
    <cfRule type="expression" dxfId="240" priority="12">
      <formula>AND($P13&lt;&gt;"[enter $]",$P13&lt;&gt;"")</formula>
    </cfRule>
  </conditionalFormatting>
  <conditionalFormatting sqref="J13:J312 P13:P312">
    <cfRule type="expression" dxfId="239" priority="15">
      <formula>AND($I13&lt;&gt;"[enter $]",$I13&lt;&gt;"")</formula>
    </cfRule>
  </conditionalFormatting>
  <conditionalFormatting sqref="K13:K312">
    <cfRule type="expression" dxfId="238" priority="18">
      <formula>AND($E13&lt;&gt;"[result]",$E13&lt;&gt;"",$K13="")</formula>
    </cfRule>
  </conditionalFormatting>
  <conditionalFormatting sqref="L13:L312">
    <cfRule type="expression" dxfId="237" priority="19">
      <formula>AND($F13&lt;&gt;"[retests]",$F13&lt;&gt;"",$L13="")</formula>
    </cfRule>
  </conditionalFormatting>
  <conditionalFormatting sqref="M13:N312 Q13:Q312">
    <cfRule type="cellIs" dxfId="236" priority="29" operator="equal">
      <formula>0</formula>
    </cfRule>
  </conditionalFormatting>
  <conditionalFormatting sqref="N13:N312">
    <cfRule type="expression" dxfId="235" priority="9">
      <formula>$N13&lt;&gt;""</formula>
    </cfRule>
  </conditionalFormatting>
  <conditionalFormatting sqref="R13:R312">
    <cfRule type="expression" dxfId="234"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BA7AB149-92A3-4EE0-8675-EB98E2697BF1}"/>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E2AB5EF3-679A-475A-9D31-362DBB50A51D}"/>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6E2325D3-8AFE-473C-BA25-A63CDCE8415F}"/>
    <dataValidation allowBlank="1" showInputMessage="1" showErrorMessage="1" prompt="To populate this field, enter data in the corresponding field at the top of the &quot;START HERE&quot; tab." sqref="D3:D5 G3" xr:uid="{25A49BC2-8753-49F7-AFE5-C13F82C589EC}"/>
    <dataValidation allowBlank="1" showInputMessage="1" showErrorMessage="1" promptTitle="DO NOT OVERWRITE THIS CELL. " prompt="It will automatically calculate based on data entered in the previous columns. " sqref="M13:N312 Q13:Q312" xr:uid="{D5B44B82-369F-4392-A2A7-DD99F7FF6AB6}"/>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4B6B0B7B-F43C-4983-A670-51711F18B0E4}">
      <formula1>OR(AND(MID(C13&amp;" ",9,1)="-",LEN(C13)=14),AND(MID(C13&amp;" ",10,1)="-",LEN(C13)=15))+(C13="[enter fixture ID]   ")</formula1>
    </dataValidation>
    <dataValidation allowBlank="1" showInputMessage="1" showErrorMessage="1" prompt="Enter any applicable notes here" sqref="R13:R17" xr:uid="{E571F12C-068D-4798-A9C9-D696C29BB7F4}"/>
    <dataValidation allowBlank="1" showInputMessage="1" showErrorMessage="1" prompt="Enter the per-sample cost of any retests performed for this fixture." sqref="L13:L17" xr:uid="{EF22A581-4D61-4F35-9D05-7088924E75D7}"/>
    <dataValidation allowBlank="1" showInputMessage="1" showErrorMessage="1" prompt="Enter the per-sample cost for the INITIAL sample." sqref="K13:K17" xr:uid="{82D9647B-FB82-43FB-83E3-7A6216367DBA}"/>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F78C9B6E-1A91-4B11-8BEE-B50219AD5017}"/>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33941581-D3C1-4546-BC43-F03504F8D39E}"/>
    <dataValidation allowBlank="1" showInputMessage="1" showErrorMessage="1" prompt="If additional samples were tested from this fixture, enter the final test result." sqref="G13:G17" xr:uid="{BFF8274F-50BF-4B96-9A1A-B1DE4B5EB3E3}"/>
    <dataValidation allowBlank="1" showInputMessage="1" showErrorMessage="1" prompt="If applicable, enter the number of additional samples tested from this fixture." sqref="F13:F17" xr:uid="{F4918CE6-F213-4211-9B1A-6D29908B3F29}"/>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A8CA7D46-E5DC-4E7D-BB0A-9625D4383578}"/>
    <dataValidation allowBlank="1" showInputMessage="1" showErrorMessage="1" prompt="Enter the date the initial sample was COLLECTED (not tested by the lab)" sqref="D13:D17" xr:uid="{F76F4982-7540-4BD3-86B7-B634CE2CBC68}"/>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73E0CD3B-68F1-4F46-AE87-927FB55BEA26}"/>
    <dataValidation allowBlank="1" showInputMessage="1" showErrorMessage="1" promptTitle="Building ID #" prompt="Enter the Building ID # assigned to this building in the ODE School Facilities Building Collection. See the &quot;START HERE&quot; tab for more information." sqref="D7" xr:uid="{E53CD65F-45A1-481D-B929-3811046334B6}"/>
    <dataValidation allowBlank="1" showInputMessage="1" showErrorMessage="1" promptTitle="Building Name" prompt="Enter the building name as it is reported in the ODE School Facilities Building Collection. See the &quot;START HERE&quot; tab for more information." sqref="D8:G8" xr:uid="{92A03D64-2824-4985-AF6D-AD63AB65F698}"/>
    <dataValidation allowBlank="1" showInputMessage="1" showErrorMessage="1" promptTitle="Minimum Reporting Level (MRL)" prompt="Enter the minimum value of lead that can be detected in a sample in parts per billion (ppb) as reported in the lab results" sqref="D10:E10" xr:uid="{60582C79-E5BB-49D5-BF05-B5BF44FA4F1C}"/>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24223F4A-4033-4C9F-BFC4-D7F8D653931C}">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96829658-95B9-4F1C-B525-DB7C6F400FF9}">
          <x14:formula1>
            <xm:f>'Remediation Action Codes'!$C$3:$C$30</xm:f>
          </x14:formula1>
          <xm:sqref>H13:H17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F0DC6-9014-40DA-80C7-786F25A1D778}">
  <sheetPr>
    <tabColor rgb="FFAAD4F4"/>
    <pageSetUpPr autoPageBreaks="0" fitToPage="1"/>
  </sheetPr>
  <dimension ref="A1:T312"/>
  <sheetViews>
    <sheetView showGridLines="0" showRowColHeaders="0" workbookViewId="0">
      <pane ySplit="12" topLeftCell="A13" activePane="bottomLeft" state="frozen"/>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IF(MIN(TestingDataBldg3[Initial  Test Date])=0,"[autofill]",MIN(TestingDataBldg3[Initial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IF(MAX(TestingDataBldg3[Initial  Test Date])=0,"[autofill]",MAX(TestingDataBldg3[Initial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SUM(TestingDataBldg3[Total '#    of Tests])</f>
        <v>0</v>
      </c>
      <c r="N10" s="89">
        <f>IF('START HERE'!$E$9="NOT Requesting Reimbursement - Reporting ONLY","         -",SUM(TestingDataBldg3[Testing   Costs Total]))</f>
        <v>0</v>
      </c>
      <c r="O10" s="193" t="s">
        <v>1655</v>
      </c>
      <c r="P10" s="194"/>
      <c r="Q10" s="86">
        <f>SUM(TestingDataBldg3[Remediation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[autofill]</v>
      </c>
      <c r="N13" s="113" t="str">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[autofill]</v>
      </c>
      <c r="O13" s="74" t="s">
        <v>1645</v>
      </c>
      <c r="P13" s="74" t="s">
        <v>1645</v>
      </c>
      <c r="Q13" s="113" t="str">
        <f>IF(AND(TestingDataBldg3[[#This Row],[Remediation Material Costs]]="[enter $]",TestingDataBldg3[[#This Row],[Remediation Labor Costs]]="[enter $]"),"[autofill]",SUM(TestingDataBldg3[[#This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 s="75"/>
      <c r="P14" s="75"/>
      <c r="Q14" s="113">
        <f>IF(AND(TestingDataBldg3[[#This Row],[Remediation Material Costs]]="[enter $]",TestingDataBldg3[[#This Row],[Remediation Labor Costs]]="[enter $]"),"[autofill]",SUM(TestingDataBldg3[[#This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 s="75"/>
      <c r="P15" s="75"/>
      <c r="Q15" s="113">
        <f>IF(AND(TestingDataBldg3[[#This Row],[Remediation Material Costs]]="[enter $]",TestingDataBldg3[[#This Row],[Remediation Labor Costs]]="[enter $]"),"[autofill]",SUM(TestingDataBldg3[[#This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 s="75"/>
      <c r="P16" s="75"/>
      <c r="Q16" s="113">
        <f>IF(AND(TestingDataBldg3[[#This Row],[Remediation Material Costs]]="[enter $]",TestingDataBldg3[[#This Row],[Remediation Labor Costs]]="[enter $]"),"[autofill]",SUM(TestingDataBldg3[[#This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 s="75"/>
      <c r="P17" s="75"/>
      <c r="Q17" s="113">
        <f>IF(AND(TestingDataBldg3[[#This Row],[Remediation Material Costs]]="[enter $]",TestingDataBldg3[[#This Row],[Remediation Labor Costs]]="[enter $]"),"[autofill]",SUM(TestingDataBldg3[[#This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 s="75"/>
      <c r="P18" s="75"/>
      <c r="Q18" s="113">
        <f>IF(AND(TestingDataBldg3[[#This Row],[Remediation Material Costs]]="[enter $]",TestingDataBldg3[[#This Row],[Remediation Labor Costs]]="[enter $]"),"[autofill]",SUM(TestingDataBldg3[[#This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 s="75"/>
      <c r="P19" s="75"/>
      <c r="Q19" s="113">
        <f>IF(AND(TestingDataBldg3[[#This Row],[Remediation Material Costs]]="[enter $]",TestingDataBldg3[[#This Row],[Remediation Labor Costs]]="[enter $]"),"[autofill]",SUM(TestingDataBldg3[[#This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 s="75"/>
      <c r="P20" s="75"/>
      <c r="Q20" s="113">
        <f>IF(AND(TestingDataBldg3[[#This Row],[Remediation Material Costs]]="[enter $]",TestingDataBldg3[[#This Row],[Remediation Labor Costs]]="[enter $]"),"[autofill]",SUM(TestingDataBldg3[[#This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 s="75"/>
      <c r="P21" s="75"/>
      <c r="Q21" s="113">
        <f>IF(AND(TestingDataBldg3[[#This Row],[Remediation Material Costs]]="[enter $]",TestingDataBldg3[[#This Row],[Remediation Labor Costs]]="[enter $]"),"[autofill]",SUM(TestingDataBldg3[[#This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 s="75"/>
      <c r="P22" s="75"/>
      <c r="Q22" s="113">
        <f>IF(AND(TestingDataBldg3[[#This Row],[Remediation Material Costs]]="[enter $]",TestingDataBldg3[[#This Row],[Remediation Labor Costs]]="[enter $]"),"[autofill]",SUM(TestingDataBldg3[[#This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 s="75"/>
      <c r="P23" s="75"/>
      <c r="Q23" s="113">
        <f>IF(AND(TestingDataBldg3[[#This Row],[Remediation Material Costs]]="[enter $]",TestingDataBldg3[[#This Row],[Remediation Labor Costs]]="[enter $]"),"[autofill]",SUM(TestingDataBldg3[[#This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 s="75"/>
      <c r="P24" s="75"/>
      <c r="Q24" s="113">
        <f>IF(AND(TestingDataBldg3[[#This Row],[Remediation Material Costs]]="[enter $]",TestingDataBldg3[[#This Row],[Remediation Labor Costs]]="[enter $]"),"[autofill]",SUM(TestingDataBldg3[[#This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 s="75"/>
      <c r="P25" s="75"/>
      <c r="Q25" s="113">
        <f>IF(AND(TestingDataBldg3[[#This Row],[Remediation Material Costs]]="[enter $]",TestingDataBldg3[[#This Row],[Remediation Labor Costs]]="[enter $]"),"[autofill]",SUM(TestingDataBldg3[[#This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 s="75"/>
      <c r="P26" s="75"/>
      <c r="Q26" s="113">
        <f>IF(AND(TestingDataBldg3[[#This Row],[Remediation Material Costs]]="[enter $]",TestingDataBldg3[[#This Row],[Remediation Labor Costs]]="[enter $]"),"[autofill]",SUM(TestingDataBldg3[[#This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 s="75"/>
      <c r="P27" s="75"/>
      <c r="Q27" s="113">
        <f>IF(AND(TestingDataBldg3[[#This Row],[Remediation Material Costs]]="[enter $]",TestingDataBldg3[[#This Row],[Remediation Labor Costs]]="[enter $]"),"[autofill]",SUM(TestingDataBldg3[[#This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 s="75"/>
      <c r="P28" s="75"/>
      <c r="Q28" s="113">
        <f>IF(AND(TestingDataBldg3[[#This Row],[Remediation Material Costs]]="[enter $]",TestingDataBldg3[[#This Row],[Remediation Labor Costs]]="[enter $]"),"[autofill]",SUM(TestingDataBldg3[[#This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 s="75"/>
      <c r="P29" s="75"/>
      <c r="Q29" s="113">
        <f>IF(AND(TestingDataBldg3[[#This Row],[Remediation Material Costs]]="[enter $]",TestingDataBldg3[[#This Row],[Remediation Labor Costs]]="[enter $]"),"[autofill]",SUM(TestingDataBldg3[[#This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 s="75"/>
      <c r="P30" s="75"/>
      <c r="Q30" s="113">
        <f>IF(AND(TestingDataBldg3[[#This Row],[Remediation Material Costs]]="[enter $]",TestingDataBldg3[[#This Row],[Remediation Labor Costs]]="[enter $]"),"[autofill]",SUM(TestingDataBldg3[[#This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1" s="75"/>
      <c r="P31" s="75"/>
      <c r="Q31" s="113">
        <f>IF(AND(TestingDataBldg3[[#This Row],[Remediation Material Costs]]="[enter $]",TestingDataBldg3[[#This Row],[Remediation Labor Costs]]="[enter $]"),"[autofill]",SUM(TestingDataBldg3[[#This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2" s="76"/>
      <c r="P32" s="76"/>
      <c r="Q32" s="113">
        <f>IF(AND(TestingDataBldg3[[#This Row],[Remediation Material Costs]]="[enter $]",TestingDataBldg3[[#This Row],[Remediation Labor Costs]]="[enter $]"),"[autofill]",SUM(TestingDataBldg3[[#This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3" s="76"/>
      <c r="P33" s="76"/>
      <c r="Q33" s="113">
        <f>IF(AND(TestingDataBldg3[[#This Row],[Remediation Material Costs]]="[enter $]",TestingDataBldg3[[#This Row],[Remediation Labor Costs]]="[enter $]"),"[autofill]",SUM(TestingDataBldg3[[#This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4" s="76"/>
      <c r="P34" s="76"/>
      <c r="Q34" s="113">
        <f>IF(AND(TestingDataBldg3[[#This Row],[Remediation Material Costs]]="[enter $]",TestingDataBldg3[[#This Row],[Remediation Labor Costs]]="[enter $]"),"[autofill]",SUM(TestingDataBldg3[[#This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5" s="75"/>
      <c r="P35" s="75"/>
      <c r="Q35" s="113">
        <f>IF(AND(TestingDataBldg3[[#This Row],[Remediation Material Costs]]="[enter $]",TestingDataBldg3[[#This Row],[Remediation Labor Costs]]="[enter $]"),"[autofill]",SUM(TestingDataBldg3[[#This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6" s="75"/>
      <c r="P36" s="75"/>
      <c r="Q36" s="113">
        <f>IF(AND(TestingDataBldg3[[#This Row],[Remediation Material Costs]]="[enter $]",TestingDataBldg3[[#This Row],[Remediation Labor Costs]]="[enter $]"),"[autofill]",SUM(TestingDataBldg3[[#This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7" s="75"/>
      <c r="P37" s="75"/>
      <c r="Q37" s="113">
        <f>IF(AND(TestingDataBldg3[[#This Row],[Remediation Material Costs]]="[enter $]",TestingDataBldg3[[#This Row],[Remediation Labor Costs]]="[enter $]"),"[autofill]",SUM(TestingDataBldg3[[#This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8" s="75"/>
      <c r="P38" s="75"/>
      <c r="Q38" s="113">
        <f>IF(AND(TestingDataBldg3[[#This Row],[Remediation Material Costs]]="[enter $]",TestingDataBldg3[[#This Row],[Remediation Labor Costs]]="[enter $]"),"[autofill]",SUM(TestingDataBldg3[[#This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9" s="75"/>
      <c r="P39" s="75"/>
      <c r="Q39" s="113">
        <f>IF(AND(TestingDataBldg3[[#This Row],[Remediation Material Costs]]="[enter $]",TestingDataBldg3[[#This Row],[Remediation Labor Costs]]="[enter $]"),"[autofill]",SUM(TestingDataBldg3[[#This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0" s="75"/>
      <c r="P40" s="75"/>
      <c r="Q40" s="113">
        <f>IF(AND(TestingDataBldg3[[#This Row],[Remediation Material Costs]]="[enter $]",TestingDataBldg3[[#This Row],[Remediation Labor Costs]]="[enter $]"),"[autofill]",SUM(TestingDataBldg3[[#This Row],[Remediation Material Costs]:[Remediation Labor Costs]]))</f>
        <v>0</v>
      </c>
      <c r="R40" s="29"/>
    </row>
    <row r="41" spans="1:18" x14ac:dyDescent="0.25">
      <c r="B41" s="31"/>
      <c r="C41" s="32"/>
      <c r="D41" s="33"/>
      <c r="E41" s="34"/>
      <c r="F41" s="34"/>
      <c r="G41" s="34"/>
      <c r="H41" s="34"/>
      <c r="I41" s="75"/>
      <c r="J41" s="75"/>
      <c r="K41" s="79"/>
      <c r="L41" s="79"/>
      <c r="M4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1" s="75"/>
      <c r="P41" s="75"/>
      <c r="Q41" s="113">
        <f>IF(AND(TestingDataBldg3[[#This Row],[Remediation Material Costs]]="[enter $]",TestingDataBldg3[[#This Row],[Remediation Labor Costs]]="[enter $]"),"[autofill]",SUM(TestingDataBldg3[[#This Row],[Remediation Material Costs]:[Remediation Labor Costs]]))</f>
        <v>0</v>
      </c>
      <c r="R41" s="29"/>
    </row>
    <row r="42" spans="1:18" x14ac:dyDescent="0.25">
      <c r="B42" s="38"/>
      <c r="C42" s="39"/>
      <c r="D42" s="40"/>
      <c r="E42" s="41"/>
      <c r="F42" s="41"/>
      <c r="G42" s="41"/>
      <c r="H42" s="41"/>
      <c r="I42" s="77"/>
      <c r="J42" s="77"/>
      <c r="K42" s="82"/>
      <c r="L42" s="82"/>
      <c r="M4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2" s="77"/>
      <c r="P42" s="77"/>
      <c r="Q42" s="113">
        <f>IF(AND(TestingDataBldg3[[#This Row],[Remediation Material Costs]]="[enter $]",TestingDataBldg3[[#This Row],[Remediation Labor Costs]]="[enter $]"),"[autofill]",SUM(TestingDataBldg3[[#This Row],[Remediation Material Costs]:[Remediation Labor Costs]]))</f>
        <v>0</v>
      </c>
      <c r="R42" s="29"/>
    </row>
    <row r="43" spans="1:18" x14ac:dyDescent="0.25">
      <c r="B43" s="38"/>
      <c r="C43" s="39"/>
      <c r="D43" s="40"/>
      <c r="E43" s="41"/>
      <c r="F43" s="41"/>
      <c r="G43" s="41"/>
      <c r="H43" s="41"/>
      <c r="I43" s="77"/>
      <c r="J43" s="77"/>
      <c r="K43" s="82"/>
      <c r="L43" s="82"/>
      <c r="M4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3" s="77"/>
      <c r="P43" s="77"/>
      <c r="Q43" s="113">
        <f>IF(AND(TestingDataBldg3[[#This Row],[Remediation Material Costs]]="[enter $]",TestingDataBldg3[[#This Row],[Remediation Labor Costs]]="[enter $]"),"[autofill]",SUM(TestingDataBldg3[[#This Row],[Remediation Material Costs]:[Remediation Labor Costs]]))</f>
        <v>0</v>
      </c>
      <c r="R43" s="29"/>
    </row>
    <row r="44" spans="1:18" x14ac:dyDescent="0.25">
      <c r="B44" s="38"/>
      <c r="C44" s="39"/>
      <c r="D44" s="40"/>
      <c r="E44" s="41"/>
      <c r="F44" s="41"/>
      <c r="G44" s="41"/>
      <c r="H44" s="41"/>
      <c r="I44" s="77"/>
      <c r="J44" s="77"/>
      <c r="K44" s="82"/>
      <c r="L44" s="82"/>
      <c r="M4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4" s="77"/>
      <c r="P44" s="77"/>
      <c r="Q44" s="113">
        <f>IF(AND(TestingDataBldg3[[#This Row],[Remediation Material Costs]]="[enter $]",TestingDataBldg3[[#This Row],[Remediation Labor Costs]]="[enter $]"),"[autofill]",SUM(TestingDataBldg3[[#This Row],[Remediation Material Costs]:[Remediation Labor Costs]]))</f>
        <v>0</v>
      </c>
      <c r="R44" s="29"/>
    </row>
    <row r="45" spans="1:18" x14ac:dyDescent="0.25">
      <c r="B45" s="38"/>
      <c r="C45" s="39"/>
      <c r="D45" s="40"/>
      <c r="E45" s="41"/>
      <c r="F45" s="41"/>
      <c r="G45" s="41"/>
      <c r="H45" s="41"/>
      <c r="I45" s="77"/>
      <c r="J45" s="77"/>
      <c r="K45" s="82"/>
      <c r="L45" s="82"/>
      <c r="M4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5" s="77"/>
      <c r="P45" s="77"/>
      <c r="Q45" s="113">
        <f>IF(AND(TestingDataBldg3[[#This Row],[Remediation Material Costs]]="[enter $]",TestingDataBldg3[[#This Row],[Remediation Labor Costs]]="[enter $]"),"[autofill]",SUM(TestingDataBldg3[[#This Row],[Remediation Material Costs]:[Remediation Labor Costs]]))</f>
        <v>0</v>
      </c>
      <c r="R45" s="29"/>
    </row>
    <row r="46" spans="1:18" x14ac:dyDescent="0.25">
      <c r="B46" s="38"/>
      <c r="C46" s="39"/>
      <c r="D46" s="40"/>
      <c r="E46" s="41"/>
      <c r="F46" s="41"/>
      <c r="G46" s="41"/>
      <c r="H46" s="41"/>
      <c r="I46" s="77"/>
      <c r="J46" s="77"/>
      <c r="K46" s="82"/>
      <c r="L46" s="82"/>
      <c r="M4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6" s="77"/>
      <c r="P46" s="77"/>
      <c r="Q46" s="113">
        <f>IF(AND(TestingDataBldg3[[#This Row],[Remediation Material Costs]]="[enter $]",TestingDataBldg3[[#This Row],[Remediation Labor Costs]]="[enter $]"),"[autofill]",SUM(TestingDataBldg3[[#This Row],[Remediation Material Costs]:[Remediation Labor Costs]]))</f>
        <v>0</v>
      </c>
      <c r="R46" s="29"/>
    </row>
    <row r="47" spans="1:18" x14ac:dyDescent="0.25">
      <c r="B47" s="38"/>
      <c r="C47" s="39"/>
      <c r="D47" s="40"/>
      <c r="E47" s="41"/>
      <c r="F47" s="41"/>
      <c r="G47" s="41"/>
      <c r="H47" s="41"/>
      <c r="I47" s="77"/>
      <c r="J47" s="77"/>
      <c r="K47" s="82"/>
      <c r="L47" s="82"/>
      <c r="M4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7" s="77"/>
      <c r="P47" s="77"/>
      <c r="Q47" s="113">
        <f>IF(AND(TestingDataBldg3[[#This Row],[Remediation Material Costs]]="[enter $]",TestingDataBldg3[[#This Row],[Remediation Labor Costs]]="[enter $]"),"[autofill]",SUM(TestingDataBldg3[[#This Row],[Remediation Material Costs]:[Remediation Labor Costs]]))</f>
        <v>0</v>
      </c>
      <c r="R47" s="29"/>
    </row>
    <row r="48" spans="1:18" x14ac:dyDescent="0.25">
      <c r="B48" s="26"/>
      <c r="C48" s="30"/>
      <c r="D48" s="27"/>
      <c r="E48" s="28"/>
      <c r="F48" s="28"/>
      <c r="G48" s="28"/>
      <c r="H48" s="28"/>
      <c r="I48" s="74"/>
      <c r="J48" s="74"/>
      <c r="K48" s="83"/>
      <c r="L48" s="83"/>
      <c r="M4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8" s="74"/>
      <c r="P48" s="74"/>
      <c r="Q48" s="113">
        <f>IF(AND(TestingDataBldg3[[#This Row],[Remediation Material Costs]]="[enter $]",TestingDataBldg3[[#This Row],[Remediation Labor Costs]]="[enter $]"),"[autofill]",SUM(TestingDataBldg3[[#This Row],[Remediation Material Costs]:[Remediation Labor Costs]]))</f>
        <v>0</v>
      </c>
      <c r="R48" s="29"/>
    </row>
    <row r="49" spans="2:18" x14ac:dyDescent="0.25">
      <c r="B49" s="26"/>
      <c r="C49" s="30"/>
      <c r="D49" s="27"/>
      <c r="E49" s="28"/>
      <c r="F49" s="28"/>
      <c r="G49" s="28"/>
      <c r="H49" s="28"/>
      <c r="I49" s="74"/>
      <c r="J49" s="74"/>
      <c r="K49" s="83"/>
      <c r="L49" s="83"/>
      <c r="M4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4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49" s="74"/>
      <c r="P49" s="74"/>
      <c r="Q49" s="113">
        <f>IF(AND(TestingDataBldg3[[#This Row],[Remediation Material Costs]]="[enter $]",TestingDataBldg3[[#This Row],[Remediation Labor Costs]]="[enter $]"),"[autofill]",SUM(TestingDataBldg3[[#This Row],[Remediation Material Costs]:[Remediation Labor Costs]]))</f>
        <v>0</v>
      </c>
      <c r="R49" s="29"/>
    </row>
    <row r="50" spans="2:18" x14ac:dyDescent="0.25">
      <c r="B50" s="26"/>
      <c r="C50" s="30"/>
      <c r="D50" s="27"/>
      <c r="E50" s="28"/>
      <c r="F50" s="28"/>
      <c r="G50" s="28"/>
      <c r="H50" s="28"/>
      <c r="I50" s="74"/>
      <c r="J50" s="74"/>
      <c r="K50" s="83"/>
      <c r="L50" s="83"/>
      <c r="M5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0" s="74"/>
      <c r="P50" s="74"/>
      <c r="Q50" s="113">
        <f>IF(AND(TestingDataBldg3[[#This Row],[Remediation Material Costs]]="[enter $]",TestingDataBldg3[[#This Row],[Remediation Labor Costs]]="[enter $]"),"[autofill]",SUM(TestingDataBldg3[[#This Row],[Remediation Material Costs]:[Remediation Labor Costs]]))</f>
        <v>0</v>
      </c>
      <c r="R50" s="29"/>
    </row>
    <row r="51" spans="2:18" x14ac:dyDescent="0.25">
      <c r="B51" s="26"/>
      <c r="C51" s="30"/>
      <c r="D51" s="27"/>
      <c r="E51" s="28"/>
      <c r="F51" s="28"/>
      <c r="G51" s="28"/>
      <c r="H51" s="28"/>
      <c r="I51" s="74"/>
      <c r="J51" s="74"/>
      <c r="K51" s="83"/>
      <c r="L51" s="83"/>
      <c r="M5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1" s="74"/>
      <c r="P51" s="74"/>
      <c r="Q51" s="113">
        <f>IF(AND(TestingDataBldg3[[#This Row],[Remediation Material Costs]]="[enter $]",TestingDataBldg3[[#This Row],[Remediation Labor Costs]]="[enter $]"),"[autofill]",SUM(TestingDataBldg3[[#This Row],[Remediation Material Costs]:[Remediation Labor Costs]]))</f>
        <v>0</v>
      </c>
      <c r="R51" s="29"/>
    </row>
    <row r="52" spans="2:18" x14ac:dyDescent="0.25">
      <c r="B52" s="26"/>
      <c r="C52" s="30"/>
      <c r="D52" s="27"/>
      <c r="E52" s="28"/>
      <c r="F52" s="28"/>
      <c r="G52" s="28"/>
      <c r="H52" s="28"/>
      <c r="I52" s="74"/>
      <c r="J52" s="74"/>
      <c r="K52" s="83"/>
      <c r="L52" s="83"/>
      <c r="M5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2" s="74"/>
      <c r="P52" s="74"/>
      <c r="Q52" s="113">
        <f>IF(AND(TestingDataBldg3[[#This Row],[Remediation Material Costs]]="[enter $]",TestingDataBldg3[[#This Row],[Remediation Labor Costs]]="[enter $]"),"[autofill]",SUM(TestingDataBldg3[[#This Row],[Remediation Material Costs]:[Remediation Labor Costs]]))</f>
        <v>0</v>
      </c>
      <c r="R52" s="29"/>
    </row>
    <row r="53" spans="2:18" x14ac:dyDescent="0.25">
      <c r="B53" s="26"/>
      <c r="C53" s="30"/>
      <c r="D53" s="27"/>
      <c r="E53" s="28"/>
      <c r="F53" s="28"/>
      <c r="G53" s="28"/>
      <c r="H53" s="28"/>
      <c r="I53" s="74"/>
      <c r="J53" s="74"/>
      <c r="K53" s="83"/>
      <c r="L53" s="83"/>
      <c r="M5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3" s="74"/>
      <c r="P53" s="74"/>
      <c r="Q53" s="113">
        <f>IF(AND(TestingDataBldg3[[#This Row],[Remediation Material Costs]]="[enter $]",TestingDataBldg3[[#This Row],[Remediation Labor Costs]]="[enter $]"),"[autofill]",SUM(TestingDataBldg3[[#This Row],[Remediation Material Costs]:[Remediation Labor Costs]]))</f>
        <v>0</v>
      </c>
      <c r="R53" s="29"/>
    </row>
    <row r="54" spans="2:18" x14ac:dyDescent="0.25">
      <c r="B54" s="26"/>
      <c r="C54" s="30"/>
      <c r="D54" s="27"/>
      <c r="E54" s="28"/>
      <c r="F54" s="28"/>
      <c r="G54" s="28"/>
      <c r="H54" s="28"/>
      <c r="I54" s="74"/>
      <c r="J54" s="74"/>
      <c r="K54" s="83"/>
      <c r="L54" s="83"/>
      <c r="M5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4" s="74"/>
      <c r="P54" s="74"/>
      <c r="Q54" s="113">
        <f>IF(AND(TestingDataBldg3[[#This Row],[Remediation Material Costs]]="[enter $]",TestingDataBldg3[[#This Row],[Remediation Labor Costs]]="[enter $]"),"[autofill]",SUM(TestingDataBldg3[[#This Row],[Remediation Material Costs]:[Remediation Labor Costs]]))</f>
        <v>0</v>
      </c>
      <c r="R54" s="29"/>
    </row>
    <row r="55" spans="2:18" x14ac:dyDescent="0.25">
      <c r="B55" s="26"/>
      <c r="C55" s="30"/>
      <c r="D55" s="27"/>
      <c r="E55" s="28"/>
      <c r="F55" s="28"/>
      <c r="G55" s="28"/>
      <c r="H55" s="28"/>
      <c r="I55" s="74"/>
      <c r="J55" s="74"/>
      <c r="K55" s="83"/>
      <c r="L55" s="83"/>
      <c r="M5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5" s="74"/>
      <c r="P55" s="74"/>
      <c r="Q55" s="113">
        <f>IF(AND(TestingDataBldg3[[#This Row],[Remediation Material Costs]]="[enter $]",TestingDataBldg3[[#This Row],[Remediation Labor Costs]]="[enter $]"),"[autofill]",SUM(TestingDataBldg3[[#This Row],[Remediation Material Costs]:[Remediation Labor Costs]]))</f>
        <v>0</v>
      </c>
      <c r="R55" s="29"/>
    </row>
    <row r="56" spans="2:18" x14ac:dyDescent="0.25">
      <c r="B56" s="26"/>
      <c r="C56" s="30"/>
      <c r="D56" s="27"/>
      <c r="E56" s="28"/>
      <c r="F56" s="28"/>
      <c r="G56" s="28"/>
      <c r="H56" s="28"/>
      <c r="I56" s="74"/>
      <c r="J56" s="74"/>
      <c r="K56" s="83"/>
      <c r="L56" s="83"/>
      <c r="M5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6" s="74"/>
      <c r="P56" s="74"/>
      <c r="Q56" s="113">
        <f>IF(AND(TestingDataBldg3[[#This Row],[Remediation Material Costs]]="[enter $]",TestingDataBldg3[[#This Row],[Remediation Labor Costs]]="[enter $]"),"[autofill]",SUM(TestingDataBldg3[[#This Row],[Remediation Material Costs]:[Remediation Labor Costs]]))</f>
        <v>0</v>
      </c>
      <c r="R56" s="29"/>
    </row>
    <row r="57" spans="2:18" x14ac:dyDescent="0.25">
      <c r="B57" s="26"/>
      <c r="C57" s="30"/>
      <c r="D57" s="27"/>
      <c r="E57" s="28"/>
      <c r="F57" s="28"/>
      <c r="G57" s="28"/>
      <c r="H57" s="28"/>
      <c r="I57" s="74"/>
      <c r="J57" s="74"/>
      <c r="K57" s="83"/>
      <c r="L57" s="83"/>
      <c r="M5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7" s="74"/>
      <c r="P57" s="74"/>
      <c r="Q57" s="113">
        <f>IF(AND(TestingDataBldg3[[#This Row],[Remediation Material Costs]]="[enter $]",TestingDataBldg3[[#This Row],[Remediation Labor Costs]]="[enter $]"),"[autofill]",SUM(TestingDataBldg3[[#This Row],[Remediation Material Costs]:[Remediation Labor Costs]]))</f>
        <v>0</v>
      </c>
      <c r="R57" s="29"/>
    </row>
    <row r="58" spans="2:18" x14ac:dyDescent="0.25">
      <c r="B58" s="26"/>
      <c r="C58" s="30"/>
      <c r="D58" s="27"/>
      <c r="E58" s="28"/>
      <c r="F58" s="28"/>
      <c r="G58" s="28"/>
      <c r="H58" s="28"/>
      <c r="I58" s="74"/>
      <c r="J58" s="74"/>
      <c r="K58" s="83"/>
      <c r="L58" s="83"/>
      <c r="M5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8" s="74"/>
      <c r="P58" s="74"/>
      <c r="Q58" s="113">
        <f>IF(AND(TestingDataBldg3[[#This Row],[Remediation Material Costs]]="[enter $]",TestingDataBldg3[[#This Row],[Remediation Labor Costs]]="[enter $]"),"[autofill]",SUM(TestingDataBldg3[[#This Row],[Remediation Material Costs]:[Remediation Labor Costs]]))</f>
        <v>0</v>
      </c>
      <c r="R58" s="29"/>
    </row>
    <row r="59" spans="2:18" x14ac:dyDescent="0.25">
      <c r="B59" s="26"/>
      <c r="C59" s="30"/>
      <c r="D59" s="27"/>
      <c r="E59" s="28"/>
      <c r="F59" s="28"/>
      <c r="G59" s="28"/>
      <c r="H59" s="28"/>
      <c r="I59" s="74"/>
      <c r="J59" s="74"/>
      <c r="K59" s="83"/>
      <c r="L59" s="83"/>
      <c r="M5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5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59" s="74"/>
      <c r="P59" s="74"/>
      <c r="Q59" s="113">
        <f>IF(AND(TestingDataBldg3[[#This Row],[Remediation Material Costs]]="[enter $]",TestingDataBldg3[[#This Row],[Remediation Labor Costs]]="[enter $]"),"[autofill]",SUM(TestingDataBldg3[[#This Row],[Remediation Material Costs]:[Remediation Labor Costs]]))</f>
        <v>0</v>
      </c>
      <c r="R59" s="29"/>
    </row>
    <row r="60" spans="2:18" x14ac:dyDescent="0.25">
      <c r="B60" s="26"/>
      <c r="C60" s="30"/>
      <c r="D60" s="27"/>
      <c r="E60" s="28"/>
      <c r="F60" s="28"/>
      <c r="G60" s="28"/>
      <c r="H60" s="28"/>
      <c r="I60" s="74"/>
      <c r="J60" s="74"/>
      <c r="K60" s="83"/>
      <c r="L60" s="83"/>
      <c r="M6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0" s="74"/>
      <c r="P60" s="74"/>
      <c r="Q60" s="113">
        <f>IF(AND(TestingDataBldg3[[#This Row],[Remediation Material Costs]]="[enter $]",TestingDataBldg3[[#This Row],[Remediation Labor Costs]]="[enter $]"),"[autofill]",SUM(TestingDataBldg3[[#This Row],[Remediation Material Costs]:[Remediation Labor Costs]]))</f>
        <v>0</v>
      </c>
      <c r="R60" s="29"/>
    </row>
    <row r="61" spans="2:18" x14ac:dyDescent="0.25">
      <c r="B61" s="26"/>
      <c r="C61" s="30"/>
      <c r="D61" s="27"/>
      <c r="E61" s="28"/>
      <c r="F61" s="28"/>
      <c r="G61" s="28"/>
      <c r="H61" s="28"/>
      <c r="I61" s="74"/>
      <c r="J61" s="74"/>
      <c r="K61" s="83"/>
      <c r="L61" s="83"/>
      <c r="M6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1" s="74"/>
      <c r="P61" s="74"/>
      <c r="Q61" s="113">
        <f>IF(AND(TestingDataBldg3[[#This Row],[Remediation Material Costs]]="[enter $]",TestingDataBldg3[[#This Row],[Remediation Labor Costs]]="[enter $]"),"[autofill]",SUM(TestingDataBldg3[[#This Row],[Remediation Material Costs]:[Remediation Labor Costs]]))</f>
        <v>0</v>
      </c>
      <c r="R61" s="29"/>
    </row>
    <row r="62" spans="2:18" x14ac:dyDescent="0.25">
      <c r="B62" s="26"/>
      <c r="C62" s="30"/>
      <c r="D62" s="27"/>
      <c r="E62" s="28"/>
      <c r="F62" s="28"/>
      <c r="G62" s="28"/>
      <c r="H62" s="28"/>
      <c r="I62" s="74"/>
      <c r="J62" s="74"/>
      <c r="K62" s="83"/>
      <c r="L62" s="83"/>
      <c r="M6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2" s="74"/>
      <c r="P62" s="74"/>
      <c r="Q62" s="113">
        <f>IF(AND(TestingDataBldg3[[#This Row],[Remediation Material Costs]]="[enter $]",TestingDataBldg3[[#This Row],[Remediation Labor Costs]]="[enter $]"),"[autofill]",SUM(TestingDataBldg3[[#This Row],[Remediation Material Costs]:[Remediation Labor Costs]]))</f>
        <v>0</v>
      </c>
      <c r="R62" s="29"/>
    </row>
    <row r="63" spans="2:18" x14ac:dyDescent="0.25">
      <c r="B63" s="26"/>
      <c r="C63" s="30"/>
      <c r="D63" s="27"/>
      <c r="E63" s="28"/>
      <c r="F63" s="28"/>
      <c r="G63" s="28"/>
      <c r="H63" s="28"/>
      <c r="I63" s="74"/>
      <c r="J63" s="74"/>
      <c r="K63" s="83"/>
      <c r="L63" s="83"/>
      <c r="M6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3" s="74"/>
      <c r="P63" s="74"/>
      <c r="Q63" s="113">
        <f>IF(AND(TestingDataBldg3[[#This Row],[Remediation Material Costs]]="[enter $]",TestingDataBldg3[[#This Row],[Remediation Labor Costs]]="[enter $]"),"[autofill]",SUM(TestingDataBldg3[[#This Row],[Remediation Material Costs]:[Remediation Labor Costs]]))</f>
        <v>0</v>
      </c>
      <c r="R63" s="29"/>
    </row>
    <row r="64" spans="2:18" x14ac:dyDescent="0.25">
      <c r="B64" s="26"/>
      <c r="C64" s="30"/>
      <c r="D64" s="27"/>
      <c r="E64" s="28"/>
      <c r="F64" s="28"/>
      <c r="G64" s="28"/>
      <c r="H64" s="28"/>
      <c r="I64" s="74"/>
      <c r="J64" s="74"/>
      <c r="K64" s="83"/>
      <c r="L64" s="83"/>
      <c r="M6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4" s="74"/>
      <c r="P64" s="74"/>
      <c r="Q64" s="113">
        <f>IF(AND(TestingDataBldg3[[#This Row],[Remediation Material Costs]]="[enter $]",TestingDataBldg3[[#This Row],[Remediation Labor Costs]]="[enter $]"),"[autofill]",SUM(TestingDataBldg3[[#This Row],[Remediation Material Costs]:[Remediation Labor Costs]]))</f>
        <v>0</v>
      </c>
      <c r="R64" s="29"/>
    </row>
    <row r="65" spans="2:18" x14ac:dyDescent="0.25">
      <c r="B65" s="26"/>
      <c r="C65" s="30"/>
      <c r="D65" s="27"/>
      <c r="E65" s="28"/>
      <c r="F65" s="28"/>
      <c r="G65" s="28"/>
      <c r="H65" s="28"/>
      <c r="I65" s="74"/>
      <c r="J65" s="74"/>
      <c r="K65" s="83"/>
      <c r="L65" s="83"/>
      <c r="M6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5" s="74"/>
      <c r="P65" s="74"/>
      <c r="Q65" s="113">
        <f>IF(AND(TestingDataBldg3[[#This Row],[Remediation Material Costs]]="[enter $]",TestingDataBldg3[[#This Row],[Remediation Labor Costs]]="[enter $]"),"[autofill]",SUM(TestingDataBldg3[[#This Row],[Remediation Material Costs]:[Remediation Labor Costs]]))</f>
        <v>0</v>
      </c>
      <c r="R65" s="29"/>
    </row>
    <row r="66" spans="2:18" x14ac:dyDescent="0.25">
      <c r="B66" s="26"/>
      <c r="C66" s="30"/>
      <c r="D66" s="27"/>
      <c r="E66" s="28"/>
      <c r="F66" s="28"/>
      <c r="G66" s="28"/>
      <c r="H66" s="28"/>
      <c r="I66" s="74"/>
      <c r="J66" s="74"/>
      <c r="K66" s="83"/>
      <c r="L66" s="83"/>
      <c r="M6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6" s="74"/>
      <c r="P66" s="74"/>
      <c r="Q66" s="113">
        <f>IF(AND(TestingDataBldg3[[#This Row],[Remediation Material Costs]]="[enter $]",TestingDataBldg3[[#This Row],[Remediation Labor Costs]]="[enter $]"),"[autofill]",SUM(TestingDataBldg3[[#This Row],[Remediation Material Costs]:[Remediation Labor Costs]]))</f>
        <v>0</v>
      </c>
      <c r="R66" s="29"/>
    </row>
    <row r="67" spans="2:18" x14ac:dyDescent="0.25">
      <c r="B67" s="26"/>
      <c r="C67" s="30"/>
      <c r="D67" s="27"/>
      <c r="E67" s="28"/>
      <c r="F67" s="28"/>
      <c r="G67" s="28"/>
      <c r="H67" s="28"/>
      <c r="I67" s="74"/>
      <c r="J67" s="74"/>
      <c r="K67" s="83"/>
      <c r="L67" s="83"/>
      <c r="M6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7" s="74"/>
      <c r="P67" s="74"/>
      <c r="Q67" s="113">
        <f>IF(AND(TestingDataBldg3[[#This Row],[Remediation Material Costs]]="[enter $]",TestingDataBldg3[[#This Row],[Remediation Labor Costs]]="[enter $]"),"[autofill]",SUM(TestingDataBldg3[[#This Row],[Remediation Material Costs]:[Remediation Labor Costs]]))</f>
        <v>0</v>
      </c>
      <c r="R67" s="29"/>
    </row>
    <row r="68" spans="2:18" x14ac:dyDescent="0.25">
      <c r="B68" s="26"/>
      <c r="C68" s="30"/>
      <c r="D68" s="27"/>
      <c r="E68" s="28"/>
      <c r="F68" s="28"/>
      <c r="G68" s="28"/>
      <c r="H68" s="28"/>
      <c r="I68" s="74"/>
      <c r="J68" s="74"/>
      <c r="K68" s="83"/>
      <c r="L68" s="83"/>
      <c r="M6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8" s="74"/>
      <c r="P68" s="74"/>
      <c r="Q68" s="113">
        <f>IF(AND(TestingDataBldg3[[#This Row],[Remediation Material Costs]]="[enter $]",TestingDataBldg3[[#This Row],[Remediation Labor Costs]]="[enter $]"),"[autofill]",SUM(TestingDataBldg3[[#This Row],[Remediation Material Costs]:[Remediation Labor Costs]]))</f>
        <v>0</v>
      </c>
      <c r="R68" s="29"/>
    </row>
    <row r="69" spans="2:18" x14ac:dyDescent="0.25">
      <c r="B69" s="26"/>
      <c r="C69" s="30"/>
      <c r="D69" s="27"/>
      <c r="E69" s="28"/>
      <c r="F69" s="28"/>
      <c r="G69" s="28"/>
      <c r="H69" s="28"/>
      <c r="I69" s="74"/>
      <c r="J69" s="74"/>
      <c r="K69" s="83"/>
      <c r="L69" s="83"/>
      <c r="M6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6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69" s="74"/>
      <c r="P69" s="74"/>
      <c r="Q69" s="113">
        <f>IF(AND(TestingDataBldg3[[#This Row],[Remediation Material Costs]]="[enter $]",TestingDataBldg3[[#This Row],[Remediation Labor Costs]]="[enter $]"),"[autofill]",SUM(TestingDataBldg3[[#This Row],[Remediation Material Costs]:[Remediation Labor Costs]]))</f>
        <v>0</v>
      </c>
      <c r="R69" s="29"/>
    </row>
    <row r="70" spans="2:18" x14ac:dyDescent="0.25">
      <c r="B70" s="26"/>
      <c r="C70" s="30"/>
      <c r="D70" s="27"/>
      <c r="E70" s="28"/>
      <c r="F70" s="28"/>
      <c r="G70" s="28"/>
      <c r="H70" s="28"/>
      <c r="I70" s="74"/>
      <c r="J70" s="74"/>
      <c r="K70" s="83"/>
      <c r="L70" s="83"/>
      <c r="M7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0" s="74"/>
      <c r="P70" s="74"/>
      <c r="Q70" s="113">
        <f>IF(AND(TestingDataBldg3[[#This Row],[Remediation Material Costs]]="[enter $]",TestingDataBldg3[[#This Row],[Remediation Labor Costs]]="[enter $]"),"[autofill]",SUM(TestingDataBldg3[[#This Row],[Remediation Material Costs]:[Remediation Labor Costs]]))</f>
        <v>0</v>
      </c>
      <c r="R70" s="29"/>
    </row>
    <row r="71" spans="2:18" x14ac:dyDescent="0.25">
      <c r="B71" s="26"/>
      <c r="C71" s="30"/>
      <c r="D71" s="27"/>
      <c r="E71" s="28"/>
      <c r="F71" s="28"/>
      <c r="G71" s="28"/>
      <c r="H71" s="28"/>
      <c r="I71" s="74"/>
      <c r="J71" s="74"/>
      <c r="K71" s="83"/>
      <c r="L71" s="83"/>
      <c r="M7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1" s="74"/>
      <c r="P71" s="74"/>
      <c r="Q71" s="113">
        <f>IF(AND(TestingDataBldg3[[#This Row],[Remediation Material Costs]]="[enter $]",TestingDataBldg3[[#This Row],[Remediation Labor Costs]]="[enter $]"),"[autofill]",SUM(TestingDataBldg3[[#This Row],[Remediation Material Costs]:[Remediation Labor Costs]]))</f>
        <v>0</v>
      </c>
      <c r="R71" s="29"/>
    </row>
    <row r="72" spans="2:18" x14ac:dyDescent="0.25">
      <c r="B72" s="26"/>
      <c r="C72" s="30"/>
      <c r="D72" s="27"/>
      <c r="E72" s="28"/>
      <c r="F72" s="28"/>
      <c r="G72" s="28"/>
      <c r="H72" s="28"/>
      <c r="I72" s="74"/>
      <c r="J72" s="74"/>
      <c r="K72" s="83"/>
      <c r="L72" s="83"/>
      <c r="M7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2" s="74"/>
      <c r="P72" s="74"/>
      <c r="Q72" s="113">
        <f>IF(AND(TestingDataBldg3[[#This Row],[Remediation Material Costs]]="[enter $]",TestingDataBldg3[[#This Row],[Remediation Labor Costs]]="[enter $]"),"[autofill]",SUM(TestingDataBldg3[[#This Row],[Remediation Material Costs]:[Remediation Labor Costs]]))</f>
        <v>0</v>
      </c>
      <c r="R72" s="29"/>
    </row>
    <row r="73" spans="2:18" x14ac:dyDescent="0.25">
      <c r="B73" s="26"/>
      <c r="C73" s="30"/>
      <c r="D73" s="27"/>
      <c r="E73" s="28"/>
      <c r="F73" s="28"/>
      <c r="G73" s="28"/>
      <c r="H73" s="28"/>
      <c r="I73" s="74"/>
      <c r="J73" s="74"/>
      <c r="K73" s="83"/>
      <c r="L73" s="83"/>
      <c r="M7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3" s="74"/>
      <c r="P73" s="74"/>
      <c r="Q73" s="113">
        <f>IF(AND(TestingDataBldg3[[#This Row],[Remediation Material Costs]]="[enter $]",TestingDataBldg3[[#This Row],[Remediation Labor Costs]]="[enter $]"),"[autofill]",SUM(TestingDataBldg3[[#This Row],[Remediation Material Costs]:[Remediation Labor Costs]]))</f>
        <v>0</v>
      </c>
      <c r="R73" s="29"/>
    </row>
    <row r="74" spans="2:18" x14ac:dyDescent="0.25">
      <c r="B74" s="26"/>
      <c r="C74" s="30"/>
      <c r="D74" s="27"/>
      <c r="E74" s="28"/>
      <c r="F74" s="28"/>
      <c r="G74" s="28"/>
      <c r="H74" s="28"/>
      <c r="I74" s="74"/>
      <c r="J74" s="74"/>
      <c r="K74" s="83"/>
      <c r="L74" s="83"/>
      <c r="M7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4" s="74"/>
      <c r="P74" s="74"/>
      <c r="Q74" s="113">
        <f>IF(AND(TestingDataBldg3[[#This Row],[Remediation Material Costs]]="[enter $]",TestingDataBldg3[[#This Row],[Remediation Labor Costs]]="[enter $]"),"[autofill]",SUM(TestingDataBldg3[[#This Row],[Remediation Material Costs]:[Remediation Labor Costs]]))</f>
        <v>0</v>
      </c>
      <c r="R74" s="29"/>
    </row>
    <row r="75" spans="2:18" x14ac:dyDescent="0.25">
      <c r="B75" s="26"/>
      <c r="C75" s="30"/>
      <c r="D75" s="27"/>
      <c r="E75" s="28"/>
      <c r="F75" s="28"/>
      <c r="G75" s="28"/>
      <c r="H75" s="28"/>
      <c r="I75" s="74"/>
      <c r="J75" s="74"/>
      <c r="K75" s="83"/>
      <c r="L75" s="83"/>
      <c r="M7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5" s="74"/>
      <c r="P75" s="74"/>
      <c r="Q75" s="113">
        <f>IF(AND(TestingDataBldg3[[#This Row],[Remediation Material Costs]]="[enter $]",TestingDataBldg3[[#This Row],[Remediation Labor Costs]]="[enter $]"),"[autofill]",SUM(TestingDataBldg3[[#This Row],[Remediation Material Costs]:[Remediation Labor Costs]]))</f>
        <v>0</v>
      </c>
      <c r="R75" s="29"/>
    </row>
    <row r="76" spans="2:18" x14ac:dyDescent="0.25">
      <c r="B76" s="26"/>
      <c r="C76" s="30"/>
      <c r="D76" s="27"/>
      <c r="E76" s="28"/>
      <c r="F76" s="28"/>
      <c r="G76" s="28"/>
      <c r="H76" s="28"/>
      <c r="I76" s="74"/>
      <c r="J76" s="74"/>
      <c r="K76" s="83"/>
      <c r="L76" s="83"/>
      <c r="M7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6" s="74"/>
      <c r="P76" s="74"/>
      <c r="Q76" s="113">
        <f>IF(AND(TestingDataBldg3[[#This Row],[Remediation Material Costs]]="[enter $]",TestingDataBldg3[[#This Row],[Remediation Labor Costs]]="[enter $]"),"[autofill]",SUM(TestingDataBldg3[[#This Row],[Remediation Material Costs]:[Remediation Labor Costs]]))</f>
        <v>0</v>
      </c>
      <c r="R76" s="29"/>
    </row>
    <row r="77" spans="2:18" x14ac:dyDescent="0.25">
      <c r="B77" s="26"/>
      <c r="C77" s="30"/>
      <c r="D77" s="27"/>
      <c r="E77" s="28"/>
      <c r="F77" s="28"/>
      <c r="G77" s="28"/>
      <c r="H77" s="28"/>
      <c r="I77" s="74"/>
      <c r="J77" s="74"/>
      <c r="K77" s="83"/>
      <c r="L77" s="83"/>
      <c r="M7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7" s="74"/>
      <c r="P77" s="74"/>
      <c r="Q77" s="113">
        <f>IF(AND(TestingDataBldg3[[#This Row],[Remediation Material Costs]]="[enter $]",TestingDataBldg3[[#This Row],[Remediation Labor Costs]]="[enter $]"),"[autofill]",SUM(TestingDataBldg3[[#This Row],[Remediation Material Costs]:[Remediation Labor Costs]]))</f>
        <v>0</v>
      </c>
      <c r="R77" s="29"/>
    </row>
    <row r="78" spans="2:18" x14ac:dyDescent="0.25">
      <c r="B78" s="26"/>
      <c r="C78" s="30"/>
      <c r="D78" s="27"/>
      <c r="E78" s="28"/>
      <c r="F78" s="28"/>
      <c r="G78" s="28"/>
      <c r="H78" s="28"/>
      <c r="I78" s="74"/>
      <c r="J78" s="74"/>
      <c r="K78" s="83"/>
      <c r="L78" s="83"/>
      <c r="M7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8" s="74"/>
      <c r="P78" s="74"/>
      <c r="Q78" s="113">
        <f>IF(AND(TestingDataBldg3[[#This Row],[Remediation Material Costs]]="[enter $]",TestingDataBldg3[[#This Row],[Remediation Labor Costs]]="[enter $]"),"[autofill]",SUM(TestingDataBldg3[[#This Row],[Remediation Material Costs]:[Remediation Labor Costs]]))</f>
        <v>0</v>
      </c>
      <c r="R78" s="29"/>
    </row>
    <row r="79" spans="2:18" x14ac:dyDescent="0.25">
      <c r="B79" s="26"/>
      <c r="C79" s="30"/>
      <c r="D79" s="27"/>
      <c r="E79" s="28"/>
      <c r="F79" s="28"/>
      <c r="G79" s="28"/>
      <c r="H79" s="28"/>
      <c r="I79" s="74"/>
      <c r="J79" s="74"/>
      <c r="K79" s="83"/>
      <c r="L79" s="83"/>
      <c r="M7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7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79" s="74"/>
      <c r="P79" s="74"/>
      <c r="Q79" s="113">
        <f>IF(AND(TestingDataBldg3[[#This Row],[Remediation Material Costs]]="[enter $]",TestingDataBldg3[[#This Row],[Remediation Labor Costs]]="[enter $]"),"[autofill]",SUM(TestingDataBldg3[[#This Row],[Remediation Material Costs]:[Remediation Labor Costs]]))</f>
        <v>0</v>
      </c>
      <c r="R79" s="29"/>
    </row>
    <row r="80" spans="2:18" x14ac:dyDescent="0.25">
      <c r="B80" s="26"/>
      <c r="C80" s="30"/>
      <c r="D80" s="27"/>
      <c r="E80" s="28"/>
      <c r="F80" s="28"/>
      <c r="G80" s="28"/>
      <c r="H80" s="28"/>
      <c r="I80" s="74"/>
      <c r="J80" s="74"/>
      <c r="K80" s="83"/>
      <c r="L80" s="83"/>
      <c r="M8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0" s="74"/>
      <c r="P80" s="74"/>
      <c r="Q80" s="113">
        <f>IF(AND(TestingDataBldg3[[#This Row],[Remediation Material Costs]]="[enter $]",TestingDataBldg3[[#This Row],[Remediation Labor Costs]]="[enter $]"),"[autofill]",SUM(TestingDataBldg3[[#This Row],[Remediation Material Costs]:[Remediation Labor Costs]]))</f>
        <v>0</v>
      </c>
      <c r="R80" s="29"/>
    </row>
    <row r="81" spans="2:18" x14ac:dyDescent="0.25">
      <c r="B81" s="26"/>
      <c r="C81" s="30"/>
      <c r="D81" s="27"/>
      <c r="E81" s="28"/>
      <c r="F81" s="28"/>
      <c r="G81" s="28"/>
      <c r="H81" s="28"/>
      <c r="I81" s="74"/>
      <c r="J81" s="74"/>
      <c r="K81" s="83"/>
      <c r="L81" s="83"/>
      <c r="M8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1" s="74"/>
      <c r="P81" s="74"/>
      <c r="Q81" s="113">
        <f>IF(AND(TestingDataBldg3[[#This Row],[Remediation Material Costs]]="[enter $]",TestingDataBldg3[[#This Row],[Remediation Labor Costs]]="[enter $]"),"[autofill]",SUM(TestingDataBldg3[[#This Row],[Remediation Material Costs]:[Remediation Labor Costs]]))</f>
        <v>0</v>
      </c>
      <c r="R81" s="29"/>
    </row>
    <row r="82" spans="2:18" x14ac:dyDescent="0.25">
      <c r="B82" s="26"/>
      <c r="C82" s="30"/>
      <c r="D82" s="27"/>
      <c r="E82" s="28"/>
      <c r="F82" s="28"/>
      <c r="G82" s="28"/>
      <c r="H82" s="28"/>
      <c r="I82" s="74"/>
      <c r="J82" s="74"/>
      <c r="K82" s="83"/>
      <c r="L82" s="83"/>
      <c r="M8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2" s="74"/>
      <c r="P82" s="74"/>
      <c r="Q82" s="113">
        <f>IF(AND(TestingDataBldg3[[#This Row],[Remediation Material Costs]]="[enter $]",TestingDataBldg3[[#This Row],[Remediation Labor Costs]]="[enter $]"),"[autofill]",SUM(TestingDataBldg3[[#This Row],[Remediation Material Costs]:[Remediation Labor Costs]]))</f>
        <v>0</v>
      </c>
      <c r="R82" s="29"/>
    </row>
    <row r="83" spans="2:18" x14ac:dyDescent="0.25">
      <c r="B83" s="26"/>
      <c r="C83" s="30"/>
      <c r="D83" s="27"/>
      <c r="E83" s="28"/>
      <c r="F83" s="28"/>
      <c r="G83" s="28"/>
      <c r="H83" s="28"/>
      <c r="I83" s="74"/>
      <c r="J83" s="74"/>
      <c r="K83" s="83"/>
      <c r="L83" s="83"/>
      <c r="M8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3" s="74"/>
      <c r="P83" s="74"/>
      <c r="Q83" s="113">
        <f>IF(AND(TestingDataBldg3[[#This Row],[Remediation Material Costs]]="[enter $]",TestingDataBldg3[[#This Row],[Remediation Labor Costs]]="[enter $]"),"[autofill]",SUM(TestingDataBldg3[[#This Row],[Remediation Material Costs]:[Remediation Labor Costs]]))</f>
        <v>0</v>
      </c>
      <c r="R83" s="29"/>
    </row>
    <row r="84" spans="2:18" x14ac:dyDescent="0.25">
      <c r="B84" s="26"/>
      <c r="C84" s="30"/>
      <c r="D84" s="27"/>
      <c r="E84" s="28"/>
      <c r="F84" s="28"/>
      <c r="G84" s="28"/>
      <c r="H84" s="28"/>
      <c r="I84" s="74"/>
      <c r="J84" s="74"/>
      <c r="K84" s="83"/>
      <c r="L84" s="83"/>
      <c r="M8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4" s="74"/>
      <c r="P84" s="74"/>
      <c r="Q84" s="113">
        <f>IF(AND(TestingDataBldg3[[#This Row],[Remediation Material Costs]]="[enter $]",TestingDataBldg3[[#This Row],[Remediation Labor Costs]]="[enter $]"),"[autofill]",SUM(TestingDataBldg3[[#This Row],[Remediation Material Costs]:[Remediation Labor Costs]]))</f>
        <v>0</v>
      </c>
      <c r="R84" s="29"/>
    </row>
    <row r="85" spans="2:18" x14ac:dyDescent="0.25">
      <c r="B85" s="26"/>
      <c r="C85" s="30"/>
      <c r="D85" s="27"/>
      <c r="E85" s="28"/>
      <c r="F85" s="28"/>
      <c r="G85" s="28"/>
      <c r="H85" s="28"/>
      <c r="I85" s="74"/>
      <c r="J85" s="74"/>
      <c r="K85" s="83"/>
      <c r="L85" s="83"/>
      <c r="M8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5" s="74"/>
      <c r="P85" s="74"/>
      <c r="Q85" s="113">
        <f>IF(AND(TestingDataBldg3[[#This Row],[Remediation Material Costs]]="[enter $]",TestingDataBldg3[[#This Row],[Remediation Labor Costs]]="[enter $]"),"[autofill]",SUM(TestingDataBldg3[[#This Row],[Remediation Material Costs]:[Remediation Labor Costs]]))</f>
        <v>0</v>
      </c>
      <c r="R85" s="29"/>
    </row>
    <row r="86" spans="2:18" x14ac:dyDescent="0.25">
      <c r="B86" s="26"/>
      <c r="C86" s="30"/>
      <c r="D86" s="27"/>
      <c r="E86" s="28"/>
      <c r="F86" s="28"/>
      <c r="G86" s="28"/>
      <c r="H86" s="28"/>
      <c r="I86" s="74"/>
      <c r="J86" s="74"/>
      <c r="K86" s="83"/>
      <c r="L86" s="83"/>
      <c r="M8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6" s="74"/>
      <c r="P86" s="74"/>
      <c r="Q86" s="113">
        <f>IF(AND(TestingDataBldg3[[#This Row],[Remediation Material Costs]]="[enter $]",TestingDataBldg3[[#This Row],[Remediation Labor Costs]]="[enter $]"),"[autofill]",SUM(TestingDataBldg3[[#This Row],[Remediation Material Costs]:[Remediation Labor Costs]]))</f>
        <v>0</v>
      </c>
      <c r="R86" s="29"/>
    </row>
    <row r="87" spans="2:18" x14ac:dyDescent="0.25">
      <c r="B87" s="26"/>
      <c r="C87" s="30"/>
      <c r="D87" s="27"/>
      <c r="E87" s="28"/>
      <c r="F87" s="28"/>
      <c r="G87" s="28"/>
      <c r="H87" s="28"/>
      <c r="I87" s="74"/>
      <c r="J87" s="74"/>
      <c r="K87" s="83"/>
      <c r="L87" s="83"/>
      <c r="M8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7" s="74"/>
      <c r="P87" s="74"/>
      <c r="Q87" s="113">
        <f>IF(AND(TestingDataBldg3[[#This Row],[Remediation Material Costs]]="[enter $]",TestingDataBldg3[[#This Row],[Remediation Labor Costs]]="[enter $]"),"[autofill]",SUM(TestingDataBldg3[[#This Row],[Remediation Material Costs]:[Remediation Labor Costs]]))</f>
        <v>0</v>
      </c>
      <c r="R87" s="29"/>
    </row>
    <row r="88" spans="2:18" x14ac:dyDescent="0.25">
      <c r="B88" s="26"/>
      <c r="C88" s="30"/>
      <c r="D88" s="27"/>
      <c r="E88" s="28"/>
      <c r="F88" s="28"/>
      <c r="G88" s="28"/>
      <c r="H88" s="28"/>
      <c r="I88" s="74"/>
      <c r="J88" s="74"/>
      <c r="K88" s="83"/>
      <c r="L88" s="83"/>
      <c r="M8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8" s="74"/>
      <c r="P88" s="74"/>
      <c r="Q88" s="113">
        <f>IF(AND(TestingDataBldg3[[#This Row],[Remediation Material Costs]]="[enter $]",TestingDataBldg3[[#This Row],[Remediation Labor Costs]]="[enter $]"),"[autofill]",SUM(TestingDataBldg3[[#This Row],[Remediation Material Costs]:[Remediation Labor Costs]]))</f>
        <v>0</v>
      </c>
      <c r="R88" s="29"/>
    </row>
    <row r="89" spans="2:18" x14ac:dyDescent="0.25">
      <c r="B89" s="26"/>
      <c r="C89" s="30"/>
      <c r="D89" s="27"/>
      <c r="E89" s="28"/>
      <c r="F89" s="28"/>
      <c r="G89" s="28"/>
      <c r="H89" s="28"/>
      <c r="I89" s="74"/>
      <c r="J89" s="74"/>
      <c r="K89" s="83"/>
      <c r="L89" s="83"/>
      <c r="M8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8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89" s="74"/>
      <c r="P89" s="74"/>
      <c r="Q89" s="113">
        <f>IF(AND(TestingDataBldg3[[#This Row],[Remediation Material Costs]]="[enter $]",TestingDataBldg3[[#This Row],[Remediation Labor Costs]]="[enter $]"),"[autofill]",SUM(TestingDataBldg3[[#This Row],[Remediation Material Costs]:[Remediation Labor Costs]]))</f>
        <v>0</v>
      </c>
      <c r="R89" s="29"/>
    </row>
    <row r="90" spans="2:18" x14ac:dyDescent="0.25">
      <c r="B90" s="26"/>
      <c r="C90" s="30"/>
      <c r="D90" s="27"/>
      <c r="E90" s="28"/>
      <c r="F90" s="28"/>
      <c r="G90" s="28"/>
      <c r="H90" s="28"/>
      <c r="I90" s="74"/>
      <c r="J90" s="74"/>
      <c r="K90" s="83"/>
      <c r="L90" s="83"/>
      <c r="M9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0" s="74"/>
      <c r="P90" s="74"/>
      <c r="Q90" s="113">
        <f>IF(AND(TestingDataBldg3[[#This Row],[Remediation Material Costs]]="[enter $]",TestingDataBldg3[[#This Row],[Remediation Labor Costs]]="[enter $]"),"[autofill]",SUM(TestingDataBldg3[[#This Row],[Remediation Material Costs]:[Remediation Labor Costs]]))</f>
        <v>0</v>
      </c>
      <c r="R90" s="29"/>
    </row>
    <row r="91" spans="2:18" x14ac:dyDescent="0.25">
      <c r="B91" s="26"/>
      <c r="C91" s="30"/>
      <c r="D91" s="27"/>
      <c r="E91" s="28"/>
      <c r="F91" s="28"/>
      <c r="G91" s="28"/>
      <c r="H91" s="28"/>
      <c r="I91" s="74"/>
      <c r="J91" s="74"/>
      <c r="K91" s="83"/>
      <c r="L91" s="83"/>
      <c r="M9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1" s="74"/>
      <c r="P91" s="74"/>
      <c r="Q91" s="113">
        <f>IF(AND(TestingDataBldg3[[#This Row],[Remediation Material Costs]]="[enter $]",TestingDataBldg3[[#This Row],[Remediation Labor Costs]]="[enter $]"),"[autofill]",SUM(TestingDataBldg3[[#This Row],[Remediation Material Costs]:[Remediation Labor Costs]]))</f>
        <v>0</v>
      </c>
      <c r="R91" s="29"/>
    </row>
    <row r="92" spans="2:18" x14ac:dyDescent="0.25">
      <c r="B92" s="26"/>
      <c r="C92" s="30"/>
      <c r="D92" s="27"/>
      <c r="E92" s="28"/>
      <c r="F92" s="28"/>
      <c r="G92" s="28"/>
      <c r="H92" s="28"/>
      <c r="I92" s="74"/>
      <c r="J92" s="74"/>
      <c r="K92" s="83"/>
      <c r="L92" s="83"/>
      <c r="M9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2" s="74"/>
      <c r="P92" s="74"/>
      <c r="Q92" s="113">
        <f>IF(AND(TestingDataBldg3[[#This Row],[Remediation Material Costs]]="[enter $]",TestingDataBldg3[[#This Row],[Remediation Labor Costs]]="[enter $]"),"[autofill]",SUM(TestingDataBldg3[[#This Row],[Remediation Material Costs]:[Remediation Labor Costs]]))</f>
        <v>0</v>
      </c>
      <c r="R92" s="29"/>
    </row>
    <row r="93" spans="2:18" x14ac:dyDescent="0.25">
      <c r="B93" s="26"/>
      <c r="C93" s="30"/>
      <c r="D93" s="27"/>
      <c r="E93" s="28"/>
      <c r="F93" s="28"/>
      <c r="G93" s="28"/>
      <c r="H93" s="28"/>
      <c r="I93" s="74"/>
      <c r="J93" s="74"/>
      <c r="K93" s="83"/>
      <c r="L93" s="83"/>
      <c r="M9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3" s="74"/>
      <c r="P93" s="74"/>
      <c r="Q93" s="113">
        <f>IF(AND(TestingDataBldg3[[#This Row],[Remediation Material Costs]]="[enter $]",TestingDataBldg3[[#This Row],[Remediation Labor Costs]]="[enter $]"),"[autofill]",SUM(TestingDataBldg3[[#This Row],[Remediation Material Costs]:[Remediation Labor Costs]]))</f>
        <v>0</v>
      </c>
      <c r="R93" s="29"/>
    </row>
    <row r="94" spans="2:18" x14ac:dyDescent="0.25">
      <c r="B94" s="26"/>
      <c r="C94" s="30"/>
      <c r="D94" s="27"/>
      <c r="E94" s="28"/>
      <c r="F94" s="28"/>
      <c r="G94" s="28"/>
      <c r="H94" s="28"/>
      <c r="I94" s="74"/>
      <c r="J94" s="74"/>
      <c r="K94" s="83"/>
      <c r="L94" s="83"/>
      <c r="M9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4" s="74"/>
      <c r="P94" s="74"/>
      <c r="Q94" s="113">
        <f>IF(AND(TestingDataBldg3[[#This Row],[Remediation Material Costs]]="[enter $]",TestingDataBldg3[[#This Row],[Remediation Labor Costs]]="[enter $]"),"[autofill]",SUM(TestingDataBldg3[[#This Row],[Remediation Material Costs]:[Remediation Labor Costs]]))</f>
        <v>0</v>
      </c>
      <c r="R94" s="29"/>
    </row>
    <row r="95" spans="2:18" x14ac:dyDescent="0.25">
      <c r="B95" s="26"/>
      <c r="C95" s="30"/>
      <c r="D95" s="27"/>
      <c r="E95" s="28"/>
      <c r="F95" s="28"/>
      <c r="G95" s="28"/>
      <c r="H95" s="28"/>
      <c r="I95" s="74"/>
      <c r="J95" s="74"/>
      <c r="K95" s="83"/>
      <c r="L95" s="83"/>
      <c r="M9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5" s="74"/>
      <c r="P95" s="74"/>
      <c r="Q95" s="113">
        <f>IF(AND(TestingDataBldg3[[#This Row],[Remediation Material Costs]]="[enter $]",TestingDataBldg3[[#This Row],[Remediation Labor Costs]]="[enter $]"),"[autofill]",SUM(TestingDataBldg3[[#This Row],[Remediation Material Costs]:[Remediation Labor Costs]]))</f>
        <v>0</v>
      </c>
      <c r="R95" s="29"/>
    </row>
    <row r="96" spans="2:18" x14ac:dyDescent="0.25">
      <c r="B96" s="26"/>
      <c r="C96" s="30"/>
      <c r="D96" s="27"/>
      <c r="E96" s="28"/>
      <c r="F96" s="28"/>
      <c r="G96" s="28"/>
      <c r="H96" s="28"/>
      <c r="I96" s="74"/>
      <c r="J96" s="74"/>
      <c r="K96" s="83"/>
      <c r="L96" s="83"/>
      <c r="M9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6" s="74"/>
      <c r="P96" s="74"/>
      <c r="Q96" s="113">
        <f>IF(AND(TestingDataBldg3[[#This Row],[Remediation Material Costs]]="[enter $]",TestingDataBldg3[[#This Row],[Remediation Labor Costs]]="[enter $]"),"[autofill]",SUM(TestingDataBldg3[[#This Row],[Remediation Material Costs]:[Remediation Labor Costs]]))</f>
        <v>0</v>
      </c>
      <c r="R96" s="29"/>
    </row>
    <row r="97" spans="2:18" x14ac:dyDescent="0.25">
      <c r="B97" s="26"/>
      <c r="C97" s="30"/>
      <c r="D97" s="27"/>
      <c r="E97" s="28"/>
      <c r="F97" s="28"/>
      <c r="G97" s="28"/>
      <c r="H97" s="28"/>
      <c r="I97" s="74"/>
      <c r="J97" s="74"/>
      <c r="K97" s="83"/>
      <c r="L97" s="83"/>
      <c r="M9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7" s="74"/>
      <c r="P97" s="74"/>
      <c r="Q97" s="113">
        <f>IF(AND(TestingDataBldg3[[#This Row],[Remediation Material Costs]]="[enter $]",TestingDataBldg3[[#This Row],[Remediation Labor Costs]]="[enter $]"),"[autofill]",SUM(TestingDataBldg3[[#This Row],[Remediation Material Costs]:[Remediation Labor Costs]]))</f>
        <v>0</v>
      </c>
      <c r="R97" s="29"/>
    </row>
    <row r="98" spans="2:18" x14ac:dyDescent="0.25">
      <c r="B98" s="26"/>
      <c r="C98" s="30"/>
      <c r="D98" s="27"/>
      <c r="E98" s="28"/>
      <c r="F98" s="28"/>
      <c r="G98" s="28"/>
      <c r="H98" s="28"/>
      <c r="I98" s="74"/>
      <c r="J98" s="74"/>
      <c r="K98" s="83"/>
      <c r="L98" s="83"/>
      <c r="M9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8" s="74"/>
      <c r="P98" s="74"/>
      <c r="Q98" s="113">
        <f>IF(AND(TestingDataBldg3[[#This Row],[Remediation Material Costs]]="[enter $]",TestingDataBldg3[[#This Row],[Remediation Labor Costs]]="[enter $]"),"[autofill]",SUM(TestingDataBldg3[[#This Row],[Remediation Material Costs]:[Remediation Labor Costs]]))</f>
        <v>0</v>
      </c>
      <c r="R98" s="29"/>
    </row>
    <row r="99" spans="2:18" x14ac:dyDescent="0.25">
      <c r="B99" s="26"/>
      <c r="C99" s="30"/>
      <c r="D99" s="27"/>
      <c r="E99" s="28"/>
      <c r="F99" s="28"/>
      <c r="G99" s="28"/>
      <c r="H99" s="28"/>
      <c r="I99" s="74"/>
      <c r="J99" s="74"/>
      <c r="K99" s="83"/>
      <c r="L99" s="83"/>
      <c r="M9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9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99" s="74"/>
      <c r="P99" s="74"/>
      <c r="Q99" s="113">
        <f>IF(AND(TestingDataBldg3[[#This Row],[Remediation Material Costs]]="[enter $]",TestingDataBldg3[[#This Row],[Remediation Labor Costs]]="[enter $]"),"[autofill]",SUM(TestingDataBldg3[[#This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0" s="74"/>
      <c r="P100" s="74"/>
      <c r="Q100" s="113">
        <f>IF(AND(TestingDataBldg3[[#This Row],[Remediation Material Costs]]="[enter $]",TestingDataBldg3[[#This Row],[Remediation Labor Costs]]="[enter $]"),"[autofill]",SUM(TestingDataBldg3[[#This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1" s="74"/>
      <c r="P101" s="74"/>
      <c r="Q101" s="113">
        <f>IF(AND(TestingDataBldg3[[#This Row],[Remediation Material Costs]]="[enter $]",TestingDataBldg3[[#This Row],[Remediation Labor Costs]]="[enter $]"),"[autofill]",SUM(TestingDataBldg3[[#This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2" s="74"/>
      <c r="P102" s="74"/>
      <c r="Q102" s="113">
        <f>IF(AND(TestingDataBldg3[[#This Row],[Remediation Material Costs]]="[enter $]",TestingDataBldg3[[#This Row],[Remediation Labor Costs]]="[enter $]"),"[autofill]",SUM(TestingDataBldg3[[#This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3" s="74"/>
      <c r="P103" s="74"/>
      <c r="Q103" s="113">
        <f>IF(AND(TestingDataBldg3[[#This Row],[Remediation Material Costs]]="[enter $]",TestingDataBldg3[[#This Row],[Remediation Labor Costs]]="[enter $]"),"[autofill]",SUM(TestingDataBldg3[[#This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4" s="74"/>
      <c r="P104" s="74"/>
      <c r="Q104" s="113">
        <f>IF(AND(TestingDataBldg3[[#This Row],[Remediation Material Costs]]="[enter $]",TestingDataBldg3[[#This Row],[Remediation Labor Costs]]="[enter $]"),"[autofill]",SUM(TestingDataBldg3[[#This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5" s="74"/>
      <c r="P105" s="74"/>
      <c r="Q105" s="113">
        <f>IF(AND(TestingDataBldg3[[#This Row],[Remediation Material Costs]]="[enter $]",TestingDataBldg3[[#This Row],[Remediation Labor Costs]]="[enter $]"),"[autofill]",SUM(TestingDataBldg3[[#This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6" s="74"/>
      <c r="P106" s="74"/>
      <c r="Q106" s="113">
        <f>IF(AND(TestingDataBldg3[[#This Row],[Remediation Material Costs]]="[enter $]",TestingDataBldg3[[#This Row],[Remediation Labor Costs]]="[enter $]"),"[autofill]",SUM(TestingDataBldg3[[#This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7" s="74"/>
      <c r="P107" s="74"/>
      <c r="Q107" s="113">
        <f>IF(AND(TestingDataBldg3[[#This Row],[Remediation Material Costs]]="[enter $]",TestingDataBldg3[[#This Row],[Remediation Labor Costs]]="[enter $]"),"[autofill]",SUM(TestingDataBldg3[[#This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8" s="74"/>
      <c r="P108" s="74"/>
      <c r="Q108" s="113">
        <f>IF(AND(TestingDataBldg3[[#This Row],[Remediation Material Costs]]="[enter $]",TestingDataBldg3[[#This Row],[Remediation Labor Costs]]="[enter $]"),"[autofill]",SUM(TestingDataBldg3[[#This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0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09" s="74"/>
      <c r="P109" s="74"/>
      <c r="Q109" s="113">
        <f>IF(AND(TestingDataBldg3[[#This Row],[Remediation Material Costs]]="[enter $]",TestingDataBldg3[[#This Row],[Remediation Labor Costs]]="[enter $]"),"[autofill]",SUM(TestingDataBldg3[[#This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0" s="74"/>
      <c r="P110" s="74"/>
      <c r="Q110" s="113">
        <f>IF(AND(TestingDataBldg3[[#This Row],[Remediation Material Costs]]="[enter $]",TestingDataBldg3[[#This Row],[Remediation Labor Costs]]="[enter $]"),"[autofill]",SUM(TestingDataBldg3[[#This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1" s="74"/>
      <c r="P111" s="74"/>
      <c r="Q111" s="113">
        <f>IF(AND(TestingDataBldg3[[#This Row],[Remediation Material Costs]]="[enter $]",TestingDataBldg3[[#This Row],[Remediation Labor Costs]]="[enter $]"),"[autofill]",SUM(TestingDataBldg3[[#This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2" s="74"/>
      <c r="P112" s="74"/>
      <c r="Q112" s="113">
        <f>IF(AND(TestingDataBldg3[[#This Row],[Remediation Material Costs]]="[enter $]",TestingDataBldg3[[#This Row],[Remediation Labor Costs]]="[enter $]"),"[autofill]",SUM(TestingDataBldg3[[#This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3" s="74"/>
      <c r="P113" s="74"/>
      <c r="Q113" s="113">
        <f>IF(AND(TestingDataBldg3[[#This Row],[Remediation Material Costs]]="[enter $]",TestingDataBldg3[[#This Row],[Remediation Labor Costs]]="[enter $]"),"[autofill]",SUM(TestingDataBldg3[[#This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4" s="74"/>
      <c r="P114" s="74"/>
      <c r="Q114" s="113">
        <f>IF(AND(TestingDataBldg3[[#This Row],[Remediation Material Costs]]="[enter $]",TestingDataBldg3[[#This Row],[Remediation Labor Costs]]="[enter $]"),"[autofill]",SUM(TestingDataBldg3[[#This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5" s="74"/>
      <c r="P115" s="74"/>
      <c r="Q115" s="113">
        <f>IF(AND(TestingDataBldg3[[#This Row],[Remediation Material Costs]]="[enter $]",TestingDataBldg3[[#This Row],[Remediation Labor Costs]]="[enter $]"),"[autofill]",SUM(TestingDataBldg3[[#This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6" s="74"/>
      <c r="P116" s="74"/>
      <c r="Q116" s="113">
        <f>IF(AND(TestingDataBldg3[[#This Row],[Remediation Material Costs]]="[enter $]",TestingDataBldg3[[#This Row],[Remediation Labor Costs]]="[enter $]"),"[autofill]",SUM(TestingDataBldg3[[#This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7" s="74"/>
      <c r="P117" s="74"/>
      <c r="Q117" s="113">
        <f>IF(AND(TestingDataBldg3[[#This Row],[Remediation Material Costs]]="[enter $]",TestingDataBldg3[[#This Row],[Remediation Labor Costs]]="[enter $]"),"[autofill]",SUM(TestingDataBldg3[[#This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8" s="74"/>
      <c r="P118" s="74"/>
      <c r="Q118" s="113">
        <f>IF(AND(TestingDataBldg3[[#This Row],[Remediation Material Costs]]="[enter $]",TestingDataBldg3[[#This Row],[Remediation Labor Costs]]="[enter $]"),"[autofill]",SUM(TestingDataBldg3[[#This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1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19" s="74"/>
      <c r="P119" s="74"/>
      <c r="Q119" s="113">
        <f>IF(AND(TestingDataBldg3[[#This Row],[Remediation Material Costs]]="[enter $]",TestingDataBldg3[[#This Row],[Remediation Labor Costs]]="[enter $]"),"[autofill]",SUM(TestingDataBldg3[[#This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0" s="74"/>
      <c r="P120" s="74"/>
      <c r="Q120" s="113">
        <f>IF(AND(TestingDataBldg3[[#This Row],[Remediation Material Costs]]="[enter $]",TestingDataBldg3[[#This Row],[Remediation Labor Costs]]="[enter $]"),"[autofill]",SUM(TestingDataBldg3[[#This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1" s="74"/>
      <c r="P121" s="74"/>
      <c r="Q121" s="113">
        <f>IF(AND(TestingDataBldg3[[#This Row],[Remediation Material Costs]]="[enter $]",TestingDataBldg3[[#This Row],[Remediation Labor Costs]]="[enter $]"),"[autofill]",SUM(TestingDataBldg3[[#This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2" s="74"/>
      <c r="P122" s="74"/>
      <c r="Q122" s="113">
        <f>IF(AND(TestingDataBldg3[[#This Row],[Remediation Material Costs]]="[enter $]",TestingDataBldg3[[#This Row],[Remediation Labor Costs]]="[enter $]"),"[autofill]",SUM(TestingDataBldg3[[#This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3" s="74"/>
      <c r="P123" s="74"/>
      <c r="Q123" s="113">
        <f>IF(AND(TestingDataBldg3[[#This Row],[Remediation Material Costs]]="[enter $]",TestingDataBldg3[[#This Row],[Remediation Labor Costs]]="[enter $]"),"[autofill]",SUM(TestingDataBldg3[[#This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4" s="74"/>
      <c r="P124" s="74"/>
      <c r="Q124" s="113">
        <f>IF(AND(TestingDataBldg3[[#This Row],[Remediation Material Costs]]="[enter $]",TestingDataBldg3[[#This Row],[Remediation Labor Costs]]="[enter $]"),"[autofill]",SUM(TestingDataBldg3[[#This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5" s="74"/>
      <c r="P125" s="74"/>
      <c r="Q125" s="113">
        <f>IF(AND(TestingDataBldg3[[#This Row],[Remediation Material Costs]]="[enter $]",TestingDataBldg3[[#This Row],[Remediation Labor Costs]]="[enter $]"),"[autofill]",SUM(TestingDataBldg3[[#This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6" s="74"/>
      <c r="P126" s="74"/>
      <c r="Q126" s="113">
        <f>IF(AND(TestingDataBldg3[[#This Row],[Remediation Material Costs]]="[enter $]",TestingDataBldg3[[#This Row],[Remediation Labor Costs]]="[enter $]"),"[autofill]",SUM(TestingDataBldg3[[#This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7" s="74"/>
      <c r="P127" s="74"/>
      <c r="Q127" s="113">
        <f>IF(AND(TestingDataBldg3[[#This Row],[Remediation Material Costs]]="[enter $]",TestingDataBldg3[[#This Row],[Remediation Labor Costs]]="[enter $]"),"[autofill]",SUM(TestingDataBldg3[[#This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8" s="74"/>
      <c r="P128" s="74"/>
      <c r="Q128" s="113">
        <f>IF(AND(TestingDataBldg3[[#This Row],[Remediation Material Costs]]="[enter $]",TestingDataBldg3[[#This Row],[Remediation Labor Costs]]="[enter $]"),"[autofill]",SUM(TestingDataBldg3[[#This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2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29" s="74"/>
      <c r="P129" s="74"/>
      <c r="Q129" s="113">
        <f>IF(AND(TestingDataBldg3[[#This Row],[Remediation Material Costs]]="[enter $]",TestingDataBldg3[[#This Row],[Remediation Labor Costs]]="[enter $]"),"[autofill]",SUM(TestingDataBldg3[[#This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0" s="74"/>
      <c r="P130" s="74"/>
      <c r="Q130" s="113">
        <f>IF(AND(TestingDataBldg3[[#This Row],[Remediation Material Costs]]="[enter $]",TestingDataBldg3[[#This Row],[Remediation Labor Costs]]="[enter $]"),"[autofill]",SUM(TestingDataBldg3[[#This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1" s="74"/>
      <c r="P131" s="74"/>
      <c r="Q131" s="113">
        <f>IF(AND(TestingDataBldg3[[#This Row],[Remediation Material Costs]]="[enter $]",TestingDataBldg3[[#This Row],[Remediation Labor Costs]]="[enter $]"),"[autofill]",SUM(TestingDataBldg3[[#This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2" s="74"/>
      <c r="P132" s="74"/>
      <c r="Q132" s="113">
        <f>IF(AND(TestingDataBldg3[[#This Row],[Remediation Material Costs]]="[enter $]",TestingDataBldg3[[#This Row],[Remediation Labor Costs]]="[enter $]"),"[autofill]",SUM(TestingDataBldg3[[#This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3" s="74"/>
      <c r="P133" s="74"/>
      <c r="Q133" s="113">
        <f>IF(AND(TestingDataBldg3[[#This Row],[Remediation Material Costs]]="[enter $]",TestingDataBldg3[[#This Row],[Remediation Labor Costs]]="[enter $]"),"[autofill]",SUM(TestingDataBldg3[[#This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4" s="74"/>
      <c r="P134" s="74"/>
      <c r="Q134" s="113">
        <f>IF(AND(TestingDataBldg3[[#This Row],[Remediation Material Costs]]="[enter $]",TestingDataBldg3[[#This Row],[Remediation Labor Costs]]="[enter $]"),"[autofill]",SUM(TestingDataBldg3[[#This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5" s="74"/>
      <c r="P135" s="74"/>
      <c r="Q135" s="113">
        <f>IF(AND(TestingDataBldg3[[#This Row],[Remediation Material Costs]]="[enter $]",TestingDataBldg3[[#This Row],[Remediation Labor Costs]]="[enter $]"),"[autofill]",SUM(TestingDataBldg3[[#This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6" s="74"/>
      <c r="P136" s="74"/>
      <c r="Q136" s="113">
        <f>IF(AND(TestingDataBldg3[[#This Row],[Remediation Material Costs]]="[enter $]",TestingDataBldg3[[#This Row],[Remediation Labor Costs]]="[enter $]"),"[autofill]",SUM(TestingDataBldg3[[#This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7" s="74"/>
      <c r="P137" s="74"/>
      <c r="Q137" s="113">
        <f>IF(AND(TestingDataBldg3[[#This Row],[Remediation Material Costs]]="[enter $]",TestingDataBldg3[[#This Row],[Remediation Labor Costs]]="[enter $]"),"[autofill]",SUM(TestingDataBldg3[[#This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8" s="74"/>
      <c r="P138" s="74"/>
      <c r="Q138" s="113">
        <f>IF(AND(TestingDataBldg3[[#This Row],[Remediation Material Costs]]="[enter $]",TestingDataBldg3[[#This Row],[Remediation Labor Costs]]="[enter $]"),"[autofill]",SUM(TestingDataBldg3[[#This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3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39" s="74"/>
      <c r="P139" s="74"/>
      <c r="Q139" s="113">
        <f>IF(AND(TestingDataBldg3[[#This Row],[Remediation Material Costs]]="[enter $]",TestingDataBldg3[[#This Row],[Remediation Labor Costs]]="[enter $]"),"[autofill]",SUM(TestingDataBldg3[[#This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0" s="74"/>
      <c r="P140" s="74"/>
      <c r="Q140" s="113">
        <f>IF(AND(TestingDataBldg3[[#This Row],[Remediation Material Costs]]="[enter $]",TestingDataBldg3[[#This Row],[Remediation Labor Costs]]="[enter $]"),"[autofill]",SUM(TestingDataBldg3[[#This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1" s="74"/>
      <c r="P141" s="74"/>
      <c r="Q141" s="113">
        <f>IF(AND(TestingDataBldg3[[#This Row],[Remediation Material Costs]]="[enter $]",TestingDataBldg3[[#This Row],[Remediation Labor Costs]]="[enter $]"),"[autofill]",SUM(TestingDataBldg3[[#This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2" s="74"/>
      <c r="P142" s="74"/>
      <c r="Q142" s="113">
        <f>IF(AND(TestingDataBldg3[[#This Row],[Remediation Material Costs]]="[enter $]",TestingDataBldg3[[#This Row],[Remediation Labor Costs]]="[enter $]"),"[autofill]",SUM(TestingDataBldg3[[#This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3" s="74"/>
      <c r="P143" s="74"/>
      <c r="Q143" s="113">
        <f>IF(AND(TestingDataBldg3[[#This Row],[Remediation Material Costs]]="[enter $]",TestingDataBldg3[[#This Row],[Remediation Labor Costs]]="[enter $]"),"[autofill]",SUM(TestingDataBldg3[[#This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4" s="74"/>
      <c r="P144" s="74"/>
      <c r="Q144" s="113">
        <f>IF(AND(TestingDataBldg3[[#This Row],[Remediation Material Costs]]="[enter $]",TestingDataBldg3[[#This Row],[Remediation Labor Costs]]="[enter $]"),"[autofill]",SUM(TestingDataBldg3[[#This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5" s="74"/>
      <c r="P145" s="74"/>
      <c r="Q145" s="113">
        <f>IF(AND(TestingDataBldg3[[#This Row],[Remediation Material Costs]]="[enter $]",TestingDataBldg3[[#This Row],[Remediation Labor Costs]]="[enter $]"),"[autofill]",SUM(TestingDataBldg3[[#This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6" s="74"/>
      <c r="P146" s="74"/>
      <c r="Q146" s="113">
        <f>IF(AND(TestingDataBldg3[[#This Row],[Remediation Material Costs]]="[enter $]",TestingDataBldg3[[#This Row],[Remediation Labor Costs]]="[enter $]"),"[autofill]",SUM(TestingDataBldg3[[#This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7" s="74"/>
      <c r="P147" s="74"/>
      <c r="Q147" s="113">
        <f>IF(AND(TestingDataBldg3[[#This Row],[Remediation Material Costs]]="[enter $]",TestingDataBldg3[[#This Row],[Remediation Labor Costs]]="[enter $]"),"[autofill]",SUM(TestingDataBldg3[[#This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8" s="74"/>
      <c r="P148" s="74"/>
      <c r="Q148" s="113">
        <f>IF(AND(TestingDataBldg3[[#This Row],[Remediation Material Costs]]="[enter $]",TestingDataBldg3[[#This Row],[Remediation Labor Costs]]="[enter $]"),"[autofill]",SUM(TestingDataBldg3[[#This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4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49" s="74"/>
      <c r="P149" s="74"/>
      <c r="Q149" s="113">
        <f>IF(AND(TestingDataBldg3[[#This Row],[Remediation Material Costs]]="[enter $]",TestingDataBldg3[[#This Row],[Remediation Labor Costs]]="[enter $]"),"[autofill]",SUM(TestingDataBldg3[[#This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0" s="74"/>
      <c r="P150" s="74"/>
      <c r="Q150" s="113">
        <f>IF(AND(TestingDataBldg3[[#This Row],[Remediation Material Costs]]="[enter $]",TestingDataBldg3[[#This Row],[Remediation Labor Costs]]="[enter $]"),"[autofill]",SUM(TestingDataBldg3[[#This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1" s="74"/>
      <c r="P151" s="74"/>
      <c r="Q151" s="113">
        <f>IF(AND(TestingDataBldg3[[#This Row],[Remediation Material Costs]]="[enter $]",TestingDataBldg3[[#This Row],[Remediation Labor Costs]]="[enter $]"),"[autofill]",SUM(TestingDataBldg3[[#This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2" s="74"/>
      <c r="P152" s="74"/>
      <c r="Q152" s="113">
        <f>IF(AND(TestingDataBldg3[[#This Row],[Remediation Material Costs]]="[enter $]",TestingDataBldg3[[#This Row],[Remediation Labor Costs]]="[enter $]"),"[autofill]",SUM(TestingDataBldg3[[#This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3" s="74"/>
      <c r="P153" s="74"/>
      <c r="Q153" s="113">
        <f>IF(AND(TestingDataBldg3[[#This Row],[Remediation Material Costs]]="[enter $]",TestingDataBldg3[[#This Row],[Remediation Labor Costs]]="[enter $]"),"[autofill]",SUM(TestingDataBldg3[[#This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4" s="74"/>
      <c r="P154" s="74"/>
      <c r="Q154" s="113">
        <f>IF(AND(TestingDataBldg3[[#This Row],[Remediation Material Costs]]="[enter $]",TestingDataBldg3[[#This Row],[Remediation Labor Costs]]="[enter $]"),"[autofill]",SUM(TestingDataBldg3[[#This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5" s="74"/>
      <c r="P155" s="74"/>
      <c r="Q155" s="113">
        <f>IF(AND(TestingDataBldg3[[#This Row],[Remediation Material Costs]]="[enter $]",TestingDataBldg3[[#This Row],[Remediation Labor Costs]]="[enter $]"),"[autofill]",SUM(TestingDataBldg3[[#This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6" s="74"/>
      <c r="P156" s="74"/>
      <c r="Q156" s="113">
        <f>IF(AND(TestingDataBldg3[[#This Row],[Remediation Material Costs]]="[enter $]",TestingDataBldg3[[#This Row],[Remediation Labor Costs]]="[enter $]"),"[autofill]",SUM(TestingDataBldg3[[#This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7" s="74"/>
      <c r="P157" s="74"/>
      <c r="Q157" s="113">
        <f>IF(AND(TestingDataBldg3[[#This Row],[Remediation Material Costs]]="[enter $]",TestingDataBldg3[[#This Row],[Remediation Labor Costs]]="[enter $]"),"[autofill]",SUM(TestingDataBldg3[[#This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8" s="74"/>
      <c r="P158" s="74"/>
      <c r="Q158" s="113">
        <f>IF(AND(TestingDataBldg3[[#This Row],[Remediation Material Costs]]="[enter $]",TestingDataBldg3[[#This Row],[Remediation Labor Costs]]="[enter $]"),"[autofill]",SUM(TestingDataBldg3[[#This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5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59" s="74"/>
      <c r="P159" s="74"/>
      <c r="Q159" s="113">
        <f>IF(AND(TestingDataBldg3[[#This Row],[Remediation Material Costs]]="[enter $]",TestingDataBldg3[[#This Row],[Remediation Labor Costs]]="[enter $]"),"[autofill]",SUM(TestingDataBldg3[[#This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0" s="74"/>
      <c r="P160" s="74"/>
      <c r="Q160" s="113">
        <f>IF(AND(TestingDataBldg3[[#This Row],[Remediation Material Costs]]="[enter $]",TestingDataBldg3[[#This Row],[Remediation Labor Costs]]="[enter $]"),"[autofill]",SUM(TestingDataBldg3[[#This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1" s="74"/>
      <c r="P161" s="74"/>
      <c r="Q161" s="113">
        <f>IF(AND(TestingDataBldg3[[#This Row],[Remediation Material Costs]]="[enter $]",TestingDataBldg3[[#This Row],[Remediation Labor Costs]]="[enter $]"),"[autofill]",SUM(TestingDataBldg3[[#This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2" s="74"/>
      <c r="P162" s="74"/>
      <c r="Q162" s="113">
        <f>IF(AND(TestingDataBldg3[[#This Row],[Remediation Material Costs]]="[enter $]",TestingDataBldg3[[#This Row],[Remediation Labor Costs]]="[enter $]"),"[autofill]",SUM(TestingDataBldg3[[#This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3" s="74"/>
      <c r="P163" s="74"/>
      <c r="Q163" s="113">
        <f>IF(AND(TestingDataBldg3[[#This Row],[Remediation Material Costs]]="[enter $]",TestingDataBldg3[[#This Row],[Remediation Labor Costs]]="[enter $]"),"[autofill]",SUM(TestingDataBldg3[[#This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4" s="74"/>
      <c r="P164" s="74"/>
      <c r="Q164" s="113">
        <f>IF(AND(TestingDataBldg3[[#This Row],[Remediation Material Costs]]="[enter $]",TestingDataBldg3[[#This Row],[Remediation Labor Costs]]="[enter $]"),"[autofill]",SUM(TestingDataBldg3[[#This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5" s="74"/>
      <c r="P165" s="74"/>
      <c r="Q165" s="113">
        <f>IF(AND(TestingDataBldg3[[#This Row],[Remediation Material Costs]]="[enter $]",TestingDataBldg3[[#This Row],[Remediation Labor Costs]]="[enter $]"),"[autofill]",SUM(TestingDataBldg3[[#This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6" s="74"/>
      <c r="P166" s="74"/>
      <c r="Q166" s="113">
        <f>IF(AND(TestingDataBldg3[[#This Row],[Remediation Material Costs]]="[enter $]",TestingDataBldg3[[#This Row],[Remediation Labor Costs]]="[enter $]"),"[autofill]",SUM(TestingDataBldg3[[#This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7" s="74"/>
      <c r="P167" s="74"/>
      <c r="Q167" s="113">
        <f>IF(AND(TestingDataBldg3[[#This Row],[Remediation Material Costs]]="[enter $]",TestingDataBldg3[[#This Row],[Remediation Labor Costs]]="[enter $]"),"[autofill]",SUM(TestingDataBldg3[[#This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8" s="74"/>
      <c r="P168" s="74"/>
      <c r="Q168" s="113">
        <f>IF(AND(TestingDataBldg3[[#This Row],[Remediation Material Costs]]="[enter $]",TestingDataBldg3[[#This Row],[Remediation Labor Costs]]="[enter $]"),"[autofill]",SUM(TestingDataBldg3[[#This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6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69" s="74"/>
      <c r="P169" s="74"/>
      <c r="Q169" s="113">
        <f>IF(AND(TestingDataBldg3[[#This Row],[Remediation Material Costs]]="[enter $]",TestingDataBldg3[[#This Row],[Remediation Labor Costs]]="[enter $]"),"[autofill]",SUM(TestingDataBldg3[[#This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0" s="74"/>
      <c r="P170" s="74"/>
      <c r="Q170" s="113">
        <f>IF(AND(TestingDataBldg3[[#This Row],[Remediation Material Costs]]="[enter $]",TestingDataBldg3[[#This Row],[Remediation Labor Costs]]="[enter $]"),"[autofill]",SUM(TestingDataBldg3[[#This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1" s="74"/>
      <c r="P171" s="74"/>
      <c r="Q171" s="113">
        <f>IF(AND(TestingDataBldg3[[#This Row],[Remediation Material Costs]]="[enter $]",TestingDataBldg3[[#This Row],[Remediation Labor Costs]]="[enter $]"),"[autofill]",SUM(TestingDataBldg3[[#This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2" s="74"/>
      <c r="P172" s="74"/>
      <c r="Q172" s="113">
        <f>IF(AND(TestingDataBldg3[[#This Row],[Remediation Material Costs]]="[enter $]",TestingDataBldg3[[#This Row],[Remediation Labor Costs]]="[enter $]"),"[autofill]",SUM(TestingDataBldg3[[#This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3" s="74"/>
      <c r="P173" s="74"/>
      <c r="Q173" s="113">
        <f>IF(AND(TestingDataBldg3[[#This Row],[Remediation Material Costs]]="[enter $]",TestingDataBldg3[[#This Row],[Remediation Labor Costs]]="[enter $]"),"[autofill]",SUM(TestingDataBldg3[[#This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4" s="74"/>
      <c r="P174" s="74"/>
      <c r="Q174" s="113">
        <f>IF(AND(TestingDataBldg3[[#This Row],[Remediation Material Costs]]="[enter $]",TestingDataBldg3[[#This Row],[Remediation Labor Costs]]="[enter $]"),"[autofill]",SUM(TestingDataBldg3[[#This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5" s="74"/>
      <c r="P175" s="74"/>
      <c r="Q175" s="113">
        <f>IF(AND(TestingDataBldg3[[#This Row],[Remediation Material Costs]]="[enter $]",TestingDataBldg3[[#This Row],[Remediation Labor Costs]]="[enter $]"),"[autofill]",SUM(TestingDataBldg3[[#This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6" s="74"/>
      <c r="P176" s="74"/>
      <c r="Q176" s="113">
        <f>IF(AND(TestingDataBldg3[[#This Row],[Remediation Material Costs]]="[enter $]",TestingDataBldg3[[#This Row],[Remediation Labor Costs]]="[enter $]"),"[autofill]",SUM(TestingDataBldg3[[#This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7" s="74"/>
      <c r="P177" s="74"/>
      <c r="Q177" s="113">
        <f>IF(AND(TestingDataBldg3[[#This Row],[Remediation Material Costs]]="[enter $]",TestingDataBldg3[[#This Row],[Remediation Labor Costs]]="[enter $]"),"[autofill]",SUM(TestingDataBldg3[[#This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8" s="74"/>
      <c r="P178" s="74"/>
      <c r="Q178" s="113">
        <f>IF(AND(TestingDataBldg3[[#This Row],[Remediation Material Costs]]="[enter $]",TestingDataBldg3[[#This Row],[Remediation Labor Costs]]="[enter $]"),"[autofill]",SUM(TestingDataBldg3[[#This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7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79" s="74"/>
      <c r="P179" s="74"/>
      <c r="Q179" s="113">
        <f>IF(AND(TestingDataBldg3[[#This Row],[Remediation Material Costs]]="[enter $]",TestingDataBldg3[[#This Row],[Remediation Labor Costs]]="[enter $]"),"[autofill]",SUM(TestingDataBldg3[[#This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0" s="74"/>
      <c r="P180" s="74"/>
      <c r="Q180" s="113">
        <f>IF(AND(TestingDataBldg3[[#This Row],[Remediation Material Costs]]="[enter $]",TestingDataBldg3[[#This Row],[Remediation Labor Costs]]="[enter $]"),"[autofill]",SUM(TestingDataBldg3[[#This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1" s="74"/>
      <c r="P181" s="74"/>
      <c r="Q181" s="113">
        <f>IF(AND(TestingDataBldg3[[#This Row],[Remediation Material Costs]]="[enter $]",TestingDataBldg3[[#This Row],[Remediation Labor Costs]]="[enter $]"),"[autofill]",SUM(TestingDataBldg3[[#This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2" s="74"/>
      <c r="P182" s="74"/>
      <c r="Q182" s="113">
        <f>IF(AND(TestingDataBldg3[[#This Row],[Remediation Material Costs]]="[enter $]",TestingDataBldg3[[#This Row],[Remediation Labor Costs]]="[enter $]"),"[autofill]",SUM(TestingDataBldg3[[#This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3" s="74"/>
      <c r="P183" s="74"/>
      <c r="Q183" s="113">
        <f>IF(AND(TestingDataBldg3[[#This Row],[Remediation Material Costs]]="[enter $]",TestingDataBldg3[[#This Row],[Remediation Labor Costs]]="[enter $]"),"[autofill]",SUM(TestingDataBldg3[[#This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4" s="74"/>
      <c r="P184" s="74"/>
      <c r="Q184" s="113">
        <f>IF(AND(TestingDataBldg3[[#This Row],[Remediation Material Costs]]="[enter $]",TestingDataBldg3[[#This Row],[Remediation Labor Costs]]="[enter $]"),"[autofill]",SUM(TestingDataBldg3[[#This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5" s="74"/>
      <c r="P185" s="74"/>
      <c r="Q185" s="113">
        <f>IF(AND(TestingDataBldg3[[#This Row],[Remediation Material Costs]]="[enter $]",TestingDataBldg3[[#This Row],[Remediation Labor Costs]]="[enter $]"),"[autofill]",SUM(TestingDataBldg3[[#This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6" s="74"/>
      <c r="P186" s="74"/>
      <c r="Q186" s="113">
        <f>IF(AND(TestingDataBldg3[[#This Row],[Remediation Material Costs]]="[enter $]",TestingDataBldg3[[#This Row],[Remediation Labor Costs]]="[enter $]"),"[autofill]",SUM(TestingDataBldg3[[#This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7" s="74"/>
      <c r="P187" s="74"/>
      <c r="Q187" s="113">
        <f>IF(AND(TestingDataBldg3[[#This Row],[Remediation Material Costs]]="[enter $]",TestingDataBldg3[[#This Row],[Remediation Labor Costs]]="[enter $]"),"[autofill]",SUM(TestingDataBldg3[[#This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8" s="74"/>
      <c r="P188" s="74"/>
      <c r="Q188" s="113">
        <f>IF(AND(TestingDataBldg3[[#This Row],[Remediation Material Costs]]="[enter $]",TestingDataBldg3[[#This Row],[Remediation Labor Costs]]="[enter $]"),"[autofill]",SUM(TestingDataBldg3[[#This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8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89" s="74"/>
      <c r="P189" s="74"/>
      <c r="Q189" s="113">
        <f>IF(AND(TestingDataBldg3[[#This Row],[Remediation Material Costs]]="[enter $]",TestingDataBldg3[[#This Row],[Remediation Labor Costs]]="[enter $]"),"[autofill]",SUM(TestingDataBldg3[[#This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0" s="74"/>
      <c r="P190" s="74"/>
      <c r="Q190" s="113">
        <f>IF(AND(TestingDataBldg3[[#This Row],[Remediation Material Costs]]="[enter $]",TestingDataBldg3[[#This Row],[Remediation Labor Costs]]="[enter $]"),"[autofill]",SUM(TestingDataBldg3[[#This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1" s="74"/>
      <c r="P191" s="74"/>
      <c r="Q191" s="113">
        <f>IF(AND(TestingDataBldg3[[#This Row],[Remediation Material Costs]]="[enter $]",TestingDataBldg3[[#This Row],[Remediation Labor Costs]]="[enter $]"),"[autofill]",SUM(TestingDataBldg3[[#This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2" s="74"/>
      <c r="P192" s="74"/>
      <c r="Q192" s="113">
        <f>IF(AND(TestingDataBldg3[[#This Row],[Remediation Material Costs]]="[enter $]",TestingDataBldg3[[#This Row],[Remediation Labor Costs]]="[enter $]"),"[autofill]",SUM(TestingDataBldg3[[#This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3" s="74"/>
      <c r="P193" s="74"/>
      <c r="Q193" s="113">
        <f>IF(AND(TestingDataBldg3[[#This Row],[Remediation Material Costs]]="[enter $]",TestingDataBldg3[[#This Row],[Remediation Labor Costs]]="[enter $]"),"[autofill]",SUM(TestingDataBldg3[[#This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4" s="74"/>
      <c r="P194" s="74"/>
      <c r="Q194" s="113">
        <f>IF(AND(TestingDataBldg3[[#This Row],[Remediation Material Costs]]="[enter $]",TestingDataBldg3[[#This Row],[Remediation Labor Costs]]="[enter $]"),"[autofill]",SUM(TestingDataBldg3[[#This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5" s="74"/>
      <c r="P195" s="74"/>
      <c r="Q195" s="113">
        <f>IF(AND(TestingDataBldg3[[#This Row],[Remediation Material Costs]]="[enter $]",TestingDataBldg3[[#This Row],[Remediation Labor Costs]]="[enter $]"),"[autofill]",SUM(TestingDataBldg3[[#This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6" s="74"/>
      <c r="P196" s="74"/>
      <c r="Q196" s="113">
        <f>IF(AND(TestingDataBldg3[[#This Row],[Remediation Material Costs]]="[enter $]",TestingDataBldg3[[#This Row],[Remediation Labor Costs]]="[enter $]"),"[autofill]",SUM(TestingDataBldg3[[#This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7" s="74"/>
      <c r="P197" s="74"/>
      <c r="Q197" s="113">
        <f>IF(AND(TestingDataBldg3[[#This Row],[Remediation Material Costs]]="[enter $]",TestingDataBldg3[[#This Row],[Remediation Labor Costs]]="[enter $]"),"[autofill]",SUM(TestingDataBldg3[[#This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8" s="74"/>
      <c r="P198" s="74"/>
      <c r="Q198" s="113">
        <f>IF(AND(TestingDataBldg3[[#This Row],[Remediation Material Costs]]="[enter $]",TestingDataBldg3[[#This Row],[Remediation Labor Costs]]="[enter $]"),"[autofill]",SUM(TestingDataBldg3[[#This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19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199" s="74"/>
      <c r="P199" s="74"/>
      <c r="Q199" s="113">
        <f>IF(AND(TestingDataBldg3[[#This Row],[Remediation Material Costs]]="[enter $]",TestingDataBldg3[[#This Row],[Remediation Labor Costs]]="[enter $]"),"[autofill]",SUM(TestingDataBldg3[[#This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0" s="74"/>
      <c r="P200" s="74"/>
      <c r="Q200" s="113">
        <f>IF(AND(TestingDataBldg3[[#This Row],[Remediation Material Costs]]="[enter $]",TestingDataBldg3[[#This Row],[Remediation Labor Costs]]="[enter $]"),"[autofill]",SUM(TestingDataBldg3[[#This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1" s="74"/>
      <c r="P201" s="74"/>
      <c r="Q201" s="113">
        <f>IF(AND(TestingDataBldg3[[#This Row],[Remediation Material Costs]]="[enter $]",TestingDataBldg3[[#This Row],[Remediation Labor Costs]]="[enter $]"),"[autofill]",SUM(TestingDataBldg3[[#This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2" s="74"/>
      <c r="P202" s="74"/>
      <c r="Q202" s="113">
        <f>IF(AND(TestingDataBldg3[[#This Row],[Remediation Material Costs]]="[enter $]",TestingDataBldg3[[#This Row],[Remediation Labor Costs]]="[enter $]"),"[autofill]",SUM(TestingDataBldg3[[#This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3" s="74"/>
      <c r="P203" s="74"/>
      <c r="Q203" s="113">
        <f>IF(AND(TestingDataBldg3[[#This Row],[Remediation Material Costs]]="[enter $]",TestingDataBldg3[[#This Row],[Remediation Labor Costs]]="[enter $]"),"[autofill]",SUM(TestingDataBldg3[[#This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4" s="74"/>
      <c r="P204" s="74"/>
      <c r="Q204" s="113">
        <f>IF(AND(TestingDataBldg3[[#This Row],[Remediation Material Costs]]="[enter $]",TestingDataBldg3[[#This Row],[Remediation Labor Costs]]="[enter $]"),"[autofill]",SUM(TestingDataBldg3[[#This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5" s="74"/>
      <c r="P205" s="74"/>
      <c r="Q205" s="113">
        <f>IF(AND(TestingDataBldg3[[#This Row],[Remediation Material Costs]]="[enter $]",TestingDataBldg3[[#This Row],[Remediation Labor Costs]]="[enter $]"),"[autofill]",SUM(TestingDataBldg3[[#This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6" s="74"/>
      <c r="P206" s="74"/>
      <c r="Q206" s="113">
        <f>IF(AND(TestingDataBldg3[[#This Row],[Remediation Material Costs]]="[enter $]",TestingDataBldg3[[#This Row],[Remediation Labor Costs]]="[enter $]"),"[autofill]",SUM(TestingDataBldg3[[#This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7" s="74"/>
      <c r="P207" s="74"/>
      <c r="Q207" s="113">
        <f>IF(AND(TestingDataBldg3[[#This Row],[Remediation Material Costs]]="[enter $]",TestingDataBldg3[[#This Row],[Remediation Labor Costs]]="[enter $]"),"[autofill]",SUM(TestingDataBldg3[[#This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8" s="74"/>
      <c r="P208" s="74"/>
      <c r="Q208" s="113">
        <f>IF(AND(TestingDataBldg3[[#This Row],[Remediation Material Costs]]="[enter $]",TestingDataBldg3[[#This Row],[Remediation Labor Costs]]="[enter $]"),"[autofill]",SUM(TestingDataBldg3[[#This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0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09" s="74"/>
      <c r="P209" s="74"/>
      <c r="Q209" s="113">
        <f>IF(AND(TestingDataBldg3[[#This Row],[Remediation Material Costs]]="[enter $]",TestingDataBldg3[[#This Row],[Remediation Labor Costs]]="[enter $]"),"[autofill]",SUM(TestingDataBldg3[[#This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0" s="74"/>
      <c r="P210" s="74"/>
      <c r="Q210" s="113">
        <f>IF(AND(TestingDataBldg3[[#This Row],[Remediation Material Costs]]="[enter $]",TestingDataBldg3[[#This Row],[Remediation Labor Costs]]="[enter $]"),"[autofill]",SUM(TestingDataBldg3[[#This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1" s="74"/>
      <c r="P211" s="74"/>
      <c r="Q211" s="113">
        <f>IF(AND(TestingDataBldg3[[#This Row],[Remediation Material Costs]]="[enter $]",TestingDataBldg3[[#This Row],[Remediation Labor Costs]]="[enter $]"),"[autofill]",SUM(TestingDataBldg3[[#This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2" s="74"/>
      <c r="P212" s="74"/>
      <c r="Q212" s="113">
        <f>IF(AND(TestingDataBldg3[[#This Row],[Remediation Material Costs]]="[enter $]",TestingDataBldg3[[#This Row],[Remediation Labor Costs]]="[enter $]"),"[autofill]",SUM(TestingDataBldg3[[#This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3" s="74"/>
      <c r="P213" s="74"/>
      <c r="Q213" s="113">
        <f>IF(AND(TestingDataBldg3[[#This Row],[Remediation Material Costs]]="[enter $]",TestingDataBldg3[[#This Row],[Remediation Labor Costs]]="[enter $]"),"[autofill]",SUM(TestingDataBldg3[[#This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4" s="74"/>
      <c r="P214" s="74"/>
      <c r="Q214" s="113">
        <f>IF(AND(TestingDataBldg3[[#This Row],[Remediation Material Costs]]="[enter $]",TestingDataBldg3[[#This Row],[Remediation Labor Costs]]="[enter $]"),"[autofill]",SUM(TestingDataBldg3[[#This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5" s="74"/>
      <c r="P215" s="74"/>
      <c r="Q215" s="113">
        <f>IF(AND(TestingDataBldg3[[#This Row],[Remediation Material Costs]]="[enter $]",TestingDataBldg3[[#This Row],[Remediation Labor Costs]]="[enter $]"),"[autofill]",SUM(TestingDataBldg3[[#This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6" s="74"/>
      <c r="P216" s="74"/>
      <c r="Q216" s="113">
        <f>IF(AND(TestingDataBldg3[[#This Row],[Remediation Material Costs]]="[enter $]",TestingDataBldg3[[#This Row],[Remediation Labor Costs]]="[enter $]"),"[autofill]",SUM(TestingDataBldg3[[#This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7" s="74"/>
      <c r="P217" s="74"/>
      <c r="Q217" s="113">
        <f>IF(AND(TestingDataBldg3[[#This Row],[Remediation Material Costs]]="[enter $]",TestingDataBldg3[[#This Row],[Remediation Labor Costs]]="[enter $]"),"[autofill]",SUM(TestingDataBldg3[[#This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8" s="74"/>
      <c r="P218" s="74"/>
      <c r="Q218" s="113">
        <f>IF(AND(TestingDataBldg3[[#This Row],[Remediation Material Costs]]="[enter $]",TestingDataBldg3[[#This Row],[Remediation Labor Costs]]="[enter $]"),"[autofill]",SUM(TestingDataBldg3[[#This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1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19" s="74"/>
      <c r="P219" s="74"/>
      <c r="Q219" s="113">
        <f>IF(AND(TestingDataBldg3[[#This Row],[Remediation Material Costs]]="[enter $]",TestingDataBldg3[[#This Row],[Remediation Labor Costs]]="[enter $]"),"[autofill]",SUM(TestingDataBldg3[[#This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0" s="74"/>
      <c r="P220" s="74"/>
      <c r="Q220" s="113">
        <f>IF(AND(TestingDataBldg3[[#This Row],[Remediation Material Costs]]="[enter $]",TestingDataBldg3[[#This Row],[Remediation Labor Costs]]="[enter $]"),"[autofill]",SUM(TestingDataBldg3[[#This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1" s="74"/>
      <c r="P221" s="74"/>
      <c r="Q221" s="113">
        <f>IF(AND(TestingDataBldg3[[#This Row],[Remediation Material Costs]]="[enter $]",TestingDataBldg3[[#This Row],[Remediation Labor Costs]]="[enter $]"),"[autofill]",SUM(TestingDataBldg3[[#This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2" s="74"/>
      <c r="P222" s="74"/>
      <c r="Q222" s="113">
        <f>IF(AND(TestingDataBldg3[[#This Row],[Remediation Material Costs]]="[enter $]",TestingDataBldg3[[#This Row],[Remediation Labor Costs]]="[enter $]"),"[autofill]",SUM(TestingDataBldg3[[#This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3" s="74"/>
      <c r="P223" s="74"/>
      <c r="Q223" s="113">
        <f>IF(AND(TestingDataBldg3[[#This Row],[Remediation Material Costs]]="[enter $]",TestingDataBldg3[[#This Row],[Remediation Labor Costs]]="[enter $]"),"[autofill]",SUM(TestingDataBldg3[[#This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4" s="74"/>
      <c r="P224" s="74"/>
      <c r="Q224" s="113">
        <f>IF(AND(TestingDataBldg3[[#This Row],[Remediation Material Costs]]="[enter $]",TestingDataBldg3[[#This Row],[Remediation Labor Costs]]="[enter $]"),"[autofill]",SUM(TestingDataBldg3[[#This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5" s="74"/>
      <c r="P225" s="74"/>
      <c r="Q225" s="113">
        <f>IF(AND(TestingDataBldg3[[#This Row],[Remediation Material Costs]]="[enter $]",TestingDataBldg3[[#This Row],[Remediation Labor Costs]]="[enter $]"),"[autofill]",SUM(TestingDataBldg3[[#This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6" s="74"/>
      <c r="P226" s="74"/>
      <c r="Q226" s="113">
        <f>IF(AND(TestingDataBldg3[[#This Row],[Remediation Material Costs]]="[enter $]",TestingDataBldg3[[#This Row],[Remediation Labor Costs]]="[enter $]"),"[autofill]",SUM(TestingDataBldg3[[#This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7" s="74"/>
      <c r="P227" s="74"/>
      <c r="Q227" s="113">
        <f>IF(AND(TestingDataBldg3[[#This Row],[Remediation Material Costs]]="[enter $]",TestingDataBldg3[[#This Row],[Remediation Labor Costs]]="[enter $]"),"[autofill]",SUM(TestingDataBldg3[[#This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8" s="74"/>
      <c r="P228" s="74"/>
      <c r="Q228" s="113">
        <f>IF(AND(TestingDataBldg3[[#This Row],[Remediation Material Costs]]="[enter $]",TestingDataBldg3[[#This Row],[Remediation Labor Costs]]="[enter $]"),"[autofill]",SUM(TestingDataBldg3[[#This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2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29" s="74"/>
      <c r="P229" s="74"/>
      <c r="Q229" s="113">
        <f>IF(AND(TestingDataBldg3[[#This Row],[Remediation Material Costs]]="[enter $]",TestingDataBldg3[[#This Row],[Remediation Labor Costs]]="[enter $]"),"[autofill]",SUM(TestingDataBldg3[[#This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0" s="74"/>
      <c r="P230" s="74"/>
      <c r="Q230" s="113">
        <f>IF(AND(TestingDataBldg3[[#This Row],[Remediation Material Costs]]="[enter $]",TestingDataBldg3[[#This Row],[Remediation Labor Costs]]="[enter $]"),"[autofill]",SUM(TestingDataBldg3[[#This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1" s="74"/>
      <c r="P231" s="74"/>
      <c r="Q231" s="113">
        <f>IF(AND(TestingDataBldg3[[#This Row],[Remediation Material Costs]]="[enter $]",TestingDataBldg3[[#This Row],[Remediation Labor Costs]]="[enter $]"),"[autofill]",SUM(TestingDataBldg3[[#This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2" s="74"/>
      <c r="P232" s="74"/>
      <c r="Q232" s="113">
        <f>IF(AND(TestingDataBldg3[[#This Row],[Remediation Material Costs]]="[enter $]",TestingDataBldg3[[#This Row],[Remediation Labor Costs]]="[enter $]"),"[autofill]",SUM(TestingDataBldg3[[#This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3" s="74"/>
      <c r="P233" s="74"/>
      <c r="Q233" s="113">
        <f>IF(AND(TestingDataBldg3[[#This Row],[Remediation Material Costs]]="[enter $]",TestingDataBldg3[[#This Row],[Remediation Labor Costs]]="[enter $]"),"[autofill]",SUM(TestingDataBldg3[[#This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4" s="74"/>
      <c r="P234" s="74"/>
      <c r="Q234" s="113">
        <f>IF(AND(TestingDataBldg3[[#This Row],[Remediation Material Costs]]="[enter $]",TestingDataBldg3[[#This Row],[Remediation Labor Costs]]="[enter $]"),"[autofill]",SUM(TestingDataBldg3[[#This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5" s="74"/>
      <c r="P235" s="74"/>
      <c r="Q235" s="113">
        <f>IF(AND(TestingDataBldg3[[#This Row],[Remediation Material Costs]]="[enter $]",TestingDataBldg3[[#This Row],[Remediation Labor Costs]]="[enter $]"),"[autofill]",SUM(TestingDataBldg3[[#This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6" s="74"/>
      <c r="P236" s="74"/>
      <c r="Q236" s="113">
        <f>IF(AND(TestingDataBldg3[[#This Row],[Remediation Material Costs]]="[enter $]",TestingDataBldg3[[#This Row],[Remediation Labor Costs]]="[enter $]"),"[autofill]",SUM(TestingDataBldg3[[#This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7" s="74"/>
      <c r="P237" s="74"/>
      <c r="Q237" s="113">
        <f>IF(AND(TestingDataBldg3[[#This Row],[Remediation Material Costs]]="[enter $]",TestingDataBldg3[[#This Row],[Remediation Labor Costs]]="[enter $]"),"[autofill]",SUM(TestingDataBldg3[[#This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8" s="74"/>
      <c r="P238" s="74"/>
      <c r="Q238" s="113">
        <f>IF(AND(TestingDataBldg3[[#This Row],[Remediation Material Costs]]="[enter $]",TestingDataBldg3[[#This Row],[Remediation Labor Costs]]="[enter $]"),"[autofill]",SUM(TestingDataBldg3[[#This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3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39" s="74"/>
      <c r="P239" s="74"/>
      <c r="Q239" s="113">
        <f>IF(AND(TestingDataBldg3[[#This Row],[Remediation Material Costs]]="[enter $]",TestingDataBldg3[[#This Row],[Remediation Labor Costs]]="[enter $]"),"[autofill]",SUM(TestingDataBldg3[[#This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0" s="74"/>
      <c r="P240" s="74"/>
      <c r="Q240" s="113">
        <f>IF(AND(TestingDataBldg3[[#This Row],[Remediation Material Costs]]="[enter $]",TestingDataBldg3[[#This Row],[Remediation Labor Costs]]="[enter $]"),"[autofill]",SUM(TestingDataBldg3[[#This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1" s="74"/>
      <c r="P241" s="74"/>
      <c r="Q241" s="113">
        <f>IF(AND(TestingDataBldg3[[#This Row],[Remediation Material Costs]]="[enter $]",TestingDataBldg3[[#This Row],[Remediation Labor Costs]]="[enter $]"),"[autofill]",SUM(TestingDataBldg3[[#This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2" s="74"/>
      <c r="P242" s="74"/>
      <c r="Q242" s="113">
        <f>IF(AND(TestingDataBldg3[[#This Row],[Remediation Material Costs]]="[enter $]",TestingDataBldg3[[#This Row],[Remediation Labor Costs]]="[enter $]"),"[autofill]",SUM(TestingDataBldg3[[#This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3" s="74"/>
      <c r="P243" s="74"/>
      <c r="Q243" s="113">
        <f>IF(AND(TestingDataBldg3[[#This Row],[Remediation Material Costs]]="[enter $]",TestingDataBldg3[[#This Row],[Remediation Labor Costs]]="[enter $]"),"[autofill]",SUM(TestingDataBldg3[[#This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4" s="74"/>
      <c r="P244" s="74"/>
      <c r="Q244" s="113">
        <f>IF(AND(TestingDataBldg3[[#This Row],[Remediation Material Costs]]="[enter $]",TestingDataBldg3[[#This Row],[Remediation Labor Costs]]="[enter $]"),"[autofill]",SUM(TestingDataBldg3[[#This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5" s="74"/>
      <c r="P245" s="74"/>
      <c r="Q245" s="113">
        <f>IF(AND(TestingDataBldg3[[#This Row],[Remediation Material Costs]]="[enter $]",TestingDataBldg3[[#This Row],[Remediation Labor Costs]]="[enter $]"),"[autofill]",SUM(TestingDataBldg3[[#This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6" s="74"/>
      <c r="P246" s="74"/>
      <c r="Q246" s="113">
        <f>IF(AND(TestingDataBldg3[[#This Row],[Remediation Material Costs]]="[enter $]",TestingDataBldg3[[#This Row],[Remediation Labor Costs]]="[enter $]"),"[autofill]",SUM(TestingDataBldg3[[#This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7" s="74"/>
      <c r="P247" s="74"/>
      <c r="Q247" s="113">
        <f>IF(AND(TestingDataBldg3[[#This Row],[Remediation Material Costs]]="[enter $]",TestingDataBldg3[[#This Row],[Remediation Labor Costs]]="[enter $]"),"[autofill]",SUM(TestingDataBldg3[[#This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8" s="74"/>
      <c r="P248" s="74"/>
      <c r="Q248" s="113">
        <f>IF(AND(TestingDataBldg3[[#This Row],[Remediation Material Costs]]="[enter $]",TestingDataBldg3[[#This Row],[Remediation Labor Costs]]="[enter $]"),"[autofill]",SUM(TestingDataBldg3[[#This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4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49" s="74"/>
      <c r="P249" s="74"/>
      <c r="Q249" s="113">
        <f>IF(AND(TestingDataBldg3[[#This Row],[Remediation Material Costs]]="[enter $]",TestingDataBldg3[[#This Row],[Remediation Labor Costs]]="[enter $]"),"[autofill]",SUM(TestingDataBldg3[[#This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0" s="74"/>
      <c r="P250" s="74"/>
      <c r="Q250" s="113">
        <f>IF(AND(TestingDataBldg3[[#This Row],[Remediation Material Costs]]="[enter $]",TestingDataBldg3[[#This Row],[Remediation Labor Costs]]="[enter $]"),"[autofill]",SUM(TestingDataBldg3[[#This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1" s="74"/>
      <c r="P251" s="74"/>
      <c r="Q251" s="113">
        <f>IF(AND(TestingDataBldg3[[#This Row],[Remediation Material Costs]]="[enter $]",TestingDataBldg3[[#This Row],[Remediation Labor Costs]]="[enter $]"),"[autofill]",SUM(TestingDataBldg3[[#This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2" s="74"/>
      <c r="P252" s="74"/>
      <c r="Q252" s="113">
        <f>IF(AND(TestingDataBldg3[[#This Row],[Remediation Material Costs]]="[enter $]",TestingDataBldg3[[#This Row],[Remediation Labor Costs]]="[enter $]"),"[autofill]",SUM(TestingDataBldg3[[#This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3" s="74"/>
      <c r="P253" s="74"/>
      <c r="Q253" s="113">
        <f>IF(AND(TestingDataBldg3[[#This Row],[Remediation Material Costs]]="[enter $]",TestingDataBldg3[[#This Row],[Remediation Labor Costs]]="[enter $]"),"[autofill]",SUM(TestingDataBldg3[[#This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4" s="74"/>
      <c r="P254" s="74"/>
      <c r="Q254" s="113">
        <f>IF(AND(TestingDataBldg3[[#This Row],[Remediation Material Costs]]="[enter $]",TestingDataBldg3[[#This Row],[Remediation Labor Costs]]="[enter $]"),"[autofill]",SUM(TestingDataBldg3[[#This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5" s="74"/>
      <c r="P255" s="74"/>
      <c r="Q255" s="113">
        <f>IF(AND(TestingDataBldg3[[#This Row],[Remediation Material Costs]]="[enter $]",TestingDataBldg3[[#This Row],[Remediation Labor Costs]]="[enter $]"),"[autofill]",SUM(TestingDataBldg3[[#This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6" s="74"/>
      <c r="P256" s="74"/>
      <c r="Q256" s="113">
        <f>IF(AND(TestingDataBldg3[[#This Row],[Remediation Material Costs]]="[enter $]",TestingDataBldg3[[#This Row],[Remediation Labor Costs]]="[enter $]"),"[autofill]",SUM(TestingDataBldg3[[#This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7" s="74"/>
      <c r="P257" s="74"/>
      <c r="Q257" s="113">
        <f>IF(AND(TestingDataBldg3[[#This Row],[Remediation Material Costs]]="[enter $]",TestingDataBldg3[[#This Row],[Remediation Labor Costs]]="[enter $]"),"[autofill]",SUM(TestingDataBldg3[[#This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8" s="74"/>
      <c r="P258" s="74"/>
      <c r="Q258" s="113">
        <f>IF(AND(TestingDataBldg3[[#This Row],[Remediation Material Costs]]="[enter $]",TestingDataBldg3[[#This Row],[Remediation Labor Costs]]="[enter $]"),"[autofill]",SUM(TestingDataBldg3[[#This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5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59" s="74"/>
      <c r="P259" s="74"/>
      <c r="Q259" s="113">
        <f>IF(AND(TestingDataBldg3[[#This Row],[Remediation Material Costs]]="[enter $]",TestingDataBldg3[[#This Row],[Remediation Labor Costs]]="[enter $]"),"[autofill]",SUM(TestingDataBldg3[[#This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0" s="74"/>
      <c r="P260" s="74"/>
      <c r="Q260" s="113">
        <f>IF(AND(TestingDataBldg3[[#This Row],[Remediation Material Costs]]="[enter $]",TestingDataBldg3[[#This Row],[Remediation Labor Costs]]="[enter $]"),"[autofill]",SUM(TestingDataBldg3[[#This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1" s="74"/>
      <c r="P261" s="74"/>
      <c r="Q261" s="113">
        <f>IF(AND(TestingDataBldg3[[#This Row],[Remediation Material Costs]]="[enter $]",TestingDataBldg3[[#This Row],[Remediation Labor Costs]]="[enter $]"),"[autofill]",SUM(TestingDataBldg3[[#This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2" s="74"/>
      <c r="P262" s="74"/>
      <c r="Q262" s="113">
        <f>IF(AND(TestingDataBldg3[[#This Row],[Remediation Material Costs]]="[enter $]",TestingDataBldg3[[#This Row],[Remediation Labor Costs]]="[enter $]"),"[autofill]",SUM(TestingDataBldg3[[#This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3" s="74"/>
      <c r="P263" s="74"/>
      <c r="Q263" s="113">
        <f>IF(AND(TestingDataBldg3[[#This Row],[Remediation Material Costs]]="[enter $]",TestingDataBldg3[[#This Row],[Remediation Labor Costs]]="[enter $]"),"[autofill]",SUM(TestingDataBldg3[[#This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4" s="74"/>
      <c r="P264" s="74"/>
      <c r="Q264" s="113">
        <f>IF(AND(TestingDataBldg3[[#This Row],[Remediation Material Costs]]="[enter $]",TestingDataBldg3[[#This Row],[Remediation Labor Costs]]="[enter $]"),"[autofill]",SUM(TestingDataBldg3[[#This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5" s="74"/>
      <c r="P265" s="74"/>
      <c r="Q265" s="113">
        <f>IF(AND(TestingDataBldg3[[#This Row],[Remediation Material Costs]]="[enter $]",TestingDataBldg3[[#This Row],[Remediation Labor Costs]]="[enter $]"),"[autofill]",SUM(TestingDataBldg3[[#This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6" s="74"/>
      <c r="P266" s="74"/>
      <c r="Q266" s="113">
        <f>IF(AND(TestingDataBldg3[[#This Row],[Remediation Material Costs]]="[enter $]",TestingDataBldg3[[#This Row],[Remediation Labor Costs]]="[enter $]"),"[autofill]",SUM(TestingDataBldg3[[#This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7" s="74"/>
      <c r="P267" s="74"/>
      <c r="Q267" s="113">
        <f>IF(AND(TestingDataBldg3[[#This Row],[Remediation Material Costs]]="[enter $]",TestingDataBldg3[[#This Row],[Remediation Labor Costs]]="[enter $]"),"[autofill]",SUM(TestingDataBldg3[[#This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8" s="74"/>
      <c r="P268" s="74"/>
      <c r="Q268" s="113">
        <f>IF(AND(TestingDataBldg3[[#This Row],[Remediation Material Costs]]="[enter $]",TestingDataBldg3[[#This Row],[Remediation Labor Costs]]="[enter $]"),"[autofill]",SUM(TestingDataBldg3[[#This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6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69" s="74"/>
      <c r="P269" s="74"/>
      <c r="Q269" s="113">
        <f>IF(AND(TestingDataBldg3[[#This Row],[Remediation Material Costs]]="[enter $]",TestingDataBldg3[[#This Row],[Remediation Labor Costs]]="[enter $]"),"[autofill]",SUM(TestingDataBldg3[[#This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0" s="74"/>
      <c r="P270" s="74"/>
      <c r="Q270" s="113">
        <f>IF(AND(TestingDataBldg3[[#This Row],[Remediation Material Costs]]="[enter $]",TestingDataBldg3[[#This Row],[Remediation Labor Costs]]="[enter $]"),"[autofill]",SUM(TestingDataBldg3[[#This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1" s="74"/>
      <c r="P271" s="74"/>
      <c r="Q271" s="113">
        <f>IF(AND(TestingDataBldg3[[#This Row],[Remediation Material Costs]]="[enter $]",TestingDataBldg3[[#This Row],[Remediation Labor Costs]]="[enter $]"),"[autofill]",SUM(TestingDataBldg3[[#This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2" s="74"/>
      <c r="P272" s="74"/>
      <c r="Q272" s="113">
        <f>IF(AND(TestingDataBldg3[[#This Row],[Remediation Material Costs]]="[enter $]",TestingDataBldg3[[#This Row],[Remediation Labor Costs]]="[enter $]"),"[autofill]",SUM(TestingDataBldg3[[#This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3" s="74"/>
      <c r="P273" s="74"/>
      <c r="Q273" s="113">
        <f>IF(AND(TestingDataBldg3[[#This Row],[Remediation Material Costs]]="[enter $]",TestingDataBldg3[[#This Row],[Remediation Labor Costs]]="[enter $]"),"[autofill]",SUM(TestingDataBldg3[[#This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4" s="74"/>
      <c r="P274" s="74"/>
      <c r="Q274" s="113">
        <f>IF(AND(TestingDataBldg3[[#This Row],[Remediation Material Costs]]="[enter $]",TestingDataBldg3[[#This Row],[Remediation Labor Costs]]="[enter $]"),"[autofill]",SUM(TestingDataBldg3[[#This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5" s="74"/>
      <c r="P275" s="74"/>
      <c r="Q275" s="113">
        <f>IF(AND(TestingDataBldg3[[#This Row],[Remediation Material Costs]]="[enter $]",TestingDataBldg3[[#This Row],[Remediation Labor Costs]]="[enter $]"),"[autofill]",SUM(TestingDataBldg3[[#This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6" s="74"/>
      <c r="P276" s="74"/>
      <c r="Q276" s="113">
        <f>IF(AND(TestingDataBldg3[[#This Row],[Remediation Material Costs]]="[enter $]",TestingDataBldg3[[#This Row],[Remediation Labor Costs]]="[enter $]"),"[autofill]",SUM(TestingDataBldg3[[#This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7" s="74"/>
      <c r="P277" s="74"/>
      <c r="Q277" s="113">
        <f>IF(AND(TestingDataBldg3[[#This Row],[Remediation Material Costs]]="[enter $]",TestingDataBldg3[[#This Row],[Remediation Labor Costs]]="[enter $]"),"[autofill]",SUM(TestingDataBldg3[[#This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8" s="74"/>
      <c r="P278" s="74"/>
      <c r="Q278" s="113">
        <f>IF(AND(TestingDataBldg3[[#This Row],[Remediation Material Costs]]="[enter $]",TestingDataBldg3[[#This Row],[Remediation Labor Costs]]="[enter $]"),"[autofill]",SUM(TestingDataBldg3[[#This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7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79" s="74"/>
      <c r="P279" s="74"/>
      <c r="Q279" s="113">
        <f>IF(AND(TestingDataBldg3[[#This Row],[Remediation Material Costs]]="[enter $]",TestingDataBldg3[[#This Row],[Remediation Labor Costs]]="[enter $]"),"[autofill]",SUM(TestingDataBldg3[[#This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0" s="74"/>
      <c r="P280" s="74"/>
      <c r="Q280" s="113">
        <f>IF(AND(TestingDataBldg3[[#This Row],[Remediation Material Costs]]="[enter $]",TestingDataBldg3[[#This Row],[Remediation Labor Costs]]="[enter $]"),"[autofill]",SUM(TestingDataBldg3[[#This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1" s="74"/>
      <c r="P281" s="74"/>
      <c r="Q281" s="113">
        <f>IF(AND(TestingDataBldg3[[#This Row],[Remediation Material Costs]]="[enter $]",TestingDataBldg3[[#This Row],[Remediation Labor Costs]]="[enter $]"),"[autofill]",SUM(TestingDataBldg3[[#This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2" s="74"/>
      <c r="P282" s="74"/>
      <c r="Q282" s="113">
        <f>IF(AND(TestingDataBldg3[[#This Row],[Remediation Material Costs]]="[enter $]",TestingDataBldg3[[#This Row],[Remediation Labor Costs]]="[enter $]"),"[autofill]",SUM(TestingDataBldg3[[#This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3" s="74"/>
      <c r="P283" s="74"/>
      <c r="Q283" s="113">
        <f>IF(AND(TestingDataBldg3[[#This Row],[Remediation Material Costs]]="[enter $]",TestingDataBldg3[[#This Row],[Remediation Labor Costs]]="[enter $]"),"[autofill]",SUM(TestingDataBldg3[[#This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4" s="74"/>
      <c r="P284" s="74"/>
      <c r="Q284" s="113">
        <f>IF(AND(TestingDataBldg3[[#This Row],[Remediation Material Costs]]="[enter $]",TestingDataBldg3[[#This Row],[Remediation Labor Costs]]="[enter $]"),"[autofill]",SUM(TestingDataBldg3[[#This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5" s="74"/>
      <c r="P285" s="74"/>
      <c r="Q285" s="113">
        <f>IF(AND(TestingDataBldg3[[#This Row],[Remediation Material Costs]]="[enter $]",TestingDataBldg3[[#This Row],[Remediation Labor Costs]]="[enter $]"),"[autofill]",SUM(TestingDataBldg3[[#This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6" s="74"/>
      <c r="P286" s="74"/>
      <c r="Q286" s="113">
        <f>IF(AND(TestingDataBldg3[[#This Row],[Remediation Material Costs]]="[enter $]",TestingDataBldg3[[#This Row],[Remediation Labor Costs]]="[enter $]"),"[autofill]",SUM(TestingDataBldg3[[#This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7" s="74"/>
      <c r="P287" s="74"/>
      <c r="Q287" s="113">
        <f>IF(AND(TestingDataBldg3[[#This Row],[Remediation Material Costs]]="[enter $]",TestingDataBldg3[[#This Row],[Remediation Labor Costs]]="[enter $]"),"[autofill]",SUM(TestingDataBldg3[[#This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8" s="74"/>
      <c r="P288" s="74"/>
      <c r="Q288" s="113">
        <f>IF(AND(TestingDataBldg3[[#This Row],[Remediation Material Costs]]="[enter $]",TestingDataBldg3[[#This Row],[Remediation Labor Costs]]="[enter $]"),"[autofill]",SUM(TestingDataBldg3[[#This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8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89" s="74"/>
      <c r="P289" s="74"/>
      <c r="Q289" s="113">
        <f>IF(AND(TestingDataBldg3[[#This Row],[Remediation Material Costs]]="[enter $]",TestingDataBldg3[[#This Row],[Remediation Labor Costs]]="[enter $]"),"[autofill]",SUM(TestingDataBldg3[[#This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0" s="74"/>
      <c r="P290" s="74"/>
      <c r="Q290" s="113">
        <f>IF(AND(TestingDataBldg3[[#This Row],[Remediation Material Costs]]="[enter $]",TestingDataBldg3[[#This Row],[Remediation Labor Costs]]="[enter $]"),"[autofill]",SUM(TestingDataBldg3[[#This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1" s="74"/>
      <c r="P291" s="74"/>
      <c r="Q291" s="113">
        <f>IF(AND(TestingDataBldg3[[#This Row],[Remediation Material Costs]]="[enter $]",TestingDataBldg3[[#This Row],[Remediation Labor Costs]]="[enter $]"),"[autofill]",SUM(TestingDataBldg3[[#This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2" s="74"/>
      <c r="P292" s="74"/>
      <c r="Q292" s="113">
        <f>IF(AND(TestingDataBldg3[[#This Row],[Remediation Material Costs]]="[enter $]",TestingDataBldg3[[#This Row],[Remediation Labor Costs]]="[enter $]"),"[autofill]",SUM(TestingDataBldg3[[#This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3" s="74"/>
      <c r="P293" s="74"/>
      <c r="Q293" s="113">
        <f>IF(AND(TestingDataBldg3[[#This Row],[Remediation Material Costs]]="[enter $]",TestingDataBldg3[[#This Row],[Remediation Labor Costs]]="[enter $]"),"[autofill]",SUM(TestingDataBldg3[[#This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4" s="74"/>
      <c r="P294" s="74"/>
      <c r="Q294" s="113">
        <f>IF(AND(TestingDataBldg3[[#This Row],[Remediation Material Costs]]="[enter $]",TestingDataBldg3[[#This Row],[Remediation Labor Costs]]="[enter $]"),"[autofill]",SUM(TestingDataBldg3[[#This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5" s="74"/>
      <c r="P295" s="74"/>
      <c r="Q295" s="113">
        <f>IF(AND(TestingDataBldg3[[#This Row],[Remediation Material Costs]]="[enter $]",TestingDataBldg3[[#This Row],[Remediation Labor Costs]]="[enter $]"),"[autofill]",SUM(TestingDataBldg3[[#This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6" s="74"/>
      <c r="P296" s="74"/>
      <c r="Q296" s="113">
        <f>IF(AND(TestingDataBldg3[[#This Row],[Remediation Material Costs]]="[enter $]",TestingDataBldg3[[#This Row],[Remediation Labor Costs]]="[enter $]"),"[autofill]",SUM(TestingDataBldg3[[#This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7" s="74"/>
      <c r="P297" s="74"/>
      <c r="Q297" s="113">
        <f>IF(AND(TestingDataBldg3[[#This Row],[Remediation Material Costs]]="[enter $]",TestingDataBldg3[[#This Row],[Remediation Labor Costs]]="[enter $]"),"[autofill]",SUM(TestingDataBldg3[[#This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8" s="74"/>
      <c r="P298" s="74"/>
      <c r="Q298" s="113">
        <f>IF(AND(TestingDataBldg3[[#This Row],[Remediation Material Costs]]="[enter $]",TestingDataBldg3[[#This Row],[Remediation Labor Costs]]="[enter $]"),"[autofill]",SUM(TestingDataBldg3[[#This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29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299" s="74"/>
      <c r="P299" s="74"/>
      <c r="Q299" s="113">
        <f>IF(AND(TestingDataBldg3[[#This Row],[Remediation Material Costs]]="[enter $]",TestingDataBldg3[[#This Row],[Remediation Labor Costs]]="[enter $]"),"[autofill]",SUM(TestingDataBldg3[[#This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0" s="74"/>
      <c r="P300" s="74"/>
      <c r="Q300" s="113">
        <f>IF(AND(TestingDataBldg3[[#This Row],[Remediation Material Costs]]="[enter $]",TestingDataBldg3[[#This Row],[Remediation Labor Costs]]="[enter $]"),"[autofill]",SUM(TestingDataBldg3[[#This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1" s="74"/>
      <c r="P301" s="74"/>
      <c r="Q301" s="113">
        <f>IF(AND(TestingDataBldg3[[#This Row],[Remediation Material Costs]]="[enter $]",TestingDataBldg3[[#This Row],[Remediation Labor Costs]]="[enter $]"),"[autofill]",SUM(TestingDataBldg3[[#This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2" s="74"/>
      <c r="P302" s="74"/>
      <c r="Q302" s="113">
        <f>IF(AND(TestingDataBldg3[[#This Row],[Remediation Material Costs]]="[enter $]",TestingDataBldg3[[#This Row],[Remediation Labor Costs]]="[enter $]"),"[autofill]",SUM(TestingDataBldg3[[#This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3"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3" s="74"/>
      <c r="P303" s="74"/>
      <c r="Q303" s="113">
        <f>IF(AND(TestingDataBldg3[[#This Row],[Remediation Material Costs]]="[enter $]",TestingDataBldg3[[#This Row],[Remediation Labor Costs]]="[enter $]"),"[autofill]",SUM(TestingDataBldg3[[#This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4"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4" s="74"/>
      <c r="P304" s="74"/>
      <c r="Q304" s="113">
        <f>IF(AND(TestingDataBldg3[[#This Row],[Remediation Material Costs]]="[enter $]",TestingDataBldg3[[#This Row],[Remediation Labor Costs]]="[enter $]"),"[autofill]",SUM(TestingDataBldg3[[#This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5"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5" s="74"/>
      <c r="P305" s="74"/>
      <c r="Q305" s="113">
        <f>IF(AND(TestingDataBldg3[[#This Row],[Remediation Material Costs]]="[enter $]",TestingDataBldg3[[#This Row],[Remediation Labor Costs]]="[enter $]"),"[autofill]",SUM(TestingDataBldg3[[#This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6"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6" s="74"/>
      <c r="P306" s="74"/>
      <c r="Q306" s="113">
        <f>IF(AND(TestingDataBldg3[[#This Row],[Remediation Material Costs]]="[enter $]",TestingDataBldg3[[#This Row],[Remediation Labor Costs]]="[enter $]"),"[autofill]",SUM(TestingDataBldg3[[#This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7"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7" s="74"/>
      <c r="P307" s="74"/>
      <c r="Q307" s="113">
        <f>IF(AND(TestingDataBldg3[[#This Row],[Remediation Material Costs]]="[enter $]",TestingDataBldg3[[#This Row],[Remediation Labor Costs]]="[enter $]"),"[autofill]",SUM(TestingDataBldg3[[#This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8"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8" s="74"/>
      <c r="P308" s="74"/>
      <c r="Q308" s="113">
        <f>IF(AND(TestingDataBldg3[[#This Row],[Remediation Material Costs]]="[enter $]",TestingDataBldg3[[#This Row],[Remediation Labor Costs]]="[enter $]"),"[autofill]",SUM(TestingDataBldg3[[#This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09"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09" s="74"/>
      <c r="P309" s="74"/>
      <c r="Q309" s="113">
        <f>IF(AND(TestingDataBldg3[[#This Row],[Remediation Material Costs]]="[enter $]",TestingDataBldg3[[#This Row],[Remediation Labor Costs]]="[enter $]"),"[autofill]",SUM(TestingDataBldg3[[#This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10"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10" s="74"/>
      <c r="P310" s="74"/>
      <c r="Q310" s="113">
        <f>IF(AND(TestingDataBldg3[[#This Row],[Remediation Material Costs]]="[enter $]",TestingDataBldg3[[#This Row],[Remediation Labor Costs]]="[enter $]"),"[autofill]",SUM(TestingDataBldg3[[#This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11"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11" s="74"/>
      <c r="P311" s="74"/>
      <c r="Q311" s="113">
        <f>IF(AND(TestingDataBldg3[[#This Row],[Remediation Material Costs]]="[enter $]",TestingDataBldg3[[#This Row],[Remediation Labor Costs]]="[enter $]"),"[autofill]",SUM(TestingDataBldg3[[#This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IF(AND(TestingDataBldg3[[#This Row],[Initial Test Result (ppb)]]="[result]",TestingDataBldg3[[#This Row],[Number of Retests]]="[retests]"),"[autofill]",IF(AND(TestingDataBldg3[[#This Row],[Initial Test Result (ppb)]]&lt;&gt;"",TestingDataBldg3[[#This Row],[Initial Test Result (ppb)]]&lt;&gt;"[result]"),IFERROR(VALUE(TestingDataBldg3[[#This Row],[Number of Retests]]),0)+1,IFERROR(VALUE(TestingDataBldg3[[#This Row],[Number of Retests]]),0)))</f>
        <v>0</v>
      </c>
      <c r="N312" s="113">
        <f>IF(AND(TestingDataBldg3[[#This Row],[Misc. Lab Costs]]="[enter $]",TestingDataBldg3[[#This Row],[Shipping Costs]]="[enter $]",TestingDataBldg3[[#This Row],[Lab Cost Per Initial Test]]="[enter $]"),"[autofill]",ROUND(IFERROR(VALUE(TestingDataBldg3[[#This Row],[Misc. Lab Costs]]),0)+IFERROR(VALUE(TestingDataBldg3[[#This Row],[Shipping Costs]]),0)+IFERROR(VALUE(TestingDataBldg3[[#This Row],[Lab Cost Per Initial Test]]),0)+IFERROR(TestingDataBldg3[[#This Row],[Lab Cost Per Retest]]*TestingDataBldg3[[#This Row],[Number of Retests]],0),2))</f>
        <v>0</v>
      </c>
      <c r="O312" s="85"/>
      <c r="P312" s="85"/>
      <c r="Q312" s="114">
        <f>IF(AND(TestingDataBldg3[[#This Row],[Remediation Material Costs]]="[enter $]",TestingDataBldg3[[#This Row],[Remediation Labor Costs]]="[enter $]"),"[autofill]",SUM(TestingDataBldg3[[#This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233" priority="6">
      <formula>AND(COUNTIF($B$13:$B$312,$B13)&gt;1,$I13="",$J13="",$P13="")</formula>
    </cfRule>
  </conditionalFormatting>
  <conditionalFormatting sqref="B13:R13">
    <cfRule type="expression" dxfId="232" priority="5">
      <formula>FIND("[",B$13)&gt;0</formula>
    </cfRule>
  </conditionalFormatting>
  <conditionalFormatting sqref="C13:C312">
    <cfRule type="expression" dxfId="231" priority="7">
      <formula>AND(AND(MID(C13&amp;" ",9,1)="-",LEN(C13)=14)=FALSE,AND(MID(C13&amp;" ",10,1)="-",LEN(C13)=15)=FALSE,$C13&lt;&gt;"", $C13&lt;&gt;"[enter fixture ID]")</formula>
    </cfRule>
    <cfRule type="expression" dxfId="230" priority="8">
      <formula>COUNTIF($C$13:$C$312,$C13)&gt;1</formula>
    </cfRule>
  </conditionalFormatting>
  <conditionalFormatting sqref="C13:H312 K13:L312 O13:O312">
    <cfRule type="expression" dxfId="229" priority="10">
      <formula>OR(AND($I13&lt;&gt;"[enter $]",$I13&lt;&gt;""),AND($J13&lt;&gt;"[enter $]",$J13&lt;&gt;""),AND($P13&lt;&gt;"[enter $]",$P13&lt;&gt;""))</formula>
    </cfRule>
  </conditionalFormatting>
  <conditionalFormatting sqref="D3:D4">
    <cfRule type="expression" dxfId="228" priority="2">
      <formula>$D$4="Invalid Entity ID"</formula>
    </cfRule>
  </conditionalFormatting>
  <conditionalFormatting sqref="D7:D8 D10">
    <cfRule type="expression" dxfId="227" priority="4">
      <formula>FIND("enter",$D7)&gt;1</formula>
    </cfRule>
  </conditionalFormatting>
  <conditionalFormatting sqref="E13:E312 G13:G312">
    <cfRule type="expression" dxfId="226" priority="21">
      <formula>E13="ND"</formula>
    </cfRule>
    <cfRule type="expression" dxfId="225" priority="22">
      <formula>AND(VALUE(E13)&gt;5,VALUE(E13)&lt;10)</formula>
    </cfRule>
    <cfRule type="expression" dxfId="224" priority="23">
      <formula>AND(VALUE(E13)&gt;=10,VALUE(E13)&lt;15)</formula>
    </cfRule>
    <cfRule type="expression" dxfId="223" priority="24">
      <formula>VALUE(E13)&gt;=15</formula>
    </cfRule>
  </conditionalFormatting>
  <conditionalFormatting sqref="G3 D3:D5 M4:M5">
    <cfRule type="expression" dxfId="222" priority="1">
      <formula>D3="[autofill]"</formula>
    </cfRule>
  </conditionalFormatting>
  <conditionalFormatting sqref="G3 D5">
    <cfRule type="expression" dxfId="221" priority="3">
      <formula>$D$5="Invalid Entity ID"</formula>
    </cfRule>
  </conditionalFormatting>
  <conditionalFormatting sqref="H13:H312">
    <cfRule type="expression" dxfId="220" priority="16">
      <formula>AND($E13&lt;&gt;"",$E13&lt;&gt;"[result]",$O13&lt;&gt;"",$O13&lt;&gt;"[enter $]",OR($H13="",$H13="[select]"))</formula>
    </cfRule>
    <cfRule type="expression" dxfId="219" priority="17">
      <formula>AND($F13&gt;0,$H13="")</formula>
    </cfRule>
    <cfRule type="cellIs" dxfId="218" priority="25" operator="equal">
      <formula>"FTO"</formula>
    </cfRule>
    <cfRule type="expression" dxfId="217" priority="26">
      <formula>OR($H13="FS-RDT",$H13="Other",FIND("RB",$H13)&gt;0)</formula>
    </cfRule>
    <cfRule type="containsText" dxfId="216" priority="27" operator="containsText" text="IF">
      <formula>NOT(ISERROR(SEARCH("IF",H13)))</formula>
    </cfRule>
    <cfRule type="cellIs" dxfId="215" priority="28" operator="equal">
      <formula>"Remove"</formula>
    </cfRule>
  </conditionalFormatting>
  <conditionalFormatting sqref="I13:I312 P13:P312">
    <cfRule type="expression" dxfId="214" priority="13">
      <formula>AND($J13&lt;&gt;"[enter $]",$J13&lt;&gt;"")</formula>
    </cfRule>
  </conditionalFormatting>
  <conditionalFormatting sqref="I13:J312 P13:P312">
    <cfRule type="expression" dxfId="213" priority="11">
      <formula>AND(COUNT($I13, "&gt;0")+COUNT($J13, "&gt;0")+COUNT($P13, "&gt;0")&gt;1,I13&gt;0)</formula>
    </cfRule>
    <cfRule type="expression" dxfId="212" priority="14">
      <formula>AND($E13&lt;&gt;"[result]",$E13&lt;&gt;"")</formula>
    </cfRule>
  </conditionalFormatting>
  <conditionalFormatting sqref="I13:J312">
    <cfRule type="expression" dxfId="211" priority="12">
      <formula>AND($P13&lt;&gt;"[enter $]",$P13&lt;&gt;"")</formula>
    </cfRule>
  </conditionalFormatting>
  <conditionalFormatting sqref="J13:J312 P13:P312">
    <cfRule type="expression" dxfId="210" priority="15">
      <formula>AND($I13&lt;&gt;"[enter $]",$I13&lt;&gt;"")</formula>
    </cfRule>
  </conditionalFormatting>
  <conditionalFormatting sqref="K13:K312">
    <cfRule type="expression" dxfId="209" priority="18">
      <formula>AND($E13&lt;&gt;"[result]",$E13&lt;&gt;"",$K13="")</formula>
    </cfRule>
  </conditionalFormatting>
  <conditionalFormatting sqref="L13:L312">
    <cfRule type="expression" dxfId="208" priority="19">
      <formula>AND($F13&lt;&gt;"[retests]",$F13&lt;&gt;"",$L13="")</formula>
    </cfRule>
  </conditionalFormatting>
  <conditionalFormatting sqref="M13:N312 Q13:Q312">
    <cfRule type="cellIs" dxfId="207" priority="29" operator="equal">
      <formula>0</formula>
    </cfRule>
  </conditionalFormatting>
  <conditionalFormatting sqref="N13:N312">
    <cfRule type="expression" dxfId="206" priority="9">
      <formula>$N13&lt;&gt;""</formula>
    </cfRule>
  </conditionalFormatting>
  <conditionalFormatting sqref="R13:R312">
    <cfRule type="expression" dxfId="205"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0892C363-AD88-4B2A-AB3A-9ECD9E9277D3}"/>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269B6DA1-A9A2-4140-B61A-7B37C0276B71}"/>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753B828A-E814-418F-B8F1-742930783509}"/>
    <dataValidation allowBlank="1" showInputMessage="1" showErrorMessage="1" prompt="To populate this field, enter data in the corresponding field at the top of the &quot;START HERE&quot; tab." sqref="D3:D5 G3" xr:uid="{EBB75EBF-5F85-43B5-B15B-B286B3B8C7F6}"/>
    <dataValidation allowBlank="1" showInputMessage="1" showErrorMessage="1" promptTitle="DO NOT OVERWRITE THIS CELL. " prompt="It will automatically calculate based on data entered in the previous columns. " sqref="M13:N312 Q13:Q312" xr:uid="{AD053E34-B1AA-4DE6-A155-2ACDD29F77BF}"/>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DC10E904-C0C3-4806-94BC-C4B03BC3160F}">
      <formula1>OR(AND(MID(C13&amp;" ",9,1)="-",LEN(C13)=14),AND(MID(C13&amp;" ",10,1)="-",LEN(C13)=15))+(C13="[enter fixture ID]   ")</formula1>
    </dataValidation>
    <dataValidation allowBlank="1" showInputMessage="1" showErrorMessage="1" prompt="Enter any applicable notes here" sqref="R13:R17" xr:uid="{7CCD090A-FA57-4D80-BEBF-59A0D7639C48}"/>
    <dataValidation allowBlank="1" showInputMessage="1" showErrorMessage="1" prompt="Enter the per-sample cost of any retests performed for this fixture." sqref="L13:L17" xr:uid="{61D766B7-D455-4513-AE84-E41E9E7B03F3}"/>
    <dataValidation allowBlank="1" showInputMessage="1" showErrorMessage="1" prompt="Enter the per-sample cost for the INITIAL sample." sqref="K13:K17" xr:uid="{155AC56E-D746-43F8-8CB9-22F4DB84C8FF}"/>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620037B0-20A4-4957-8C47-147B12DF1134}"/>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9F709AF9-3B69-4E99-BBF2-5BC8647A7313}"/>
    <dataValidation allowBlank="1" showInputMessage="1" showErrorMessage="1" prompt="If additional samples were tested from this fixture, enter the final test result." sqref="G13:G17" xr:uid="{C706D2D3-A215-4B65-BF3E-5091DC38C55B}"/>
    <dataValidation allowBlank="1" showInputMessage="1" showErrorMessage="1" prompt="If applicable, enter the number of additional samples tested from this fixture." sqref="F13:F17" xr:uid="{BD23EA4C-1E2C-4C13-8D42-8A63A9BADCF2}"/>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B3FF24F6-3F85-4CD8-A9B0-371FCA184D9E}"/>
    <dataValidation allowBlank="1" showInputMessage="1" showErrorMessage="1" prompt="Enter the date the initial sample was COLLECTED (not tested by the lab)" sqref="D13:D17" xr:uid="{B95BD38F-02CF-4C05-B216-5FEB5A17C805}"/>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C1B97DB9-8C4A-4C71-9882-4D2251FEDF03}"/>
    <dataValidation allowBlank="1" showInputMessage="1" showErrorMessage="1" promptTitle="Building ID #" prompt="Enter the Building ID # assigned to this building in the ODE School Facilities Building Collection. See the &quot;START HERE&quot; tab for more information." sqref="D7" xr:uid="{C8A7AC9B-180C-495F-B805-50925FBA481C}"/>
    <dataValidation allowBlank="1" showInputMessage="1" showErrorMessage="1" promptTitle="Building Name" prompt="Enter the building name as it is reported in the ODE School Facilities Building Collection. See the &quot;START HERE&quot; tab for more information." sqref="D8:G8" xr:uid="{0639259B-9C90-458D-B1A1-8189F575879F}"/>
    <dataValidation allowBlank="1" showInputMessage="1" showErrorMessage="1" promptTitle="Minimum Reporting Level (MRL)" prompt="Enter the minimum value of lead that can be detected in a sample in parts per billion (ppb) as reported in the lab results" sqref="D10:E10" xr:uid="{D629368F-DF04-47FE-B4FE-8854F4DBF27D}"/>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EB90596C-BDC8-4944-B7A1-24D866D12204}">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C2A91A17-A136-42DC-B987-5784625AB280}">
          <x14:formula1>
            <xm:f>'Remediation Action Codes'!$C$3:$C$30</xm:f>
          </x14:formula1>
          <xm:sqref>H13:H17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07964-FFE1-458C-9EAB-8AE2EEC817B3}">
  <sheetPr>
    <tabColor rgb="FFAAD4F4"/>
    <pageSetUpPr autoPageBreaks="0" fitToPage="1"/>
  </sheetPr>
  <dimension ref="A1:T312"/>
  <sheetViews>
    <sheetView showGridLines="0" showRowColHeaders="0" workbookViewId="0">
      <pane ySplit="12" topLeftCell="A13" activePane="bottomLeft" state="frozen"/>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IF(MIN(TestingDataBldg4[Initial  Test Date])=0,"[autofill]",MIN(TestingDataBldg4[Initial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IF(MAX(TestingDataBldg4[Initial  Test Date])=0,"[autofill]",MAX(TestingDataBldg4[Initial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SUM(TestingDataBldg4[Total '#    of Tests])</f>
        <v>0</v>
      </c>
      <c r="N10" s="89">
        <f>IF('START HERE'!$E$9="NOT Requesting Reimbursement - Reporting ONLY","         -",SUM(TestingDataBldg4[Testing   Costs Total]))</f>
        <v>0</v>
      </c>
      <c r="O10" s="193" t="s">
        <v>1655</v>
      </c>
      <c r="P10" s="194"/>
      <c r="Q10" s="86">
        <f>SUM(TestingDataBldg4[Remediation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[autofill]</v>
      </c>
      <c r="N13" s="113" t="str">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[autofill]</v>
      </c>
      <c r="O13" s="74" t="s">
        <v>1645</v>
      </c>
      <c r="P13" s="74" t="s">
        <v>1645</v>
      </c>
      <c r="Q13" s="113" t="str">
        <f>IF(AND(TestingDataBldg4[[#This Row],[Remediation Material Costs]]="[enter $]",TestingDataBldg4[[#This Row],[Remediation Labor Costs]]="[enter $]"),"[autofill]",SUM(TestingDataBldg4[[#This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 s="75"/>
      <c r="P14" s="75"/>
      <c r="Q14" s="113">
        <f>IF(AND(TestingDataBldg4[[#This Row],[Remediation Material Costs]]="[enter $]",TestingDataBldg4[[#This Row],[Remediation Labor Costs]]="[enter $]"),"[autofill]",SUM(TestingDataBldg4[[#This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 s="75"/>
      <c r="P15" s="75"/>
      <c r="Q15" s="113">
        <f>IF(AND(TestingDataBldg4[[#This Row],[Remediation Material Costs]]="[enter $]",TestingDataBldg4[[#This Row],[Remediation Labor Costs]]="[enter $]"),"[autofill]",SUM(TestingDataBldg4[[#This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 s="75"/>
      <c r="P16" s="75"/>
      <c r="Q16" s="113">
        <f>IF(AND(TestingDataBldg4[[#This Row],[Remediation Material Costs]]="[enter $]",TestingDataBldg4[[#This Row],[Remediation Labor Costs]]="[enter $]"),"[autofill]",SUM(TestingDataBldg4[[#This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 s="75"/>
      <c r="P17" s="75"/>
      <c r="Q17" s="113">
        <f>IF(AND(TestingDataBldg4[[#This Row],[Remediation Material Costs]]="[enter $]",TestingDataBldg4[[#This Row],[Remediation Labor Costs]]="[enter $]"),"[autofill]",SUM(TestingDataBldg4[[#This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 s="75"/>
      <c r="P18" s="75"/>
      <c r="Q18" s="113">
        <f>IF(AND(TestingDataBldg4[[#This Row],[Remediation Material Costs]]="[enter $]",TestingDataBldg4[[#This Row],[Remediation Labor Costs]]="[enter $]"),"[autofill]",SUM(TestingDataBldg4[[#This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 s="75"/>
      <c r="P19" s="75"/>
      <c r="Q19" s="113">
        <f>IF(AND(TestingDataBldg4[[#This Row],[Remediation Material Costs]]="[enter $]",TestingDataBldg4[[#This Row],[Remediation Labor Costs]]="[enter $]"),"[autofill]",SUM(TestingDataBldg4[[#This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 s="75"/>
      <c r="P20" s="75"/>
      <c r="Q20" s="113">
        <f>IF(AND(TestingDataBldg4[[#This Row],[Remediation Material Costs]]="[enter $]",TestingDataBldg4[[#This Row],[Remediation Labor Costs]]="[enter $]"),"[autofill]",SUM(TestingDataBldg4[[#This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 s="75"/>
      <c r="P21" s="75"/>
      <c r="Q21" s="113">
        <f>IF(AND(TestingDataBldg4[[#This Row],[Remediation Material Costs]]="[enter $]",TestingDataBldg4[[#This Row],[Remediation Labor Costs]]="[enter $]"),"[autofill]",SUM(TestingDataBldg4[[#This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 s="75"/>
      <c r="P22" s="75"/>
      <c r="Q22" s="113">
        <f>IF(AND(TestingDataBldg4[[#This Row],[Remediation Material Costs]]="[enter $]",TestingDataBldg4[[#This Row],[Remediation Labor Costs]]="[enter $]"),"[autofill]",SUM(TestingDataBldg4[[#This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 s="75"/>
      <c r="P23" s="75"/>
      <c r="Q23" s="113">
        <f>IF(AND(TestingDataBldg4[[#This Row],[Remediation Material Costs]]="[enter $]",TestingDataBldg4[[#This Row],[Remediation Labor Costs]]="[enter $]"),"[autofill]",SUM(TestingDataBldg4[[#This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 s="75"/>
      <c r="P24" s="75"/>
      <c r="Q24" s="113">
        <f>IF(AND(TestingDataBldg4[[#This Row],[Remediation Material Costs]]="[enter $]",TestingDataBldg4[[#This Row],[Remediation Labor Costs]]="[enter $]"),"[autofill]",SUM(TestingDataBldg4[[#This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 s="75"/>
      <c r="P25" s="75"/>
      <c r="Q25" s="113">
        <f>IF(AND(TestingDataBldg4[[#This Row],[Remediation Material Costs]]="[enter $]",TestingDataBldg4[[#This Row],[Remediation Labor Costs]]="[enter $]"),"[autofill]",SUM(TestingDataBldg4[[#This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 s="75"/>
      <c r="P26" s="75"/>
      <c r="Q26" s="113">
        <f>IF(AND(TestingDataBldg4[[#This Row],[Remediation Material Costs]]="[enter $]",TestingDataBldg4[[#This Row],[Remediation Labor Costs]]="[enter $]"),"[autofill]",SUM(TestingDataBldg4[[#This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 s="75"/>
      <c r="P27" s="75"/>
      <c r="Q27" s="113">
        <f>IF(AND(TestingDataBldg4[[#This Row],[Remediation Material Costs]]="[enter $]",TestingDataBldg4[[#This Row],[Remediation Labor Costs]]="[enter $]"),"[autofill]",SUM(TestingDataBldg4[[#This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 s="75"/>
      <c r="P28" s="75"/>
      <c r="Q28" s="113">
        <f>IF(AND(TestingDataBldg4[[#This Row],[Remediation Material Costs]]="[enter $]",TestingDataBldg4[[#This Row],[Remediation Labor Costs]]="[enter $]"),"[autofill]",SUM(TestingDataBldg4[[#This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 s="75"/>
      <c r="P29" s="75"/>
      <c r="Q29" s="113">
        <f>IF(AND(TestingDataBldg4[[#This Row],[Remediation Material Costs]]="[enter $]",TestingDataBldg4[[#This Row],[Remediation Labor Costs]]="[enter $]"),"[autofill]",SUM(TestingDataBldg4[[#This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 s="75"/>
      <c r="P30" s="75"/>
      <c r="Q30" s="113">
        <f>IF(AND(TestingDataBldg4[[#This Row],[Remediation Material Costs]]="[enter $]",TestingDataBldg4[[#This Row],[Remediation Labor Costs]]="[enter $]"),"[autofill]",SUM(TestingDataBldg4[[#This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1" s="75"/>
      <c r="P31" s="75"/>
      <c r="Q31" s="113">
        <f>IF(AND(TestingDataBldg4[[#This Row],[Remediation Material Costs]]="[enter $]",TestingDataBldg4[[#This Row],[Remediation Labor Costs]]="[enter $]"),"[autofill]",SUM(TestingDataBldg4[[#This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2" s="76"/>
      <c r="P32" s="76"/>
      <c r="Q32" s="113">
        <f>IF(AND(TestingDataBldg4[[#This Row],[Remediation Material Costs]]="[enter $]",TestingDataBldg4[[#This Row],[Remediation Labor Costs]]="[enter $]"),"[autofill]",SUM(TestingDataBldg4[[#This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3" s="76"/>
      <c r="P33" s="76"/>
      <c r="Q33" s="113">
        <f>IF(AND(TestingDataBldg4[[#This Row],[Remediation Material Costs]]="[enter $]",TestingDataBldg4[[#This Row],[Remediation Labor Costs]]="[enter $]"),"[autofill]",SUM(TestingDataBldg4[[#This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4" s="76"/>
      <c r="P34" s="76"/>
      <c r="Q34" s="113">
        <f>IF(AND(TestingDataBldg4[[#This Row],[Remediation Material Costs]]="[enter $]",TestingDataBldg4[[#This Row],[Remediation Labor Costs]]="[enter $]"),"[autofill]",SUM(TestingDataBldg4[[#This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5" s="75"/>
      <c r="P35" s="75"/>
      <c r="Q35" s="113">
        <f>IF(AND(TestingDataBldg4[[#This Row],[Remediation Material Costs]]="[enter $]",TestingDataBldg4[[#This Row],[Remediation Labor Costs]]="[enter $]"),"[autofill]",SUM(TestingDataBldg4[[#This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6" s="75"/>
      <c r="P36" s="75"/>
      <c r="Q36" s="113">
        <f>IF(AND(TestingDataBldg4[[#This Row],[Remediation Material Costs]]="[enter $]",TestingDataBldg4[[#This Row],[Remediation Labor Costs]]="[enter $]"),"[autofill]",SUM(TestingDataBldg4[[#This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7" s="75"/>
      <c r="P37" s="75"/>
      <c r="Q37" s="113">
        <f>IF(AND(TestingDataBldg4[[#This Row],[Remediation Material Costs]]="[enter $]",TestingDataBldg4[[#This Row],[Remediation Labor Costs]]="[enter $]"),"[autofill]",SUM(TestingDataBldg4[[#This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8" s="75"/>
      <c r="P38" s="75"/>
      <c r="Q38" s="113">
        <f>IF(AND(TestingDataBldg4[[#This Row],[Remediation Material Costs]]="[enter $]",TestingDataBldg4[[#This Row],[Remediation Labor Costs]]="[enter $]"),"[autofill]",SUM(TestingDataBldg4[[#This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9" s="75"/>
      <c r="P39" s="75"/>
      <c r="Q39" s="113">
        <f>IF(AND(TestingDataBldg4[[#This Row],[Remediation Material Costs]]="[enter $]",TestingDataBldg4[[#This Row],[Remediation Labor Costs]]="[enter $]"),"[autofill]",SUM(TestingDataBldg4[[#This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0" s="75"/>
      <c r="P40" s="75"/>
      <c r="Q40" s="113">
        <f>IF(AND(TestingDataBldg4[[#This Row],[Remediation Material Costs]]="[enter $]",TestingDataBldg4[[#This Row],[Remediation Labor Costs]]="[enter $]"),"[autofill]",SUM(TestingDataBldg4[[#This Row],[Remediation Material Costs]:[Remediation Labor Costs]]))</f>
        <v>0</v>
      </c>
      <c r="R40" s="29"/>
    </row>
    <row r="41" spans="1:18" x14ac:dyDescent="0.25">
      <c r="B41" s="31"/>
      <c r="C41" s="32"/>
      <c r="D41" s="33"/>
      <c r="E41" s="34"/>
      <c r="F41" s="34"/>
      <c r="G41" s="34"/>
      <c r="H41" s="34"/>
      <c r="I41" s="75"/>
      <c r="J41" s="75"/>
      <c r="K41" s="79"/>
      <c r="L41" s="79"/>
      <c r="M4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1" s="75"/>
      <c r="P41" s="75"/>
      <c r="Q41" s="113">
        <f>IF(AND(TestingDataBldg4[[#This Row],[Remediation Material Costs]]="[enter $]",TestingDataBldg4[[#This Row],[Remediation Labor Costs]]="[enter $]"),"[autofill]",SUM(TestingDataBldg4[[#This Row],[Remediation Material Costs]:[Remediation Labor Costs]]))</f>
        <v>0</v>
      </c>
      <c r="R41" s="29"/>
    </row>
    <row r="42" spans="1:18" x14ac:dyDescent="0.25">
      <c r="B42" s="38"/>
      <c r="C42" s="39"/>
      <c r="D42" s="40"/>
      <c r="E42" s="41"/>
      <c r="F42" s="41"/>
      <c r="G42" s="41"/>
      <c r="H42" s="41"/>
      <c r="I42" s="77"/>
      <c r="J42" s="77"/>
      <c r="K42" s="82"/>
      <c r="L42" s="82"/>
      <c r="M4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2" s="77"/>
      <c r="P42" s="77"/>
      <c r="Q42" s="113">
        <f>IF(AND(TestingDataBldg4[[#This Row],[Remediation Material Costs]]="[enter $]",TestingDataBldg4[[#This Row],[Remediation Labor Costs]]="[enter $]"),"[autofill]",SUM(TestingDataBldg4[[#This Row],[Remediation Material Costs]:[Remediation Labor Costs]]))</f>
        <v>0</v>
      </c>
      <c r="R42" s="29"/>
    </row>
    <row r="43" spans="1:18" x14ac:dyDescent="0.25">
      <c r="B43" s="38"/>
      <c r="C43" s="39"/>
      <c r="D43" s="40"/>
      <c r="E43" s="41"/>
      <c r="F43" s="41"/>
      <c r="G43" s="41"/>
      <c r="H43" s="41"/>
      <c r="I43" s="77"/>
      <c r="J43" s="77"/>
      <c r="K43" s="82"/>
      <c r="L43" s="82"/>
      <c r="M4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3" s="77"/>
      <c r="P43" s="77"/>
      <c r="Q43" s="113">
        <f>IF(AND(TestingDataBldg4[[#This Row],[Remediation Material Costs]]="[enter $]",TestingDataBldg4[[#This Row],[Remediation Labor Costs]]="[enter $]"),"[autofill]",SUM(TestingDataBldg4[[#This Row],[Remediation Material Costs]:[Remediation Labor Costs]]))</f>
        <v>0</v>
      </c>
      <c r="R43" s="29"/>
    </row>
    <row r="44" spans="1:18" x14ac:dyDescent="0.25">
      <c r="B44" s="38"/>
      <c r="C44" s="39"/>
      <c r="D44" s="40"/>
      <c r="E44" s="41"/>
      <c r="F44" s="41"/>
      <c r="G44" s="41"/>
      <c r="H44" s="41"/>
      <c r="I44" s="77"/>
      <c r="J44" s="77"/>
      <c r="K44" s="82"/>
      <c r="L44" s="82"/>
      <c r="M4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4" s="77"/>
      <c r="P44" s="77"/>
      <c r="Q44" s="113">
        <f>IF(AND(TestingDataBldg4[[#This Row],[Remediation Material Costs]]="[enter $]",TestingDataBldg4[[#This Row],[Remediation Labor Costs]]="[enter $]"),"[autofill]",SUM(TestingDataBldg4[[#This Row],[Remediation Material Costs]:[Remediation Labor Costs]]))</f>
        <v>0</v>
      </c>
      <c r="R44" s="29"/>
    </row>
    <row r="45" spans="1:18" x14ac:dyDescent="0.25">
      <c r="B45" s="38"/>
      <c r="C45" s="39"/>
      <c r="D45" s="40"/>
      <c r="E45" s="41"/>
      <c r="F45" s="41"/>
      <c r="G45" s="41"/>
      <c r="H45" s="41"/>
      <c r="I45" s="77"/>
      <c r="J45" s="77"/>
      <c r="K45" s="82"/>
      <c r="L45" s="82"/>
      <c r="M4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5" s="77"/>
      <c r="P45" s="77"/>
      <c r="Q45" s="113">
        <f>IF(AND(TestingDataBldg4[[#This Row],[Remediation Material Costs]]="[enter $]",TestingDataBldg4[[#This Row],[Remediation Labor Costs]]="[enter $]"),"[autofill]",SUM(TestingDataBldg4[[#This Row],[Remediation Material Costs]:[Remediation Labor Costs]]))</f>
        <v>0</v>
      </c>
      <c r="R45" s="29"/>
    </row>
    <row r="46" spans="1:18" x14ac:dyDescent="0.25">
      <c r="B46" s="38"/>
      <c r="C46" s="39"/>
      <c r="D46" s="40"/>
      <c r="E46" s="41"/>
      <c r="F46" s="41"/>
      <c r="G46" s="41"/>
      <c r="H46" s="41"/>
      <c r="I46" s="77"/>
      <c r="J46" s="77"/>
      <c r="K46" s="82"/>
      <c r="L46" s="82"/>
      <c r="M4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6" s="77"/>
      <c r="P46" s="77"/>
      <c r="Q46" s="113">
        <f>IF(AND(TestingDataBldg4[[#This Row],[Remediation Material Costs]]="[enter $]",TestingDataBldg4[[#This Row],[Remediation Labor Costs]]="[enter $]"),"[autofill]",SUM(TestingDataBldg4[[#This Row],[Remediation Material Costs]:[Remediation Labor Costs]]))</f>
        <v>0</v>
      </c>
      <c r="R46" s="29"/>
    </row>
    <row r="47" spans="1:18" x14ac:dyDescent="0.25">
      <c r="B47" s="38"/>
      <c r="C47" s="39"/>
      <c r="D47" s="40"/>
      <c r="E47" s="41"/>
      <c r="F47" s="41"/>
      <c r="G47" s="41"/>
      <c r="H47" s="41"/>
      <c r="I47" s="77"/>
      <c r="J47" s="77"/>
      <c r="K47" s="82"/>
      <c r="L47" s="82"/>
      <c r="M4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7" s="77"/>
      <c r="P47" s="77"/>
      <c r="Q47" s="113">
        <f>IF(AND(TestingDataBldg4[[#This Row],[Remediation Material Costs]]="[enter $]",TestingDataBldg4[[#This Row],[Remediation Labor Costs]]="[enter $]"),"[autofill]",SUM(TestingDataBldg4[[#This Row],[Remediation Material Costs]:[Remediation Labor Costs]]))</f>
        <v>0</v>
      </c>
      <c r="R47" s="29"/>
    </row>
    <row r="48" spans="1:18" x14ac:dyDescent="0.25">
      <c r="B48" s="26"/>
      <c r="C48" s="30"/>
      <c r="D48" s="27"/>
      <c r="E48" s="28"/>
      <c r="F48" s="28"/>
      <c r="G48" s="28"/>
      <c r="H48" s="28"/>
      <c r="I48" s="74"/>
      <c r="J48" s="74"/>
      <c r="K48" s="83"/>
      <c r="L48" s="83"/>
      <c r="M4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8" s="74"/>
      <c r="P48" s="74"/>
      <c r="Q48" s="113">
        <f>IF(AND(TestingDataBldg4[[#This Row],[Remediation Material Costs]]="[enter $]",TestingDataBldg4[[#This Row],[Remediation Labor Costs]]="[enter $]"),"[autofill]",SUM(TestingDataBldg4[[#This Row],[Remediation Material Costs]:[Remediation Labor Costs]]))</f>
        <v>0</v>
      </c>
      <c r="R48" s="29"/>
    </row>
    <row r="49" spans="2:18" x14ac:dyDescent="0.25">
      <c r="B49" s="26"/>
      <c r="C49" s="30"/>
      <c r="D49" s="27"/>
      <c r="E49" s="28"/>
      <c r="F49" s="28"/>
      <c r="G49" s="28"/>
      <c r="H49" s="28"/>
      <c r="I49" s="74"/>
      <c r="J49" s="74"/>
      <c r="K49" s="83"/>
      <c r="L49" s="83"/>
      <c r="M4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4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49" s="74"/>
      <c r="P49" s="74"/>
      <c r="Q49" s="113">
        <f>IF(AND(TestingDataBldg4[[#This Row],[Remediation Material Costs]]="[enter $]",TestingDataBldg4[[#This Row],[Remediation Labor Costs]]="[enter $]"),"[autofill]",SUM(TestingDataBldg4[[#This Row],[Remediation Material Costs]:[Remediation Labor Costs]]))</f>
        <v>0</v>
      </c>
      <c r="R49" s="29"/>
    </row>
    <row r="50" spans="2:18" x14ac:dyDescent="0.25">
      <c r="B50" s="26"/>
      <c r="C50" s="30"/>
      <c r="D50" s="27"/>
      <c r="E50" s="28"/>
      <c r="F50" s="28"/>
      <c r="G50" s="28"/>
      <c r="H50" s="28"/>
      <c r="I50" s="74"/>
      <c r="J50" s="74"/>
      <c r="K50" s="83"/>
      <c r="L50" s="83"/>
      <c r="M5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0" s="74"/>
      <c r="P50" s="74"/>
      <c r="Q50" s="113">
        <f>IF(AND(TestingDataBldg4[[#This Row],[Remediation Material Costs]]="[enter $]",TestingDataBldg4[[#This Row],[Remediation Labor Costs]]="[enter $]"),"[autofill]",SUM(TestingDataBldg4[[#This Row],[Remediation Material Costs]:[Remediation Labor Costs]]))</f>
        <v>0</v>
      </c>
      <c r="R50" s="29"/>
    </row>
    <row r="51" spans="2:18" x14ac:dyDescent="0.25">
      <c r="B51" s="26"/>
      <c r="C51" s="30"/>
      <c r="D51" s="27"/>
      <c r="E51" s="28"/>
      <c r="F51" s="28"/>
      <c r="G51" s="28"/>
      <c r="H51" s="28"/>
      <c r="I51" s="74"/>
      <c r="J51" s="74"/>
      <c r="K51" s="83"/>
      <c r="L51" s="83"/>
      <c r="M5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1" s="74"/>
      <c r="P51" s="74"/>
      <c r="Q51" s="113">
        <f>IF(AND(TestingDataBldg4[[#This Row],[Remediation Material Costs]]="[enter $]",TestingDataBldg4[[#This Row],[Remediation Labor Costs]]="[enter $]"),"[autofill]",SUM(TestingDataBldg4[[#This Row],[Remediation Material Costs]:[Remediation Labor Costs]]))</f>
        <v>0</v>
      </c>
      <c r="R51" s="29"/>
    </row>
    <row r="52" spans="2:18" x14ac:dyDescent="0.25">
      <c r="B52" s="26"/>
      <c r="C52" s="30"/>
      <c r="D52" s="27"/>
      <c r="E52" s="28"/>
      <c r="F52" s="28"/>
      <c r="G52" s="28"/>
      <c r="H52" s="28"/>
      <c r="I52" s="74"/>
      <c r="J52" s="74"/>
      <c r="K52" s="83"/>
      <c r="L52" s="83"/>
      <c r="M5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2" s="74"/>
      <c r="P52" s="74"/>
      <c r="Q52" s="113">
        <f>IF(AND(TestingDataBldg4[[#This Row],[Remediation Material Costs]]="[enter $]",TestingDataBldg4[[#This Row],[Remediation Labor Costs]]="[enter $]"),"[autofill]",SUM(TestingDataBldg4[[#This Row],[Remediation Material Costs]:[Remediation Labor Costs]]))</f>
        <v>0</v>
      </c>
      <c r="R52" s="29"/>
    </row>
    <row r="53" spans="2:18" x14ac:dyDescent="0.25">
      <c r="B53" s="26"/>
      <c r="C53" s="30"/>
      <c r="D53" s="27"/>
      <c r="E53" s="28"/>
      <c r="F53" s="28"/>
      <c r="G53" s="28"/>
      <c r="H53" s="28"/>
      <c r="I53" s="74"/>
      <c r="J53" s="74"/>
      <c r="K53" s="83"/>
      <c r="L53" s="83"/>
      <c r="M5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3" s="74"/>
      <c r="P53" s="74"/>
      <c r="Q53" s="113">
        <f>IF(AND(TestingDataBldg4[[#This Row],[Remediation Material Costs]]="[enter $]",TestingDataBldg4[[#This Row],[Remediation Labor Costs]]="[enter $]"),"[autofill]",SUM(TestingDataBldg4[[#This Row],[Remediation Material Costs]:[Remediation Labor Costs]]))</f>
        <v>0</v>
      </c>
      <c r="R53" s="29"/>
    </row>
    <row r="54" spans="2:18" x14ac:dyDescent="0.25">
      <c r="B54" s="26"/>
      <c r="C54" s="30"/>
      <c r="D54" s="27"/>
      <c r="E54" s="28"/>
      <c r="F54" s="28"/>
      <c r="G54" s="28"/>
      <c r="H54" s="28"/>
      <c r="I54" s="74"/>
      <c r="J54" s="74"/>
      <c r="K54" s="83"/>
      <c r="L54" s="83"/>
      <c r="M5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4" s="74"/>
      <c r="P54" s="74"/>
      <c r="Q54" s="113">
        <f>IF(AND(TestingDataBldg4[[#This Row],[Remediation Material Costs]]="[enter $]",TestingDataBldg4[[#This Row],[Remediation Labor Costs]]="[enter $]"),"[autofill]",SUM(TestingDataBldg4[[#This Row],[Remediation Material Costs]:[Remediation Labor Costs]]))</f>
        <v>0</v>
      </c>
      <c r="R54" s="29"/>
    </row>
    <row r="55" spans="2:18" x14ac:dyDescent="0.25">
      <c r="B55" s="26"/>
      <c r="C55" s="30"/>
      <c r="D55" s="27"/>
      <c r="E55" s="28"/>
      <c r="F55" s="28"/>
      <c r="G55" s="28"/>
      <c r="H55" s="28"/>
      <c r="I55" s="74"/>
      <c r="J55" s="74"/>
      <c r="K55" s="83"/>
      <c r="L55" s="83"/>
      <c r="M5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5" s="74"/>
      <c r="P55" s="74"/>
      <c r="Q55" s="113">
        <f>IF(AND(TestingDataBldg4[[#This Row],[Remediation Material Costs]]="[enter $]",TestingDataBldg4[[#This Row],[Remediation Labor Costs]]="[enter $]"),"[autofill]",SUM(TestingDataBldg4[[#This Row],[Remediation Material Costs]:[Remediation Labor Costs]]))</f>
        <v>0</v>
      </c>
      <c r="R55" s="29"/>
    </row>
    <row r="56" spans="2:18" x14ac:dyDescent="0.25">
      <c r="B56" s="26"/>
      <c r="C56" s="30"/>
      <c r="D56" s="27"/>
      <c r="E56" s="28"/>
      <c r="F56" s="28"/>
      <c r="G56" s="28"/>
      <c r="H56" s="28"/>
      <c r="I56" s="74"/>
      <c r="J56" s="74"/>
      <c r="K56" s="83"/>
      <c r="L56" s="83"/>
      <c r="M5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6" s="74"/>
      <c r="P56" s="74"/>
      <c r="Q56" s="113">
        <f>IF(AND(TestingDataBldg4[[#This Row],[Remediation Material Costs]]="[enter $]",TestingDataBldg4[[#This Row],[Remediation Labor Costs]]="[enter $]"),"[autofill]",SUM(TestingDataBldg4[[#This Row],[Remediation Material Costs]:[Remediation Labor Costs]]))</f>
        <v>0</v>
      </c>
      <c r="R56" s="29"/>
    </row>
    <row r="57" spans="2:18" x14ac:dyDescent="0.25">
      <c r="B57" s="26"/>
      <c r="C57" s="30"/>
      <c r="D57" s="27"/>
      <c r="E57" s="28"/>
      <c r="F57" s="28"/>
      <c r="G57" s="28"/>
      <c r="H57" s="28"/>
      <c r="I57" s="74"/>
      <c r="J57" s="74"/>
      <c r="K57" s="83"/>
      <c r="L57" s="83"/>
      <c r="M5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7" s="74"/>
      <c r="P57" s="74"/>
      <c r="Q57" s="113">
        <f>IF(AND(TestingDataBldg4[[#This Row],[Remediation Material Costs]]="[enter $]",TestingDataBldg4[[#This Row],[Remediation Labor Costs]]="[enter $]"),"[autofill]",SUM(TestingDataBldg4[[#This Row],[Remediation Material Costs]:[Remediation Labor Costs]]))</f>
        <v>0</v>
      </c>
      <c r="R57" s="29"/>
    </row>
    <row r="58" spans="2:18" x14ac:dyDescent="0.25">
      <c r="B58" s="26"/>
      <c r="C58" s="30"/>
      <c r="D58" s="27"/>
      <c r="E58" s="28"/>
      <c r="F58" s="28"/>
      <c r="G58" s="28"/>
      <c r="H58" s="28"/>
      <c r="I58" s="74"/>
      <c r="J58" s="74"/>
      <c r="K58" s="83"/>
      <c r="L58" s="83"/>
      <c r="M5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8" s="74"/>
      <c r="P58" s="74"/>
      <c r="Q58" s="113">
        <f>IF(AND(TestingDataBldg4[[#This Row],[Remediation Material Costs]]="[enter $]",TestingDataBldg4[[#This Row],[Remediation Labor Costs]]="[enter $]"),"[autofill]",SUM(TestingDataBldg4[[#This Row],[Remediation Material Costs]:[Remediation Labor Costs]]))</f>
        <v>0</v>
      </c>
      <c r="R58" s="29"/>
    </row>
    <row r="59" spans="2:18" x14ac:dyDescent="0.25">
      <c r="B59" s="26"/>
      <c r="C59" s="30"/>
      <c r="D59" s="27"/>
      <c r="E59" s="28"/>
      <c r="F59" s="28"/>
      <c r="G59" s="28"/>
      <c r="H59" s="28"/>
      <c r="I59" s="74"/>
      <c r="J59" s="74"/>
      <c r="K59" s="83"/>
      <c r="L59" s="83"/>
      <c r="M5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5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59" s="74"/>
      <c r="P59" s="74"/>
      <c r="Q59" s="113">
        <f>IF(AND(TestingDataBldg4[[#This Row],[Remediation Material Costs]]="[enter $]",TestingDataBldg4[[#This Row],[Remediation Labor Costs]]="[enter $]"),"[autofill]",SUM(TestingDataBldg4[[#This Row],[Remediation Material Costs]:[Remediation Labor Costs]]))</f>
        <v>0</v>
      </c>
      <c r="R59" s="29"/>
    </row>
    <row r="60" spans="2:18" x14ac:dyDescent="0.25">
      <c r="B60" s="26"/>
      <c r="C60" s="30"/>
      <c r="D60" s="27"/>
      <c r="E60" s="28"/>
      <c r="F60" s="28"/>
      <c r="G60" s="28"/>
      <c r="H60" s="28"/>
      <c r="I60" s="74"/>
      <c r="J60" s="74"/>
      <c r="K60" s="83"/>
      <c r="L60" s="83"/>
      <c r="M6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0" s="74"/>
      <c r="P60" s="74"/>
      <c r="Q60" s="113">
        <f>IF(AND(TestingDataBldg4[[#This Row],[Remediation Material Costs]]="[enter $]",TestingDataBldg4[[#This Row],[Remediation Labor Costs]]="[enter $]"),"[autofill]",SUM(TestingDataBldg4[[#This Row],[Remediation Material Costs]:[Remediation Labor Costs]]))</f>
        <v>0</v>
      </c>
      <c r="R60" s="29"/>
    </row>
    <row r="61" spans="2:18" x14ac:dyDescent="0.25">
      <c r="B61" s="26"/>
      <c r="C61" s="30"/>
      <c r="D61" s="27"/>
      <c r="E61" s="28"/>
      <c r="F61" s="28"/>
      <c r="G61" s="28"/>
      <c r="H61" s="28"/>
      <c r="I61" s="74"/>
      <c r="J61" s="74"/>
      <c r="K61" s="83"/>
      <c r="L61" s="83"/>
      <c r="M6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1" s="74"/>
      <c r="P61" s="74"/>
      <c r="Q61" s="113">
        <f>IF(AND(TestingDataBldg4[[#This Row],[Remediation Material Costs]]="[enter $]",TestingDataBldg4[[#This Row],[Remediation Labor Costs]]="[enter $]"),"[autofill]",SUM(TestingDataBldg4[[#This Row],[Remediation Material Costs]:[Remediation Labor Costs]]))</f>
        <v>0</v>
      </c>
      <c r="R61" s="29"/>
    </row>
    <row r="62" spans="2:18" x14ac:dyDescent="0.25">
      <c r="B62" s="26"/>
      <c r="C62" s="30"/>
      <c r="D62" s="27"/>
      <c r="E62" s="28"/>
      <c r="F62" s="28"/>
      <c r="G62" s="28"/>
      <c r="H62" s="28"/>
      <c r="I62" s="74"/>
      <c r="J62" s="74"/>
      <c r="K62" s="83"/>
      <c r="L62" s="83"/>
      <c r="M6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2" s="74"/>
      <c r="P62" s="74"/>
      <c r="Q62" s="113">
        <f>IF(AND(TestingDataBldg4[[#This Row],[Remediation Material Costs]]="[enter $]",TestingDataBldg4[[#This Row],[Remediation Labor Costs]]="[enter $]"),"[autofill]",SUM(TestingDataBldg4[[#This Row],[Remediation Material Costs]:[Remediation Labor Costs]]))</f>
        <v>0</v>
      </c>
      <c r="R62" s="29"/>
    </row>
    <row r="63" spans="2:18" x14ac:dyDescent="0.25">
      <c r="B63" s="26"/>
      <c r="C63" s="30"/>
      <c r="D63" s="27"/>
      <c r="E63" s="28"/>
      <c r="F63" s="28"/>
      <c r="G63" s="28"/>
      <c r="H63" s="28"/>
      <c r="I63" s="74"/>
      <c r="J63" s="74"/>
      <c r="K63" s="83"/>
      <c r="L63" s="83"/>
      <c r="M6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3" s="74"/>
      <c r="P63" s="74"/>
      <c r="Q63" s="113">
        <f>IF(AND(TestingDataBldg4[[#This Row],[Remediation Material Costs]]="[enter $]",TestingDataBldg4[[#This Row],[Remediation Labor Costs]]="[enter $]"),"[autofill]",SUM(TestingDataBldg4[[#This Row],[Remediation Material Costs]:[Remediation Labor Costs]]))</f>
        <v>0</v>
      </c>
      <c r="R63" s="29"/>
    </row>
    <row r="64" spans="2:18" x14ac:dyDescent="0.25">
      <c r="B64" s="26"/>
      <c r="C64" s="30"/>
      <c r="D64" s="27"/>
      <c r="E64" s="28"/>
      <c r="F64" s="28"/>
      <c r="G64" s="28"/>
      <c r="H64" s="28"/>
      <c r="I64" s="74"/>
      <c r="J64" s="74"/>
      <c r="K64" s="83"/>
      <c r="L64" s="83"/>
      <c r="M6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4" s="74"/>
      <c r="P64" s="74"/>
      <c r="Q64" s="113">
        <f>IF(AND(TestingDataBldg4[[#This Row],[Remediation Material Costs]]="[enter $]",TestingDataBldg4[[#This Row],[Remediation Labor Costs]]="[enter $]"),"[autofill]",SUM(TestingDataBldg4[[#This Row],[Remediation Material Costs]:[Remediation Labor Costs]]))</f>
        <v>0</v>
      </c>
      <c r="R64" s="29"/>
    </row>
    <row r="65" spans="2:18" x14ac:dyDescent="0.25">
      <c r="B65" s="26"/>
      <c r="C65" s="30"/>
      <c r="D65" s="27"/>
      <c r="E65" s="28"/>
      <c r="F65" s="28"/>
      <c r="G65" s="28"/>
      <c r="H65" s="28"/>
      <c r="I65" s="74"/>
      <c r="J65" s="74"/>
      <c r="K65" s="83"/>
      <c r="L65" s="83"/>
      <c r="M6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5" s="74"/>
      <c r="P65" s="74"/>
      <c r="Q65" s="113">
        <f>IF(AND(TestingDataBldg4[[#This Row],[Remediation Material Costs]]="[enter $]",TestingDataBldg4[[#This Row],[Remediation Labor Costs]]="[enter $]"),"[autofill]",SUM(TestingDataBldg4[[#This Row],[Remediation Material Costs]:[Remediation Labor Costs]]))</f>
        <v>0</v>
      </c>
      <c r="R65" s="29"/>
    </row>
    <row r="66" spans="2:18" x14ac:dyDescent="0.25">
      <c r="B66" s="26"/>
      <c r="C66" s="30"/>
      <c r="D66" s="27"/>
      <c r="E66" s="28"/>
      <c r="F66" s="28"/>
      <c r="G66" s="28"/>
      <c r="H66" s="28"/>
      <c r="I66" s="74"/>
      <c r="J66" s="74"/>
      <c r="K66" s="83"/>
      <c r="L66" s="83"/>
      <c r="M6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6" s="74"/>
      <c r="P66" s="74"/>
      <c r="Q66" s="113">
        <f>IF(AND(TestingDataBldg4[[#This Row],[Remediation Material Costs]]="[enter $]",TestingDataBldg4[[#This Row],[Remediation Labor Costs]]="[enter $]"),"[autofill]",SUM(TestingDataBldg4[[#This Row],[Remediation Material Costs]:[Remediation Labor Costs]]))</f>
        <v>0</v>
      </c>
      <c r="R66" s="29"/>
    </row>
    <row r="67" spans="2:18" x14ac:dyDescent="0.25">
      <c r="B67" s="26"/>
      <c r="C67" s="30"/>
      <c r="D67" s="27"/>
      <c r="E67" s="28"/>
      <c r="F67" s="28"/>
      <c r="G67" s="28"/>
      <c r="H67" s="28"/>
      <c r="I67" s="74"/>
      <c r="J67" s="74"/>
      <c r="K67" s="83"/>
      <c r="L67" s="83"/>
      <c r="M6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7" s="74"/>
      <c r="P67" s="74"/>
      <c r="Q67" s="113">
        <f>IF(AND(TestingDataBldg4[[#This Row],[Remediation Material Costs]]="[enter $]",TestingDataBldg4[[#This Row],[Remediation Labor Costs]]="[enter $]"),"[autofill]",SUM(TestingDataBldg4[[#This Row],[Remediation Material Costs]:[Remediation Labor Costs]]))</f>
        <v>0</v>
      </c>
      <c r="R67" s="29"/>
    </row>
    <row r="68" spans="2:18" x14ac:dyDescent="0.25">
      <c r="B68" s="26"/>
      <c r="C68" s="30"/>
      <c r="D68" s="27"/>
      <c r="E68" s="28"/>
      <c r="F68" s="28"/>
      <c r="G68" s="28"/>
      <c r="H68" s="28"/>
      <c r="I68" s="74"/>
      <c r="J68" s="74"/>
      <c r="K68" s="83"/>
      <c r="L68" s="83"/>
      <c r="M6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8" s="74"/>
      <c r="P68" s="74"/>
      <c r="Q68" s="113">
        <f>IF(AND(TestingDataBldg4[[#This Row],[Remediation Material Costs]]="[enter $]",TestingDataBldg4[[#This Row],[Remediation Labor Costs]]="[enter $]"),"[autofill]",SUM(TestingDataBldg4[[#This Row],[Remediation Material Costs]:[Remediation Labor Costs]]))</f>
        <v>0</v>
      </c>
      <c r="R68" s="29"/>
    </row>
    <row r="69" spans="2:18" x14ac:dyDescent="0.25">
      <c r="B69" s="26"/>
      <c r="C69" s="30"/>
      <c r="D69" s="27"/>
      <c r="E69" s="28"/>
      <c r="F69" s="28"/>
      <c r="G69" s="28"/>
      <c r="H69" s="28"/>
      <c r="I69" s="74"/>
      <c r="J69" s="74"/>
      <c r="K69" s="83"/>
      <c r="L69" s="83"/>
      <c r="M6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6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69" s="74"/>
      <c r="P69" s="74"/>
      <c r="Q69" s="113">
        <f>IF(AND(TestingDataBldg4[[#This Row],[Remediation Material Costs]]="[enter $]",TestingDataBldg4[[#This Row],[Remediation Labor Costs]]="[enter $]"),"[autofill]",SUM(TestingDataBldg4[[#This Row],[Remediation Material Costs]:[Remediation Labor Costs]]))</f>
        <v>0</v>
      </c>
      <c r="R69" s="29"/>
    </row>
    <row r="70" spans="2:18" x14ac:dyDescent="0.25">
      <c r="B70" s="26"/>
      <c r="C70" s="30"/>
      <c r="D70" s="27"/>
      <c r="E70" s="28"/>
      <c r="F70" s="28"/>
      <c r="G70" s="28"/>
      <c r="H70" s="28"/>
      <c r="I70" s="74"/>
      <c r="J70" s="74"/>
      <c r="K70" s="83"/>
      <c r="L70" s="83"/>
      <c r="M7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0" s="74"/>
      <c r="P70" s="74"/>
      <c r="Q70" s="113">
        <f>IF(AND(TestingDataBldg4[[#This Row],[Remediation Material Costs]]="[enter $]",TestingDataBldg4[[#This Row],[Remediation Labor Costs]]="[enter $]"),"[autofill]",SUM(TestingDataBldg4[[#This Row],[Remediation Material Costs]:[Remediation Labor Costs]]))</f>
        <v>0</v>
      </c>
      <c r="R70" s="29"/>
    </row>
    <row r="71" spans="2:18" x14ac:dyDescent="0.25">
      <c r="B71" s="26"/>
      <c r="C71" s="30"/>
      <c r="D71" s="27"/>
      <c r="E71" s="28"/>
      <c r="F71" s="28"/>
      <c r="G71" s="28"/>
      <c r="H71" s="28"/>
      <c r="I71" s="74"/>
      <c r="J71" s="74"/>
      <c r="K71" s="83"/>
      <c r="L71" s="83"/>
      <c r="M7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1" s="74"/>
      <c r="P71" s="74"/>
      <c r="Q71" s="113">
        <f>IF(AND(TestingDataBldg4[[#This Row],[Remediation Material Costs]]="[enter $]",TestingDataBldg4[[#This Row],[Remediation Labor Costs]]="[enter $]"),"[autofill]",SUM(TestingDataBldg4[[#This Row],[Remediation Material Costs]:[Remediation Labor Costs]]))</f>
        <v>0</v>
      </c>
      <c r="R71" s="29"/>
    </row>
    <row r="72" spans="2:18" x14ac:dyDescent="0.25">
      <c r="B72" s="26"/>
      <c r="C72" s="30"/>
      <c r="D72" s="27"/>
      <c r="E72" s="28"/>
      <c r="F72" s="28"/>
      <c r="G72" s="28"/>
      <c r="H72" s="28"/>
      <c r="I72" s="74"/>
      <c r="J72" s="74"/>
      <c r="K72" s="83"/>
      <c r="L72" s="83"/>
      <c r="M7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2" s="74"/>
      <c r="P72" s="74"/>
      <c r="Q72" s="113">
        <f>IF(AND(TestingDataBldg4[[#This Row],[Remediation Material Costs]]="[enter $]",TestingDataBldg4[[#This Row],[Remediation Labor Costs]]="[enter $]"),"[autofill]",SUM(TestingDataBldg4[[#This Row],[Remediation Material Costs]:[Remediation Labor Costs]]))</f>
        <v>0</v>
      </c>
      <c r="R72" s="29"/>
    </row>
    <row r="73" spans="2:18" x14ac:dyDescent="0.25">
      <c r="B73" s="26"/>
      <c r="C73" s="30"/>
      <c r="D73" s="27"/>
      <c r="E73" s="28"/>
      <c r="F73" s="28"/>
      <c r="G73" s="28"/>
      <c r="H73" s="28"/>
      <c r="I73" s="74"/>
      <c r="J73" s="74"/>
      <c r="K73" s="83"/>
      <c r="L73" s="83"/>
      <c r="M7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3" s="74"/>
      <c r="P73" s="74"/>
      <c r="Q73" s="113">
        <f>IF(AND(TestingDataBldg4[[#This Row],[Remediation Material Costs]]="[enter $]",TestingDataBldg4[[#This Row],[Remediation Labor Costs]]="[enter $]"),"[autofill]",SUM(TestingDataBldg4[[#This Row],[Remediation Material Costs]:[Remediation Labor Costs]]))</f>
        <v>0</v>
      </c>
      <c r="R73" s="29"/>
    </row>
    <row r="74" spans="2:18" x14ac:dyDescent="0.25">
      <c r="B74" s="26"/>
      <c r="C74" s="30"/>
      <c r="D74" s="27"/>
      <c r="E74" s="28"/>
      <c r="F74" s="28"/>
      <c r="G74" s="28"/>
      <c r="H74" s="28"/>
      <c r="I74" s="74"/>
      <c r="J74" s="74"/>
      <c r="K74" s="83"/>
      <c r="L74" s="83"/>
      <c r="M7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4" s="74"/>
      <c r="P74" s="74"/>
      <c r="Q74" s="113">
        <f>IF(AND(TestingDataBldg4[[#This Row],[Remediation Material Costs]]="[enter $]",TestingDataBldg4[[#This Row],[Remediation Labor Costs]]="[enter $]"),"[autofill]",SUM(TestingDataBldg4[[#This Row],[Remediation Material Costs]:[Remediation Labor Costs]]))</f>
        <v>0</v>
      </c>
      <c r="R74" s="29"/>
    </row>
    <row r="75" spans="2:18" x14ac:dyDescent="0.25">
      <c r="B75" s="26"/>
      <c r="C75" s="30"/>
      <c r="D75" s="27"/>
      <c r="E75" s="28"/>
      <c r="F75" s="28"/>
      <c r="G75" s="28"/>
      <c r="H75" s="28"/>
      <c r="I75" s="74"/>
      <c r="J75" s="74"/>
      <c r="K75" s="83"/>
      <c r="L75" s="83"/>
      <c r="M7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5" s="74"/>
      <c r="P75" s="74"/>
      <c r="Q75" s="113">
        <f>IF(AND(TestingDataBldg4[[#This Row],[Remediation Material Costs]]="[enter $]",TestingDataBldg4[[#This Row],[Remediation Labor Costs]]="[enter $]"),"[autofill]",SUM(TestingDataBldg4[[#This Row],[Remediation Material Costs]:[Remediation Labor Costs]]))</f>
        <v>0</v>
      </c>
      <c r="R75" s="29"/>
    </row>
    <row r="76" spans="2:18" x14ac:dyDescent="0.25">
      <c r="B76" s="26"/>
      <c r="C76" s="30"/>
      <c r="D76" s="27"/>
      <c r="E76" s="28"/>
      <c r="F76" s="28"/>
      <c r="G76" s="28"/>
      <c r="H76" s="28"/>
      <c r="I76" s="74"/>
      <c r="J76" s="74"/>
      <c r="K76" s="83"/>
      <c r="L76" s="83"/>
      <c r="M7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6" s="74"/>
      <c r="P76" s="74"/>
      <c r="Q76" s="113">
        <f>IF(AND(TestingDataBldg4[[#This Row],[Remediation Material Costs]]="[enter $]",TestingDataBldg4[[#This Row],[Remediation Labor Costs]]="[enter $]"),"[autofill]",SUM(TestingDataBldg4[[#This Row],[Remediation Material Costs]:[Remediation Labor Costs]]))</f>
        <v>0</v>
      </c>
      <c r="R76" s="29"/>
    </row>
    <row r="77" spans="2:18" x14ac:dyDescent="0.25">
      <c r="B77" s="26"/>
      <c r="C77" s="30"/>
      <c r="D77" s="27"/>
      <c r="E77" s="28"/>
      <c r="F77" s="28"/>
      <c r="G77" s="28"/>
      <c r="H77" s="28"/>
      <c r="I77" s="74"/>
      <c r="J77" s="74"/>
      <c r="K77" s="83"/>
      <c r="L77" s="83"/>
      <c r="M7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7" s="74"/>
      <c r="P77" s="74"/>
      <c r="Q77" s="113">
        <f>IF(AND(TestingDataBldg4[[#This Row],[Remediation Material Costs]]="[enter $]",TestingDataBldg4[[#This Row],[Remediation Labor Costs]]="[enter $]"),"[autofill]",SUM(TestingDataBldg4[[#This Row],[Remediation Material Costs]:[Remediation Labor Costs]]))</f>
        <v>0</v>
      </c>
      <c r="R77" s="29"/>
    </row>
    <row r="78" spans="2:18" x14ac:dyDescent="0.25">
      <c r="B78" s="26"/>
      <c r="C78" s="30"/>
      <c r="D78" s="27"/>
      <c r="E78" s="28"/>
      <c r="F78" s="28"/>
      <c r="G78" s="28"/>
      <c r="H78" s="28"/>
      <c r="I78" s="74"/>
      <c r="J78" s="74"/>
      <c r="K78" s="83"/>
      <c r="L78" s="83"/>
      <c r="M7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8" s="74"/>
      <c r="P78" s="74"/>
      <c r="Q78" s="113">
        <f>IF(AND(TestingDataBldg4[[#This Row],[Remediation Material Costs]]="[enter $]",TestingDataBldg4[[#This Row],[Remediation Labor Costs]]="[enter $]"),"[autofill]",SUM(TestingDataBldg4[[#This Row],[Remediation Material Costs]:[Remediation Labor Costs]]))</f>
        <v>0</v>
      </c>
      <c r="R78" s="29"/>
    </row>
    <row r="79" spans="2:18" x14ac:dyDescent="0.25">
      <c r="B79" s="26"/>
      <c r="C79" s="30"/>
      <c r="D79" s="27"/>
      <c r="E79" s="28"/>
      <c r="F79" s="28"/>
      <c r="G79" s="28"/>
      <c r="H79" s="28"/>
      <c r="I79" s="74"/>
      <c r="J79" s="74"/>
      <c r="K79" s="83"/>
      <c r="L79" s="83"/>
      <c r="M7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7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79" s="74"/>
      <c r="P79" s="74"/>
      <c r="Q79" s="113">
        <f>IF(AND(TestingDataBldg4[[#This Row],[Remediation Material Costs]]="[enter $]",TestingDataBldg4[[#This Row],[Remediation Labor Costs]]="[enter $]"),"[autofill]",SUM(TestingDataBldg4[[#This Row],[Remediation Material Costs]:[Remediation Labor Costs]]))</f>
        <v>0</v>
      </c>
      <c r="R79" s="29"/>
    </row>
    <row r="80" spans="2:18" x14ac:dyDescent="0.25">
      <c r="B80" s="26"/>
      <c r="C80" s="30"/>
      <c r="D80" s="27"/>
      <c r="E80" s="28"/>
      <c r="F80" s="28"/>
      <c r="G80" s="28"/>
      <c r="H80" s="28"/>
      <c r="I80" s="74"/>
      <c r="J80" s="74"/>
      <c r="K80" s="83"/>
      <c r="L80" s="83"/>
      <c r="M8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0" s="74"/>
      <c r="P80" s="74"/>
      <c r="Q80" s="113">
        <f>IF(AND(TestingDataBldg4[[#This Row],[Remediation Material Costs]]="[enter $]",TestingDataBldg4[[#This Row],[Remediation Labor Costs]]="[enter $]"),"[autofill]",SUM(TestingDataBldg4[[#This Row],[Remediation Material Costs]:[Remediation Labor Costs]]))</f>
        <v>0</v>
      </c>
      <c r="R80" s="29"/>
    </row>
    <row r="81" spans="2:18" x14ac:dyDescent="0.25">
      <c r="B81" s="26"/>
      <c r="C81" s="30"/>
      <c r="D81" s="27"/>
      <c r="E81" s="28"/>
      <c r="F81" s="28"/>
      <c r="G81" s="28"/>
      <c r="H81" s="28"/>
      <c r="I81" s="74"/>
      <c r="J81" s="74"/>
      <c r="K81" s="83"/>
      <c r="L81" s="83"/>
      <c r="M8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1" s="74"/>
      <c r="P81" s="74"/>
      <c r="Q81" s="113">
        <f>IF(AND(TestingDataBldg4[[#This Row],[Remediation Material Costs]]="[enter $]",TestingDataBldg4[[#This Row],[Remediation Labor Costs]]="[enter $]"),"[autofill]",SUM(TestingDataBldg4[[#This Row],[Remediation Material Costs]:[Remediation Labor Costs]]))</f>
        <v>0</v>
      </c>
      <c r="R81" s="29"/>
    </row>
    <row r="82" spans="2:18" x14ac:dyDescent="0.25">
      <c r="B82" s="26"/>
      <c r="C82" s="30"/>
      <c r="D82" s="27"/>
      <c r="E82" s="28"/>
      <c r="F82" s="28"/>
      <c r="G82" s="28"/>
      <c r="H82" s="28"/>
      <c r="I82" s="74"/>
      <c r="J82" s="74"/>
      <c r="K82" s="83"/>
      <c r="L82" s="83"/>
      <c r="M8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2" s="74"/>
      <c r="P82" s="74"/>
      <c r="Q82" s="113">
        <f>IF(AND(TestingDataBldg4[[#This Row],[Remediation Material Costs]]="[enter $]",TestingDataBldg4[[#This Row],[Remediation Labor Costs]]="[enter $]"),"[autofill]",SUM(TestingDataBldg4[[#This Row],[Remediation Material Costs]:[Remediation Labor Costs]]))</f>
        <v>0</v>
      </c>
      <c r="R82" s="29"/>
    </row>
    <row r="83" spans="2:18" x14ac:dyDescent="0.25">
      <c r="B83" s="26"/>
      <c r="C83" s="30"/>
      <c r="D83" s="27"/>
      <c r="E83" s="28"/>
      <c r="F83" s="28"/>
      <c r="G83" s="28"/>
      <c r="H83" s="28"/>
      <c r="I83" s="74"/>
      <c r="J83" s="74"/>
      <c r="K83" s="83"/>
      <c r="L83" s="83"/>
      <c r="M8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3" s="74"/>
      <c r="P83" s="74"/>
      <c r="Q83" s="113">
        <f>IF(AND(TestingDataBldg4[[#This Row],[Remediation Material Costs]]="[enter $]",TestingDataBldg4[[#This Row],[Remediation Labor Costs]]="[enter $]"),"[autofill]",SUM(TestingDataBldg4[[#This Row],[Remediation Material Costs]:[Remediation Labor Costs]]))</f>
        <v>0</v>
      </c>
      <c r="R83" s="29"/>
    </row>
    <row r="84" spans="2:18" x14ac:dyDescent="0.25">
      <c r="B84" s="26"/>
      <c r="C84" s="30"/>
      <c r="D84" s="27"/>
      <c r="E84" s="28"/>
      <c r="F84" s="28"/>
      <c r="G84" s="28"/>
      <c r="H84" s="28"/>
      <c r="I84" s="74"/>
      <c r="J84" s="74"/>
      <c r="K84" s="83"/>
      <c r="L84" s="83"/>
      <c r="M8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4" s="74"/>
      <c r="P84" s="74"/>
      <c r="Q84" s="113">
        <f>IF(AND(TestingDataBldg4[[#This Row],[Remediation Material Costs]]="[enter $]",TestingDataBldg4[[#This Row],[Remediation Labor Costs]]="[enter $]"),"[autofill]",SUM(TestingDataBldg4[[#This Row],[Remediation Material Costs]:[Remediation Labor Costs]]))</f>
        <v>0</v>
      </c>
      <c r="R84" s="29"/>
    </row>
    <row r="85" spans="2:18" x14ac:dyDescent="0.25">
      <c r="B85" s="26"/>
      <c r="C85" s="30"/>
      <c r="D85" s="27"/>
      <c r="E85" s="28"/>
      <c r="F85" s="28"/>
      <c r="G85" s="28"/>
      <c r="H85" s="28"/>
      <c r="I85" s="74"/>
      <c r="J85" s="74"/>
      <c r="K85" s="83"/>
      <c r="L85" s="83"/>
      <c r="M8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5" s="74"/>
      <c r="P85" s="74"/>
      <c r="Q85" s="113">
        <f>IF(AND(TestingDataBldg4[[#This Row],[Remediation Material Costs]]="[enter $]",TestingDataBldg4[[#This Row],[Remediation Labor Costs]]="[enter $]"),"[autofill]",SUM(TestingDataBldg4[[#This Row],[Remediation Material Costs]:[Remediation Labor Costs]]))</f>
        <v>0</v>
      </c>
      <c r="R85" s="29"/>
    </row>
    <row r="86" spans="2:18" x14ac:dyDescent="0.25">
      <c r="B86" s="26"/>
      <c r="C86" s="30"/>
      <c r="D86" s="27"/>
      <c r="E86" s="28"/>
      <c r="F86" s="28"/>
      <c r="G86" s="28"/>
      <c r="H86" s="28"/>
      <c r="I86" s="74"/>
      <c r="J86" s="74"/>
      <c r="K86" s="83"/>
      <c r="L86" s="83"/>
      <c r="M8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6" s="74"/>
      <c r="P86" s="74"/>
      <c r="Q86" s="113">
        <f>IF(AND(TestingDataBldg4[[#This Row],[Remediation Material Costs]]="[enter $]",TestingDataBldg4[[#This Row],[Remediation Labor Costs]]="[enter $]"),"[autofill]",SUM(TestingDataBldg4[[#This Row],[Remediation Material Costs]:[Remediation Labor Costs]]))</f>
        <v>0</v>
      </c>
      <c r="R86" s="29"/>
    </row>
    <row r="87" spans="2:18" x14ac:dyDescent="0.25">
      <c r="B87" s="26"/>
      <c r="C87" s="30"/>
      <c r="D87" s="27"/>
      <c r="E87" s="28"/>
      <c r="F87" s="28"/>
      <c r="G87" s="28"/>
      <c r="H87" s="28"/>
      <c r="I87" s="74"/>
      <c r="J87" s="74"/>
      <c r="K87" s="83"/>
      <c r="L87" s="83"/>
      <c r="M8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7" s="74"/>
      <c r="P87" s="74"/>
      <c r="Q87" s="113">
        <f>IF(AND(TestingDataBldg4[[#This Row],[Remediation Material Costs]]="[enter $]",TestingDataBldg4[[#This Row],[Remediation Labor Costs]]="[enter $]"),"[autofill]",SUM(TestingDataBldg4[[#This Row],[Remediation Material Costs]:[Remediation Labor Costs]]))</f>
        <v>0</v>
      </c>
      <c r="R87" s="29"/>
    </row>
    <row r="88" spans="2:18" x14ac:dyDescent="0.25">
      <c r="B88" s="26"/>
      <c r="C88" s="30"/>
      <c r="D88" s="27"/>
      <c r="E88" s="28"/>
      <c r="F88" s="28"/>
      <c r="G88" s="28"/>
      <c r="H88" s="28"/>
      <c r="I88" s="74"/>
      <c r="J88" s="74"/>
      <c r="K88" s="83"/>
      <c r="L88" s="83"/>
      <c r="M8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8" s="74"/>
      <c r="P88" s="74"/>
      <c r="Q88" s="113">
        <f>IF(AND(TestingDataBldg4[[#This Row],[Remediation Material Costs]]="[enter $]",TestingDataBldg4[[#This Row],[Remediation Labor Costs]]="[enter $]"),"[autofill]",SUM(TestingDataBldg4[[#This Row],[Remediation Material Costs]:[Remediation Labor Costs]]))</f>
        <v>0</v>
      </c>
      <c r="R88" s="29"/>
    </row>
    <row r="89" spans="2:18" x14ac:dyDescent="0.25">
      <c r="B89" s="26"/>
      <c r="C89" s="30"/>
      <c r="D89" s="27"/>
      <c r="E89" s="28"/>
      <c r="F89" s="28"/>
      <c r="G89" s="28"/>
      <c r="H89" s="28"/>
      <c r="I89" s="74"/>
      <c r="J89" s="74"/>
      <c r="K89" s="83"/>
      <c r="L89" s="83"/>
      <c r="M8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8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89" s="74"/>
      <c r="P89" s="74"/>
      <c r="Q89" s="113">
        <f>IF(AND(TestingDataBldg4[[#This Row],[Remediation Material Costs]]="[enter $]",TestingDataBldg4[[#This Row],[Remediation Labor Costs]]="[enter $]"),"[autofill]",SUM(TestingDataBldg4[[#This Row],[Remediation Material Costs]:[Remediation Labor Costs]]))</f>
        <v>0</v>
      </c>
      <c r="R89" s="29"/>
    </row>
    <row r="90" spans="2:18" x14ac:dyDescent="0.25">
      <c r="B90" s="26"/>
      <c r="C90" s="30"/>
      <c r="D90" s="27"/>
      <c r="E90" s="28"/>
      <c r="F90" s="28"/>
      <c r="G90" s="28"/>
      <c r="H90" s="28"/>
      <c r="I90" s="74"/>
      <c r="J90" s="74"/>
      <c r="K90" s="83"/>
      <c r="L90" s="83"/>
      <c r="M9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0" s="74"/>
      <c r="P90" s="74"/>
      <c r="Q90" s="113">
        <f>IF(AND(TestingDataBldg4[[#This Row],[Remediation Material Costs]]="[enter $]",TestingDataBldg4[[#This Row],[Remediation Labor Costs]]="[enter $]"),"[autofill]",SUM(TestingDataBldg4[[#This Row],[Remediation Material Costs]:[Remediation Labor Costs]]))</f>
        <v>0</v>
      </c>
      <c r="R90" s="29"/>
    </row>
    <row r="91" spans="2:18" x14ac:dyDescent="0.25">
      <c r="B91" s="26"/>
      <c r="C91" s="30"/>
      <c r="D91" s="27"/>
      <c r="E91" s="28"/>
      <c r="F91" s="28"/>
      <c r="G91" s="28"/>
      <c r="H91" s="28"/>
      <c r="I91" s="74"/>
      <c r="J91" s="74"/>
      <c r="K91" s="83"/>
      <c r="L91" s="83"/>
      <c r="M9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1" s="74"/>
      <c r="P91" s="74"/>
      <c r="Q91" s="113">
        <f>IF(AND(TestingDataBldg4[[#This Row],[Remediation Material Costs]]="[enter $]",TestingDataBldg4[[#This Row],[Remediation Labor Costs]]="[enter $]"),"[autofill]",SUM(TestingDataBldg4[[#This Row],[Remediation Material Costs]:[Remediation Labor Costs]]))</f>
        <v>0</v>
      </c>
      <c r="R91" s="29"/>
    </row>
    <row r="92" spans="2:18" x14ac:dyDescent="0.25">
      <c r="B92" s="26"/>
      <c r="C92" s="30"/>
      <c r="D92" s="27"/>
      <c r="E92" s="28"/>
      <c r="F92" s="28"/>
      <c r="G92" s="28"/>
      <c r="H92" s="28"/>
      <c r="I92" s="74"/>
      <c r="J92" s="74"/>
      <c r="K92" s="83"/>
      <c r="L92" s="83"/>
      <c r="M9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2" s="74"/>
      <c r="P92" s="74"/>
      <c r="Q92" s="113">
        <f>IF(AND(TestingDataBldg4[[#This Row],[Remediation Material Costs]]="[enter $]",TestingDataBldg4[[#This Row],[Remediation Labor Costs]]="[enter $]"),"[autofill]",SUM(TestingDataBldg4[[#This Row],[Remediation Material Costs]:[Remediation Labor Costs]]))</f>
        <v>0</v>
      </c>
      <c r="R92" s="29"/>
    </row>
    <row r="93" spans="2:18" x14ac:dyDescent="0.25">
      <c r="B93" s="26"/>
      <c r="C93" s="30"/>
      <c r="D93" s="27"/>
      <c r="E93" s="28"/>
      <c r="F93" s="28"/>
      <c r="G93" s="28"/>
      <c r="H93" s="28"/>
      <c r="I93" s="74"/>
      <c r="J93" s="74"/>
      <c r="K93" s="83"/>
      <c r="L93" s="83"/>
      <c r="M9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3" s="74"/>
      <c r="P93" s="74"/>
      <c r="Q93" s="113">
        <f>IF(AND(TestingDataBldg4[[#This Row],[Remediation Material Costs]]="[enter $]",TestingDataBldg4[[#This Row],[Remediation Labor Costs]]="[enter $]"),"[autofill]",SUM(TestingDataBldg4[[#This Row],[Remediation Material Costs]:[Remediation Labor Costs]]))</f>
        <v>0</v>
      </c>
      <c r="R93" s="29"/>
    </row>
    <row r="94" spans="2:18" x14ac:dyDescent="0.25">
      <c r="B94" s="26"/>
      <c r="C94" s="30"/>
      <c r="D94" s="27"/>
      <c r="E94" s="28"/>
      <c r="F94" s="28"/>
      <c r="G94" s="28"/>
      <c r="H94" s="28"/>
      <c r="I94" s="74"/>
      <c r="J94" s="74"/>
      <c r="K94" s="83"/>
      <c r="L94" s="83"/>
      <c r="M9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4" s="74"/>
      <c r="P94" s="74"/>
      <c r="Q94" s="113">
        <f>IF(AND(TestingDataBldg4[[#This Row],[Remediation Material Costs]]="[enter $]",TestingDataBldg4[[#This Row],[Remediation Labor Costs]]="[enter $]"),"[autofill]",SUM(TestingDataBldg4[[#This Row],[Remediation Material Costs]:[Remediation Labor Costs]]))</f>
        <v>0</v>
      </c>
      <c r="R94" s="29"/>
    </row>
    <row r="95" spans="2:18" x14ac:dyDescent="0.25">
      <c r="B95" s="26"/>
      <c r="C95" s="30"/>
      <c r="D95" s="27"/>
      <c r="E95" s="28"/>
      <c r="F95" s="28"/>
      <c r="G95" s="28"/>
      <c r="H95" s="28"/>
      <c r="I95" s="74"/>
      <c r="J95" s="74"/>
      <c r="K95" s="83"/>
      <c r="L95" s="83"/>
      <c r="M9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5" s="74"/>
      <c r="P95" s="74"/>
      <c r="Q95" s="113">
        <f>IF(AND(TestingDataBldg4[[#This Row],[Remediation Material Costs]]="[enter $]",TestingDataBldg4[[#This Row],[Remediation Labor Costs]]="[enter $]"),"[autofill]",SUM(TestingDataBldg4[[#This Row],[Remediation Material Costs]:[Remediation Labor Costs]]))</f>
        <v>0</v>
      </c>
      <c r="R95" s="29"/>
    </row>
    <row r="96" spans="2:18" x14ac:dyDescent="0.25">
      <c r="B96" s="26"/>
      <c r="C96" s="30"/>
      <c r="D96" s="27"/>
      <c r="E96" s="28"/>
      <c r="F96" s="28"/>
      <c r="G96" s="28"/>
      <c r="H96" s="28"/>
      <c r="I96" s="74"/>
      <c r="J96" s="74"/>
      <c r="K96" s="83"/>
      <c r="L96" s="83"/>
      <c r="M9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6" s="74"/>
      <c r="P96" s="74"/>
      <c r="Q96" s="113">
        <f>IF(AND(TestingDataBldg4[[#This Row],[Remediation Material Costs]]="[enter $]",TestingDataBldg4[[#This Row],[Remediation Labor Costs]]="[enter $]"),"[autofill]",SUM(TestingDataBldg4[[#This Row],[Remediation Material Costs]:[Remediation Labor Costs]]))</f>
        <v>0</v>
      </c>
      <c r="R96" s="29"/>
    </row>
    <row r="97" spans="2:18" x14ac:dyDescent="0.25">
      <c r="B97" s="26"/>
      <c r="C97" s="30"/>
      <c r="D97" s="27"/>
      <c r="E97" s="28"/>
      <c r="F97" s="28"/>
      <c r="G97" s="28"/>
      <c r="H97" s="28"/>
      <c r="I97" s="74"/>
      <c r="J97" s="74"/>
      <c r="K97" s="83"/>
      <c r="L97" s="83"/>
      <c r="M9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7" s="74"/>
      <c r="P97" s="74"/>
      <c r="Q97" s="113">
        <f>IF(AND(TestingDataBldg4[[#This Row],[Remediation Material Costs]]="[enter $]",TestingDataBldg4[[#This Row],[Remediation Labor Costs]]="[enter $]"),"[autofill]",SUM(TestingDataBldg4[[#This Row],[Remediation Material Costs]:[Remediation Labor Costs]]))</f>
        <v>0</v>
      </c>
      <c r="R97" s="29"/>
    </row>
    <row r="98" spans="2:18" x14ac:dyDescent="0.25">
      <c r="B98" s="26"/>
      <c r="C98" s="30"/>
      <c r="D98" s="27"/>
      <c r="E98" s="28"/>
      <c r="F98" s="28"/>
      <c r="G98" s="28"/>
      <c r="H98" s="28"/>
      <c r="I98" s="74"/>
      <c r="J98" s="74"/>
      <c r="K98" s="83"/>
      <c r="L98" s="83"/>
      <c r="M9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8" s="74"/>
      <c r="P98" s="74"/>
      <c r="Q98" s="113">
        <f>IF(AND(TestingDataBldg4[[#This Row],[Remediation Material Costs]]="[enter $]",TestingDataBldg4[[#This Row],[Remediation Labor Costs]]="[enter $]"),"[autofill]",SUM(TestingDataBldg4[[#This Row],[Remediation Material Costs]:[Remediation Labor Costs]]))</f>
        <v>0</v>
      </c>
      <c r="R98" s="29"/>
    </row>
    <row r="99" spans="2:18" x14ac:dyDescent="0.25">
      <c r="B99" s="26"/>
      <c r="C99" s="30"/>
      <c r="D99" s="27"/>
      <c r="E99" s="28"/>
      <c r="F99" s="28"/>
      <c r="G99" s="28"/>
      <c r="H99" s="28"/>
      <c r="I99" s="74"/>
      <c r="J99" s="74"/>
      <c r="K99" s="83"/>
      <c r="L99" s="83"/>
      <c r="M9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9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99" s="74"/>
      <c r="P99" s="74"/>
      <c r="Q99" s="113">
        <f>IF(AND(TestingDataBldg4[[#This Row],[Remediation Material Costs]]="[enter $]",TestingDataBldg4[[#This Row],[Remediation Labor Costs]]="[enter $]"),"[autofill]",SUM(TestingDataBldg4[[#This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0" s="74"/>
      <c r="P100" s="74"/>
      <c r="Q100" s="113">
        <f>IF(AND(TestingDataBldg4[[#This Row],[Remediation Material Costs]]="[enter $]",TestingDataBldg4[[#This Row],[Remediation Labor Costs]]="[enter $]"),"[autofill]",SUM(TestingDataBldg4[[#This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1" s="74"/>
      <c r="P101" s="74"/>
      <c r="Q101" s="113">
        <f>IF(AND(TestingDataBldg4[[#This Row],[Remediation Material Costs]]="[enter $]",TestingDataBldg4[[#This Row],[Remediation Labor Costs]]="[enter $]"),"[autofill]",SUM(TestingDataBldg4[[#This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2" s="74"/>
      <c r="P102" s="74"/>
      <c r="Q102" s="113">
        <f>IF(AND(TestingDataBldg4[[#This Row],[Remediation Material Costs]]="[enter $]",TestingDataBldg4[[#This Row],[Remediation Labor Costs]]="[enter $]"),"[autofill]",SUM(TestingDataBldg4[[#This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3" s="74"/>
      <c r="P103" s="74"/>
      <c r="Q103" s="113">
        <f>IF(AND(TestingDataBldg4[[#This Row],[Remediation Material Costs]]="[enter $]",TestingDataBldg4[[#This Row],[Remediation Labor Costs]]="[enter $]"),"[autofill]",SUM(TestingDataBldg4[[#This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4" s="74"/>
      <c r="P104" s="74"/>
      <c r="Q104" s="113">
        <f>IF(AND(TestingDataBldg4[[#This Row],[Remediation Material Costs]]="[enter $]",TestingDataBldg4[[#This Row],[Remediation Labor Costs]]="[enter $]"),"[autofill]",SUM(TestingDataBldg4[[#This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5" s="74"/>
      <c r="P105" s="74"/>
      <c r="Q105" s="113">
        <f>IF(AND(TestingDataBldg4[[#This Row],[Remediation Material Costs]]="[enter $]",TestingDataBldg4[[#This Row],[Remediation Labor Costs]]="[enter $]"),"[autofill]",SUM(TestingDataBldg4[[#This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6" s="74"/>
      <c r="P106" s="74"/>
      <c r="Q106" s="113">
        <f>IF(AND(TestingDataBldg4[[#This Row],[Remediation Material Costs]]="[enter $]",TestingDataBldg4[[#This Row],[Remediation Labor Costs]]="[enter $]"),"[autofill]",SUM(TestingDataBldg4[[#This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7" s="74"/>
      <c r="P107" s="74"/>
      <c r="Q107" s="113">
        <f>IF(AND(TestingDataBldg4[[#This Row],[Remediation Material Costs]]="[enter $]",TestingDataBldg4[[#This Row],[Remediation Labor Costs]]="[enter $]"),"[autofill]",SUM(TestingDataBldg4[[#This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8" s="74"/>
      <c r="P108" s="74"/>
      <c r="Q108" s="113">
        <f>IF(AND(TestingDataBldg4[[#This Row],[Remediation Material Costs]]="[enter $]",TestingDataBldg4[[#This Row],[Remediation Labor Costs]]="[enter $]"),"[autofill]",SUM(TestingDataBldg4[[#This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0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09" s="74"/>
      <c r="P109" s="74"/>
      <c r="Q109" s="113">
        <f>IF(AND(TestingDataBldg4[[#This Row],[Remediation Material Costs]]="[enter $]",TestingDataBldg4[[#This Row],[Remediation Labor Costs]]="[enter $]"),"[autofill]",SUM(TestingDataBldg4[[#This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0" s="74"/>
      <c r="P110" s="74"/>
      <c r="Q110" s="113">
        <f>IF(AND(TestingDataBldg4[[#This Row],[Remediation Material Costs]]="[enter $]",TestingDataBldg4[[#This Row],[Remediation Labor Costs]]="[enter $]"),"[autofill]",SUM(TestingDataBldg4[[#This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1" s="74"/>
      <c r="P111" s="74"/>
      <c r="Q111" s="113">
        <f>IF(AND(TestingDataBldg4[[#This Row],[Remediation Material Costs]]="[enter $]",TestingDataBldg4[[#This Row],[Remediation Labor Costs]]="[enter $]"),"[autofill]",SUM(TestingDataBldg4[[#This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2" s="74"/>
      <c r="P112" s="74"/>
      <c r="Q112" s="113">
        <f>IF(AND(TestingDataBldg4[[#This Row],[Remediation Material Costs]]="[enter $]",TestingDataBldg4[[#This Row],[Remediation Labor Costs]]="[enter $]"),"[autofill]",SUM(TestingDataBldg4[[#This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3" s="74"/>
      <c r="P113" s="74"/>
      <c r="Q113" s="113">
        <f>IF(AND(TestingDataBldg4[[#This Row],[Remediation Material Costs]]="[enter $]",TestingDataBldg4[[#This Row],[Remediation Labor Costs]]="[enter $]"),"[autofill]",SUM(TestingDataBldg4[[#This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4" s="74"/>
      <c r="P114" s="74"/>
      <c r="Q114" s="113">
        <f>IF(AND(TestingDataBldg4[[#This Row],[Remediation Material Costs]]="[enter $]",TestingDataBldg4[[#This Row],[Remediation Labor Costs]]="[enter $]"),"[autofill]",SUM(TestingDataBldg4[[#This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5" s="74"/>
      <c r="P115" s="74"/>
      <c r="Q115" s="113">
        <f>IF(AND(TestingDataBldg4[[#This Row],[Remediation Material Costs]]="[enter $]",TestingDataBldg4[[#This Row],[Remediation Labor Costs]]="[enter $]"),"[autofill]",SUM(TestingDataBldg4[[#This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6" s="74"/>
      <c r="P116" s="74"/>
      <c r="Q116" s="113">
        <f>IF(AND(TestingDataBldg4[[#This Row],[Remediation Material Costs]]="[enter $]",TestingDataBldg4[[#This Row],[Remediation Labor Costs]]="[enter $]"),"[autofill]",SUM(TestingDataBldg4[[#This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7" s="74"/>
      <c r="P117" s="74"/>
      <c r="Q117" s="113">
        <f>IF(AND(TestingDataBldg4[[#This Row],[Remediation Material Costs]]="[enter $]",TestingDataBldg4[[#This Row],[Remediation Labor Costs]]="[enter $]"),"[autofill]",SUM(TestingDataBldg4[[#This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8" s="74"/>
      <c r="P118" s="74"/>
      <c r="Q118" s="113">
        <f>IF(AND(TestingDataBldg4[[#This Row],[Remediation Material Costs]]="[enter $]",TestingDataBldg4[[#This Row],[Remediation Labor Costs]]="[enter $]"),"[autofill]",SUM(TestingDataBldg4[[#This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1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19" s="74"/>
      <c r="P119" s="74"/>
      <c r="Q119" s="113">
        <f>IF(AND(TestingDataBldg4[[#This Row],[Remediation Material Costs]]="[enter $]",TestingDataBldg4[[#This Row],[Remediation Labor Costs]]="[enter $]"),"[autofill]",SUM(TestingDataBldg4[[#This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0" s="74"/>
      <c r="P120" s="74"/>
      <c r="Q120" s="113">
        <f>IF(AND(TestingDataBldg4[[#This Row],[Remediation Material Costs]]="[enter $]",TestingDataBldg4[[#This Row],[Remediation Labor Costs]]="[enter $]"),"[autofill]",SUM(TestingDataBldg4[[#This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1" s="74"/>
      <c r="P121" s="74"/>
      <c r="Q121" s="113">
        <f>IF(AND(TestingDataBldg4[[#This Row],[Remediation Material Costs]]="[enter $]",TestingDataBldg4[[#This Row],[Remediation Labor Costs]]="[enter $]"),"[autofill]",SUM(TestingDataBldg4[[#This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2" s="74"/>
      <c r="P122" s="74"/>
      <c r="Q122" s="113">
        <f>IF(AND(TestingDataBldg4[[#This Row],[Remediation Material Costs]]="[enter $]",TestingDataBldg4[[#This Row],[Remediation Labor Costs]]="[enter $]"),"[autofill]",SUM(TestingDataBldg4[[#This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3" s="74"/>
      <c r="P123" s="74"/>
      <c r="Q123" s="113">
        <f>IF(AND(TestingDataBldg4[[#This Row],[Remediation Material Costs]]="[enter $]",TestingDataBldg4[[#This Row],[Remediation Labor Costs]]="[enter $]"),"[autofill]",SUM(TestingDataBldg4[[#This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4" s="74"/>
      <c r="P124" s="74"/>
      <c r="Q124" s="113">
        <f>IF(AND(TestingDataBldg4[[#This Row],[Remediation Material Costs]]="[enter $]",TestingDataBldg4[[#This Row],[Remediation Labor Costs]]="[enter $]"),"[autofill]",SUM(TestingDataBldg4[[#This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5" s="74"/>
      <c r="P125" s="74"/>
      <c r="Q125" s="113">
        <f>IF(AND(TestingDataBldg4[[#This Row],[Remediation Material Costs]]="[enter $]",TestingDataBldg4[[#This Row],[Remediation Labor Costs]]="[enter $]"),"[autofill]",SUM(TestingDataBldg4[[#This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6" s="74"/>
      <c r="P126" s="74"/>
      <c r="Q126" s="113">
        <f>IF(AND(TestingDataBldg4[[#This Row],[Remediation Material Costs]]="[enter $]",TestingDataBldg4[[#This Row],[Remediation Labor Costs]]="[enter $]"),"[autofill]",SUM(TestingDataBldg4[[#This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7" s="74"/>
      <c r="P127" s="74"/>
      <c r="Q127" s="113">
        <f>IF(AND(TestingDataBldg4[[#This Row],[Remediation Material Costs]]="[enter $]",TestingDataBldg4[[#This Row],[Remediation Labor Costs]]="[enter $]"),"[autofill]",SUM(TestingDataBldg4[[#This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8" s="74"/>
      <c r="P128" s="74"/>
      <c r="Q128" s="113">
        <f>IF(AND(TestingDataBldg4[[#This Row],[Remediation Material Costs]]="[enter $]",TestingDataBldg4[[#This Row],[Remediation Labor Costs]]="[enter $]"),"[autofill]",SUM(TestingDataBldg4[[#This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2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29" s="74"/>
      <c r="P129" s="74"/>
      <c r="Q129" s="113">
        <f>IF(AND(TestingDataBldg4[[#This Row],[Remediation Material Costs]]="[enter $]",TestingDataBldg4[[#This Row],[Remediation Labor Costs]]="[enter $]"),"[autofill]",SUM(TestingDataBldg4[[#This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0" s="74"/>
      <c r="P130" s="74"/>
      <c r="Q130" s="113">
        <f>IF(AND(TestingDataBldg4[[#This Row],[Remediation Material Costs]]="[enter $]",TestingDataBldg4[[#This Row],[Remediation Labor Costs]]="[enter $]"),"[autofill]",SUM(TestingDataBldg4[[#This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1" s="74"/>
      <c r="P131" s="74"/>
      <c r="Q131" s="113">
        <f>IF(AND(TestingDataBldg4[[#This Row],[Remediation Material Costs]]="[enter $]",TestingDataBldg4[[#This Row],[Remediation Labor Costs]]="[enter $]"),"[autofill]",SUM(TestingDataBldg4[[#This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2" s="74"/>
      <c r="P132" s="74"/>
      <c r="Q132" s="113">
        <f>IF(AND(TestingDataBldg4[[#This Row],[Remediation Material Costs]]="[enter $]",TestingDataBldg4[[#This Row],[Remediation Labor Costs]]="[enter $]"),"[autofill]",SUM(TestingDataBldg4[[#This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3" s="74"/>
      <c r="P133" s="74"/>
      <c r="Q133" s="113">
        <f>IF(AND(TestingDataBldg4[[#This Row],[Remediation Material Costs]]="[enter $]",TestingDataBldg4[[#This Row],[Remediation Labor Costs]]="[enter $]"),"[autofill]",SUM(TestingDataBldg4[[#This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4" s="74"/>
      <c r="P134" s="74"/>
      <c r="Q134" s="113">
        <f>IF(AND(TestingDataBldg4[[#This Row],[Remediation Material Costs]]="[enter $]",TestingDataBldg4[[#This Row],[Remediation Labor Costs]]="[enter $]"),"[autofill]",SUM(TestingDataBldg4[[#This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5" s="74"/>
      <c r="P135" s="74"/>
      <c r="Q135" s="113">
        <f>IF(AND(TestingDataBldg4[[#This Row],[Remediation Material Costs]]="[enter $]",TestingDataBldg4[[#This Row],[Remediation Labor Costs]]="[enter $]"),"[autofill]",SUM(TestingDataBldg4[[#This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6" s="74"/>
      <c r="P136" s="74"/>
      <c r="Q136" s="113">
        <f>IF(AND(TestingDataBldg4[[#This Row],[Remediation Material Costs]]="[enter $]",TestingDataBldg4[[#This Row],[Remediation Labor Costs]]="[enter $]"),"[autofill]",SUM(TestingDataBldg4[[#This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7" s="74"/>
      <c r="P137" s="74"/>
      <c r="Q137" s="113">
        <f>IF(AND(TestingDataBldg4[[#This Row],[Remediation Material Costs]]="[enter $]",TestingDataBldg4[[#This Row],[Remediation Labor Costs]]="[enter $]"),"[autofill]",SUM(TestingDataBldg4[[#This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8" s="74"/>
      <c r="P138" s="74"/>
      <c r="Q138" s="113">
        <f>IF(AND(TestingDataBldg4[[#This Row],[Remediation Material Costs]]="[enter $]",TestingDataBldg4[[#This Row],[Remediation Labor Costs]]="[enter $]"),"[autofill]",SUM(TestingDataBldg4[[#This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3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39" s="74"/>
      <c r="P139" s="74"/>
      <c r="Q139" s="113">
        <f>IF(AND(TestingDataBldg4[[#This Row],[Remediation Material Costs]]="[enter $]",TestingDataBldg4[[#This Row],[Remediation Labor Costs]]="[enter $]"),"[autofill]",SUM(TestingDataBldg4[[#This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0" s="74"/>
      <c r="P140" s="74"/>
      <c r="Q140" s="113">
        <f>IF(AND(TestingDataBldg4[[#This Row],[Remediation Material Costs]]="[enter $]",TestingDataBldg4[[#This Row],[Remediation Labor Costs]]="[enter $]"),"[autofill]",SUM(TestingDataBldg4[[#This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1" s="74"/>
      <c r="P141" s="74"/>
      <c r="Q141" s="113">
        <f>IF(AND(TestingDataBldg4[[#This Row],[Remediation Material Costs]]="[enter $]",TestingDataBldg4[[#This Row],[Remediation Labor Costs]]="[enter $]"),"[autofill]",SUM(TestingDataBldg4[[#This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2" s="74"/>
      <c r="P142" s="74"/>
      <c r="Q142" s="113">
        <f>IF(AND(TestingDataBldg4[[#This Row],[Remediation Material Costs]]="[enter $]",TestingDataBldg4[[#This Row],[Remediation Labor Costs]]="[enter $]"),"[autofill]",SUM(TestingDataBldg4[[#This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3" s="74"/>
      <c r="P143" s="74"/>
      <c r="Q143" s="113">
        <f>IF(AND(TestingDataBldg4[[#This Row],[Remediation Material Costs]]="[enter $]",TestingDataBldg4[[#This Row],[Remediation Labor Costs]]="[enter $]"),"[autofill]",SUM(TestingDataBldg4[[#This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4" s="74"/>
      <c r="P144" s="74"/>
      <c r="Q144" s="113">
        <f>IF(AND(TestingDataBldg4[[#This Row],[Remediation Material Costs]]="[enter $]",TestingDataBldg4[[#This Row],[Remediation Labor Costs]]="[enter $]"),"[autofill]",SUM(TestingDataBldg4[[#This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5" s="74"/>
      <c r="P145" s="74"/>
      <c r="Q145" s="113">
        <f>IF(AND(TestingDataBldg4[[#This Row],[Remediation Material Costs]]="[enter $]",TestingDataBldg4[[#This Row],[Remediation Labor Costs]]="[enter $]"),"[autofill]",SUM(TestingDataBldg4[[#This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6" s="74"/>
      <c r="P146" s="74"/>
      <c r="Q146" s="113">
        <f>IF(AND(TestingDataBldg4[[#This Row],[Remediation Material Costs]]="[enter $]",TestingDataBldg4[[#This Row],[Remediation Labor Costs]]="[enter $]"),"[autofill]",SUM(TestingDataBldg4[[#This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7" s="74"/>
      <c r="P147" s="74"/>
      <c r="Q147" s="113">
        <f>IF(AND(TestingDataBldg4[[#This Row],[Remediation Material Costs]]="[enter $]",TestingDataBldg4[[#This Row],[Remediation Labor Costs]]="[enter $]"),"[autofill]",SUM(TestingDataBldg4[[#This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8" s="74"/>
      <c r="P148" s="74"/>
      <c r="Q148" s="113">
        <f>IF(AND(TestingDataBldg4[[#This Row],[Remediation Material Costs]]="[enter $]",TestingDataBldg4[[#This Row],[Remediation Labor Costs]]="[enter $]"),"[autofill]",SUM(TestingDataBldg4[[#This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4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49" s="74"/>
      <c r="P149" s="74"/>
      <c r="Q149" s="113">
        <f>IF(AND(TestingDataBldg4[[#This Row],[Remediation Material Costs]]="[enter $]",TestingDataBldg4[[#This Row],[Remediation Labor Costs]]="[enter $]"),"[autofill]",SUM(TestingDataBldg4[[#This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0" s="74"/>
      <c r="P150" s="74"/>
      <c r="Q150" s="113">
        <f>IF(AND(TestingDataBldg4[[#This Row],[Remediation Material Costs]]="[enter $]",TestingDataBldg4[[#This Row],[Remediation Labor Costs]]="[enter $]"),"[autofill]",SUM(TestingDataBldg4[[#This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1" s="74"/>
      <c r="P151" s="74"/>
      <c r="Q151" s="113">
        <f>IF(AND(TestingDataBldg4[[#This Row],[Remediation Material Costs]]="[enter $]",TestingDataBldg4[[#This Row],[Remediation Labor Costs]]="[enter $]"),"[autofill]",SUM(TestingDataBldg4[[#This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2" s="74"/>
      <c r="P152" s="74"/>
      <c r="Q152" s="113">
        <f>IF(AND(TestingDataBldg4[[#This Row],[Remediation Material Costs]]="[enter $]",TestingDataBldg4[[#This Row],[Remediation Labor Costs]]="[enter $]"),"[autofill]",SUM(TestingDataBldg4[[#This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3" s="74"/>
      <c r="P153" s="74"/>
      <c r="Q153" s="113">
        <f>IF(AND(TestingDataBldg4[[#This Row],[Remediation Material Costs]]="[enter $]",TestingDataBldg4[[#This Row],[Remediation Labor Costs]]="[enter $]"),"[autofill]",SUM(TestingDataBldg4[[#This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4" s="74"/>
      <c r="P154" s="74"/>
      <c r="Q154" s="113">
        <f>IF(AND(TestingDataBldg4[[#This Row],[Remediation Material Costs]]="[enter $]",TestingDataBldg4[[#This Row],[Remediation Labor Costs]]="[enter $]"),"[autofill]",SUM(TestingDataBldg4[[#This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5" s="74"/>
      <c r="P155" s="74"/>
      <c r="Q155" s="113">
        <f>IF(AND(TestingDataBldg4[[#This Row],[Remediation Material Costs]]="[enter $]",TestingDataBldg4[[#This Row],[Remediation Labor Costs]]="[enter $]"),"[autofill]",SUM(TestingDataBldg4[[#This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6" s="74"/>
      <c r="P156" s="74"/>
      <c r="Q156" s="113">
        <f>IF(AND(TestingDataBldg4[[#This Row],[Remediation Material Costs]]="[enter $]",TestingDataBldg4[[#This Row],[Remediation Labor Costs]]="[enter $]"),"[autofill]",SUM(TestingDataBldg4[[#This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7" s="74"/>
      <c r="P157" s="74"/>
      <c r="Q157" s="113">
        <f>IF(AND(TestingDataBldg4[[#This Row],[Remediation Material Costs]]="[enter $]",TestingDataBldg4[[#This Row],[Remediation Labor Costs]]="[enter $]"),"[autofill]",SUM(TestingDataBldg4[[#This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8" s="74"/>
      <c r="P158" s="74"/>
      <c r="Q158" s="113">
        <f>IF(AND(TestingDataBldg4[[#This Row],[Remediation Material Costs]]="[enter $]",TestingDataBldg4[[#This Row],[Remediation Labor Costs]]="[enter $]"),"[autofill]",SUM(TestingDataBldg4[[#This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5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59" s="74"/>
      <c r="P159" s="74"/>
      <c r="Q159" s="113">
        <f>IF(AND(TestingDataBldg4[[#This Row],[Remediation Material Costs]]="[enter $]",TestingDataBldg4[[#This Row],[Remediation Labor Costs]]="[enter $]"),"[autofill]",SUM(TestingDataBldg4[[#This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0" s="74"/>
      <c r="P160" s="74"/>
      <c r="Q160" s="113">
        <f>IF(AND(TestingDataBldg4[[#This Row],[Remediation Material Costs]]="[enter $]",TestingDataBldg4[[#This Row],[Remediation Labor Costs]]="[enter $]"),"[autofill]",SUM(TestingDataBldg4[[#This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1" s="74"/>
      <c r="P161" s="74"/>
      <c r="Q161" s="113">
        <f>IF(AND(TestingDataBldg4[[#This Row],[Remediation Material Costs]]="[enter $]",TestingDataBldg4[[#This Row],[Remediation Labor Costs]]="[enter $]"),"[autofill]",SUM(TestingDataBldg4[[#This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2" s="74"/>
      <c r="P162" s="74"/>
      <c r="Q162" s="113">
        <f>IF(AND(TestingDataBldg4[[#This Row],[Remediation Material Costs]]="[enter $]",TestingDataBldg4[[#This Row],[Remediation Labor Costs]]="[enter $]"),"[autofill]",SUM(TestingDataBldg4[[#This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3" s="74"/>
      <c r="P163" s="74"/>
      <c r="Q163" s="113">
        <f>IF(AND(TestingDataBldg4[[#This Row],[Remediation Material Costs]]="[enter $]",TestingDataBldg4[[#This Row],[Remediation Labor Costs]]="[enter $]"),"[autofill]",SUM(TestingDataBldg4[[#This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4" s="74"/>
      <c r="P164" s="74"/>
      <c r="Q164" s="113">
        <f>IF(AND(TestingDataBldg4[[#This Row],[Remediation Material Costs]]="[enter $]",TestingDataBldg4[[#This Row],[Remediation Labor Costs]]="[enter $]"),"[autofill]",SUM(TestingDataBldg4[[#This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5" s="74"/>
      <c r="P165" s="74"/>
      <c r="Q165" s="113">
        <f>IF(AND(TestingDataBldg4[[#This Row],[Remediation Material Costs]]="[enter $]",TestingDataBldg4[[#This Row],[Remediation Labor Costs]]="[enter $]"),"[autofill]",SUM(TestingDataBldg4[[#This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6" s="74"/>
      <c r="P166" s="74"/>
      <c r="Q166" s="113">
        <f>IF(AND(TestingDataBldg4[[#This Row],[Remediation Material Costs]]="[enter $]",TestingDataBldg4[[#This Row],[Remediation Labor Costs]]="[enter $]"),"[autofill]",SUM(TestingDataBldg4[[#This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7" s="74"/>
      <c r="P167" s="74"/>
      <c r="Q167" s="113">
        <f>IF(AND(TestingDataBldg4[[#This Row],[Remediation Material Costs]]="[enter $]",TestingDataBldg4[[#This Row],[Remediation Labor Costs]]="[enter $]"),"[autofill]",SUM(TestingDataBldg4[[#This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8" s="74"/>
      <c r="P168" s="74"/>
      <c r="Q168" s="113">
        <f>IF(AND(TestingDataBldg4[[#This Row],[Remediation Material Costs]]="[enter $]",TestingDataBldg4[[#This Row],[Remediation Labor Costs]]="[enter $]"),"[autofill]",SUM(TestingDataBldg4[[#This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6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69" s="74"/>
      <c r="P169" s="74"/>
      <c r="Q169" s="113">
        <f>IF(AND(TestingDataBldg4[[#This Row],[Remediation Material Costs]]="[enter $]",TestingDataBldg4[[#This Row],[Remediation Labor Costs]]="[enter $]"),"[autofill]",SUM(TestingDataBldg4[[#This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0" s="74"/>
      <c r="P170" s="74"/>
      <c r="Q170" s="113">
        <f>IF(AND(TestingDataBldg4[[#This Row],[Remediation Material Costs]]="[enter $]",TestingDataBldg4[[#This Row],[Remediation Labor Costs]]="[enter $]"),"[autofill]",SUM(TestingDataBldg4[[#This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1" s="74"/>
      <c r="P171" s="74"/>
      <c r="Q171" s="113">
        <f>IF(AND(TestingDataBldg4[[#This Row],[Remediation Material Costs]]="[enter $]",TestingDataBldg4[[#This Row],[Remediation Labor Costs]]="[enter $]"),"[autofill]",SUM(TestingDataBldg4[[#This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2" s="74"/>
      <c r="P172" s="74"/>
      <c r="Q172" s="113">
        <f>IF(AND(TestingDataBldg4[[#This Row],[Remediation Material Costs]]="[enter $]",TestingDataBldg4[[#This Row],[Remediation Labor Costs]]="[enter $]"),"[autofill]",SUM(TestingDataBldg4[[#This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3" s="74"/>
      <c r="P173" s="74"/>
      <c r="Q173" s="113">
        <f>IF(AND(TestingDataBldg4[[#This Row],[Remediation Material Costs]]="[enter $]",TestingDataBldg4[[#This Row],[Remediation Labor Costs]]="[enter $]"),"[autofill]",SUM(TestingDataBldg4[[#This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4" s="74"/>
      <c r="P174" s="74"/>
      <c r="Q174" s="113">
        <f>IF(AND(TestingDataBldg4[[#This Row],[Remediation Material Costs]]="[enter $]",TestingDataBldg4[[#This Row],[Remediation Labor Costs]]="[enter $]"),"[autofill]",SUM(TestingDataBldg4[[#This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5" s="74"/>
      <c r="P175" s="74"/>
      <c r="Q175" s="113">
        <f>IF(AND(TestingDataBldg4[[#This Row],[Remediation Material Costs]]="[enter $]",TestingDataBldg4[[#This Row],[Remediation Labor Costs]]="[enter $]"),"[autofill]",SUM(TestingDataBldg4[[#This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6" s="74"/>
      <c r="P176" s="74"/>
      <c r="Q176" s="113">
        <f>IF(AND(TestingDataBldg4[[#This Row],[Remediation Material Costs]]="[enter $]",TestingDataBldg4[[#This Row],[Remediation Labor Costs]]="[enter $]"),"[autofill]",SUM(TestingDataBldg4[[#This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7" s="74"/>
      <c r="P177" s="74"/>
      <c r="Q177" s="113">
        <f>IF(AND(TestingDataBldg4[[#This Row],[Remediation Material Costs]]="[enter $]",TestingDataBldg4[[#This Row],[Remediation Labor Costs]]="[enter $]"),"[autofill]",SUM(TestingDataBldg4[[#This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8" s="74"/>
      <c r="P178" s="74"/>
      <c r="Q178" s="113">
        <f>IF(AND(TestingDataBldg4[[#This Row],[Remediation Material Costs]]="[enter $]",TestingDataBldg4[[#This Row],[Remediation Labor Costs]]="[enter $]"),"[autofill]",SUM(TestingDataBldg4[[#This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7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79" s="74"/>
      <c r="P179" s="74"/>
      <c r="Q179" s="113">
        <f>IF(AND(TestingDataBldg4[[#This Row],[Remediation Material Costs]]="[enter $]",TestingDataBldg4[[#This Row],[Remediation Labor Costs]]="[enter $]"),"[autofill]",SUM(TestingDataBldg4[[#This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0" s="74"/>
      <c r="P180" s="74"/>
      <c r="Q180" s="113">
        <f>IF(AND(TestingDataBldg4[[#This Row],[Remediation Material Costs]]="[enter $]",TestingDataBldg4[[#This Row],[Remediation Labor Costs]]="[enter $]"),"[autofill]",SUM(TestingDataBldg4[[#This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1" s="74"/>
      <c r="P181" s="74"/>
      <c r="Q181" s="113">
        <f>IF(AND(TestingDataBldg4[[#This Row],[Remediation Material Costs]]="[enter $]",TestingDataBldg4[[#This Row],[Remediation Labor Costs]]="[enter $]"),"[autofill]",SUM(TestingDataBldg4[[#This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2" s="74"/>
      <c r="P182" s="74"/>
      <c r="Q182" s="113">
        <f>IF(AND(TestingDataBldg4[[#This Row],[Remediation Material Costs]]="[enter $]",TestingDataBldg4[[#This Row],[Remediation Labor Costs]]="[enter $]"),"[autofill]",SUM(TestingDataBldg4[[#This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3" s="74"/>
      <c r="P183" s="74"/>
      <c r="Q183" s="113">
        <f>IF(AND(TestingDataBldg4[[#This Row],[Remediation Material Costs]]="[enter $]",TestingDataBldg4[[#This Row],[Remediation Labor Costs]]="[enter $]"),"[autofill]",SUM(TestingDataBldg4[[#This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4" s="74"/>
      <c r="P184" s="74"/>
      <c r="Q184" s="113">
        <f>IF(AND(TestingDataBldg4[[#This Row],[Remediation Material Costs]]="[enter $]",TestingDataBldg4[[#This Row],[Remediation Labor Costs]]="[enter $]"),"[autofill]",SUM(TestingDataBldg4[[#This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5" s="74"/>
      <c r="P185" s="74"/>
      <c r="Q185" s="113">
        <f>IF(AND(TestingDataBldg4[[#This Row],[Remediation Material Costs]]="[enter $]",TestingDataBldg4[[#This Row],[Remediation Labor Costs]]="[enter $]"),"[autofill]",SUM(TestingDataBldg4[[#This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6" s="74"/>
      <c r="P186" s="74"/>
      <c r="Q186" s="113">
        <f>IF(AND(TestingDataBldg4[[#This Row],[Remediation Material Costs]]="[enter $]",TestingDataBldg4[[#This Row],[Remediation Labor Costs]]="[enter $]"),"[autofill]",SUM(TestingDataBldg4[[#This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7" s="74"/>
      <c r="P187" s="74"/>
      <c r="Q187" s="113">
        <f>IF(AND(TestingDataBldg4[[#This Row],[Remediation Material Costs]]="[enter $]",TestingDataBldg4[[#This Row],[Remediation Labor Costs]]="[enter $]"),"[autofill]",SUM(TestingDataBldg4[[#This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8" s="74"/>
      <c r="P188" s="74"/>
      <c r="Q188" s="113">
        <f>IF(AND(TestingDataBldg4[[#This Row],[Remediation Material Costs]]="[enter $]",TestingDataBldg4[[#This Row],[Remediation Labor Costs]]="[enter $]"),"[autofill]",SUM(TestingDataBldg4[[#This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8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89" s="74"/>
      <c r="P189" s="74"/>
      <c r="Q189" s="113">
        <f>IF(AND(TestingDataBldg4[[#This Row],[Remediation Material Costs]]="[enter $]",TestingDataBldg4[[#This Row],[Remediation Labor Costs]]="[enter $]"),"[autofill]",SUM(TestingDataBldg4[[#This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0" s="74"/>
      <c r="P190" s="74"/>
      <c r="Q190" s="113">
        <f>IF(AND(TestingDataBldg4[[#This Row],[Remediation Material Costs]]="[enter $]",TestingDataBldg4[[#This Row],[Remediation Labor Costs]]="[enter $]"),"[autofill]",SUM(TestingDataBldg4[[#This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1" s="74"/>
      <c r="P191" s="74"/>
      <c r="Q191" s="113">
        <f>IF(AND(TestingDataBldg4[[#This Row],[Remediation Material Costs]]="[enter $]",TestingDataBldg4[[#This Row],[Remediation Labor Costs]]="[enter $]"),"[autofill]",SUM(TestingDataBldg4[[#This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2" s="74"/>
      <c r="P192" s="74"/>
      <c r="Q192" s="113">
        <f>IF(AND(TestingDataBldg4[[#This Row],[Remediation Material Costs]]="[enter $]",TestingDataBldg4[[#This Row],[Remediation Labor Costs]]="[enter $]"),"[autofill]",SUM(TestingDataBldg4[[#This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3" s="74"/>
      <c r="P193" s="74"/>
      <c r="Q193" s="113">
        <f>IF(AND(TestingDataBldg4[[#This Row],[Remediation Material Costs]]="[enter $]",TestingDataBldg4[[#This Row],[Remediation Labor Costs]]="[enter $]"),"[autofill]",SUM(TestingDataBldg4[[#This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4" s="74"/>
      <c r="P194" s="74"/>
      <c r="Q194" s="113">
        <f>IF(AND(TestingDataBldg4[[#This Row],[Remediation Material Costs]]="[enter $]",TestingDataBldg4[[#This Row],[Remediation Labor Costs]]="[enter $]"),"[autofill]",SUM(TestingDataBldg4[[#This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5" s="74"/>
      <c r="P195" s="74"/>
      <c r="Q195" s="113">
        <f>IF(AND(TestingDataBldg4[[#This Row],[Remediation Material Costs]]="[enter $]",TestingDataBldg4[[#This Row],[Remediation Labor Costs]]="[enter $]"),"[autofill]",SUM(TestingDataBldg4[[#This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6" s="74"/>
      <c r="P196" s="74"/>
      <c r="Q196" s="113">
        <f>IF(AND(TestingDataBldg4[[#This Row],[Remediation Material Costs]]="[enter $]",TestingDataBldg4[[#This Row],[Remediation Labor Costs]]="[enter $]"),"[autofill]",SUM(TestingDataBldg4[[#This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7" s="74"/>
      <c r="P197" s="74"/>
      <c r="Q197" s="113">
        <f>IF(AND(TestingDataBldg4[[#This Row],[Remediation Material Costs]]="[enter $]",TestingDataBldg4[[#This Row],[Remediation Labor Costs]]="[enter $]"),"[autofill]",SUM(TestingDataBldg4[[#This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8" s="74"/>
      <c r="P198" s="74"/>
      <c r="Q198" s="113">
        <f>IF(AND(TestingDataBldg4[[#This Row],[Remediation Material Costs]]="[enter $]",TestingDataBldg4[[#This Row],[Remediation Labor Costs]]="[enter $]"),"[autofill]",SUM(TestingDataBldg4[[#This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19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199" s="74"/>
      <c r="P199" s="74"/>
      <c r="Q199" s="113">
        <f>IF(AND(TestingDataBldg4[[#This Row],[Remediation Material Costs]]="[enter $]",TestingDataBldg4[[#This Row],[Remediation Labor Costs]]="[enter $]"),"[autofill]",SUM(TestingDataBldg4[[#This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0" s="74"/>
      <c r="P200" s="74"/>
      <c r="Q200" s="113">
        <f>IF(AND(TestingDataBldg4[[#This Row],[Remediation Material Costs]]="[enter $]",TestingDataBldg4[[#This Row],[Remediation Labor Costs]]="[enter $]"),"[autofill]",SUM(TestingDataBldg4[[#This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1" s="74"/>
      <c r="P201" s="74"/>
      <c r="Q201" s="113">
        <f>IF(AND(TestingDataBldg4[[#This Row],[Remediation Material Costs]]="[enter $]",TestingDataBldg4[[#This Row],[Remediation Labor Costs]]="[enter $]"),"[autofill]",SUM(TestingDataBldg4[[#This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2" s="74"/>
      <c r="P202" s="74"/>
      <c r="Q202" s="113">
        <f>IF(AND(TestingDataBldg4[[#This Row],[Remediation Material Costs]]="[enter $]",TestingDataBldg4[[#This Row],[Remediation Labor Costs]]="[enter $]"),"[autofill]",SUM(TestingDataBldg4[[#This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3" s="74"/>
      <c r="P203" s="74"/>
      <c r="Q203" s="113">
        <f>IF(AND(TestingDataBldg4[[#This Row],[Remediation Material Costs]]="[enter $]",TestingDataBldg4[[#This Row],[Remediation Labor Costs]]="[enter $]"),"[autofill]",SUM(TestingDataBldg4[[#This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4" s="74"/>
      <c r="P204" s="74"/>
      <c r="Q204" s="113">
        <f>IF(AND(TestingDataBldg4[[#This Row],[Remediation Material Costs]]="[enter $]",TestingDataBldg4[[#This Row],[Remediation Labor Costs]]="[enter $]"),"[autofill]",SUM(TestingDataBldg4[[#This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5" s="74"/>
      <c r="P205" s="74"/>
      <c r="Q205" s="113">
        <f>IF(AND(TestingDataBldg4[[#This Row],[Remediation Material Costs]]="[enter $]",TestingDataBldg4[[#This Row],[Remediation Labor Costs]]="[enter $]"),"[autofill]",SUM(TestingDataBldg4[[#This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6" s="74"/>
      <c r="P206" s="74"/>
      <c r="Q206" s="113">
        <f>IF(AND(TestingDataBldg4[[#This Row],[Remediation Material Costs]]="[enter $]",TestingDataBldg4[[#This Row],[Remediation Labor Costs]]="[enter $]"),"[autofill]",SUM(TestingDataBldg4[[#This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7" s="74"/>
      <c r="P207" s="74"/>
      <c r="Q207" s="113">
        <f>IF(AND(TestingDataBldg4[[#This Row],[Remediation Material Costs]]="[enter $]",TestingDataBldg4[[#This Row],[Remediation Labor Costs]]="[enter $]"),"[autofill]",SUM(TestingDataBldg4[[#This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8" s="74"/>
      <c r="P208" s="74"/>
      <c r="Q208" s="113">
        <f>IF(AND(TestingDataBldg4[[#This Row],[Remediation Material Costs]]="[enter $]",TestingDataBldg4[[#This Row],[Remediation Labor Costs]]="[enter $]"),"[autofill]",SUM(TestingDataBldg4[[#This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0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09" s="74"/>
      <c r="P209" s="74"/>
      <c r="Q209" s="113">
        <f>IF(AND(TestingDataBldg4[[#This Row],[Remediation Material Costs]]="[enter $]",TestingDataBldg4[[#This Row],[Remediation Labor Costs]]="[enter $]"),"[autofill]",SUM(TestingDataBldg4[[#This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0" s="74"/>
      <c r="P210" s="74"/>
      <c r="Q210" s="113">
        <f>IF(AND(TestingDataBldg4[[#This Row],[Remediation Material Costs]]="[enter $]",TestingDataBldg4[[#This Row],[Remediation Labor Costs]]="[enter $]"),"[autofill]",SUM(TestingDataBldg4[[#This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1" s="74"/>
      <c r="P211" s="74"/>
      <c r="Q211" s="113">
        <f>IF(AND(TestingDataBldg4[[#This Row],[Remediation Material Costs]]="[enter $]",TestingDataBldg4[[#This Row],[Remediation Labor Costs]]="[enter $]"),"[autofill]",SUM(TestingDataBldg4[[#This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2" s="74"/>
      <c r="P212" s="74"/>
      <c r="Q212" s="113">
        <f>IF(AND(TestingDataBldg4[[#This Row],[Remediation Material Costs]]="[enter $]",TestingDataBldg4[[#This Row],[Remediation Labor Costs]]="[enter $]"),"[autofill]",SUM(TestingDataBldg4[[#This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3" s="74"/>
      <c r="P213" s="74"/>
      <c r="Q213" s="113">
        <f>IF(AND(TestingDataBldg4[[#This Row],[Remediation Material Costs]]="[enter $]",TestingDataBldg4[[#This Row],[Remediation Labor Costs]]="[enter $]"),"[autofill]",SUM(TestingDataBldg4[[#This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4" s="74"/>
      <c r="P214" s="74"/>
      <c r="Q214" s="113">
        <f>IF(AND(TestingDataBldg4[[#This Row],[Remediation Material Costs]]="[enter $]",TestingDataBldg4[[#This Row],[Remediation Labor Costs]]="[enter $]"),"[autofill]",SUM(TestingDataBldg4[[#This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5" s="74"/>
      <c r="P215" s="74"/>
      <c r="Q215" s="113">
        <f>IF(AND(TestingDataBldg4[[#This Row],[Remediation Material Costs]]="[enter $]",TestingDataBldg4[[#This Row],[Remediation Labor Costs]]="[enter $]"),"[autofill]",SUM(TestingDataBldg4[[#This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6" s="74"/>
      <c r="P216" s="74"/>
      <c r="Q216" s="113">
        <f>IF(AND(TestingDataBldg4[[#This Row],[Remediation Material Costs]]="[enter $]",TestingDataBldg4[[#This Row],[Remediation Labor Costs]]="[enter $]"),"[autofill]",SUM(TestingDataBldg4[[#This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7" s="74"/>
      <c r="P217" s="74"/>
      <c r="Q217" s="113">
        <f>IF(AND(TestingDataBldg4[[#This Row],[Remediation Material Costs]]="[enter $]",TestingDataBldg4[[#This Row],[Remediation Labor Costs]]="[enter $]"),"[autofill]",SUM(TestingDataBldg4[[#This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8" s="74"/>
      <c r="P218" s="74"/>
      <c r="Q218" s="113">
        <f>IF(AND(TestingDataBldg4[[#This Row],[Remediation Material Costs]]="[enter $]",TestingDataBldg4[[#This Row],[Remediation Labor Costs]]="[enter $]"),"[autofill]",SUM(TestingDataBldg4[[#This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1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19" s="74"/>
      <c r="P219" s="74"/>
      <c r="Q219" s="113">
        <f>IF(AND(TestingDataBldg4[[#This Row],[Remediation Material Costs]]="[enter $]",TestingDataBldg4[[#This Row],[Remediation Labor Costs]]="[enter $]"),"[autofill]",SUM(TestingDataBldg4[[#This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0" s="74"/>
      <c r="P220" s="74"/>
      <c r="Q220" s="113">
        <f>IF(AND(TestingDataBldg4[[#This Row],[Remediation Material Costs]]="[enter $]",TestingDataBldg4[[#This Row],[Remediation Labor Costs]]="[enter $]"),"[autofill]",SUM(TestingDataBldg4[[#This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1" s="74"/>
      <c r="P221" s="74"/>
      <c r="Q221" s="113">
        <f>IF(AND(TestingDataBldg4[[#This Row],[Remediation Material Costs]]="[enter $]",TestingDataBldg4[[#This Row],[Remediation Labor Costs]]="[enter $]"),"[autofill]",SUM(TestingDataBldg4[[#This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2" s="74"/>
      <c r="P222" s="74"/>
      <c r="Q222" s="113">
        <f>IF(AND(TestingDataBldg4[[#This Row],[Remediation Material Costs]]="[enter $]",TestingDataBldg4[[#This Row],[Remediation Labor Costs]]="[enter $]"),"[autofill]",SUM(TestingDataBldg4[[#This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3" s="74"/>
      <c r="P223" s="74"/>
      <c r="Q223" s="113">
        <f>IF(AND(TestingDataBldg4[[#This Row],[Remediation Material Costs]]="[enter $]",TestingDataBldg4[[#This Row],[Remediation Labor Costs]]="[enter $]"),"[autofill]",SUM(TestingDataBldg4[[#This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4" s="74"/>
      <c r="P224" s="74"/>
      <c r="Q224" s="113">
        <f>IF(AND(TestingDataBldg4[[#This Row],[Remediation Material Costs]]="[enter $]",TestingDataBldg4[[#This Row],[Remediation Labor Costs]]="[enter $]"),"[autofill]",SUM(TestingDataBldg4[[#This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5" s="74"/>
      <c r="P225" s="74"/>
      <c r="Q225" s="113">
        <f>IF(AND(TestingDataBldg4[[#This Row],[Remediation Material Costs]]="[enter $]",TestingDataBldg4[[#This Row],[Remediation Labor Costs]]="[enter $]"),"[autofill]",SUM(TestingDataBldg4[[#This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6" s="74"/>
      <c r="P226" s="74"/>
      <c r="Q226" s="113">
        <f>IF(AND(TestingDataBldg4[[#This Row],[Remediation Material Costs]]="[enter $]",TestingDataBldg4[[#This Row],[Remediation Labor Costs]]="[enter $]"),"[autofill]",SUM(TestingDataBldg4[[#This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7" s="74"/>
      <c r="P227" s="74"/>
      <c r="Q227" s="113">
        <f>IF(AND(TestingDataBldg4[[#This Row],[Remediation Material Costs]]="[enter $]",TestingDataBldg4[[#This Row],[Remediation Labor Costs]]="[enter $]"),"[autofill]",SUM(TestingDataBldg4[[#This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8" s="74"/>
      <c r="P228" s="74"/>
      <c r="Q228" s="113">
        <f>IF(AND(TestingDataBldg4[[#This Row],[Remediation Material Costs]]="[enter $]",TestingDataBldg4[[#This Row],[Remediation Labor Costs]]="[enter $]"),"[autofill]",SUM(TestingDataBldg4[[#This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2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29" s="74"/>
      <c r="P229" s="74"/>
      <c r="Q229" s="113">
        <f>IF(AND(TestingDataBldg4[[#This Row],[Remediation Material Costs]]="[enter $]",TestingDataBldg4[[#This Row],[Remediation Labor Costs]]="[enter $]"),"[autofill]",SUM(TestingDataBldg4[[#This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0" s="74"/>
      <c r="P230" s="74"/>
      <c r="Q230" s="113">
        <f>IF(AND(TestingDataBldg4[[#This Row],[Remediation Material Costs]]="[enter $]",TestingDataBldg4[[#This Row],[Remediation Labor Costs]]="[enter $]"),"[autofill]",SUM(TestingDataBldg4[[#This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1" s="74"/>
      <c r="P231" s="74"/>
      <c r="Q231" s="113">
        <f>IF(AND(TestingDataBldg4[[#This Row],[Remediation Material Costs]]="[enter $]",TestingDataBldg4[[#This Row],[Remediation Labor Costs]]="[enter $]"),"[autofill]",SUM(TestingDataBldg4[[#This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2" s="74"/>
      <c r="P232" s="74"/>
      <c r="Q232" s="113">
        <f>IF(AND(TestingDataBldg4[[#This Row],[Remediation Material Costs]]="[enter $]",TestingDataBldg4[[#This Row],[Remediation Labor Costs]]="[enter $]"),"[autofill]",SUM(TestingDataBldg4[[#This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3" s="74"/>
      <c r="P233" s="74"/>
      <c r="Q233" s="113">
        <f>IF(AND(TestingDataBldg4[[#This Row],[Remediation Material Costs]]="[enter $]",TestingDataBldg4[[#This Row],[Remediation Labor Costs]]="[enter $]"),"[autofill]",SUM(TestingDataBldg4[[#This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4" s="74"/>
      <c r="P234" s="74"/>
      <c r="Q234" s="113">
        <f>IF(AND(TestingDataBldg4[[#This Row],[Remediation Material Costs]]="[enter $]",TestingDataBldg4[[#This Row],[Remediation Labor Costs]]="[enter $]"),"[autofill]",SUM(TestingDataBldg4[[#This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5" s="74"/>
      <c r="P235" s="74"/>
      <c r="Q235" s="113">
        <f>IF(AND(TestingDataBldg4[[#This Row],[Remediation Material Costs]]="[enter $]",TestingDataBldg4[[#This Row],[Remediation Labor Costs]]="[enter $]"),"[autofill]",SUM(TestingDataBldg4[[#This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6" s="74"/>
      <c r="P236" s="74"/>
      <c r="Q236" s="113">
        <f>IF(AND(TestingDataBldg4[[#This Row],[Remediation Material Costs]]="[enter $]",TestingDataBldg4[[#This Row],[Remediation Labor Costs]]="[enter $]"),"[autofill]",SUM(TestingDataBldg4[[#This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7" s="74"/>
      <c r="P237" s="74"/>
      <c r="Q237" s="113">
        <f>IF(AND(TestingDataBldg4[[#This Row],[Remediation Material Costs]]="[enter $]",TestingDataBldg4[[#This Row],[Remediation Labor Costs]]="[enter $]"),"[autofill]",SUM(TestingDataBldg4[[#This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8" s="74"/>
      <c r="P238" s="74"/>
      <c r="Q238" s="113">
        <f>IF(AND(TestingDataBldg4[[#This Row],[Remediation Material Costs]]="[enter $]",TestingDataBldg4[[#This Row],[Remediation Labor Costs]]="[enter $]"),"[autofill]",SUM(TestingDataBldg4[[#This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3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39" s="74"/>
      <c r="P239" s="74"/>
      <c r="Q239" s="113">
        <f>IF(AND(TestingDataBldg4[[#This Row],[Remediation Material Costs]]="[enter $]",TestingDataBldg4[[#This Row],[Remediation Labor Costs]]="[enter $]"),"[autofill]",SUM(TestingDataBldg4[[#This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0" s="74"/>
      <c r="P240" s="74"/>
      <c r="Q240" s="113">
        <f>IF(AND(TestingDataBldg4[[#This Row],[Remediation Material Costs]]="[enter $]",TestingDataBldg4[[#This Row],[Remediation Labor Costs]]="[enter $]"),"[autofill]",SUM(TestingDataBldg4[[#This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1" s="74"/>
      <c r="P241" s="74"/>
      <c r="Q241" s="113">
        <f>IF(AND(TestingDataBldg4[[#This Row],[Remediation Material Costs]]="[enter $]",TestingDataBldg4[[#This Row],[Remediation Labor Costs]]="[enter $]"),"[autofill]",SUM(TestingDataBldg4[[#This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2" s="74"/>
      <c r="P242" s="74"/>
      <c r="Q242" s="113">
        <f>IF(AND(TestingDataBldg4[[#This Row],[Remediation Material Costs]]="[enter $]",TestingDataBldg4[[#This Row],[Remediation Labor Costs]]="[enter $]"),"[autofill]",SUM(TestingDataBldg4[[#This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3" s="74"/>
      <c r="P243" s="74"/>
      <c r="Q243" s="113">
        <f>IF(AND(TestingDataBldg4[[#This Row],[Remediation Material Costs]]="[enter $]",TestingDataBldg4[[#This Row],[Remediation Labor Costs]]="[enter $]"),"[autofill]",SUM(TestingDataBldg4[[#This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4" s="74"/>
      <c r="P244" s="74"/>
      <c r="Q244" s="113">
        <f>IF(AND(TestingDataBldg4[[#This Row],[Remediation Material Costs]]="[enter $]",TestingDataBldg4[[#This Row],[Remediation Labor Costs]]="[enter $]"),"[autofill]",SUM(TestingDataBldg4[[#This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5" s="74"/>
      <c r="P245" s="74"/>
      <c r="Q245" s="113">
        <f>IF(AND(TestingDataBldg4[[#This Row],[Remediation Material Costs]]="[enter $]",TestingDataBldg4[[#This Row],[Remediation Labor Costs]]="[enter $]"),"[autofill]",SUM(TestingDataBldg4[[#This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6" s="74"/>
      <c r="P246" s="74"/>
      <c r="Q246" s="113">
        <f>IF(AND(TestingDataBldg4[[#This Row],[Remediation Material Costs]]="[enter $]",TestingDataBldg4[[#This Row],[Remediation Labor Costs]]="[enter $]"),"[autofill]",SUM(TestingDataBldg4[[#This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7" s="74"/>
      <c r="P247" s="74"/>
      <c r="Q247" s="113">
        <f>IF(AND(TestingDataBldg4[[#This Row],[Remediation Material Costs]]="[enter $]",TestingDataBldg4[[#This Row],[Remediation Labor Costs]]="[enter $]"),"[autofill]",SUM(TestingDataBldg4[[#This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8" s="74"/>
      <c r="P248" s="74"/>
      <c r="Q248" s="113">
        <f>IF(AND(TestingDataBldg4[[#This Row],[Remediation Material Costs]]="[enter $]",TestingDataBldg4[[#This Row],[Remediation Labor Costs]]="[enter $]"),"[autofill]",SUM(TestingDataBldg4[[#This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4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49" s="74"/>
      <c r="P249" s="74"/>
      <c r="Q249" s="113">
        <f>IF(AND(TestingDataBldg4[[#This Row],[Remediation Material Costs]]="[enter $]",TestingDataBldg4[[#This Row],[Remediation Labor Costs]]="[enter $]"),"[autofill]",SUM(TestingDataBldg4[[#This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0" s="74"/>
      <c r="P250" s="74"/>
      <c r="Q250" s="113">
        <f>IF(AND(TestingDataBldg4[[#This Row],[Remediation Material Costs]]="[enter $]",TestingDataBldg4[[#This Row],[Remediation Labor Costs]]="[enter $]"),"[autofill]",SUM(TestingDataBldg4[[#This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1" s="74"/>
      <c r="P251" s="74"/>
      <c r="Q251" s="113">
        <f>IF(AND(TestingDataBldg4[[#This Row],[Remediation Material Costs]]="[enter $]",TestingDataBldg4[[#This Row],[Remediation Labor Costs]]="[enter $]"),"[autofill]",SUM(TestingDataBldg4[[#This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2" s="74"/>
      <c r="P252" s="74"/>
      <c r="Q252" s="113">
        <f>IF(AND(TestingDataBldg4[[#This Row],[Remediation Material Costs]]="[enter $]",TestingDataBldg4[[#This Row],[Remediation Labor Costs]]="[enter $]"),"[autofill]",SUM(TestingDataBldg4[[#This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3" s="74"/>
      <c r="P253" s="74"/>
      <c r="Q253" s="113">
        <f>IF(AND(TestingDataBldg4[[#This Row],[Remediation Material Costs]]="[enter $]",TestingDataBldg4[[#This Row],[Remediation Labor Costs]]="[enter $]"),"[autofill]",SUM(TestingDataBldg4[[#This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4" s="74"/>
      <c r="P254" s="74"/>
      <c r="Q254" s="113">
        <f>IF(AND(TestingDataBldg4[[#This Row],[Remediation Material Costs]]="[enter $]",TestingDataBldg4[[#This Row],[Remediation Labor Costs]]="[enter $]"),"[autofill]",SUM(TestingDataBldg4[[#This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5" s="74"/>
      <c r="P255" s="74"/>
      <c r="Q255" s="113">
        <f>IF(AND(TestingDataBldg4[[#This Row],[Remediation Material Costs]]="[enter $]",TestingDataBldg4[[#This Row],[Remediation Labor Costs]]="[enter $]"),"[autofill]",SUM(TestingDataBldg4[[#This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6" s="74"/>
      <c r="P256" s="74"/>
      <c r="Q256" s="113">
        <f>IF(AND(TestingDataBldg4[[#This Row],[Remediation Material Costs]]="[enter $]",TestingDataBldg4[[#This Row],[Remediation Labor Costs]]="[enter $]"),"[autofill]",SUM(TestingDataBldg4[[#This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7" s="74"/>
      <c r="P257" s="74"/>
      <c r="Q257" s="113">
        <f>IF(AND(TestingDataBldg4[[#This Row],[Remediation Material Costs]]="[enter $]",TestingDataBldg4[[#This Row],[Remediation Labor Costs]]="[enter $]"),"[autofill]",SUM(TestingDataBldg4[[#This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8" s="74"/>
      <c r="P258" s="74"/>
      <c r="Q258" s="113">
        <f>IF(AND(TestingDataBldg4[[#This Row],[Remediation Material Costs]]="[enter $]",TestingDataBldg4[[#This Row],[Remediation Labor Costs]]="[enter $]"),"[autofill]",SUM(TestingDataBldg4[[#This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5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59" s="74"/>
      <c r="P259" s="74"/>
      <c r="Q259" s="113">
        <f>IF(AND(TestingDataBldg4[[#This Row],[Remediation Material Costs]]="[enter $]",TestingDataBldg4[[#This Row],[Remediation Labor Costs]]="[enter $]"),"[autofill]",SUM(TestingDataBldg4[[#This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0" s="74"/>
      <c r="P260" s="74"/>
      <c r="Q260" s="113">
        <f>IF(AND(TestingDataBldg4[[#This Row],[Remediation Material Costs]]="[enter $]",TestingDataBldg4[[#This Row],[Remediation Labor Costs]]="[enter $]"),"[autofill]",SUM(TestingDataBldg4[[#This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1" s="74"/>
      <c r="P261" s="74"/>
      <c r="Q261" s="113">
        <f>IF(AND(TestingDataBldg4[[#This Row],[Remediation Material Costs]]="[enter $]",TestingDataBldg4[[#This Row],[Remediation Labor Costs]]="[enter $]"),"[autofill]",SUM(TestingDataBldg4[[#This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2" s="74"/>
      <c r="P262" s="74"/>
      <c r="Q262" s="113">
        <f>IF(AND(TestingDataBldg4[[#This Row],[Remediation Material Costs]]="[enter $]",TestingDataBldg4[[#This Row],[Remediation Labor Costs]]="[enter $]"),"[autofill]",SUM(TestingDataBldg4[[#This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3" s="74"/>
      <c r="P263" s="74"/>
      <c r="Q263" s="113">
        <f>IF(AND(TestingDataBldg4[[#This Row],[Remediation Material Costs]]="[enter $]",TestingDataBldg4[[#This Row],[Remediation Labor Costs]]="[enter $]"),"[autofill]",SUM(TestingDataBldg4[[#This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4" s="74"/>
      <c r="P264" s="74"/>
      <c r="Q264" s="113">
        <f>IF(AND(TestingDataBldg4[[#This Row],[Remediation Material Costs]]="[enter $]",TestingDataBldg4[[#This Row],[Remediation Labor Costs]]="[enter $]"),"[autofill]",SUM(TestingDataBldg4[[#This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5" s="74"/>
      <c r="P265" s="74"/>
      <c r="Q265" s="113">
        <f>IF(AND(TestingDataBldg4[[#This Row],[Remediation Material Costs]]="[enter $]",TestingDataBldg4[[#This Row],[Remediation Labor Costs]]="[enter $]"),"[autofill]",SUM(TestingDataBldg4[[#This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6" s="74"/>
      <c r="P266" s="74"/>
      <c r="Q266" s="113">
        <f>IF(AND(TestingDataBldg4[[#This Row],[Remediation Material Costs]]="[enter $]",TestingDataBldg4[[#This Row],[Remediation Labor Costs]]="[enter $]"),"[autofill]",SUM(TestingDataBldg4[[#This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7" s="74"/>
      <c r="P267" s="74"/>
      <c r="Q267" s="113">
        <f>IF(AND(TestingDataBldg4[[#This Row],[Remediation Material Costs]]="[enter $]",TestingDataBldg4[[#This Row],[Remediation Labor Costs]]="[enter $]"),"[autofill]",SUM(TestingDataBldg4[[#This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8" s="74"/>
      <c r="P268" s="74"/>
      <c r="Q268" s="113">
        <f>IF(AND(TestingDataBldg4[[#This Row],[Remediation Material Costs]]="[enter $]",TestingDataBldg4[[#This Row],[Remediation Labor Costs]]="[enter $]"),"[autofill]",SUM(TestingDataBldg4[[#This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6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69" s="74"/>
      <c r="P269" s="74"/>
      <c r="Q269" s="113">
        <f>IF(AND(TestingDataBldg4[[#This Row],[Remediation Material Costs]]="[enter $]",TestingDataBldg4[[#This Row],[Remediation Labor Costs]]="[enter $]"),"[autofill]",SUM(TestingDataBldg4[[#This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0" s="74"/>
      <c r="P270" s="74"/>
      <c r="Q270" s="113">
        <f>IF(AND(TestingDataBldg4[[#This Row],[Remediation Material Costs]]="[enter $]",TestingDataBldg4[[#This Row],[Remediation Labor Costs]]="[enter $]"),"[autofill]",SUM(TestingDataBldg4[[#This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1" s="74"/>
      <c r="P271" s="74"/>
      <c r="Q271" s="113">
        <f>IF(AND(TestingDataBldg4[[#This Row],[Remediation Material Costs]]="[enter $]",TestingDataBldg4[[#This Row],[Remediation Labor Costs]]="[enter $]"),"[autofill]",SUM(TestingDataBldg4[[#This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2" s="74"/>
      <c r="P272" s="74"/>
      <c r="Q272" s="113">
        <f>IF(AND(TestingDataBldg4[[#This Row],[Remediation Material Costs]]="[enter $]",TestingDataBldg4[[#This Row],[Remediation Labor Costs]]="[enter $]"),"[autofill]",SUM(TestingDataBldg4[[#This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3" s="74"/>
      <c r="P273" s="74"/>
      <c r="Q273" s="113">
        <f>IF(AND(TestingDataBldg4[[#This Row],[Remediation Material Costs]]="[enter $]",TestingDataBldg4[[#This Row],[Remediation Labor Costs]]="[enter $]"),"[autofill]",SUM(TestingDataBldg4[[#This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4" s="74"/>
      <c r="P274" s="74"/>
      <c r="Q274" s="113">
        <f>IF(AND(TestingDataBldg4[[#This Row],[Remediation Material Costs]]="[enter $]",TestingDataBldg4[[#This Row],[Remediation Labor Costs]]="[enter $]"),"[autofill]",SUM(TestingDataBldg4[[#This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5" s="74"/>
      <c r="P275" s="74"/>
      <c r="Q275" s="113">
        <f>IF(AND(TestingDataBldg4[[#This Row],[Remediation Material Costs]]="[enter $]",TestingDataBldg4[[#This Row],[Remediation Labor Costs]]="[enter $]"),"[autofill]",SUM(TestingDataBldg4[[#This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6" s="74"/>
      <c r="P276" s="74"/>
      <c r="Q276" s="113">
        <f>IF(AND(TestingDataBldg4[[#This Row],[Remediation Material Costs]]="[enter $]",TestingDataBldg4[[#This Row],[Remediation Labor Costs]]="[enter $]"),"[autofill]",SUM(TestingDataBldg4[[#This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7" s="74"/>
      <c r="P277" s="74"/>
      <c r="Q277" s="113">
        <f>IF(AND(TestingDataBldg4[[#This Row],[Remediation Material Costs]]="[enter $]",TestingDataBldg4[[#This Row],[Remediation Labor Costs]]="[enter $]"),"[autofill]",SUM(TestingDataBldg4[[#This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8" s="74"/>
      <c r="P278" s="74"/>
      <c r="Q278" s="113">
        <f>IF(AND(TestingDataBldg4[[#This Row],[Remediation Material Costs]]="[enter $]",TestingDataBldg4[[#This Row],[Remediation Labor Costs]]="[enter $]"),"[autofill]",SUM(TestingDataBldg4[[#This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7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79" s="74"/>
      <c r="P279" s="74"/>
      <c r="Q279" s="113">
        <f>IF(AND(TestingDataBldg4[[#This Row],[Remediation Material Costs]]="[enter $]",TestingDataBldg4[[#This Row],[Remediation Labor Costs]]="[enter $]"),"[autofill]",SUM(TestingDataBldg4[[#This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0" s="74"/>
      <c r="P280" s="74"/>
      <c r="Q280" s="113">
        <f>IF(AND(TestingDataBldg4[[#This Row],[Remediation Material Costs]]="[enter $]",TestingDataBldg4[[#This Row],[Remediation Labor Costs]]="[enter $]"),"[autofill]",SUM(TestingDataBldg4[[#This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1" s="74"/>
      <c r="P281" s="74"/>
      <c r="Q281" s="113">
        <f>IF(AND(TestingDataBldg4[[#This Row],[Remediation Material Costs]]="[enter $]",TestingDataBldg4[[#This Row],[Remediation Labor Costs]]="[enter $]"),"[autofill]",SUM(TestingDataBldg4[[#This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2" s="74"/>
      <c r="P282" s="74"/>
      <c r="Q282" s="113">
        <f>IF(AND(TestingDataBldg4[[#This Row],[Remediation Material Costs]]="[enter $]",TestingDataBldg4[[#This Row],[Remediation Labor Costs]]="[enter $]"),"[autofill]",SUM(TestingDataBldg4[[#This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3" s="74"/>
      <c r="P283" s="74"/>
      <c r="Q283" s="113">
        <f>IF(AND(TestingDataBldg4[[#This Row],[Remediation Material Costs]]="[enter $]",TestingDataBldg4[[#This Row],[Remediation Labor Costs]]="[enter $]"),"[autofill]",SUM(TestingDataBldg4[[#This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4" s="74"/>
      <c r="P284" s="74"/>
      <c r="Q284" s="113">
        <f>IF(AND(TestingDataBldg4[[#This Row],[Remediation Material Costs]]="[enter $]",TestingDataBldg4[[#This Row],[Remediation Labor Costs]]="[enter $]"),"[autofill]",SUM(TestingDataBldg4[[#This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5" s="74"/>
      <c r="P285" s="74"/>
      <c r="Q285" s="113">
        <f>IF(AND(TestingDataBldg4[[#This Row],[Remediation Material Costs]]="[enter $]",TestingDataBldg4[[#This Row],[Remediation Labor Costs]]="[enter $]"),"[autofill]",SUM(TestingDataBldg4[[#This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6" s="74"/>
      <c r="P286" s="74"/>
      <c r="Q286" s="113">
        <f>IF(AND(TestingDataBldg4[[#This Row],[Remediation Material Costs]]="[enter $]",TestingDataBldg4[[#This Row],[Remediation Labor Costs]]="[enter $]"),"[autofill]",SUM(TestingDataBldg4[[#This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7" s="74"/>
      <c r="P287" s="74"/>
      <c r="Q287" s="113">
        <f>IF(AND(TestingDataBldg4[[#This Row],[Remediation Material Costs]]="[enter $]",TestingDataBldg4[[#This Row],[Remediation Labor Costs]]="[enter $]"),"[autofill]",SUM(TestingDataBldg4[[#This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8" s="74"/>
      <c r="P288" s="74"/>
      <c r="Q288" s="113">
        <f>IF(AND(TestingDataBldg4[[#This Row],[Remediation Material Costs]]="[enter $]",TestingDataBldg4[[#This Row],[Remediation Labor Costs]]="[enter $]"),"[autofill]",SUM(TestingDataBldg4[[#This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8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89" s="74"/>
      <c r="P289" s="74"/>
      <c r="Q289" s="113">
        <f>IF(AND(TestingDataBldg4[[#This Row],[Remediation Material Costs]]="[enter $]",TestingDataBldg4[[#This Row],[Remediation Labor Costs]]="[enter $]"),"[autofill]",SUM(TestingDataBldg4[[#This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0" s="74"/>
      <c r="P290" s="74"/>
      <c r="Q290" s="113">
        <f>IF(AND(TestingDataBldg4[[#This Row],[Remediation Material Costs]]="[enter $]",TestingDataBldg4[[#This Row],[Remediation Labor Costs]]="[enter $]"),"[autofill]",SUM(TestingDataBldg4[[#This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1" s="74"/>
      <c r="P291" s="74"/>
      <c r="Q291" s="113">
        <f>IF(AND(TestingDataBldg4[[#This Row],[Remediation Material Costs]]="[enter $]",TestingDataBldg4[[#This Row],[Remediation Labor Costs]]="[enter $]"),"[autofill]",SUM(TestingDataBldg4[[#This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2" s="74"/>
      <c r="P292" s="74"/>
      <c r="Q292" s="113">
        <f>IF(AND(TestingDataBldg4[[#This Row],[Remediation Material Costs]]="[enter $]",TestingDataBldg4[[#This Row],[Remediation Labor Costs]]="[enter $]"),"[autofill]",SUM(TestingDataBldg4[[#This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3" s="74"/>
      <c r="P293" s="74"/>
      <c r="Q293" s="113">
        <f>IF(AND(TestingDataBldg4[[#This Row],[Remediation Material Costs]]="[enter $]",TestingDataBldg4[[#This Row],[Remediation Labor Costs]]="[enter $]"),"[autofill]",SUM(TestingDataBldg4[[#This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4" s="74"/>
      <c r="P294" s="74"/>
      <c r="Q294" s="113">
        <f>IF(AND(TestingDataBldg4[[#This Row],[Remediation Material Costs]]="[enter $]",TestingDataBldg4[[#This Row],[Remediation Labor Costs]]="[enter $]"),"[autofill]",SUM(TestingDataBldg4[[#This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5" s="74"/>
      <c r="P295" s="74"/>
      <c r="Q295" s="113">
        <f>IF(AND(TestingDataBldg4[[#This Row],[Remediation Material Costs]]="[enter $]",TestingDataBldg4[[#This Row],[Remediation Labor Costs]]="[enter $]"),"[autofill]",SUM(TestingDataBldg4[[#This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6" s="74"/>
      <c r="P296" s="74"/>
      <c r="Q296" s="113">
        <f>IF(AND(TestingDataBldg4[[#This Row],[Remediation Material Costs]]="[enter $]",TestingDataBldg4[[#This Row],[Remediation Labor Costs]]="[enter $]"),"[autofill]",SUM(TestingDataBldg4[[#This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7" s="74"/>
      <c r="P297" s="74"/>
      <c r="Q297" s="113">
        <f>IF(AND(TestingDataBldg4[[#This Row],[Remediation Material Costs]]="[enter $]",TestingDataBldg4[[#This Row],[Remediation Labor Costs]]="[enter $]"),"[autofill]",SUM(TestingDataBldg4[[#This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8" s="74"/>
      <c r="P298" s="74"/>
      <c r="Q298" s="113">
        <f>IF(AND(TestingDataBldg4[[#This Row],[Remediation Material Costs]]="[enter $]",TestingDataBldg4[[#This Row],[Remediation Labor Costs]]="[enter $]"),"[autofill]",SUM(TestingDataBldg4[[#This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29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299" s="74"/>
      <c r="P299" s="74"/>
      <c r="Q299" s="113">
        <f>IF(AND(TestingDataBldg4[[#This Row],[Remediation Material Costs]]="[enter $]",TestingDataBldg4[[#This Row],[Remediation Labor Costs]]="[enter $]"),"[autofill]",SUM(TestingDataBldg4[[#This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0" s="74"/>
      <c r="P300" s="74"/>
      <c r="Q300" s="113">
        <f>IF(AND(TestingDataBldg4[[#This Row],[Remediation Material Costs]]="[enter $]",TestingDataBldg4[[#This Row],[Remediation Labor Costs]]="[enter $]"),"[autofill]",SUM(TestingDataBldg4[[#This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1" s="74"/>
      <c r="P301" s="74"/>
      <c r="Q301" s="113">
        <f>IF(AND(TestingDataBldg4[[#This Row],[Remediation Material Costs]]="[enter $]",TestingDataBldg4[[#This Row],[Remediation Labor Costs]]="[enter $]"),"[autofill]",SUM(TestingDataBldg4[[#This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2" s="74"/>
      <c r="P302" s="74"/>
      <c r="Q302" s="113">
        <f>IF(AND(TestingDataBldg4[[#This Row],[Remediation Material Costs]]="[enter $]",TestingDataBldg4[[#This Row],[Remediation Labor Costs]]="[enter $]"),"[autofill]",SUM(TestingDataBldg4[[#This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3"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3" s="74"/>
      <c r="P303" s="74"/>
      <c r="Q303" s="113">
        <f>IF(AND(TestingDataBldg4[[#This Row],[Remediation Material Costs]]="[enter $]",TestingDataBldg4[[#This Row],[Remediation Labor Costs]]="[enter $]"),"[autofill]",SUM(TestingDataBldg4[[#This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4"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4" s="74"/>
      <c r="P304" s="74"/>
      <c r="Q304" s="113">
        <f>IF(AND(TestingDataBldg4[[#This Row],[Remediation Material Costs]]="[enter $]",TestingDataBldg4[[#This Row],[Remediation Labor Costs]]="[enter $]"),"[autofill]",SUM(TestingDataBldg4[[#This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5"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5" s="74"/>
      <c r="P305" s="74"/>
      <c r="Q305" s="113">
        <f>IF(AND(TestingDataBldg4[[#This Row],[Remediation Material Costs]]="[enter $]",TestingDataBldg4[[#This Row],[Remediation Labor Costs]]="[enter $]"),"[autofill]",SUM(TestingDataBldg4[[#This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6"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6" s="74"/>
      <c r="P306" s="74"/>
      <c r="Q306" s="113">
        <f>IF(AND(TestingDataBldg4[[#This Row],[Remediation Material Costs]]="[enter $]",TestingDataBldg4[[#This Row],[Remediation Labor Costs]]="[enter $]"),"[autofill]",SUM(TestingDataBldg4[[#This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7"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7" s="74"/>
      <c r="P307" s="74"/>
      <c r="Q307" s="113">
        <f>IF(AND(TestingDataBldg4[[#This Row],[Remediation Material Costs]]="[enter $]",TestingDataBldg4[[#This Row],[Remediation Labor Costs]]="[enter $]"),"[autofill]",SUM(TestingDataBldg4[[#This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8"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8" s="74"/>
      <c r="P308" s="74"/>
      <c r="Q308" s="113">
        <f>IF(AND(TestingDataBldg4[[#This Row],[Remediation Material Costs]]="[enter $]",TestingDataBldg4[[#This Row],[Remediation Labor Costs]]="[enter $]"),"[autofill]",SUM(TestingDataBldg4[[#This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09"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09" s="74"/>
      <c r="P309" s="74"/>
      <c r="Q309" s="113">
        <f>IF(AND(TestingDataBldg4[[#This Row],[Remediation Material Costs]]="[enter $]",TestingDataBldg4[[#This Row],[Remediation Labor Costs]]="[enter $]"),"[autofill]",SUM(TestingDataBldg4[[#This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10"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10" s="74"/>
      <c r="P310" s="74"/>
      <c r="Q310" s="113">
        <f>IF(AND(TestingDataBldg4[[#This Row],[Remediation Material Costs]]="[enter $]",TestingDataBldg4[[#This Row],[Remediation Labor Costs]]="[enter $]"),"[autofill]",SUM(TestingDataBldg4[[#This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11"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11" s="74"/>
      <c r="P311" s="74"/>
      <c r="Q311" s="113">
        <f>IF(AND(TestingDataBldg4[[#This Row],[Remediation Material Costs]]="[enter $]",TestingDataBldg4[[#This Row],[Remediation Labor Costs]]="[enter $]"),"[autofill]",SUM(TestingDataBldg4[[#This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IF(AND(TestingDataBldg4[[#This Row],[Initial Test Result (ppb)]]="[result]",TestingDataBldg4[[#This Row],[Number of Retests]]="[retests]"),"[autofill]",IF(AND(TestingDataBldg4[[#This Row],[Initial Test Result (ppb)]]&lt;&gt;"",TestingDataBldg4[[#This Row],[Initial Test Result (ppb)]]&lt;&gt;"[result]"),IFERROR(VALUE(TestingDataBldg4[[#This Row],[Number of Retests]]),0)+1,IFERROR(VALUE(TestingDataBldg4[[#This Row],[Number of Retests]]),0)))</f>
        <v>0</v>
      </c>
      <c r="N312" s="113">
        <f>IF(AND(TestingDataBldg4[[#This Row],[Misc. Lab Costs]]="[enter $]",TestingDataBldg4[[#This Row],[Shipping Costs]]="[enter $]",TestingDataBldg4[[#This Row],[Lab Cost Per Initial Test]]="[enter $]"),"[autofill]",ROUND(IFERROR(VALUE(TestingDataBldg4[[#This Row],[Misc. Lab Costs]]),0)+IFERROR(VALUE(TestingDataBldg4[[#This Row],[Shipping Costs]]),0)+IFERROR(VALUE(TestingDataBldg4[[#This Row],[Lab Cost Per Initial Test]]),0)+IFERROR(TestingDataBldg4[[#This Row],[Lab Cost Per Retest]]*TestingDataBldg4[[#This Row],[Number of Retests]],0),2))</f>
        <v>0</v>
      </c>
      <c r="O312" s="85"/>
      <c r="P312" s="85"/>
      <c r="Q312" s="114">
        <f>IF(AND(TestingDataBldg4[[#This Row],[Remediation Material Costs]]="[enter $]",TestingDataBldg4[[#This Row],[Remediation Labor Costs]]="[enter $]"),"[autofill]",SUM(TestingDataBldg4[[#This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204" priority="6">
      <formula>AND(COUNTIF($B$13:$B$312,$B13)&gt;1,$I13="",$J13="",$P13="")</formula>
    </cfRule>
  </conditionalFormatting>
  <conditionalFormatting sqref="B13:R13">
    <cfRule type="expression" dxfId="203" priority="5">
      <formula>FIND("[",B$13)&gt;0</formula>
    </cfRule>
  </conditionalFormatting>
  <conditionalFormatting sqref="C13:C312">
    <cfRule type="expression" dxfId="202" priority="7">
      <formula>AND(AND(MID(C13&amp;" ",9,1)="-",LEN(C13)=14)=FALSE,AND(MID(C13&amp;" ",10,1)="-",LEN(C13)=15)=FALSE,$C13&lt;&gt;"", $C13&lt;&gt;"[enter fixture ID]")</formula>
    </cfRule>
    <cfRule type="expression" dxfId="201" priority="8">
      <formula>COUNTIF($C$13:$C$312,$C13)&gt;1</formula>
    </cfRule>
  </conditionalFormatting>
  <conditionalFormatting sqref="C13:H312 K13:L312 O13:O312">
    <cfRule type="expression" dxfId="200" priority="10">
      <formula>OR(AND($I13&lt;&gt;"[enter $]",$I13&lt;&gt;""),AND($J13&lt;&gt;"[enter $]",$J13&lt;&gt;""),AND($P13&lt;&gt;"[enter $]",$P13&lt;&gt;""))</formula>
    </cfRule>
  </conditionalFormatting>
  <conditionalFormatting sqref="D3:D4">
    <cfRule type="expression" dxfId="199" priority="2">
      <formula>$D$4="Invalid Entity ID"</formula>
    </cfRule>
  </conditionalFormatting>
  <conditionalFormatting sqref="D7:D8 D10">
    <cfRule type="expression" dxfId="198" priority="4">
      <formula>FIND("enter",$D7)&gt;1</formula>
    </cfRule>
  </conditionalFormatting>
  <conditionalFormatting sqref="E13:E312 G13:G312">
    <cfRule type="expression" dxfId="197" priority="21">
      <formula>E13="ND"</formula>
    </cfRule>
    <cfRule type="expression" dxfId="196" priority="22">
      <formula>AND(VALUE(E13)&gt;5,VALUE(E13)&lt;10)</formula>
    </cfRule>
    <cfRule type="expression" dxfId="195" priority="23">
      <formula>AND(VALUE(E13)&gt;=10,VALUE(E13)&lt;15)</formula>
    </cfRule>
    <cfRule type="expression" dxfId="194" priority="24">
      <formula>VALUE(E13)&gt;=15</formula>
    </cfRule>
  </conditionalFormatting>
  <conditionalFormatting sqref="G3 D3:D5 M4:M5">
    <cfRule type="expression" dxfId="193" priority="1">
      <formula>D3="[autofill]"</formula>
    </cfRule>
  </conditionalFormatting>
  <conditionalFormatting sqref="G3 D5">
    <cfRule type="expression" dxfId="192" priority="3">
      <formula>$D$5="Invalid Entity ID"</formula>
    </cfRule>
  </conditionalFormatting>
  <conditionalFormatting sqref="H13:H312">
    <cfRule type="expression" dxfId="191" priority="16">
      <formula>AND($E13&lt;&gt;"",$E13&lt;&gt;"[result]",$O13&lt;&gt;"",$O13&lt;&gt;"[enter $]",OR($H13="",$H13="[select]"))</formula>
    </cfRule>
    <cfRule type="expression" dxfId="190" priority="17">
      <formula>AND($F13&gt;0,$H13="")</formula>
    </cfRule>
    <cfRule type="cellIs" dxfId="189" priority="25" operator="equal">
      <formula>"FTO"</formula>
    </cfRule>
    <cfRule type="expression" dxfId="188" priority="26">
      <formula>OR($H13="FS-RDT",$H13="Other",FIND("RB",$H13)&gt;0)</formula>
    </cfRule>
    <cfRule type="containsText" dxfId="187" priority="27" operator="containsText" text="IF">
      <formula>NOT(ISERROR(SEARCH("IF",H13)))</formula>
    </cfRule>
    <cfRule type="cellIs" dxfId="186" priority="28" operator="equal">
      <formula>"Remove"</formula>
    </cfRule>
  </conditionalFormatting>
  <conditionalFormatting sqref="I13:I312 P13:P312">
    <cfRule type="expression" dxfId="185" priority="13">
      <formula>AND($J13&lt;&gt;"[enter $]",$J13&lt;&gt;"")</formula>
    </cfRule>
  </conditionalFormatting>
  <conditionalFormatting sqref="I13:J312 P13:P312">
    <cfRule type="expression" dxfId="184" priority="11">
      <formula>AND(COUNT($I13, "&gt;0")+COUNT($J13, "&gt;0")+COUNT($P13, "&gt;0")&gt;1,I13&gt;0)</formula>
    </cfRule>
    <cfRule type="expression" dxfId="183" priority="14">
      <formula>AND($E13&lt;&gt;"[result]",$E13&lt;&gt;"")</formula>
    </cfRule>
  </conditionalFormatting>
  <conditionalFormatting sqref="I13:J312">
    <cfRule type="expression" dxfId="182" priority="12">
      <formula>AND($P13&lt;&gt;"[enter $]",$P13&lt;&gt;"")</formula>
    </cfRule>
  </conditionalFormatting>
  <conditionalFormatting sqref="J13:J312 P13:P312">
    <cfRule type="expression" dxfId="181" priority="15">
      <formula>AND($I13&lt;&gt;"[enter $]",$I13&lt;&gt;"")</formula>
    </cfRule>
  </conditionalFormatting>
  <conditionalFormatting sqref="K13:K312">
    <cfRule type="expression" dxfId="180" priority="18">
      <formula>AND($E13&lt;&gt;"[result]",$E13&lt;&gt;"",$K13="")</formula>
    </cfRule>
  </conditionalFormatting>
  <conditionalFormatting sqref="L13:L312">
    <cfRule type="expression" dxfId="179" priority="19">
      <formula>AND($F13&lt;&gt;"[retests]",$F13&lt;&gt;"",$L13="")</formula>
    </cfRule>
  </conditionalFormatting>
  <conditionalFormatting sqref="M13:N312 Q13:Q312">
    <cfRule type="cellIs" dxfId="178" priority="29" operator="equal">
      <formula>0</formula>
    </cfRule>
  </conditionalFormatting>
  <conditionalFormatting sqref="N13:N312">
    <cfRule type="expression" dxfId="177" priority="9">
      <formula>$N13&lt;&gt;""</formula>
    </cfRule>
  </conditionalFormatting>
  <conditionalFormatting sqref="R13:R312">
    <cfRule type="expression" dxfId="176"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5D751103-A44E-4634-99F0-81AD53B5D3B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5B3E77A7-B8CE-403D-B69B-8EF7ED6A1650}"/>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102A499A-544D-4124-A866-319BBDDC61CC}"/>
    <dataValidation allowBlank="1" showInputMessage="1" showErrorMessage="1" prompt="To populate this field, enter data in the corresponding field at the top of the &quot;START HERE&quot; tab." sqref="D3:D5 G3" xr:uid="{5CBEA94F-3E57-41B1-8BFA-CE076448496C}"/>
    <dataValidation allowBlank="1" showInputMessage="1" showErrorMessage="1" promptTitle="DO NOT OVERWRITE THIS CELL. " prompt="It will automatically calculate based on data entered in the previous columns. " sqref="M13:N312 Q13:Q312" xr:uid="{84B9282C-156B-423A-B15A-B5657E427AE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72517AE9-E1E8-4397-84CB-6A170C1DA1CF}">
      <formula1>OR(AND(MID(C13&amp;" ",9,1)="-",LEN(C13)=14),AND(MID(C13&amp;" ",10,1)="-",LEN(C13)=15))+(C13="[enter fixture ID]   ")</formula1>
    </dataValidation>
    <dataValidation allowBlank="1" showInputMessage="1" showErrorMessage="1" prompt="Enter any applicable notes here" sqref="R13:R17" xr:uid="{98BE84DA-8BFE-4778-8949-7A91C59E4D63}"/>
    <dataValidation allowBlank="1" showInputMessage="1" showErrorMessage="1" prompt="Enter the per-sample cost of any retests performed for this fixture." sqref="L13:L17" xr:uid="{59727A0F-0EE2-4BDD-B879-D98761E92E7A}"/>
    <dataValidation allowBlank="1" showInputMessage="1" showErrorMessage="1" prompt="Enter the per-sample cost for the INITIAL sample." sqref="K13:K17" xr:uid="{682C865C-6C3D-430C-8FA4-7AA7C06095A3}"/>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1A3845C8-400B-410A-A82E-B3CC8E21A9FE}"/>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E57C2EB8-18D1-4E46-97AA-8B8A051ED33C}"/>
    <dataValidation allowBlank="1" showInputMessage="1" showErrorMessage="1" prompt="If additional samples were tested from this fixture, enter the final test result." sqref="G13:G17" xr:uid="{049C9263-C24B-4A58-A8C0-F01B8C0E91DF}"/>
    <dataValidation allowBlank="1" showInputMessage="1" showErrorMessage="1" prompt="If applicable, enter the number of additional samples tested from this fixture." sqref="F13:F17" xr:uid="{9A53B1CC-1E96-4977-A49A-A5BAABA6D338}"/>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979A72E9-5CBC-4D94-9E0C-615695D94CEE}"/>
    <dataValidation allowBlank="1" showInputMessage="1" showErrorMessage="1" prompt="Enter the date the initial sample was COLLECTED (not tested by the lab)" sqref="D13:D17" xr:uid="{EC295D58-4232-4F59-93E9-80BA0102BACF}"/>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5572B530-24C4-412B-9A98-6F115C22A893}"/>
    <dataValidation allowBlank="1" showInputMessage="1" showErrorMessage="1" promptTitle="Building ID #" prompt="Enter the Building ID # assigned to this building in the ODE School Facilities Building Collection. See the &quot;START HERE&quot; tab for more information." sqref="D7" xr:uid="{751222E2-939A-4AC6-99F0-C80F0E039C41}"/>
    <dataValidation allowBlank="1" showInputMessage="1" showErrorMessage="1" promptTitle="Building Name" prompt="Enter the building name as it is reported in the ODE School Facilities Building Collection. See the &quot;START HERE&quot; tab for more information." sqref="D8:G8" xr:uid="{A20A2C1F-ED55-4747-AC44-FCD341715D2A}"/>
    <dataValidation allowBlank="1" showInputMessage="1" showErrorMessage="1" promptTitle="Minimum Reporting Level (MRL)" prompt="Enter the minimum value of lead that can be detected in a sample in parts per billion (ppb) as reported in the lab results" sqref="D10:E10" xr:uid="{F2959FCD-912C-40EA-B5EA-C2573F938E43}"/>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8D06F469-60D1-4C6C-B6D4-67B40905D3AF}">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56FBBDF8-83E1-44F2-966D-DE4291DC380E}">
          <x14:formula1>
            <xm:f>'Remediation Action Codes'!$C$3:$C$30</xm:f>
          </x14:formula1>
          <xm:sqref>H13:H17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E78D2-691B-4A47-97FB-8B808C1F7834}">
  <sheetPr>
    <tabColor rgb="FFAAD4F4"/>
    <pageSetUpPr autoPageBreaks="0" fitToPage="1"/>
  </sheetPr>
  <dimension ref="A1:T312"/>
  <sheetViews>
    <sheetView showGridLines="0" showRowColHeaders="0" workbookViewId="0">
      <pane ySplit="12" topLeftCell="A13" activePane="bottomLeft" state="frozen"/>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IF(MIN(TestingDataBldg5[Initial  Test Date])=0,"[autofill]",MIN(TestingDataBldg5[Initial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IF(MAX(TestingDataBldg5[Initial  Test Date])=0,"[autofill]",MAX(TestingDataBldg5[Initial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SUM(TestingDataBldg5[Total '#    of Tests])</f>
        <v>0</v>
      </c>
      <c r="N10" s="89">
        <f>IF('START HERE'!$E$9="NOT Requesting Reimbursement - Reporting ONLY","         -",SUM(TestingDataBldg5[Testing   Costs Total]))</f>
        <v>0</v>
      </c>
      <c r="O10" s="193" t="s">
        <v>1655</v>
      </c>
      <c r="P10" s="194"/>
      <c r="Q10" s="86">
        <f>SUM(TestingDataBldg5[Remediation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[autofill]</v>
      </c>
      <c r="N13" s="113" t="str">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[autofill]</v>
      </c>
      <c r="O13" s="74" t="s">
        <v>1645</v>
      </c>
      <c r="P13" s="74" t="s">
        <v>1645</v>
      </c>
      <c r="Q13" s="113" t="str">
        <f>IF(AND(TestingDataBldg5[[#This Row],[Remediation Material Costs]]="[enter $]",TestingDataBldg5[[#This Row],[Remediation Labor Costs]]="[enter $]"),"[autofill]",SUM(TestingDataBldg5[[#This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 s="75"/>
      <c r="P14" s="75"/>
      <c r="Q14" s="113">
        <f>IF(AND(TestingDataBldg5[[#This Row],[Remediation Material Costs]]="[enter $]",TestingDataBldg5[[#This Row],[Remediation Labor Costs]]="[enter $]"),"[autofill]",SUM(TestingDataBldg5[[#This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 s="75"/>
      <c r="P15" s="75"/>
      <c r="Q15" s="113">
        <f>IF(AND(TestingDataBldg5[[#This Row],[Remediation Material Costs]]="[enter $]",TestingDataBldg5[[#This Row],[Remediation Labor Costs]]="[enter $]"),"[autofill]",SUM(TestingDataBldg5[[#This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 s="75"/>
      <c r="P16" s="75"/>
      <c r="Q16" s="113">
        <f>IF(AND(TestingDataBldg5[[#This Row],[Remediation Material Costs]]="[enter $]",TestingDataBldg5[[#This Row],[Remediation Labor Costs]]="[enter $]"),"[autofill]",SUM(TestingDataBldg5[[#This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 s="75"/>
      <c r="P17" s="75"/>
      <c r="Q17" s="113">
        <f>IF(AND(TestingDataBldg5[[#This Row],[Remediation Material Costs]]="[enter $]",TestingDataBldg5[[#This Row],[Remediation Labor Costs]]="[enter $]"),"[autofill]",SUM(TestingDataBldg5[[#This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 s="75"/>
      <c r="P18" s="75"/>
      <c r="Q18" s="113">
        <f>IF(AND(TestingDataBldg5[[#This Row],[Remediation Material Costs]]="[enter $]",TestingDataBldg5[[#This Row],[Remediation Labor Costs]]="[enter $]"),"[autofill]",SUM(TestingDataBldg5[[#This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 s="75"/>
      <c r="P19" s="75"/>
      <c r="Q19" s="113">
        <f>IF(AND(TestingDataBldg5[[#This Row],[Remediation Material Costs]]="[enter $]",TestingDataBldg5[[#This Row],[Remediation Labor Costs]]="[enter $]"),"[autofill]",SUM(TestingDataBldg5[[#This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 s="75"/>
      <c r="P20" s="75"/>
      <c r="Q20" s="113">
        <f>IF(AND(TestingDataBldg5[[#This Row],[Remediation Material Costs]]="[enter $]",TestingDataBldg5[[#This Row],[Remediation Labor Costs]]="[enter $]"),"[autofill]",SUM(TestingDataBldg5[[#This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 s="75"/>
      <c r="P21" s="75"/>
      <c r="Q21" s="113">
        <f>IF(AND(TestingDataBldg5[[#This Row],[Remediation Material Costs]]="[enter $]",TestingDataBldg5[[#This Row],[Remediation Labor Costs]]="[enter $]"),"[autofill]",SUM(TestingDataBldg5[[#This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 s="75"/>
      <c r="P22" s="75"/>
      <c r="Q22" s="113">
        <f>IF(AND(TestingDataBldg5[[#This Row],[Remediation Material Costs]]="[enter $]",TestingDataBldg5[[#This Row],[Remediation Labor Costs]]="[enter $]"),"[autofill]",SUM(TestingDataBldg5[[#This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 s="75"/>
      <c r="P23" s="75"/>
      <c r="Q23" s="113">
        <f>IF(AND(TestingDataBldg5[[#This Row],[Remediation Material Costs]]="[enter $]",TestingDataBldg5[[#This Row],[Remediation Labor Costs]]="[enter $]"),"[autofill]",SUM(TestingDataBldg5[[#This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 s="75"/>
      <c r="P24" s="75"/>
      <c r="Q24" s="113">
        <f>IF(AND(TestingDataBldg5[[#This Row],[Remediation Material Costs]]="[enter $]",TestingDataBldg5[[#This Row],[Remediation Labor Costs]]="[enter $]"),"[autofill]",SUM(TestingDataBldg5[[#This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 s="75"/>
      <c r="P25" s="75"/>
      <c r="Q25" s="113">
        <f>IF(AND(TestingDataBldg5[[#This Row],[Remediation Material Costs]]="[enter $]",TestingDataBldg5[[#This Row],[Remediation Labor Costs]]="[enter $]"),"[autofill]",SUM(TestingDataBldg5[[#This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 s="75"/>
      <c r="P26" s="75"/>
      <c r="Q26" s="113">
        <f>IF(AND(TestingDataBldg5[[#This Row],[Remediation Material Costs]]="[enter $]",TestingDataBldg5[[#This Row],[Remediation Labor Costs]]="[enter $]"),"[autofill]",SUM(TestingDataBldg5[[#This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 s="75"/>
      <c r="P27" s="75"/>
      <c r="Q27" s="113">
        <f>IF(AND(TestingDataBldg5[[#This Row],[Remediation Material Costs]]="[enter $]",TestingDataBldg5[[#This Row],[Remediation Labor Costs]]="[enter $]"),"[autofill]",SUM(TestingDataBldg5[[#This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 s="75"/>
      <c r="P28" s="75"/>
      <c r="Q28" s="113">
        <f>IF(AND(TestingDataBldg5[[#This Row],[Remediation Material Costs]]="[enter $]",TestingDataBldg5[[#This Row],[Remediation Labor Costs]]="[enter $]"),"[autofill]",SUM(TestingDataBldg5[[#This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 s="75"/>
      <c r="P29" s="75"/>
      <c r="Q29" s="113">
        <f>IF(AND(TestingDataBldg5[[#This Row],[Remediation Material Costs]]="[enter $]",TestingDataBldg5[[#This Row],[Remediation Labor Costs]]="[enter $]"),"[autofill]",SUM(TestingDataBldg5[[#This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 s="75"/>
      <c r="P30" s="75"/>
      <c r="Q30" s="113">
        <f>IF(AND(TestingDataBldg5[[#This Row],[Remediation Material Costs]]="[enter $]",TestingDataBldg5[[#This Row],[Remediation Labor Costs]]="[enter $]"),"[autofill]",SUM(TestingDataBldg5[[#This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1" s="75"/>
      <c r="P31" s="75"/>
      <c r="Q31" s="113">
        <f>IF(AND(TestingDataBldg5[[#This Row],[Remediation Material Costs]]="[enter $]",TestingDataBldg5[[#This Row],[Remediation Labor Costs]]="[enter $]"),"[autofill]",SUM(TestingDataBldg5[[#This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2" s="76"/>
      <c r="P32" s="76"/>
      <c r="Q32" s="113">
        <f>IF(AND(TestingDataBldg5[[#This Row],[Remediation Material Costs]]="[enter $]",TestingDataBldg5[[#This Row],[Remediation Labor Costs]]="[enter $]"),"[autofill]",SUM(TestingDataBldg5[[#This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3" s="76"/>
      <c r="P33" s="76"/>
      <c r="Q33" s="113">
        <f>IF(AND(TestingDataBldg5[[#This Row],[Remediation Material Costs]]="[enter $]",TestingDataBldg5[[#This Row],[Remediation Labor Costs]]="[enter $]"),"[autofill]",SUM(TestingDataBldg5[[#This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4" s="76"/>
      <c r="P34" s="76"/>
      <c r="Q34" s="113">
        <f>IF(AND(TestingDataBldg5[[#This Row],[Remediation Material Costs]]="[enter $]",TestingDataBldg5[[#This Row],[Remediation Labor Costs]]="[enter $]"),"[autofill]",SUM(TestingDataBldg5[[#This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5" s="75"/>
      <c r="P35" s="75"/>
      <c r="Q35" s="113">
        <f>IF(AND(TestingDataBldg5[[#This Row],[Remediation Material Costs]]="[enter $]",TestingDataBldg5[[#This Row],[Remediation Labor Costs]]="[enter $]"),"[autofill]",SUM(TestingDataBldg5[[#This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6" s="75"/>
      <c r="P36" s="75"/>
      <c r="Q36" s="113">
        <f>IF(AND(TestingDataBldg5[[#This Row],[Remediation Material Costs]]="[enter $]",TestingDataBldg5[[#This Row],[Remediation Labor Costs]]="[enter $]"),"[autofill]",SUM(TestingDataBldg5[[#This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7" s="75"/>
      <c r="P37" s="75"/>
      <c r="Q37" s="113">
        <f>IF(AND(TestingDataBldg5[[#This Row],[Remediation Material Costs]]="[enter $]",TestingDataBldg5[[#This Row],[Remediation Labor Costs]]="[enter $]"),"[autofill]",SUM(TestingDataBldg5[[#This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8" s="75"/>
      <c r="P38" s="75"/>
      <c r="Q38" s="113">
        <f>IF(AND(TestingDataBldg5[[#This Row],[Remediation Material Costs]]="[enter $]",TestingDataBldg5[[#This Row],[Remediation Labor Costs]]="[enter $]"),"[autofill]",SUM(TestingDataBldg5[[#This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9" s="75"/>
      <c r="P39" s="75"/>
      <c r="Q39" s="113">
        <f>IF(AND(TestingDataBldg5[[#This Row],[Remediation Material Costs]]="[enter $]",TestingDataBldg5[[#This Row],[Remediation Labor Costs]]="[enter $]"),"[autofill]",SUM(TestingDataBldg5[[#This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0" s="75"/>
      <c r="P40" s="75"/>
      <c r="Q40" s="113">
        <f>IF(AND(TestingDataBldg5[[#This Row],[Remediation Material Costs]]="[enter $]",TestingDataBldg5[[#This Row],[Remediation Labor Costs]]="[enter $]"),"[autofill]",SUM(TestingDataBldg5[[#This Row],[Remediation Material Costs]:[Remediation Labor Costs]]))</f>
        <v>0</v>
      </c>
      <c r="R40" s="29"/>
    </row>
    <row r="41" spans="1:18" x14ac:dyDescent="0.25">
      <c r="B41" s="31"/>
      <c r="C41" s="32"/>
      <c r="D41" s="33"/>
      <c r="E41" s="34"/>
      <c r="F41" s="34"/>
      <c r="G41" s="34"/>
      <c r="H41" s="34"/>
      <c r="I41" s="75"/>
      <c r="J41" s="75"/>
      <c r="K41" s="79"/>
      <c r="L41" s="79"/>
      <c r="M4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1" s="75"/>
      <c r="P41" s="75"/>
      <c r="Q41" s="113">
        <f>IF(AND(TestingDataBldg5[[#This Row],[Remediation Material Costs]]="[enter $]",TestingDataBldg5[[#This Row],[Remediation Labor Costs]]="[enter $]"),"[autofill]",SUM(TestingDataBldg5[[#This Row],[Remediation Material Costs]:[Remediation Labor Costs]]))</f>
        <v>0</v>
      </c>
      <c r="R41" s="29"/>
    </row>
    <row r="42" spans="1:18" x14ac:dyDescent="0.25">
      <c r="B42" s="38"/>
      <c r="C42" s="39"/>
      <c r="D42" s="40"/>
      <c r="E42" s="41"/>
      <c r="F42" s="41"/>
      <c r="G42" s="41"/>
      <c r="H42" s="41"/>
      <c r="I42" s="77"/>
      <c r="J42" s="77"/>
      <c r="K42" s="82"/>
      <c r="L42" s="82"/>
      <c r="M4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2" s="77"/>
      <c r="P42" s="77"/>
      <c r="Q42" s="113">
        <f>IF(AND(TestingDataBldg5[[#This Row],[Remediation Material Costs]]="[enter $]",TestingDataBldg5[[#This Row],[Remediation Labor Costs]]="[enter $]"),"[autofill]",SUM(TestingDataBldg5[[#This Row],[Remediation Material Costs]:[Remediation Labor Costs]]))</f>
        <v>0</v>
      </c>
      <c r="R42" s="29"/>
    </row>
    <row r="43" spans="1:18" x14ac:dyDescent="0.25">
      <c r="B43" s="38"/>
      <c r="C43" s="39"/>
      <c r="D43" s="40"/>
      <c r="E43" s="41"/>
      <c r="F43" s="41"/>
      <c r="G43" s="41"/>
      <c r="H43" s="41"/>
      <c r="I43" s="77"/>
      <c r="J43" s="77"/>
      <c r="K43" s="82"/>
      <c r="L43" s="82"/>
      <c r="M4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3" s="77"/>
      <c r="P43" s="77"/>
      <c r="Q43" s="113">
        <f>IF(AND(TestingDataBldg5[[#This Row],[Remediation Material Costs]]="[enter $]",TestingDataBldg5[[#This Row],[Remediation Labor Costs]]="[enter $]"),"[autofill]",SUM(TestingDataBldg5[[#This Row],[Remediation Material Costs]:[Remediation Labor Costs]]))</f>
        <v>0</v>
      </c>
      <c r="R43" s="29"/>
    </row>
    <row r="44" spans="1:18" x14ac:dyDescent="0.25">
      <c r="B44" s="38"/>
      <c r="C44" s="39"/>
      <c r="D44" s="40"/>
      <c r="E44" s="41"/>
      <c r="F44" s="41"/>
      <c r="G44" s="41"/>
      <c r="H44" s="41"/>
      <c r="I44" s="77"/>
      <c r="J44" s="77"/>
      <c r="K44" s="82"/>
      <c r="L44" s="82"/>
      <c r="M4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4" s="77"/>
      <c r="P44" s="77"/>
      <c r="Q44" s="113">
        <f>IF(AND(TestingDataBldg5[[#This Row],[Remediation Material Costs]]="[enter $]",TestingDataBldg5[[#This Row],[Remediation Labor Costs]]="[enter $]"),"[autofill]",SUM(TestingDataBldg5[[#This Row],[Remediation Material Costs]:[Remediation Labor Costs]]))</f>
        <v>0</v>
      </c>
      <c r="R44" s="29"/>
    </row>
    <row r="45" spans="1:18" x14ac:dyDescent="0.25">
      <c r="B45" s="38"/>
      <c r="C45" s="39"/>
      <c r="D45" s="40"/>
      <c r="E45" s="41"/>
      <c r="F45" s="41"/>
      <c r="G45" s="41"/>
      <c r="H45" s="41"/>
      <c r="I45" s="77"/>
      <c r="J45" s="77"/>
      <c r="K45" s="82"/>
      <c r="L45" s="82"/>
      <c r="M4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5" s="77"/>
      <c r="P45" s="77"/>
      <c r="Q45" s="113">
        <f>IF(AND(TestingDataBldg5[[#This Row],[Remediation Material Costs]]="[enter $]",TestingDataBldg5[[#This Row],[Remediation Labor Costs]]="[enter $]"),"[autofill]",SUM(TestingDataBldg5[[#This Row],[Remediation Material Costs]:[Remediation Labor Costs]]))</f>
        <v>0</v>
      </c>
      <c r="R45" s="29"/>
    </row>
    <row r="46" spans="1:18" x14ac:dyDescent="0.25">
      <c r="B46" s="38"/>
      <c r="C46" s="39"/>
      <c r="D46" s="40"/>
      <c r="E46" s="41"/>
      <c r="F46" s="41"/>
      <c r="G46" s="41"/>
      <c r="H46" s="41"/>
      <c r="I46" s="77"/>
      <c r="J46" s="77"/>
      <c r="K46" s="82"/>
      <c r="L46" s="82"/>
      <c r="M4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6" s="77"/>
      <c r="P46" s="77"/>
      <c r="Q46" s="113">
        <f>IF(AND(TestingDataBldg5[[#This Row],[Remediation Material Costs]]="[enter $]",TestingDataBldg5[[#This Row],[Remediation Labor Costs]]="[enter $]"),"[autofill]",SUM(TestingDataBldg5[[#This Row],[Remediation Material Costs]:[Remediation Labor Costs]]))</f>
        <v>0</v>
      </c>
      <c r="R46" s="29"/>
    </row>
    <row r="47" spans="1:18" x14ac:dyDescent="0.25">
      <c r="B47" s="38"/>
      <c r="C47" s="39"/>
      <c r="D47" s="40"/>
      <c r="E47" s="41"/>
      <c r="F47" s="41"/>
      <c r="G47" s="41"/>
      <c r="H47" s="41"/>
      <c r="I47" s="77"/>
      <c r="J47" s="77"/>
      <c r="K47" s="82"/>
      <c r="L47" s="82"/>
      <c r="M4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7" s="77"/>
      <c r="P47" s="77"/>
      <c r="Q47" s="113">
        <f>IF(AND(TestingDataBldg5[[#This Row],[Remediation Material Costs]]="[enter $]",TestingDataBldg5[[#This Row],[Remediation Labor Costs]]="[enter $]"),"[autofill]",SUM(TestingDataBldg5[[#This Row],[Remediation Material Costs]:[Remediation Labor Costs]]))</f>
        <v>0</v>
      </c>
      <c r="R47" s="29"/>
    </row>
    <row r="48" spans="1:18" x14ac:dyDescent="0.25">
      <c r="B48" s="26"/>
      <c r="C48" s="30"/>
      <c r="D48" s="27"/>
      <c r="E48" s="28"/>
      <c r="F48" s="28"/>
      <c r="G48" s="28"/>
      <c r="H48" s="28"/>
      <c r="I48" s="74"/>
      <c r="J48" s="74"/>
      <c r="K48" s="83"/>
      <c r="L48" s="83"/>
      <c r="M4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8" s="74"/>
      <c r="P48" s="74"/>
      <c r="Q48" s="113">
        <f>IF(AND(TestingDataBldg5[[#This Row],[Remediation Material Costs]]="[enter $]",TestingDataBldg5[[#This Row],[Remediation Labor Costs]]="[enter $]"),"[autofill]",SUM(TestingDataBldg5[[#This Row],[Remediation Material Costs]:[Remediation Labor Costs]]))</f>
        <v>0</v>
      </c>
      <c r="R48" s="29"/>
    </row>
    <row r="49" spans="2:18" x14ac:dyDescent="0.25">
      <c r="B49" s="26"/>
      <c r="C49" s="30"/>
      <c r="D49" s="27"/>
      <c r="E49" s="28"/>
      <c r="F49" s="28"/>
      <c r="G49" s="28"/>
      <c r="H49" s="28"/>
      <c r="I49" s="74"/>
      <c r="J49" s="74"/>
      <c r="K49" s="83"/>
      <c r="L49" s="83"/>
      <c r="M4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4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49" s="74"/>
      <c r="P49" s="74"/>
      <c r="Q49" s="113">
        <f>IF(AND(TestingDataBldg5[[#This Row],[Remediation Material Costs]]="[enter $]",TestingDataBldg5[[#This Row],[Remediation Labor Costs]]="[enter $]"),"[autofill]",SUM(TestingDataBldg5[[#This Row],[Remediation Material Costs]:[Remediation Labor Costs]]))</f>
        <v>0</v>
      </c>
      <c r="R49" s="29"/>
    </row>
    <row r="50" spans="2:18" x14ac:dyDescent="0.25">
      <c r="B50" s="26"/>
      <c r="C50" s="30"/>
      <c r="D50" s="27"/>
      <c r="E50" s="28"/>
      <c r="F50" s="28"/>
      <c r="G50" s="28"/>
      <c r="H50" s="28"/>
      <c r="I50" s="74"/>
      <c r="J50" s="74"/>
      <c r="K50" s="83"/>
      <c r="L50" s="83"/>
      <c r="M5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0" s="74"/>
      <c r="P50" s="74"/>
      <c r="Q50" s="113">
        <f>IF(AND(TestingDataBldg5[[#This Row],[Remediation Material Costs]]="[enter $]",TestingDataBldg5[[#This Row],[Remediation Labor Costs]]="[enter $]"),"[autofill]",SUM(TestingDataBldg5[[#This Row],[Remediation Material Costs]:[Remediation Labor Costs]]))</f>
        <v>0</v>
      </c>
      <c r="R50" s="29"/>
    </row>
    <row r="51" spans="2:18" x14ac:dyDescent="0.25">
      <c r="B51" s="26"/>
      <c r="C51" s="30"/>
      <c r="D51" s="27"/>
      <c r="E51" s="28"/>
      <c r="F51" s="28"/>
      <c r="G51" s="28"/>
      <c r="H51" s="28"/>
      <c r="I51" s="74"/>
      <c r="J51" s="74"/>
      <c r="K51" s="83"/>
      <c r="L51" s="83"/>
      <c r="M5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1" s="74"/>
      <c r="P51" s="74"/>
      <c r="Q51" s="113">
        <f>IF(AND(TestingDataBldg5[[#This Row],[Remediation Material Costs]]="[enter $]",TestingDataBldg5[[#This Row],[Remediation Labor Costs]]="[enter $]"),"[autofill]",SUM(TestingDataBldg5[[#This Row],[Remediation Material Costs]:[Remediation Labor Costs]]))</f>
        <v>0</v>
      </c>
      <c r="R51" s="29"/>
    </row>
    <row r="52" spans="2:18" x14ac:dyDescent="0.25">
      <c r="B52" s="26"/>
      <c r="C52" s="30"/>
      <c r="D52" s="27"/>
      <c r="E52" s="28"/>
      <c r="F52" s="28"/>
      <c r="G52" s="28"/>
      <c r="H52" s="28"/>
      <c r="I52" s="74"/>
      <c r="J52" s="74"/>
      <c r="K52" s="83"/>
      <c r="L52" s="83"/>
      <c r="M5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2" s="74"/>
      <c r="P52" s="74"/>
      <c r="Q52" s="113">
        <f>IF(AND(TestingDataBldg5[[#This Row],[Remediation Material Costs]]="[enter $]",TestingDataBldg5[[#This Row],[Remediation Labor Costs]]="[enter $]"),"[autofill]",SUM(TestingDataBldg5[[#This Row],[Remediation Material Costs]:[Remediation Labor Costs]]))</f>
        <v>0</v>
      </c>
      <c r="R52" s="29"/>
    </row>
    <row r="53" spans="2:18" x14ac:dyDescent="0.25">
      <c r="B53" s="26"/>
      <c r="C53" s="30"/>
      <c r="D53" s="27"/>
      <c r="E53" s="28"/>
      <c r="F53" s="28"/>
      <c r="G53" s="28"/>
      <c r="H53" s="28"/>
      <c r="I53" s="74"/>
      <c r="J53" s="74"/>
      <c r="K53" s="83"/>
      <c r="L53" s="83"/>
      <c r="M5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3" s="74"/>
      <c r="P53" s="74"/>
      <c r="Q53" s="113">
        <f>IF(AND(TestingDataBldg5[[#This Row],[Remediation Material Costs]]="[enter $]",TestingDataBldg5[[#This Row],[Remediation Labor Costs]]="[enter $]"),"[autofill]",SUM(TestingDataBldg5[[#This Row],[Remediation Material Costs]:[Remediation Labor Costs]]))</f>
        <v>0</v>
      </c>
      <c r="R53" s="29"/>
    </row>
    <row r="54" spans="2:18" x14ac:dyDescent="0.25">
      <c r="B54" s="26"/>
      <c r="C54" s="30"/>
      <c r="D54" s="27"/>
      <c r="E54" s="28"/>
      <c r="F54" s="28"/>
      <c r="G54" s="28"/>
      <c r="H54" s="28"/>
      <c r="I54" s="74"/>
      <c r="J54" s="74"/>
      <c r="K54" s="83"/>
      <c r="L54" s="83"/>
      <c r="M5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4" s="74"/>
      <c r="P54" s="74"/>
      <c r="Q54" s="113">
        <f>IF(AND(TestingDataBldg5[[#This Row],[Remediation Material Costs]]="[enter $]",TestingDataBldg5[[#This Row],[Remediation Labor Costs]]="[enter $]"),"[autofill]",SUM(TestingDataBldg5[[#This Row],[Remediation Material Costs]:[Remediation Labor Costs]]))</f>
        <v>0</v>
      </c>
      <c r="R54" s="29"/>
    </row>
    <row r="55" spans="2:18" x14ac:dyDescent="0.25">
      <c r="B55" s="26"/>
      <c r="C55" s="30"/>
      <c r="D55" s="27"/>
      <c r="E55" s="28"/>
      <c r="F55" s="28"/>
      <c r="G55" s="28"/>
      <c r="H55" s="28"/>
      <c r="I55" s="74"/>
      <c r="J55" s="74"/>
      <c r="K55" s="83"/>
      <c r="L55" s="83"/>
      <c r="M5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5" s="74"/>
      <c r="P55" s="74"/>
      <c r="Q55" s="113">
        <f>IF(AND(TestingDataBldg5[[#This Row],[Remediation Material Costs]]="[enter $]",TestingDataBldg5[[#This Row],[Remediation Labor Costs]]="[enter $]"),"[autofill]",SUM(TestingDataBldg5[[#This Row],[Remediation Material Costs]:[Remediation Labor Costs]]))</f>
        <v>0</v>
      </c>
      <c r="R55" s="29"/>
    </row>
    <row r="56" spans="2:18" x14ac:dyDescent="0.25">
      <c r="B56" s="26"/>
      <c r="C56" s="30"/>
      <c r="D56" s="27"/>
      <c r="E56" s="28"/>
      <c r="F56" s="28"/>
      <c r="G56" s="28"/>
      <c r="H56" s="28"/>
      <c r="I56" s="74"/>
      <c r="J56" s="74"/>
      <c r="K56" s="83"/>
      <c r="L56" s="83"/>
      <c r="M5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6" s="74"/>
      <c r="P56" s="74"/>
      <c r="Q56" s="113">
        <f>IF(AND(TestingDataBldg5[[#This Row],[Remediation Material Costs]]="[enter $]",TestingDataBldg5[[#This Row],[Remediation Labor Costs]]="[enter $]"),"[autofill]",SUM(TestingDataBldg5[[#This Row],[Remediation Material Costs]:[Remediation Labor Costs]]))</f>
        <v>0</v>
      </c>
      <c r="R56" s="29"/>
    </row>
    <row r="57" spans="2:18" x14ac:dyDescent="0.25">
      <c r="B57" s="26"/>
      <c r="C57" s="30"/>
      <c r="D57" s="27"/>
      <c r="E57" s="28"/>
      <c r="F57" s="28"/>
      <c r="G57" s="28"/>
      <c r="H57" s="28"/>
      <c r="I57" s="74"/>
      <c r="J57" s="74"/>
      <c r="K57" s="83"/>
      <c r="L57" s="83"/>
      <c r="M5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7" s="74"/>
      <c r="P57" s="74"/>
      <c r="Q57" s="113">
        <f>IF(AND(TestingDataBldg5[[#This Row],[Remediation Material Costs]]="[enter $]",TestingDataBldg5[[#This Row],[Remediation Labor Costs]]="[enter $]"),"[autofill]",SUM(TestingDataBldg5[[#This Row],[Remediation Material Costs]:[Remediation Labor Costs]]))</f>
        <v>0</v>
      </c>
      <c r="R57" s="29"/>
    </row>
    <row r="58" spans="2:18" x14ac:dyDescent="0.25">
      <c r="B58" s="26"/>
      <c r="C58" s="30"/>
      <c r="D58" s="27"/>
      <c r="E58" s="28"/>
      <c r="F58" s="28"/>
      <c r="G58" s="28"/>
      <c r="H58" s="28"/>
      <c r="I58" s="74"/>
      <c r="J58" s="74"/>
      <c r="K58" s="83"/>
      <c r="L58" s="83"/>
      <c r="M5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8" s="74"/>
      <c r="P58" s="74"/>
      <c r="Q58" s="113">
        <f>IF(AND(TestingDataBldg5[[#This Row],[Remediation Material Costs]]="[enter $]",TestingDataBldg5[[#This Row],[Remediation Labor Costs]]="[enter $]"),"[autofill]",SUM(TestingDataBldg5[[#This Row],[Remediation Material Costs]:[Remediation Labor Costs]]))</f>
        <v>0</v>
      </c>
      <c r="R58" s="29"/>
    </row>
    <row r="59" spans="2:18" x14ac:dyDescent="0.25">
      <c r="B59" s="26"/>
      <c r="C59" s="30"/>
      <c r="D59" s="27"/>
      <c r="E59" s="28"/>
      <c r="F59" s="28"/>
      <c r="G59" s="28"/>
      <c r="H59" s="28"/>
      <c r="I59" s="74"/>
      <c r="J59" s="74"/>
      <c r="K59" s="83"/>
      <c r="L59" s="83"/>
      <c r="M5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5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59" s="74"/>
      <c r="P59" s="74"/>
      <c r="Q59" s="113">
        <f>IF(AND(TestingDataBldg5[[#This Row],[Remediation Material Costs]]="[enter $]",TestingDataBldg5[[#This Row],[Remediation Labor Costs]]="[enter $]"),"[autofill]",SUM(TestingDataBldg5[[#This Row],[Remediation Material Costs]:[Remediation Labor Costs]]))</f>
        <v>0</v>
      </c>
      <c r="R59" s="29"/>
    </row>
    <row r="60" spans="2:18" x14ac:dyDescent="0.25">
      <c r="B60" s="26"/>
      <c r="C60" s="30"/>
      <c r="D60" s="27"/>
      <c r="E60" s="28"/>
      <c r="F60" s="28"/>
      <c r="G60" s="28"/>
      <c r="H60" s="28"/>
      <c r="I60" s="74"/>
      <c r="J60" s="74"/>
      <c r="K60" s="83"/>
      <c r="L60" s="83"/>
      <c r="M6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0" s="74"/>
      <c r="P60" s="74"/>
      <c r="Q60" s="113">
        <f>IF(AND(TestingDataBldg5[[#This Row],[Remediation Material Costs]]="[enter $]",TestingDataBldg5[[#This Row],[Remediation Labor Costs]]="[enter $]"),"[autofill]",SUM(TestingDataBldg5[[#This Row],[Remediation Material Costs]:[Remediation Labor Costs]]))</f>
        <v>0</v>
      </c>
      <c r="R60" s="29"/>
    </row>
    <row r="61" spans="2:18" x14ac:dyDescent="0.25">
      <c r="B61" s="26"/>
      <c r="C61" s="30"/>
      <c r="D61" s="27"/>
      <c r="E61" s="28"/>
      <c r="F61" s="28"/>
      <c r="G61" s="28"/>
      <c r="H61" s="28"/>
      <c r="I61" s="74"/>
      <c r="J61" s="74"/>
      <c r="K61" s="83"/>
      <c r="L61" s="83"/>
      <c r="M6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1" s="74"/>
      <c r="P61" s="74"/>
      <c r="Q61" s="113">
        <f>IF(AND(TestingDataBldg5[[#This Row],[Remediation Material Costs]]="[enter $]",TestingDataBldg5[[#This Row],[Remediation Labor Costs]]="[enter $]"),"[autofill]",SUM(TestingDataBldg5[[#This Row],[Remediation Material Costs]:[Remediation Labor Costs]]))</f>
        <v>0</v>
      </c>
      <c r="R61" s="29"/>
    </row>
    <row r="62" spans="2:18" x14ac:dyDescent="0.25">
      <c r="B62" s="26"/>
      <c r="C62" s="30"/>
      <c r="D62" s="27"/>
      <c r="E62" s="28"/>
      <c r="F62" s="28"/>
      <c r="G62" s="28"/>
      <c r="H62" s="28"/>
      <c r="I62" s="74"/>
      <c r="J62" s="74"/>
      <c r="K62" s="83"/>
      <c r="L62" s="83"/>
      <c r="M6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2" s="74"/>
      <c r="P62" s="74"/>
      <c r="Q62" s="113">
        <f>IF(AND(TestingDataBldg5[[#This Row],[Remediation Material Costs]]="[enter $]",TestingDataBldg5[[#This Row],[Remediation Labor Costs]]="[enter $]"),"[autofill]",SUM(TestingDataBldg5[[#This Row],[Remediation Material Costs]:[Remediation Labor Costs]]))</f>
        <v>0</v>
      </c>
      <c r="R62" s="29"/>
    </row>
    <row r="63" spans="2:18" x14ac:dyDescent="0.25">
      <c r="B63" s="26"/>
      <c r="C63" s="30"/>
      <c r="D63" s="27"/>
      <c r="E63" s="28"/>
      <c r="F63" s="28"/>
      <c r="G63" s="28"/>
      <c r="H63" s="28"/>
      <c r="I63" s="74"/>
      <c r="J63" s="74"/>
      <c r="K63" s="83"/>
      <c r="L63" s="83"/>
      <c r="M6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3" s="74"/>
      <c r="P63" s="74"/>
      <c r="Q63" s="113">
        <f>IF(AND(TestingDataBldg5[[#This Row],[Remediation Material Costs]]="[enter $]",TestingDataBldg5[[#This Row],[Remediation Labor Costs]]="[enter $]"),"[autofill]",SUM(TestingDataBldg5[[#This Row],[Remediation Material Costs]:[Remediation Labor Costs]]))</f>
        <v>0</v>
      </c>
      <c r="R63" s="29"/>
    </row>
    <row r="64" spans="2:18" x14ac:dyDescent="0.25">
      <c r="B64" s="26"/>
      <c r="C64" s="30"/>
      <c r="D64" s="27"/>
      <c r="E64" s="28"/>
      <c r="F64" s="28"/>
      <c r="G64" s="28"/>
      <c r="H64" s="28"/>
      <c r="I64" s="74"/>
      <c r="J64" s="74"/>
      <c r="K64" s="83"/>
      <c r="L64" s="83"/>
      <c r="M6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4" s="74"/>
      <c r="P64" s="74"/>
      <c r="Q64" s="113">
        <f>IF(AND(TestingDataBldg5[[#This Row],[Remediation Material Costs]]="[enter $]",TestingDataBldg5[[#This Row],[Remediation Labor Costs]]="[enter $]"),"[autofill]",SUM(TestingDataBldg5[[#This Row],[Remediation Material Costs]:[Remediation Labor Costs]]))</f>
        <v>0</v>
      </c>
      <c r="R64" s="29"/>
    </row>
    <row r="65" spans="2:18" x14ac:dyDescent="0.25">
      <c r="B65" s="26"/>
      <c r="C65" s="30"/>
      <c r="D65" s="27"/>
      <c r="E65" s="28"/>
      <c r="F65" s="28"/>
      <c r="G65" s="28"/>
      <c r="H65" s="28"/>
      <c r="I65" s="74"/>
      <c r="J65" s="74"/>
      <c r="K65" s="83"/>
      <c r="L65" s="83"/>
      <c r="M6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5" s="74"/>
      <c r="P65" s="74"/>
      <c r="Q65" s="113">
        <f>IF(AND(TestingDataBldg5[[#This Row],[Remediation Material Costs]]="[enter $]",TestingDataBldg5[[#This Row],[Remediation Labor Costs]]="[enter $]"),"[autofill]",SUM(TestingDataBldg5[[#This Row],[Remediation Material Costs]:[Remediation Labor Costs]]))</f>
        <v>0</v>
      </c>
      <c r="R65" s="29"/>
    </row>
    <row r="66" spans="2:18" x14ac:dyDescent="0.25">
      <c r="B66" s="26"/>
      <c r="C66" s="30"/>
      <c r="D66" s="27"/>
      <c r="E66" s="28"/>
      <c r="F66" s="28"/>
      <c r="G66" s="28"/>
      <c r="H66" s="28"/>
      <c r="I66" s="74"/>
      <c r="J66" s="74"/>
      <c r="K66" s="83"/>
      <c r="L66" s="83"/>
      <c r="M6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6" s="74"/>
      <c r="P66" s="74"/>
      <c r="Q66" s="113">
        <f>IF(AND(TestingDataBldg5[[#This Row],[Remediation Material Costs]]="[enter $]",TestingDataBldg5[[#This Row],[Remediation Labor Costs]]="[enter $]"),"[autofill]",SUM(TestingDataBldg5[[#This Row],[Remediation Material Costs]:[Remediation Labor Costs]]))</f>
        <v>0</v>
      </c>
      <c r="R66" s="29"/>
    </row>
    <row r="67" spans="2:18" x14ac:dyDescent="0.25">
      <c r="B67" s="26"/>
      <c r="C67" s="30"/>
      <c r="D67" s="27"/>
      <c r="E67" s="28"/>
      <c r="F67" s="28"/>
      <c r="G67" s="28"/>
      <c r="H67" s="28"/>
      <c r="I67" s="74"/>
      <c r="J67" s="74"/>
      <c r="K67" s="83"/>
      <c r="L67" s="83"/>
      <c r="M6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7" s="74"/>
      <c r="P67" s="74"/>
      <c r="Q67" s="113">
        <f>IF(AND(TestingDataBldg5[[#This Row],[Remediation Material Costs]]="[enter $]",TestingDataBldg5[[#This Row],[Remediation Labor Costs]]="[enter $]"),"[autofill]",SUM(TestingDataBldg5[[#This Row],[Remediation Material Costs]:[Remediation Labor Costs]]))</f>
        <v>0</v>
      </c>
      <c r="R67" s="29"/>
    </row>
    <row r="68" spans="2:18" x14ac:dyDescent="0.25">
      <c r="B68" s="26"/>
      <c r="C68" s="30"/>
      <c r="D68" s="27"/>
      <c r="E68" s="28"/>
      <c r="F68" s="28"/>
      <c r="G68" s="28"/>
      <c r="H68" s="28"/>
      <c r="I68" s="74"/>
      <c r="J68" s="74"/>
      <c r="K68" s="83"/>
      <c r="L68" s="83"/>
      <c r="M6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8" s="74"/>
      <c r="P68" s="74"/>
      <c r="Q68" s="113">
        <f>IF(AND(TestingDataBldg5[[#This Row],[Remediation Material Costs]]="[enter $]",TestingDataBldg5[[#This Row],[Remediation Labor Costs]]="[enter $]"),"[autofill]",SUM(TestingDataBldg5[[#This Row],[Remediation Material Costs]:[Remediation Labor Costs]]))</f>
        <v>0</v>
      </c>
      <c r="R68" s="29"/>
    </row>
    <row r="69" spans="2:18" x14ac:dyDescent="0.25">
      <c r="B69" s="26"/>
      <c r="C69" s="30"/>
      <c r="D69" s="27"/>
      <c r="E69" s="28"/>
      <c r="F69" s="28"/>
      <c r="G69" s="28"/>
      <c r="H69" s="28"/>
      <c r="I69" s="74"/>
      <c r="J69" s="74"/>
      <c r="K69" s="83"/>
      <c r="L69" s="83"/>
      <c r="M6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6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69" s="74"/>
      <c r="P69" s="74"/>
      <c r="Q69" s="113">
        <f>IF(AND(TestingDataBldg5[[#This Row],[Remediation Material Costs]]="[enter $]",TestingDataBldg5[[#This Row],[Remediation Labor Costs]]="[enter $]"),"[autofill]",SUM(TestingDataBldg5[[#This Row],[Remediation Material Costs]:[Remediation Labor Costs]]))</f>
        <v>0</v>
      </c>
      <c r="R69" s="29"/>
    </row>
    <row r="70" spans="2:18" x14ac:dyDescent="0.25">
      <c r="B70" s="26"/>
      <c r="C70" s="30"/>
      <c r="D70" s="27"/>
      <c r="E70" s="28"/>
      <c r="F70" s="28"/>
      <c r="G70" s="28"/>
      <c r="H70" s="28"/>
      <c r="I70" s="74"/>
      <c r="J70" s="74"/>
      <c r="K70" s="83"/>
      <c r="L70" s="83"/>
      <c r="M7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0" s="74"/>
      <c r="P70" s="74"/>
      <c r="Q70" s="113">
        <f>IF(AND(TestingDataBldg5[[#This Row],[Remediation Material Costs]]="[enter $]",TestingDataBldg5[[#This Row],[Remediation Labor Costs]]="[enter $]"),"[autofill]",SUM(TestingDataBldg5[[#This Row],[Remediation Material Costs]:[Remediation Labor Costs]]))</f>
        <v>0</v>
      </c>
      <c r="R70" s="29"/>
    </row>
    <row r="71" spans="2:18" x14ac:dyDescent="0.25">
      <c r="B71" s="26"/>
      <c r="C71" s="30"/>
      <c r="D71" s="27"/>
      <c r="E71" s="28"/>
      <c r="F71" s="28"/>
      <c r="G71" s="28"/>
      <c r="H71" s="28"/>
      <c r="I71" s="74"/>
      <c r="J71" s="74"/>
      <c r="K71" s="83"/>
      <c r="L71" s="83"/>
      <c r="M7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1" s="74"/>
      <c r="P71" s="74"/>
      <c r="Q71" s="113">
        <f>IF(AND(TestingDataBldg5[[#This Row],[Remediation Material Costs]]="[enter $]",TestingDataBldg5[[#This Row],[Remediation Labor Costs]]="[enter $]"),"[autofill]",SUM(TestingDataBldg5[[#This Row],[Remediation Material Costs]:[Remediation Labor Costs]]))</f>
        <v>0</v>
      </c>
      <c r="R71" s="29"/>
    </row>
    <row r="72" spans="2:18" x14ac:dyDescent="0.25">
      <c r="B72" s="26"/>
      <c r="C72" s="30"/>
      <c r="D72" s="27"/>
      <c r="E72" s="28"/>
      <c r="F72" s="28"/>
      <c r="G72" s="28"/>
      <c r="H72" s="28"/>
      <c r="I72" s="74"/>
      <c r="J72" s="74"/>
      <c r="K72" s="83"/>
      <c r="L72" s="83"/>
      <c r="M7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2" s="74"/>
      <c r="P72" s="74"/>
      <c r="Q72" s="113">
        <f>IF(AND(TestingDataBldg5[[#This Row],[Remediation Material Costs]]="[enter $]",TestingDataBldg5[[#This Row],[Remediation Labor Costs]]="[enter $]"),"[autofill]",SUM(TestingDataBldg5[[#This Row],[Remediation Material Costs]:[Remediation Labor Costs]]))</f>
        <v>0</v>
      </c>
      <c r="R72" s="29"/>
    </row>
    <row r="73" spans="2:18" x14ac:dyDescent="0.25">
      <c r="B73" s="26"/>
      <c r="C73" s="30"/>
      <c r="D73" s="27"/>
      <c r="E73" s="28"/>
      <c r="F73" s="28"/>
      <c r="G73" s="28"/>
      <c r="H73" s="28"/>
      <c r="I73" s="74"/>
      <c r="J73" s="74"/>
      <c r="K73" s="83"/>
      <c r="L73" s="83"/>
      <c r="M7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3" s="74"/>
      <c r="P73" s="74"/>
      <c r="Q73" s="113">
        <f>IF(AND(TestingDataBldg5[[#This Row],[Remediation Material Costs]]="[enter $]",TestingDataBldg5[[#This Row],[Remediation Labor Costs]]="[enter $]"),"[autofill]",SUM(TestingDataBldg5[[#This Row],[Remediation Material Costs]:[Remediation Labor Costs]]))</f>
        <v>0</v>
      </c>
      <c r="R73" s="29"/>
    </row>
    <row r="74" spans="2:18" x14ac:dyDescent="0.25">
      <c r="B74" s="26"/>
      <c r="C74" s="30"/>
      <c r="D74" s="27"/>
      <c r="E74" s="28"/>
      <c r="F74" s="28"/>
      <c r="G74" s="28"/>
      <c r="H74" s="28"/>
      <c r="I74" s="74"/>
      <c r="J74" s="74"/>
      <c r="K74" s="83"/>
      <c r="L74" s="83"/>
      <c r="M7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4" s="74"/>
      <c r="P74" s="74"/>
      <c r="Q74" s="113">
        <f>IF(AND(TestingDataBldg5[[#This Row],[Remediation Material Costs]]="[enter $]",TestingDataBldg5[[#This Row],[Remediation Labor Costs]]="[enter $]"),"[autofill]",SUM(TestingDataBldg5[[#This Row],[Remediation Material Costs]:[Remediation Labor Costs]]))</f>
        <v>0</v>
      </c>
      <c r="R74" s="29"/>
    </row>
    <row r="75" spans="2:18" x14ac:dyDescent="0.25">
      <c r="B75" s="26"/>
      <c r="C75" s="30"/>
      <c r="D75" s="27"/>
      <c r="E75" s="28"/>
      <c r="F75" s="28"/>
      <c r="G75" s="28"/>
      <c r="H75" s="28"/>
      <c r="I75" s="74"/>
      <c r="J75" s="74"/>
      <c r="K75" s="83"/>
      <c r="L75" s="83"/>
      <c r="M7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5" s="74"/>
      <c r="P75" s="74"/>
      <c r="Q75" s="113">
        <f>IF(AND(TestingDataBldg5[[#This Row],[Remediation Material Costs]]="[enter $]",TestingDataBldg5[[#This Row],[Remediation Labor Costs]]="[enter $]"),"[autofill]",SUM(TestingDataBldg5[[#This Row],[Remediation Material Costs]:[Remediation Labor Costs]]))</f>
        <v>0</v>
      </c>
      <c r="R75" s="29"/>
    </row>
    <row r="76" spans="2:18" x14ac:dyDescent="0.25">
      <c r="B76" s="26"/>
      <c r="C76" s="30"/>
      <c r="D76" s="27"/>
      <c r="E76" s="28"/>
      <c r="F76" s="28"/>
      <c r="G76" s="28"/>
      <c r="H76" s="28"/>
      <c r="I76" s="74"/>
      <c r="J76" s="74"/>
      <c r="K76" s="83"/>
      <c r="L76" s="83"/>
      <c r="M7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6" s="74"/>
      <c r="P76" s="74"/>
      <c r="Q76" s="113">
        <f>IF(AND(TestingDataBldg5[[#This Row],[Remediation Material Costs]]="[enter $]",TestingDataBldg5[[#This Row],[Remediation Labor Costs]]="[enter $]"),"[autofill]",SUM(TestingDataBldg5[[#This Row],[Remediation Material Costs]:[Remediation Labor Costs]]))</f>
        <v>0</v>
      </c>
      <c r="R76" s="29"/>
    </row>
    <row r="77" spans="2:18" x14ac:dyDescent="0.25">
      <c r="B77" s="26"/>
      <c r="C77" s="30"/>
      <c r="D77" s="27"/>
      <c r="E77" s="28"/>
      <c r="F77" s="28"/>
      <c r="G77" s="28"/>
      <c r="H77" s="28"/>
      <c r="I77" s="74"/>
      <c r="J77" s="74"/>
      <c r="K77" s="83"/>
      <c r="L77" s="83"/>
      <c r="M7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7" s="74"/>
      <c r="P77" s="74"/>
      <c r="Q77" s="113">
        <f>IF(AND(TestingDataBldg5[[#This Row],[Remediation Material Costs]]="[enter $]",TestingDataBldg5[[#This Row],[Remediation Labor Costs]]="[enter $]"),"[autofill]",SUM(TestingDataBldg5[[#This Row],[Remediation Material Costs]:[Remediation Labor Costs]]))</f>
        <v>0</v>
      </c>
      <c r="R77" s="29"/>
    </row>
    <row r="78" spans="2:18" x14ac:dyDescent="0.25">
      <c r="B78" s="26"/>
      <c r="C78" s="30"/>
      <c r="D78" s="27"/>
      <c r="E78" s="28"/>
      <c r="F78" s="28"/>
      <c r="G78" s="28"/>
      <c r="H78" s="28"/>
      <c r="I78" s="74"/>
      <c r="J78" s="74"/>
      <c r="K78" s="83"/>
      <c r="L78" s="83"/>
      <c r="M7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8" s="74"/>
      <c r="P78" s="74"/>
      <c r="Q78" s="113">
        <f>IF(AND(TestingDataBldg5[[#This Row],[Remediation Material Costs]]="[enter $]",TestingDataBldg5[[#This Row],[Remediation Labor Costs]]="[enter $]"),"[autofill]",SUM(TestingDataBldg5[[#This Row],[Remediation Material Costs]:[Remediation Labor Costs]]))</f>
        <v>0</v>
      </c>
      <c r="R78" s="29"/>
    </row>
    <row r="79" spans="2:18" x14ac:dyDescent="0.25">
      <c r="B79" s="26"/>
      <c r="C79" s="30"/>
      <c r="D79" s="27"/>
      <c r="E79" s="28"/>
      <c r="F79" s="28"/>
      <c r="G79" s="28"/>
      <c r="H79" s="28"/>
      <c r="I79" s="74"/>
      <c r="J79" s="74"/>
      <c r="K79" s="83"/>
      <c r="L79" s="83"/>
      <c r="M7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7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79" s="74"/>
      <c r="P79" s="74"/>
      <c r="Q79" s="113">
        <f>IF(AND(TestingDataBldg5[[#This Row],[Remediation Material Costs]]="[enter $]",TestingDataBldg5[[#This Row],[Remediation Labor Costs]]="[enter $]"),"[autofill]",SUM(TestingDataBldg5[[#This Row],[Remediation Material Costs]:[Remediation Labor Costs]]))</f>
        <v>0</v>
      </c>
      <c r="R79" s="29"/>
    </row>
    <row r="80" spans="2:18" x14ac:dyDescent="0.25">
      <c r="B80" s="26"/>
      <c r="C80" s="30"/>
      <c r="D80" s="27"/>
      <c r="E80" s="28"/>
      <c r="F80" s="28"/>
      <c r="G80" s="28"/>
      <c r="H80" s="28"/>
      <c r="I80" s="74"/>
      <c r="J80" s="74"/>
      <c r="K80" s="83"/>
      <c r="L80" s="83"/>
      <c r="M8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0" s="74"/>
      <c r="P80" s="74"/>
      <c r="Q80" s="113">
        <f>IF(AND(TestingDataBldg5[[#This Row],[Remediation Material Costs]]="[enter $]",TestingDataBldg5[[#This Row],[Remediation Labor Costs]]="[enter $]"),"[autofill]",SUM(TestingDataBldg5[[#This Row],[Remediation Material Costs]:[Remediation Labor Costs]]))</f>
        <v>0</v>
      </c>
      <c r="R80" s="29"/>
    </row>
    <row r="81" spans="2:18" x14ac:dyDescent="0.25">
      <c r="B81" s="26"/>
      <c r="C81" s="30"/>
      <c r="D81" s="27"/>
      <c r="E81" s="28"/>
      <c r="F81" s="28"/>
      <c r="G81" s="28"/>
      <c r="H81" s="28"/>
      <c r="I81" s="74"/>
      <c r="J81" s="74"/>
      <c r="K81" s="83"/>
      <c r="L81" s="83"/>
      <c r="M8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1" s="74"/>
      <c r="P81" s="74"/>
      <c r="Q81" s="113">
        <f>IF(AND(TestingDataBldg5[[#This Row],[Remediation Material Costs]]="[enter $]",TestingDataBldg5[[#This Row],[Remediation Labor Costs]]="[enter $]"),"[autofill]",SUM(TestingDataBldg5[[#This Row],[Remediation Material Costs]:[Remediation Labor Costs]]))</f>
        <v>0</v>
      </c>
      <c r="R81" s="29"/>
    </row>
    <row r="82" spans="2:18" x14ac:dyDescent="0.25">
      <c r="B82" s="26"/>
      <c r="C82" s="30"/>
      <c r="D82" s="27"/>
      <c r="E82" s="28"/>
      <c r="F82" s="28"/>
      <c r="G82" s="28"/>
      <c r="H82" s="28"/>
      <c r="I82" s="74"/>
      <c r="J82" s="74"/>
      <c r="K82" s="83"/>
      <c r="L82" s="83"/>
      <c r="M8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2" s="74"/>
      <c r="P82" s="74"/>
      <c r="Q82" s="113">
        <f>IF(AND(TestingDataBldg5[[#This Row],[Remediation Material Costs]]="[enter $]",TestingDataBldg5[[#This Row],[Remediation Labor Costs]]="[enter $]"),"[autofill]",SUM(TestingDataBldg5[[#This Row],[Remediation Material Costs]:[Remediation Labor Costs]]))</f>
        <v>0</v>
      </c>
      <c r="R82" s="29"/>
    </row>
    <row r="83" spans="2:18" x14ac:dyDescent="0.25">
      <c r="B83" s="26"/>
      <c r="C83" s="30"/>
      <c r="D83" s="27"/>
      <c r="E83" s="28"/>
      <c r="F83" s="28"/>
      <c r="G83" s="28"/>
      <c r="H83" s="28"/>
      <c r="I83" s="74"/>
      <c r="J83" s="74"/>
      <c r="K83" s="83"/>
      <c r="L83" s="83"/>
      <c r="M8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3" s="74"/>
      <c r="P83" s="74"/>
      <c r="Q83" s="113">
        <f>IF(AND(TestingDataBldg5[[#This Row],[Remediation Material Costs]]="[enter $]",TestingDataBldg5[[#This Row],[Remediation Labor Costs]]="[enter $]"),"[autofill]",SUM(TestingDataBldg5[[#This Row],[Remediation Material Costs]:[Remediation Labor Costs]]))</f>
        <v>0</v>
      </c>
      <c r="R83" s="29"/>
    </row>
    <row r="84" spans="2:18" x14ac:dyDescent="0.25">
      <c r="B84" s="26"/>
      <c r="C84" s="30"/>
      <c r="D84" s="27"/>
      <c r="E84" s="28"/>
      <c r="F84" s="28"/>
      <c r="G84" s="28"/>
      <c r="H84" s="28"/>
      <c r="I84" s="74"/>
      <c r="J84" s="74"/>
      <c r="K84" s="83"/>
      <c r="L84" s="83"/>
      <c r="M8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4" s="74"/>
      <c r="P84" s="74"/>
      <c r="Q84" s="113">
        <f>IF(AND(TestingDataBldg5[[#This Row],[Remediation Material Costs]]="[enter $]",TestingDataBldg5[[#This Row],[Remediation Labor Costs]]="[enter $]"),"[autofill]",SUM(TestingDataBldg5[[#This Row],[Remediation Material Costs]:[Remediation Labor Costs]]))</f>
        <v>0</v>
      </c>
      <c r="R84" s="29"/>
    </row>
    <row r="85" spans="2:18" x14ac:dyDescent="0.25">
      <c r="B85" s="26"/>
      <c r="C85" s="30"/>
      <c r="D85" s="27"/>
      <c r="E85" s="28"/>
      <c r="F85" s="28"/>
      <c r="G85" s="28"/>
      <c r="H85" s="28"/>
      <c r="I85" s="74"/>
      <c r="J85" s="74"/>
      <c r="K85" s="83"/>
      <c r="L85" s="83"/>
      <c r="M8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5" s="74"/>
      <c r="P85" s="74"/>
      <c r="Q85" s="113">
        <f>IF(AND(TestingDataBldg5[[#This Row],[Remediation Material Costs]]="[enter $]",TestingDataBldg5[[#This Row],[Remediation Labor Costs]]="[enter $]"),"[autofill]",SUM(TestingDataBldg5[[#This Row],[Remediation Material Costs]:[Remediation Labor Costs]]))</f>
        <v>0</v>
      </c>
      <c r="R85" s="29"/>
    </row>
    <row r="86" spans="2:18" x14ac:dyDescent="0.25">
      <c r="B86" s="26"/>
      <c r="C86" s="30"/>
      <c r="D86" s="27"/>
      <c r="E86" s="28"/>
      <c r="F86" s="28"/>
      <c r="G86" s="28"/>
      <c r="H86" s="28"/>
      <c r="I86" s="74"/>
      <c r="J86" s="74"/>
      <c r="K86" s="83"/>
      <c r="L86" s="83"/>
      <c r="M8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6" s="74"/>
      <c r="P86" s="74"/>
      <c r="Q86" s="113">
        <f>IF(AND(TestingDataBldg5[[#This Row],[Remediation Material Costs]]="[enter $]",TestingDataBldg5[[#This Row],[Remediation Labor Costs]]="[enter $]"),"[autofill]",SUM(TestingDataBldg5[[#This Row],[Remediation Material Costs]:[Remediation Labor Costs]]))</f>
        <v>0</v>
      </c>
      <c r="R86" s="29"/>
    </row>
    <row r="87" spans="2:18" x14ac:dyDescent="0.25">
      <c r="B87" s="26"/>
      <c r="C87" s="30"/>
      <c r="D87" s="27"/>
      <c r="E87" s="28"/>
      <c r="F87" s="28"/>
      <c r="G87" s="28"/>
      <c r="H87" s="28"/>
      <c r="I87" s="74"/>
      <c r="J87" s="74"/>
      <c r="K87" s="83"/>
      <c r="L87" s="83"/>
      <c r="M8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7" s="74"/>
      <c r="P87" s="74"/>
      <c r="Q87" s="113">
        <f>IF(AND(TestingDataBldg5[[#This Row],[Remediation Material Costs]]="[enter $]",TestingDataBldg5[[#This Row],[Remediation Labor Costs]]="[enter $]"),"[autofill]",SUM(TestingDataBldg5[[#This Row],[Remediation Material Costs]:[Remediation Labor Costs]]))</f>
        <v>0</v>
      </c>
      <c r="R87" s="29"/>
    </row>
    <row r="88" spans="2:18" x14ac:dyDescent="0.25">
      <c r="B88" s="26"/>
      <c r="C88" s="30"/>
      <c r="D88" s="27"/>
      <c r="E88" s="28"/>
      <c r="F88" s="28"/>
      <c r="G88" s="28"/>
      <c r="H88" s="28"/>
      <c r="I88" s="74"/>
      <c r="J88" s="74"/>
      <c r="K88" s="83"/>
      <c r="L88" s="83"/>
      <c r="M8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8" s="74"/>
      <c r="P88" s="74"/>
      <c r="Q88" s="113">
        <f>IF(AND(TestingDataBldg5[[#This Row],[Remediation Material Costs]]="[enter $]",TestingDataBldg5[[#This Row],[Remediation Labor Costs]]="[enter $]"),"[autofill]",SUM(TestingDataBldg5[[#This Row],[Remediation Material Costs]:[Remediation Labor Costs]]))</f>
        <v>0</v>
      </c>
      <c r="R88" s="29"/>
    </row>
    <row r="89" spans="2:18" x14ac:dyDescent="0.25">
      <c r="B89" s="26"/>
      <c r="C89" s="30"/>
      <c r="D89" s="27"/>
      <c r="E89" s="28"/>
      <c r="F89" s="28"/>
      <c r="G89" s="28"/>
      <c r="H89" s="28"/>
      <c r="I89" s="74"/>
      <c r="J89" s="74"/>
      <c r="K89" s="83"/>
      <c r="L89" s="83"/>
      <c r="M8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8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89" s="74"/>
      <c r="P89" s="74"/>
      <c r="Q89" s="113">
        <f>IF(AND(TestingDataBldg5[[#This Row],[Remediation Material Costs]]="[enter $]",TestingDataBldg5[[#This Row],[Remediation Labor Costs]]="[enter $]"),"[autofill]",SUM(TestingDataBldg5[[#This Row],[Remediation Material Costs]:[Remediation Labor Costs]]))</f>
        <v>0</v>
      </c>
      <c r="R89" s="29"/>
    </row>
    <row r="90" spans="2:18" x14ac:dyDescent="0.25">
      <c r="B90" s="26"/>
      <c r="C90" s="30"/>
      <c r="D90" s="27"/>
      <c r="E90" s="28"/>
      <c r="F90" s="28"/>
      <c r="G90" s="28"/>
      <c r="H90" s="28"/>
      <c r="I90" s="74"/>
      <c r="J90" s="74"/>
      <c r="K90" s="83"/>
      <c r="L90" s="83"/>
      <c r="M9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0" s="74"/>
      <c r="P90" s="74"/>
      <c r="Q90" s="113">
        <f>IF(AND(TestingDataBldg5[[#This Row],[Remediation Material Costs]]="[enter $]",TestingDataBldg5[[#This Row],[Remediation Labor Costs]]="[enter $]"),"[autofill]",SUM(TestingDataBldg5[[#This Row],[Remediation Material Costs]:[Remediation Labor Costs]]))</f>
        <v>0</v>
      </c>
      <c r="R90" s="29"/>
    </row>
    <row r="91" spans="2:18" x14ac:dyDescent="0.25">
      <c r="B91" s="26"/>
      <c r="C91" s="30"/>
      <c r="D91" s="27"/>
      <c r="E91" s="28"/>
      <c r="F91" s="28"/>
      <c r="G91" s="28"/>
      <c r="H91" s="28"/>
      <c r="I91" s="74"/>
      <c r="J91" s="74"/>
      <c r="K91" s="83"/>
      <c r="L91" s="83"/>
      <c r="M9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1" s="74"/>
      <c r="P91" s="74"/>
      <c r="Q91" s="113">
        <f>IF(AND(TestingDataBldg5[[#This Row],[Remediation Material Costs]]="[enter $]",TestingDataBldg5[[#This Row],[Remediation Labor Costs]]="[enter $]"),"[autofill]",SUM(TestingDataBldg5[[#This Row],[Remediation Material Costs]:[Remediation Labor Costs]]))</f>
        <v>0</v>
      </c>
      <c r="R91" s="29"/>
    </row>
    <row r="92" spans="2:18" x14ac:dyDescent="0.25">
      <c r="B92" s="26"/>
      <c r="C92" s="30"/>
      <c r="D92" s="27"/>
      <c r="E92" s="28"/>
      <c r="F92" s="28"/>
      <c r="G92" s="28"/>
      <c r="H92" s="28"/>
      <c r="I92" s="74"/>
      <c r="J92" s="74"/>
      <c r="K92" s="83"/>
      <c r="L92" s="83"/>
      <c r="M9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2" s="74"/>
      <c r="P92" s="74"/>
      <c r="Q92" s="113">
        <f>IF(AND(TestingDataBldg5[[#This Row],[Remediation Material Costs]]="[enter $]",TestingDataBldg5[[#This Row],[Remediation Labor Costs]]="[enter $]"),"[autofill]",SUM(TestingDataBldg5[[#This Row],[Remediation Material Costs]:[Remediation Labor Costs]]))</f>
        <v>0</v>
      </c>
      <c r="R92" s="29"/>
    </row>
    <row r="93" spans="2:18" x14ac:dyDescent="0.25">
      <c r="B93" s="26"/>
      <c r="C93" s="30"/>
      <c r="D93" s="27"/>
      <c r="E93" s="28"/>
      <c r="F93" s="28"/>
      <c r="G93" s="28"/>
      <c r="H93" s="28"/>
      <c r="I93" s="74"/>
      <c r="J93" s="74"/>
      <c r="K93" s="83"/>
      <c r="L93" s="83"/>
      <c r="M9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3" s="74"/>
      <c r="P93" s="74"/>
      <c r="Q93" s="113">
        <f>IF(AND(TestingDataBldg5[[#This Row],[Remediation Material Costs]]="[enter $]",TestingDataBldg5[[#This Row],[Remediation Labor Costs]]="[enter $]"),"[autofill]",SUM(TestingDataBldg5[[#This Row],[Remediation Material Costs]:[Remediation Labor Costs]]))</f>
        <v>0</v>
      </c>
      <c r="R93" s="29"/>
    </row>
    <row r="94" spans="2:18" x14ac:dyDescent="0.25">
      <c r="B94" s="26"/>
      <c r="C94" s="30"/>
      <c r="D94" s="27"/>
      <c r="E94" s="28"/>
      <c r="F94" s="28"/>
      <c r="G94" s="28"/>
      <c r="H94" s="28"/>
      <c r="I94" s="74"/>
      <c r="J94" s="74"/>
      <c r="K94" s="83"/>
      <c r="L94" s="83"/>
      <c r="M9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4" s="74"/>
      <c r="P94" s="74"/>
      <c r="Q94" s="113">
        <f>IF(AND(TestingDataBldg5[[#This Row],[Remediation Material Costs]]="[enter $]",TestingDataBldg5[[#This Row],[Remediation Labor Costs]]="[enter $]"),"[autofill]",SUM(TestingDataBldg5[[#This Row],[Remediation Material Costs]:[Remediation Labor Costs]]))</f>
        <v>0</v>
      </c>
      <c r="R94" s="29"/>
    </row>
    <row r="95" spans="2:18" x14ac:dyDescent="0.25">
      <c r="B95" s="26"/>
      <c r="C95" s="30"/>
      <c r="D95" s="27"/>
      <c r="E95" s="28"/>
      <c r="F95" s="28"/>
      <c r="G95" s="28"/>
      <c r="H95" s="28"/>
      <c r="I95" s="74"/>
      <c r="J95" s="74"/>
      <c r="K95" s="83"/>
      <c r="L95" s="83"/>
      <c r="M9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5" s="74"/>
      <c r="P95" s="74"/>
      <c r="Q95" s="113">
        <f>IF(AND(TestingDataBldg5[[#This Row],[Remediation Material Costs]]="[enter $]",TestingDataBldg5[[#This Row],[Remediation Labor Costs]]="[enter $]"),"[autofill]",SUM(TestingDataBldg5[[#This Row],[Remediation Material Costs]:[Remediation Labor Costs]]))</f>
        <v>0</v>
      </c>
      <c r="R95" s="29"/>
    </row>
    <row r="96" spans="2:18" x14ac:dyDescent="0.25">
      <c r="B96" s="26"/>
      <c r="C96" s="30"/>
      <c r="D96" s="27"/>
      <c r="E96" s="28"/>
      <c r="F96" s="28"/>
      <c r="G96" s="28"/>
      <c r="H96" s="28"/>
      <c r="I96" s="74"/>
      <c r="J96" s="74"/>
      <c r="K96" s="83"/>
      <c r="L96" s="83"/>
      <c r="M9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6" s="74"/>
      <c r="P96" s="74"/>
      <c r="Q96" s="113">
        <f>IF(AND(TestingDataBldg5[[#This Row],[Remediation Material Costs]]="[enter $]",TestingDataBldg5[[#This Row],[Remediation Labor Costs]]="[enter $]"),"[autofill]",SUM(TestingDataBldg5[[#This Row],[Remediation Material Costs]:[Remediation Labor Costs]]))</f>
        <v>0</v>
      </c>
      <c r="R96" s="29"/>
    </row>
    <row r="97" spans="2:18" x14ac:dyDescent="0.25">
      <c r="B97" s="26"/>
      <c r="C97" s="30"/>
      <c r="D97" s="27"/>
      <c r="E97" s="28"/>
      <c r="F97" s="28"/>
      <c r="G97" s="28"/>
      <c r="H97" s="28"/>
      <c r="I97" s="74"/>
      <c r="J97" s="74"/>
      <c r="K97" s="83"/>
      <c r="L97" s="83"/>
      <c r="M9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7" s="74"/>
      <c r="P97" s="74"/>
      <c r="Q97" s="113">
        <f>IF(AND(TestingDataBldg5[[#This Row],[Remediation Material Costs]]="[enter $]",TestingDataBldg5[[#This Row],[Remediation Labor Costs]]="[enter $]"),"[autofill]",SUM(TestingDataBldg5[[#This Row],[Remediation Material Costs]:[Remediation Labor Costs]]))</f>
        <v>0</v>
      </c>
      <c r="R97" s="29"/>
    </row>
    <row r="98" spans="2:18" x14ac:dyDescent="0.25">
      <c r="B98" s="26"/>
      <c r="C98" s="30"/>
      <c r="D98" s="27"/>
      <c r="E98" s="28"/>
      <c r="F98" s="28"/>
      <c r="G98" s="28"/>
      <c r="H98" s="28"/>
      <c r="I98" s="74"/>
      <c r="J98" s="74"/>
      <c r="K98" s="83"/>
      <c r="L98" s="83"/>
      <c r="M9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8" s="74"/>
      <c r="P98" s="74"/>
      <c r="Q98" s="113">
        <f>IF(AND(TestingDataBldg5[[#This Row],[Remediation Material Costs]]="[enter $]",TestingDataBldg5[[#This Row],[Remediation Labor Costs]]="[enter $]"),"[autofill]",SUM(TestingDataBldg5[[#This Row],[Remediation Material Costs]:[Remediation Labor Costs]]))</f>
        <v>0</v>
      </c>
      <c r="R98" s="29"/>
    </row>
    <row r="99" spans="2:18" x14ac:dyDescent="0.25">
      <c r="B99" s="26"/>
      <c r="C99" s="30"/>
      <c r="D99" s="27"/>
      <c r="E99" s="28"/>
      <c r="F99" s="28"/>
      <c r="G99" s="28"/>
      <c r="H99" s="28"/>
      <c r="I99" s="74"/>
      <c r="J99" s="74"/>
      <c r="K99" s="83"/>
      <c r="L99" s="83"/>
      <c r="M9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9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99" s="74"/>
      <c r="P99" s="74"/>
      <c r="Q99" s="113">
        <f>IF(AND(TestingDataBldg5[[#This Row],[Remediation Material Costs]]="[enter $]",TestingDataBldg5[[#This Row],[Remediation Labor Costs]]="[enter $]"),"[autofill]",SUM(TestingDataBldg5[[#This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0" s="74"/>
      <c r="P100" s="74"/>
      <c r="Q100" s="113">
        <f>IF(AND(TestingDataBldg5[[#This Row],[Remediation Material Costs]]="[enter $]",TestingDataBldg5[[#This Row],[Remediation Labor Costs]]="[enter $]"),"[autofill]",SUM(TestingDataBldg5[[#This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1" s="74"/>
      <c r="P101" s="74"/>
      <c r="Q101" s="113">
        <f>IF(AND(TestingDataBldg5[[#This Row],[Remediation Material Costs]]="[enter $]",TestingDataBldg5[[#This Row],[Remediation Labor Costs]]="[enter $]"),"[autofill]",SUM(TestingDataBldg5[[#This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2" s="74"/>
      <c r="P102" s="74"/>
      <c r="Q102" s="113">
        <f>IF(AND(TestingDataBldg5[[#This Row],[Remediation Material Costs]]="[enter $]",TestingDataBldg5[[#This Row],[Remediation Labor Costs]]="[enter $]"),"[autofill]",SUM(TestingDataBldg5[[#This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3" s="74"/>
      <c r="P103" s="74"/>
      <c r="Q103" s="113">
        <f>IF(AND(TestingDataBldg5[[#This Row],[Remediation Material Costs]]="[enter $]",TestingDataBldg5[[#This Row],[Remediation Labor Costs]]="[enter $]"),"[autofill]",SUM(TestingDataBldg5[[#This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4" s="74"/>
      <c r="P104" s="74"/>
      <c r="Q104" s="113">
        <f>IF(AND(TestingDataBldg5[[#This Row],[Remediation Material Costs]]="[enter $]",TestingDataBldg5[[#This Row],[Remediation Labor Costs]]="[enter $]"),"[autofill]",SUM(TestingDataBldg5[[#This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5" s="74"/>
      <c r="P105" s="74"/>
      <c r="Q105" s="113">
        <f>IF(AND(TestingDataBldg5[[#This Row],[Remediation Material Costs]]="[enter $]",TestingDataBldg5[[#This Row],[Remediation Labor Costs]]="[enter $]"),"[autofill]",SUM(TestingDataBldg5[[#This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6" s="74"/>
      <c r="P106" s="74"/>
      <c r="Q106" s="113">
        <f>IF(AND(TestingDataBldg5[[#This Row],[Remediation Material Costs]]="[enter $]",TestingDataBldg5[[#This Row],[Remediation Labor Costs]]="[enter $]"),"[autofill]",SUM(TestingDataBldg5[[#This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7" s="74"/>
      <c r="P107" s="74"/>
      <c r="Q107" s="113">
        <f>IF(AND(TestingDataBldg5[[#This Row],[Remediation Material Costs]]="[enter $]",TestingDataBldg5[[#This Row],[Remediation Labor Costs]]="[enter $]"),"[autofill]",SUM(TestingDataBldg5[[#This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8" s="74"/>
      <c r="P108" s="74"/>
      <c r="Q108" s="113">
        <f>IF(AND(TestingDataBldg5[[#This Row],[Remediation Material Costs]]="[enter $]",TestingDataBldg5[[#This Row],[Remediation Labor Costs]]="[enter $]"),"[autofill]",SUM(TestingDataBldg5[[#This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0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09" s="74"/>
      <c r="P109" s="74"/>
      <c r="Q109" s="113">
        <f>IF(AND(TestingDataBldg5[[#This Row],[Remediation Material Costs]]="[enter $]",TestingDataBldg5[[#This Row],[Remediation Labor Costs]]="[enter $]"),"[autofill]",SUM(TestingDataBldg5[[#This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0" s="74"/>
      <c r="P110" s="74"/>
      <c r="Q110" s="113">
        <f>IF(AND(TestingDataBldg5[[#This Row],[Remediation Material Costs]]="[enter $]",TestingDataBldg5[[#This Row],[Remediation Labor Costs]]="[enter $]"),"[autofill]",SUM(TestingDataBldg5[[#This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1" s="74"/>
      <c r="P111" s="74"/>
      <c r="Q111" s="113">
        <f>IF(AND(TestingDataBldg5[[#This Row],[Remediation Material Costs]]="[enter $]",TestingDataBldg5[[#This Row],[Remediation Labor Costs]]="[enter $]"),"[autofill]",SUM(TestingDataBldg5[[#This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2" s="74"/>
      <c r="P112" s="74"/>
      <c r="Q112" s="113">
        <f>IF(AND(TestingDataBldg5[[#This Row],[Remediation Material Costs]]="[enter $]",TestingDataBldg5[[#This Row],[Remediation Labor Costs]]="[enter $]"),"[autofill]",SUM(TestingDataBldg5[[#This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3" s="74"/>
      <c r="P113" s="74"/>
      <c r="Q113" s="113">
        <f>IF(AND(TestingDataBldg5[[#This Row],[Remediation Material Costs]]="[enter $]",TestingDataBldg5[[#This Row],[Remediation Labor Costs]]="[enter $]"),"[autofill]",SUM(TestingDataBldg5[[#This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4" s="74"/>
      <c r="P114" s="74"/>
      <c r="Q114" s="113">
        <f>IF(AND(TestingDataBldg5[[#This Row],[Remediation Material Costs]]="[enter $]",TestingDataBldg5[[#This Row],[Remediation Labor Costs]]="[enter $]"),"[autofill]",SUM(TestingDataBldg5[[#This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5" s="74"/>
      <c r="P115" s="74"/>
      <c r="Q115" s="113">
        <f>IF(AND(TestingDataBldg5[[#This Row],[Remediation Material Costs]]="[enter $]",TestingDataBldg5[[#This Row],[Remediation Labor Costs]]="[enter $]"),"[autofill]",SUM(TestingDataBldg5[[#This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6" s="74"/>
      <c r="P116" s="74"/>
      <c r="Q116" s="113">
        <f>IF(AND(TestingDataBldg5[[#This Row],[Remediation Material Costs]]="[enter $]",TestingDataBldg5[[#This Row],[Remediation Labor Costs]]="[enter $]"),"[autofill]",SUM(TestingDataBldg5[[#This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7" s="74"/>
      <c r="P117" s="74"/>
      <c r="Q117" s="113">
        <f>IF(AND(TestingDataBldg5[[#This Row],[Remediation Material Costs]]="[enter $]",TestingDataBldg5[[#This Row],[Remediation Labor Costs]]="[enter $]"),"[autofill]",SUM(TestingDataBldg5[[#This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8" s="74"/>
      <c r="P118" s="74"/>
      <c r="Q118" s="113">
        <f>IF(AND(TestingDataBldg5[[#This Row],[Remediation Material Costs]]="[enter $]",TestingDataBldg5[[#This Row],[Remediation Labor Costs]]="[enter $]"),"[autofill]",SUM(TestingDataBldg5[[#This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1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19" s="74"/>
      <c r="P119" s="74"/>
      <c r="Q119" s="113">
        <f>IF(AND(TestingDataBldg5[[#This Row],[Remediation Material Costs]]="[enter $]",TestingDataBldg5[[#This Row],[Remediation Labor Costs]]="[enter $]"),"[autofill]",SUM(TestingDataBldg5[[#This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0" s="74"/>
      <c r="P120" s="74"/>
      <c r="Q120" s="113">
        <f>IF(AND(TestingDataBldg5[[#This Row],[Remediation Material Costs]]="[enter $]",TestingDataBldg5[[#This Row],[Remediation Labor Costs]]="[enter $]"),"[autofill]",SUM(TestingDataBldg5[[#This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1" s="74"/>
      <c r="P121" s="74"/>
      <c r="Q121" s="113">
        <f>IF(AND(TestingDataBldg5[[#This Row],[Remediation Material Costs]]="[enter $]",TestingDataBldg5[[#This Row],[Remediation Labor Costs]]="[enter $]"),"[autofill]",SUM(TestingDataBldg5[[#This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2" s="74"/>
      <c r="P122" s="74"/>
      <c r="Q122" s="113">
        <f>IF(AND(TestingDataBldg5[[#This Row],[Remediation Material Costs]]="[enter $]",TestingDataBldg5[[#This Row],[Remediation Labor Costs]]="[enter $]"),"[autofill]",SUM(TestingDataBldg5[[#This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3" s="74"/>
      <c r="P123" s="74"/>
      <c r="Q123" s="113">
        <f>IF(AND(TestingDataBldg5[[#This Row],[Remediation Material Costs]]="[enter $]",TestingDataBldg5[[#This Row],[Remediation Labor Costs]]="[enter $]"),"[autofill]",SUM(TestingDataBldg5[[#This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4" s="74"/>
      <c r="P124" s="74"/>
      <c r="Q124" s="113">
        <f>IF(AND(TestingDataBldg5[[#This Row],[Remediation Material Costs]]="[enter $]",TestingDataBldg5[[#This Row],[Remediation Labor Costs]]="[enter $]"),"[autofill]",SUM(TestingDataBldg5[[#This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5" s="74"/>
      <c r="P125" s="74"/>
      <c r="Q125" s="113">
        <f>IF(AND(TestingDataBldg5[[#This Row],[Remediation Material Costs]]="[enter $]",TestingDataBldg5[[#This Row],[Remediation Labor Costs]]="[enter $]"),"[autofill]",SUM(TestingDataBldg5[[#This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6" s="74"/>
      <c r="P126" s="74"/>
      <c r="Q126" s="113">
        <f>IF(AND(TestingDataBldg5[[#This Row],[Remediation Material Costs]]="[enter $]",TestingDataBldg5[[#This Row],[Remediation Labor Costs]]="[enter $]"),"[autofill]",SUM(TestingDataBldg5[[#This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7" s="74"/>
      <c r="P127" s="74"/>
      <c r="Q127" s="113">
        <f>IF(AND(TestingDataBldg5[[#This Row],[Remediation Material Costs]]="[enter $]",TestingDataBldg5[[#This Row],[Remediation Labor Costs]]="[enter $]"),"[autofill]",SUM(TestingDataBldg5[[#This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8" s="74"/>
      <c r="P128" s="74"/>
      <c r="Q128" s="113">
        <f>IF(AND(TestingDataBldg5[[#This Row],[Remediation Material Costs]]="[enter $]",TestingDataBldg5[[#This Row],[Remediation Labor Costs]]="[enter $]"),"[autofill]",SUM(TestingDataBldg5[[#This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2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29" s="74"/>
      <c r="P129" s="74"/>
      <c r="Q129" s="113">
        <f>IF(AND(TestingDataBldg5[[#This Row],[Remediation Material Costs]]="[enter $]",TestingDataBldg5[[#This Row],[Remediation Labor Costs]]="[enter $]"),"[autofill]",SUM(TestingDataBldg5[[#This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0" s="74"/>
      <c r="P130" s="74"/>
      <c r="Q130" s="113">
        <f>IF(AND(TestingDataBldg5[[#This Row],[Remediation Material Costs]]="[enter $]",TestingDataBldg5[[#This Row],[Remediation Labor Costs]]="[enter $]"),"[autofill]",SUM(TestingDataBldg5[[#This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1" s="74"/>
      <c r="P131" s="74"/>
      <c r="Q131" s="113">
        <f>IF(AND(TestingDataBldg5[[#This Row],[Remediation Material Costs]]="[enter $]",TestingDataBldg5[[#This Row],[Remediation Labor Costs]]="[enter $]"),"[autofill]",SUM(TestingDataBldg5[[#This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2" s="74"/>
      <c r="P132" s="74"/>
      <c r="Q132" s="113">
        <f>IF(AND(TestingDataBldg5[[#This Row],[Remediation Material Costs]]="[enter $]",TestingDataBldg5[[#This Row],[Remediation Labor Costs]]="[enter $]"),"[autofill]",SUM(TestingDataBldg5[[#This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3" s="74"/>
      <c r="P133" s="74"/>
      <c r="Q133" s="113">
        <f>IF(AND(TestingDataBldg5[[#This Row],[Remediation Material Costs]]="[enter $]",TestingDataBldg5[[#This Row],[Remediation Labor Costs]]="[enter $]"),"[autofill]",SUM(TestingDataBldg5[[#This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4" s="74"/>
      <c r="P134" s="74"/>
      <c r="Q134" s="113">
        <f>IF(AND(TestingDataBldg5[[#This Row],[Remediation Material Costs]]="[enter $]",TestingDataBldg5[[#This Row],[Remediation Labor Costs]]="[enter $]"),"[autofill]",SUM(TestingDataBldg5[[#This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5" s="74"/>
      <c r="P135" s="74"/>
      <c r="Q135" s="113">
        <f>IF(AND(TestingDataBldg5[[#This Row],[Remediation Material Costs]]="[enter $]",TestingDataBldg5[[#This Row],[Remediation Labor Costs]]="[enter $]"),"[autofill]",SUM(TestingDataBldg5[[#This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6" s="74"/>
      <c r="P136" s="74"/>
      <c r="Q136" s="113">
        <f>IF(AND(TestingDataBldg5[[#This Row],[Remediation Material Costs]]="[enter $]",TestingDataBldg5[[#This Row],[Remediation Labor Costs]]="[enter $]"),"[autofill]",SUM(TestingDataBldg5[[#This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7" s="74"/>
      <c r="P137" s="74"/>
      <c r="Q137" s="113">
        <f>IF(AND(TestingDataBldg5[[#This Row],[Remediation Material Costs]]="[enter $]",TestingDataBldg5[[#This Row],[Remediation Labor Costs]]="[enter $]"),"[autofill]",SUM(TestingDataBldg5[[#This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8" s="74"/>
      <c r="P138" s="74"/>
      <c r="Q138" s="113">
        <f>IF(AND(TestingDataBldg5[[#This Row],[Remediation Material Costs]]="[enter $]",TestingDataBldg5[[#This Row],[Remediation Labor Costs]]="[enter $]"),"[autofill]",SUM(TestingDataBldg5[[#This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3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39" s="74"/>
      <c r="P139" s="74"/>
      <c r="Q139" s="113">
        <f>IF(AND(TestingDataBldg5[[#This Row],[Remediation Material Costs]]="[enter $]",TestingDataBldg5[[#This Row],[Remediation Labor Costs]]="[enter $]"),"[autofill]",SUM(TestingDataBldg5[[#This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0" s="74"/>
      <c r="P140" s="74"/>
      <c r="Q140" s="113">
        <f>IF(AND(TestingDataBldg5[[#This Row],[Remediation Material Costs]]="[enter $]",TestingDataBldg5[[#This Row],[Remediation Labor Costs]]="[enter $]"),"[autofill]",SUM(TestingDataBldg5[[#This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1" s="74"/>
      <c r="P141" s="74"/>
      <c r="Q141" s="113">
        <f>IF(AND(TestingDataBldg5[[#This Row],[Remediation Material Costs]]="[enter $]",TestingDataBldg5[[#This Row],[Remediation Labor Costs]]="[enter $]"),"[autofill]",SUM(TestingDataBldg5[[#This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2" s="74"/>
      <c r="P142" s="74"/>
      <c r="Q142" s="113">
        <f>IF(AND(TestingDataBldg5[[#This Row],[Remediation Material Costs]]="[enter $]",TestingDataBldg5[[#This Row],[Remediation Labor Costs]]="[enter $]"),"[autofill]",SUM(TestingDataBldg5[[#This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3" s="74"/>
      <c r="P143" s="74"/>
      <c r="Q143" s="113">
        <f>IF(AND(TestingDataBldg5[[#This Row],[Remediation Material Costs]]="[enter $]",TestingDataBldg5[[#This Row],[Remediation Labor Costs]]="[enter $]"),"[autofill]",SUM(TestingDataBldg5[[#This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4" s="74"/>
      <c r="P144" s="74"/>
      <c r="Q144" s="113">
        <f>IF(AND(TestingDataBldg5[[#This Row],[Remediation Material Costs]]="[enter $]",TestingDataBldg5[[#This Row],[Remediation Labor Costs]]="[enter $]"),"[autofill]",SUM(TestingDataBldg5[[#This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5" s="74"/>
      <c r="P145" s="74"/>
      <c r="Q145" s="113">
        <f>IF(AND(TestingDataBldg5[[#This Row],[Remediation Material Costs]]="[enter $]",TestingDataBldg5[[#This Row],[Remediation Labor Costs]]="[enter $]"),"[autofill]",SUM(TestingDataBldg5[[#This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6" s="74"/>
      <c r="P146" s="74"/>
      <c r="Q146" s="113">
        <f>IF(AND(TestingDataBldg5[[#This Row],[Remediation Material Costs]]="[enter $]",TestingDataBldg5[[#This Row],[Remediation Labor Costs]]="[enter $]"),"[autofill]",SUM(TestingDataBldg5[[#This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7" s="74"/>
      <c r="P147" s="74"/>
      <c r="Q147" s="113">
        <f>IF(AND(TestingDataBldg5[[#This Row],[Remediation Material Costs]]="[enter $]",TestingDataBldg5[[#This Row],[Remediation Labor Costs]]="[enter $]"),"[autofill]",SUM(TestingDataBldg5[[#This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8" s="74"/>
      <c r="P148" s="74"/>
      <c r="Q148" s="113">
        <f>IF(AND(TestingDataBldg5[[#This Row],[Remediation Material Costs]]="[enter $]",TestingDataBldg5[[#This Row],[Remediation Labor Costs]]="[enter $]"),"[autofill]",SUM(TestingDataBldg5[[#This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4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49" s="74"/>
      <c r="P149" s="74"/>
      <c r="Q149" s="113">
        <f>IF(AND(TestingDataBldg5[[#This Row],[Remediation Material Costs]]="[enter $]",TestingDataBldg5[[#This Row],[Remediation Labor Costs]]="[enter $]"),"[autofill]",SUM(TestingDataBldg5[[#This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0" s="74"/>
      <c r="P150" s="74"/>
      <c r="Q150" s="113">
        <f>IF(AND(TestingDataBldg5[[#This Row],[Remediation Material Costs]]="[enter $]",TestingDataBldg5[[#This Row],[Remediation Labor Costs]]="[enter $]"),"[autofill]",SUM(TestingDataBldg5[[#This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1" s="74"/>
      <c r="P151" s="74"/>
      <c r="Q151" s="113">
        <f>IF(AND(TestingDataBldg5[[#This Row],[Remediation Material Costs]]="[enter $]",TestingDataBldg5[[#This Row],[Remediation Labor Costs]]="[enter $]"),"[autofill]",SUM(TestingDataBldg5[[#This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2" s="74"/>
      <c r="P152" s="74"/>
      <c r="Q152" s="113">
        <f>IF(AND(TestingDataBldg5[[#This Row],[Remediation Material Costs]]="[enter $]",TestingDataBldg5[[#This Row],[Remediation Labor Costs]]="[enter $]"),"[autofill]",SUM(TestingDataBldg5[[#This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3" s="74"/>
      <c r="P153" s="74"/>
      <c r="Q153" s="113">
        <f>IF(AND(TestingDataBldg5[[#This Row],[Remediation Material Costs]]="[enter $]",TestingDataBldg5[[#This Row],[Remediation Labor Costs]]="[enter $]"),"[autofill]",SUM(TestingDataBldg5[[#This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4" s="74"/>
      <c r="P154" s="74"/>
      <c r="Q154" s="113">
        <f>IF(AND(TestingDataBldg5[[#This Row],[Remediation Material Costs]]="[enter $]",TestingDataBldg5[[#This Row],[Remediation Labor Costs]]="[enter $]"),"[autofill]",SUM(TestingDataBldg5[[#This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5" s="74"/>
      <c r="P155" s="74"/>
      <c r="Q155" s="113">
        <f>IF(AND(TestingDataBldg5[[#This Row],[Remediation Material Costs]]="[enter $]",TestingDataBldg5[[#This Row],[Remediation Labor Costs]]="[enter $]"),"[autofill]",SUM(TestingDataBldg5[[#This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6" s="74"/>
      <c r="P156" s="74"/>
      <c r="Q156" s="113">
        <f>IF(AND(TestingDataBldg5[[#This Row],[Remediation Material Costs]]="[enter $]",TestingDataBldg5[[#This Row],[Remediation Labor Costs]]="[enter $]"),"[autofill]",SUM(TestingDataBldg5[[#This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7" s="74"/>
      <c r="P157" s="74"/>
      <c r="Q157" s="113">
        <f>IF(AND(TestingDataBldg5[[#This Row],[Remediation Material Costs]]="[enter $]",TestingDataBldg5[[#This Row],[Remediation Labor Costs]]="[enter $]"),"[autofill]",SUM(TestingDataBldg5[[#This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8" s="74"/>
      <c r="P158" s="74"/>
      <c r="Q158" s="113">
        <f>IF(AND(TestingDataBldg5[[#This Row],[Remediation Material Costs]]="[enter $]",TestingDataBldg5[[#This Row],[Remediation Labor Costs]]="[enter $]"),"[autofill]",SUM(TestingDataBldg5[[#This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5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59" s="74"/>
      <c r="P159" s="74"/>
      <c r="Q159" s="113">
        <f>IF(AND(TestingDataBldg5[[#This Row],[Remediation Material Costs]]="[enter $]",TestingDataBldg5[[#This Row],[Remediation Labor Costs]]="[enter $]"),"[autofill]",SUM(TestingDataBldg5[[#This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0" s="74"/>
      <c r="P160" s="74"/>
      <c r="Q160" s="113">
        <f>IF(AND(TestingDataBldg5[[#This Row],[Remediation Material Costs]]="[enter $]",TestingDataBldg5[[#This Row],[Remediation Labor Costs]]="[enter $]"),"[autofill]",SUM(TestingDataBldg5[[#This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1" s="74"/>
      <c r="P161" s="74"/>
      <c r="Q161" s="113">
        <f>IF(AND(TestingDataBldg5[[#This Row],[Remediation Material Costs]]="[enter $]",TestingDataBldg5[[#This Row],[Remediation Labor Costs]]="[enter $]"),"[autofill]",SUM(TestingDataBldg5[[#This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2" s="74"/>
      <c r="P162" s="74"/>
      <c r="Q162" s="113">
        <f>IF(AND(TestingDataBldg5[[#This Row],[Remediation Material Costs]]="[enter $]",TestingDataBldg5[[#This Row],[Remediation Labor Costs]]="[enter $]"),"[autofill]",SUM(TestingDataBldg5[[#This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3" s="74"/>
      <c r="P163" s="74"/>
      <c r="Q163" s="113">
        <f>IF(AND(TestingDataBldg5[[#This Row],[Remediation Material Costs]]="[enter $]",TestingDataBldg5[[#This Row],[Remediation Labor Costs]]="[enter $]"),"[autofill]",SUM(TestingDataBldg5[[#This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4" s="74"/>
      <c r="P164" s="74"/>
      <c r="Q164" s="113">
        <f>IF(AND(TestingDataBldg5[[#This Row],[Remediation Material Costs]]="[enter $]",TestingDataBldg5[[#This Row],[Remediation Labor Costs]]="[enter $]"),"[autofill]",SUM(TestingDataBldg5[[#This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5" s="74"/>
      <c r="P165" s="74"/>
      <c r="Q165" s="113">
        <f>IF(AND(TestingDataBldg5[[#This Row],[Remediation Material Costs]]="[enter $]",TestingDataBldg5[[#This Row],[Remediation Labor Costs]]="[enter $]"),"[autofill]",SUM(TestingDataBldg5[[#This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6" s="74"/>
      <c r="P166" s="74"/>
      <c r="Q166" s="113">
        <f>IF(AND(TestingDataBldg5[[#This Row],[Remediation Material Costs]]="[enter $]",TestingDataBldg5[[#This Row],[Remediation Labor Costs]]="[enter $]"),"[autofill]",SUM(TestingDataBldg5[[#This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7" s="74"/>
      <c r="P167" s="74"/>
      <c r="Q167" s="113">
        <f>IF(AND(TestingDataBldg5[[#This Row],[Remediation Material Costs]]="[enter $]",TestingDataBldg5[[#This Row],[Remediation Labor Costs]]="[enter $]"),"[autofill]",SUM(TestingDataBldg5[[#This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8" s="74"/>
      <c r="P168" s="74"/>
      <c r="Q168" s="113">
        <f>IF(AND(TestingDataBldg5[[#This Row],[Remediation Material Costs]]="[enter $]",TestingDataBldg5[[#This Row],[Remediation Labor Costs]]="[enter $]"),"[autofill]",SUM(TestingDataBldg5[[#This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6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69" s="74"/>
      <c r="P169" s="74"/>
      <c r="Q169" s="113">
        <f>IF(AND(TestingDataBldg5[[#This Row],[Remediation Material Costs]]="[enter $]",TestingDataBldg5[[#This Row],[Remediation Labor Costs]]="[enter $]"),"[autofill]",SUM(TestingDataBldg5[[#This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0" s="74"/>
      <c r="P170" s="74"/>
      <c r="Q170" s="113">
        <f>IF(AND(TestingDataBldg5[[#This Row],[Remediation Material Costs]]="[enter $]",TestingDataBldg5[[#This Row],[Remediation Labor Costs]]="[enter $]"),"[autofill]",SUM(TestingDataBldg5[[#This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1" s="74"/>
      <c r="P171" s="74"/>
      <c r="Q171" s="113">
        <f>IF(AND(TestingDataBldg5[[#This Row],[Remediation Material Costs]]="[enter $]",TestingDataBldg5[[#This Row],[Remediation Labor Costs]]="[enter $]"),"[autofill]",SUM(TestingDataBldg5[[#This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2" s="74"/>
      <c r="P172" s="74"/>
      <c r="Q172" s="113">
        <f>IF(AND(TestingDataBldg5[[#This Row],[Remediation Material Costs]]="[enter $]",TestingDataBldg5[[#This Row],[Remediation Labor Costs]]="[enter $]"),"[autofill]",SUM(TestingDataBldg5[[#This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3" s="74"/>
      <c r="P173" s="74"/>
      <c r="Q173" s="113">
        <f>IF(AND(TestingDataBldg5[[#This Row],[Remediation Material Costs]]="[enter $]",TestingDataBldg5[[#This Row],[Remediation Labor Costs]]="[enter $]"),"[autofill]",SUM(TestingDataBldg5[[#This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4" s="74"/>
      <c r="P174" s="74"/>
      <c r="Q174" s="113">
        <f>IF(AND(TestingDataBldg5[[#This Row],[Remediation Material Costs]]="[enter $]",TestingDataBldg5[[#This Row],[Remediation Labor Costs]]="[enter $]"),"[autofill]",SUM(TestingDataBldg5[[#This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5" s="74"/>
      <c r="P175" s="74"/>
      <c r="Q175" s="113">
        <f>IF(AND(TestingDataBldg5[[#This Row],[Remediation Material Costs]]="[enter $]",TestingDataBldg5[[#This Row],[Remediation Labor Costs]]="[enter $]"),"[autofill]",SUM(TestingDataBldg5[[#This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6" s="74"/>
      <c r="P176" s="74"/>
      <c r="Q176" s="113">
        <f>IF(AND(TestingDataBldg5[[#This Row],[Remediation Material Costs]]="[enter $]",TestingDataBldg5[[#This Row],[Remediation Labor Costs]]="[enter $]"),"[autofill]",SUM(TestingDataBldg5[[#This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7" s="74"/>
      <c r="P177" s="74"/>
      <c r="Q177" s="113">
        <f>IF(AND(TestingDataBldg5[[#This Row],[Remediation Material Costs]]="[enter $]",TestingDataBldg5[[#This Row],[Remediation Labor Costs]]="[enter $]"),"[autofill]",SUM(TestingDataBldg5[[#This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8" s="74"/>
      <c r="P178" s="74"/>
      <c r="Q178" s="113">
        <f>IF(AND(TestingDataBldg5[[#This Row],[Remediation Material Costs]]="[enter $]",TestingDataBldg5[[#This Row],[Remediation Labor Costs]]="[enter $]"),"[autofill]",SUM(TestingDataBldg5[[#This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7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79" s="74"/>
      <c r="P179" s="74"/>
      <c r="Q179" s="113">
        <f>IF(AND(TestingDataBldg5[[#This Row],[Remediation Material Costs]]="[enter $]",TestingDataBldg5[[#This Row],[Remediation Labor Costs]]="[enter $]"),"[autofill]",SUM(TestingDataBldg5[[#This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0" s="74"/>
      <c r="P180" s="74"/>
      <c r="Q180" s="113">
        <f>IF(AND(TestingDataBldg5[[#This Row],[Remediation Material Costs]]="[enter $]",TestingDataBldg5[[#This Row],[Remediation Labor Costs]]="[enter $]"),"[autofill]",SUM(TestingDataBldg5[[#This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1" s="74"/>
      <c r="P181" s="74"/>
      <c r="Q181" s="113">
        <f>IF(AND(TestingDataBldg5[[#This Row],[Remediation Material Costs]]="[enter $]",TestingDataBldg5[[#This Row],[Remediation Labor Costs]]="[enter $]"),"[autofill]",SUM(TestingDataBldg5[[#This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2" s="74"/>
      <c r="P182" s="74"/>
      <c r="Q182" s="113">
        <f>IF(AND(TestingDataBldg5[[#This Row],[Remediation Material Costs]]="[enter $]",TestingDataBldg5[[#This Row],[Remediation Labor Costs]]="[enter $]"),"[autofill]",SUM(TestingDataBldg5[[#This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3" s="74"/>
      <c r="P183" s="74"/>
      <c r="Q183" s="113">
        <f>IF(AND(TestingDataBldg5[[#This Row],[Remediation Material Costs]]="[enter $]",TestingDataBldg5[[#This Row],[Remediation Labor Costs]]="[enter $]"),"[autofill]",SUM(TestingDataBldg5[[#This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4" s="74"/>
      <c r="P184" s="74"/>
      <c r="Q184" s="113">
        <f>IF(AND(TestingDataBldg5[[#This Row],[Remediation Material Costs]]="[enter $]",TestingDataBldg5[[#This Row],[Remediation Labor Costs]]="[enter $]"),"[autofill]",SUM(TestingDataBldg5[[#This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5" s="74"/>
      <c r="P185" s="74"/>
      <c r="Q185" s="113">
        <f>IF(AND(TestingDataBldg5[[#This Row],[Remediation Material Costs]]="[enter $]",TestingDataBldg5[[#This Row],[Remediation Labor Costs]]="[enter $]"),"[autofill]",SUM(TestingDataBldg5[[#This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6" s="74"/>
      <c r="P186" s="74"/>
      <c r="Q186" s="113">
        <f>IF(AND(TestingDataBldg5[[#This Row],[Remediation Material Costs]]="[enter $]",TestingDataBldg5[[#This Row],[Remediation Labor Costs]]="[enter $]"),"[autofill]",SUM(TestingDataBldg5[[#This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7" s="74"/>
      <c r="P187" s="74"/>
      <c r="Q187" s="113">
        <f>IF(AND(TestingDataBldg5[[#This Row],[Remediation Material Costs]]="[enter $]",TestingDataBldg5[[#This Row],[Remediation Labor Costs]]="[enter $]"),"[autofill]",SUM(TestingDataBldg5[[#This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8" s="74"/>
      <c r="P188" s="74"/>
      <c r="Q188" s="113">
        <f>IF(AND(TestingDataBldg5[[#This Row],[Remediation Material Costs]]="[enter $]",TestingDataBldg5[[#This Row],[Remediation Labor Costs]]="[enter $]"),"[autofill]",SUM(TestingDataBldg5[[#This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8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89" s="74"/>
      <c r="P189" s="74"/>
      <c r="Q189" s="113">
        <f>IF(AND(TestingDataBldg5[[#This Row],[Remediation Material Costs]]="[enter $]",TestingDataBldg5[[#This Row],[Remediation Labor Costs]]="[enter $]"),"[autofill]",SUM(TestingDataBldg5[[#This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0" s="74"/>
      <c r="P190" s="74"/>
      <c r="Q190" s="113">
        <f>IF(AND(TestingDataBldg5[[#This Row],[Remediation Material Costs]]="[enter $]",TestingDataBldg5[[#This Row],[Remediation Labor Costs]]="[enter $]"),"[autofill]",SUM(TestingDataBldg5[[#This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1" s="74"/>
      <c r="P191" s="74"/>
      <c r="Q191" s="113">
        <f>IF(AND(TestingDataBldg5[[#This Row],[Remediation Material Costs]]="[enter $]",TestingDataBldg5[[#This Row],[Remediation Labor Costs]]="[enter $]"),"[autofill]",SUM(TestingDataBldg5[[#This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2" s="74"/>
      <c r="P192" s="74"/>
      <c r="Q192" s="113">
        <f>IF(AND(TestingDataBldg5[[#This Row],[Remediation Material Costs]]="[enter $]",TestingDataBldg5[[#This Row],[Remediation Labor Costs]]="[enter $]"),"[autofill]",SUM(TestingDataBldg5[[#This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3" s="74"/>
      <c r="P193" s="74"/>
      <c r="Q193" s="113">
        <f>IF(AND(TestingDataBldg5[[#This Row],[Remediation Material Costs]]="[enter $]",TestingDataBldg5[[#This Row],[Remediation Labor Costs]]="[enter $]"),"[autofill]",SUM(TestingDataBldg5[[#This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4" s="74"/>
      <c r="P194" s="74"/>
      <c r="Q194" s="113">
        <f>IF(AND(TestingDataBldg5[[#This Row],[Remediation Material Costs]]="[enter $]",TestingDataBldg5[[#This Row],[Remediation Labor Costs]]="[enter $]"),"[autofill]",SUM(TestingDataBldg5[[#This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5" s="74"/>
      <c r="P195" s="74"/>
      <c r="Q195" s="113">
        <f>IF(AND(TestingDataBldg5[[#This Row],[Remediation Material Costs]]="[enter $]",TestingDataBldg5[[#This Row],[Remediation Labor Costs]]="[enter $]"),"[autofill]",SUM(TestingDataBldg5[[#This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6" s="74"/>
      <c r="P196" s="74"/>
      <c r="Q196" s="113">
        <f>IF(AND(TestingDataBldg5[[#This Row],[Remediation Material Costs]]="[enter $]",TestingDataBldg5[[#This Row],[Remediation Labor Costs]]="[enter $]"),"[autofill]",SUM(TestingDataBldg5[[#This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7" s="74"/>
      <c r="P197" s="74"/>
      <c r="Q197" s="113">
        <f>IF(AND(TestingDataBldg5[[#This Row],[Remediation Material Costs]]="[enter $]",TestingDataBldg5[[#This Row],[Remediation Labor Costs]]="[enter $]"),"[autofill]",SUM(TestingDataBldg5[[#This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8" s="74"/>
      <c r="P198" s="74"/>
      <c r="Q198" s="113">
        <f>IF(AND(TestingDataBldg5[[#This Row],[Remediation Material Costs]]="[enter $]",TestingDataBldg5[[#This Row],[Remediation Labor Costs]]="[enter $]"),"[autofill]",SUM(TestingDataBldg5[[#This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19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199" s="74"/>
      <c r="P199" s="74"/>
      <c r="Q199" s="113">
        <f>IF(AND(TestingDataBldg5[[#This Row],[Remediation Material Costs]]="[enter $]",TestingDataBldg5[[#This Row],[Remediation Labor Costs]]="[enter $]"),"[autofill]",SUM(TestingDataBldg5[[#This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0" s="74"/>
      <c r="P200" s="74"/>
      <c r="Q200" s="113">
        <f>IF(AND(TestingDataBldg5[[#This Row],[Remediation Material Costs]]="[enter $]",TestingDataBldg5[[#This Row],[Remediation Labor Costs]]="[enter $]"),"[autofill]",SUM(TestingDataBldg5[[#This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1" s="74"/>
      <c r="P201" s="74"/>
      <c r="Q201" s="113">
        <f>IF(AND(TestingDataBldg5[[#This Row],[Remediation Material Costs]]="[enter $]",TestingDataBldg5[[#This Row],[Remediation Labor Costs]]="[enter $]"),"[autofill]",SUM(TestingDataBldg5[[#This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2" s="74"/>
      <c r="P202" s="74"/>
      <c r="Q202" s="113">
        <f>IF(AND(TestingDataBldg5[[#This Row],[Remediation Material Costs]]="[enter $]",TestingDataBldg5[[#This Row],[Remediation Labor Costs]]="[enter $]"),"[autofill]",SUM(TestingDataBldg5[[#This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3" s="74"/>
      <c r="P203" s="74"/>
      <c r="Q203" s="113">
        <f>IF(AND(TestingDataBldg5[[#This Row],[Remediation Material Costs]]="[enter $]",TestingDataBldg5[[#This Row],[Remediation Labor Costs]]="[enter $]"),"[autofill]",SUM(TestingDataBldg5[[#This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4" s="74"/>
      <c r="P204" s="74"/>
      <c r="Q204" s="113">
        <f>IF(AND(TestingDataBldg5[[#This Row],[Remediation Material Costs]]="[enter $]",TestingDataBldg5[[#This Row],[Remediation Labor Costs]]="[enter $]"),"[autofill]",SUM(TestingDataBldg5[[#This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5" s="74"/>
      <c r="P205" s="74"/>
      <c r="Q205" s="113">
        <f>IF(AND(TestingDataBldg5[[#This Row],[Remediation Material Costs]]="[enter $]",TestingDataBldg5[[#This Row],[Remediation Labor Costs]]="[enter $]"),"[autofill]",SUM(TestingDataBldg5[[#This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6" s="74"/>
      <c r="P206" s="74"/>
      <c r="Q206" s="113">
        <f>IF(AND(TestingDataBldg5[[#This Row],[Remediation Material Costs]]="[enter $]",TestingDataBldg5[[#This Row],[Remediation Labor Costs]]="[enter $]"),"[autofill]",SUM(TestingDataBldg5[[#This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7" s="74"/>
      <c r="P207" s="74"/>
      <c r="Q207" s="113">
        <f>IF(AND(TestingDataBldg5[[#This Row],[Remediation Material Costs]]="[enter $]",TestingDataBldg5[[#This Row],[Remediation Labor Costs]]="[enter $]"),"[autofill]",SUM(TestingDataBldg5[[#This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8" s="74"/>
      <c r="P208" s="74"/>
      <c r="Q208" s="113">
        <f>IF(AND(TestingDataBldg5[[#This Row],[Remediation Material Costs]]="[enter $]",TestingDataBldg5[[#This Row],[Remediation Labor Costs]]="[enter $]"),"[autofill]",SUM(TestingDataBldg5[[#This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0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09" s="74"/>
      <c r="P209" s="74"/>
      <c r="Q209" s="113">
        <f>IF(AND(TestingDataBldg5[[#This Row],[Remediation Material Costs]]="[enter $]",TestingDataBldg5[[#This Row],[Remediation Labor Costs]]="[enter $]"),"[autofill]",SUM(TestingDataBldg5[[#This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0" s="74"/>
      <c r="P210" s="74"/>
      <c r="Q210" s="113">
        <f>IF(AND(TestingDataBldg5[[#This Row],[Remediation Material Costs]]="[enter $]",TestingDataBldg5[[#This Row],[Remediation Labor Costs]]="[enter $]"),"[autofill]",SUM(TestingDataBldg5[[#This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1" s="74"/>
      <c r="P211" s="74"/>
      <c r="Q211" s="113">
        <f>IF(AND(TestingDataBldg5[[#This Row],[Remediation Material Costs]]="[enter $]",TestingDataBldg5[[#This Row],[Remediation Labor Costs]]="[enter $]"),"[autofill]",SUM(TestingDataBldg5[[#This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2" s="74"/>
      <c r="P212" s="74"/>
      <c r="Q212" s="113">
        <f>IF(AND(TestingDataBldg5[[#This Row],[Remediation Material Costs]]="[enter $]",TestingDataBldg5[[#This Row],[Remediation Labor Costs]]="[enter $]"),"[autofill]",SUM(TestingDataBldg5[[#This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3" s="74"/>
      <c r="P213" s="74"/>
      <c r="Q213" s="113">
        <f>IF(AND(TestingDataBldg5[[#This Row],[Remediation Material Costs]]="[enter $]",TestingDataBldg5[[#This Row],[Remediation Labor Costs]]="[enter $]"),"[autofill]",SUM(TestingDataBldg5[[#This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4" s="74"/>
      <c r="P214" s="74"/>
      <c r="Q214" s="113">
        <f>IF(AND(TestingDataBldg5[[#This Row],[Remediation Material Costs]]="[enter $]",TestingDataBldg5[[#This Row],[Remediation Labor Costs]]="[enter $]"),"[autofill]",SUM(TestingDataBldg5[[#This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5" s="74"/>
      <c r="P215" s="74"/>
      <c r="Q215" s="113">
        <f>IF(AND(TestingDataBldg5[[#This Row],[Remediation Material Costs]]="[enter $]",TestingDataBldg5[[#This Row],[Remediation Labor Costs]]="[enter $]"),"[autofill]",SUM(TestingDataBldg5[[#This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6" s="74"/>
      <c r="P216" s="74"/>
      <c r="Q216" s="113">
        <f>IF(AND(TestingDataBldg5[[#This Row],[Remediation Material Costs]]="[enter $]",TestingDataBldg5[[#This Row],[Remediation Labor Costs]]="[enter $]"),"[autofill]",SUM(TestingDataBldg5[[#This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7" s="74"/>
      <c r="P217" s="74"/>
      <c r="Q217" s="113">
        <f>IF(AND(TestingDataBldg5[[#This Row],[Remediation Material Costs]]="[enter $]",TestingDataBldg5[[#This Row],[Remediation Labor Costs]]="[enter $]"),"[autofill]",SUM(TestingDataBldg5[[#This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8" s="74"/>
      <c r="P218" s="74"/>
      <c r="Q218" s="113">
        <f>IF(AND(TestingDataBldg5[[#This Row],[Remediation Material Costs]]="[enter $]",TestingDataBldg5[[#This Row],[Remediation Labor Costs]]="[enter $]"),"[autofill]",SUM(TestingDataBldg5[[#This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1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19" s="74"/>
      <c r="P219" s="74"/>
      <c r="Q219" s="113">
        <f>IF(AND(TestingDataBldg5[[#This Row],[Remediation Material Costs]]="[enter $]",TestingDataBldg5[[#This Row],[Remediation Labor Costs]]="[enter $]"),"[autofill]",SUM(TestingDataBldg5[[#This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0" s="74"/>
      <c r="P220" s="74"/>
      <c r="Q220" s="113">
        <f>IF(AND(TestingDataBldg5[[#This Row],[Remediation Material Costs]]="[enter $]",TestingDataBldg5[[#This Row],[Remediation Labor Costs]]="[enter $]"),"[autofill]",SUM(TestingDataBldg5[[#This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1" s="74"/>
      <c r="P221" s="74"/>
      <c r="Q221" s="113">
        <f>IF(AND(TestingDataBldg5[[#This Row],[Remediation Material Costs]]="[enter $]",TestingDataBldg5[[#This Row],[Remediation Labor Costs]]="[enter $]"),"[autofill]",SUM(TestingDataBldg5[[#This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2" s="74"/>
      <c r="P222" s="74"/>
      <c r="Q222" s="113">
        <f>IF(AND(TestingDataBldg5[[#This Row],[Remediation Material Costs]]="[enter $]",TestingDataBldg5[[#This Row],[Remediation Labor Costs]]="[enter $]"),"[autofill]",SUM(TestingDataBldg5[[#This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3" s="74"/>
      <c r="P223" s="74"/>
      <c r="Q223" s="113">
        <f>IF(AND(TestingDataBldg5[[#This Row],[Remediation Material Costs]]="[enter $]",TestingDataBldg5[[#This Row],[Remediation Labor Costs]]="[enter $]"),"[autofill]",SUM(TestingDataBldg5[[#This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4" s="74"/>
      <c r="P224" s="74"/>
      <c r="Q224" s="113">
        <f>IF(AND(TestingDataBldg5[[#This Row],[Remediation Material Costs]]="[enter $]",TestingDataBldg5[[#This Row],[Remediation Labor Costs]]="[enter $]"),"[autofill]",SUM(TestingDataBldg5[[#This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5" s="74"/>
      <c r="P225" s="74"/>
      <c r="Q225" s="113">
        <f>IF(AND(TestingDataBldg5[[#This Row],[Remediation Material Costs]]="[enter $]",TestingDataBldg5[[#This Row],[Remediation Labor Costs]]="[enter $]"),"[autofill]",SUM(TestingDataBldg5[[#This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6" s="74"/>
      <c r="P226" s="74"/>
      <c r="Q226" s="113">
        <f>IF(AND(TestingDataBldg5[[#This Row],[Remediation Material Costs]]="[enter $]",TestingDataBldg5[[#This Row],[Remediation Labor Costs]]="[enter $]"),"[autofill]",SUM(TestingDataBldg5[[#This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7" s="74"/>
      <c r="P227" s="74"/>
      <c r="Q227" s="113">
        <f>IF(AND(TestingDataBldg5[[#This Row],[Remediation Material Costs]]="[enter $]",TestingDataBldg5[[#This Row],[Remediation Labor Costs]]="[enter $]"),"[autofill]",SUM(TestingDataBldg5[[#This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8" s="74"/>
      <c r="P228" s="74"/>
      <c r="Q228" s="113">
        <f>IF(AND(TestingDataBldg5[[#This Row],[Remediation Material Costs]]="[enter $]",TestingDataBldg5[[#This Row],[Remediation Labor Costs]]="[enter $]"),"[autofill]",SUM(TestingDataBldg5[[#This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2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29" s="74"/>
      <c r="P229" s="74"/>
      <c r="Q229" s="113">
        <f>IF(AND(TestingDataBldg5[[#This Row],[Remediation Material Costs]]="[enter $]",TestingDataBldg5[[#This Row],[Remediation Labor Costs]]="[enter $]"),"[autofill]",SUM(TestingDataBldg5[[#This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0" s="74"/>
      <c r="P230" s="74"/>
      <c r="Q230" s="113">
        <f>IF(AND(TestingDataBldg5[[#This Row],[Remediation Material Costs]]="[enter $]",TestingDataBldg5[[#This Row],[Remediation Labor Costs]]="[enter $]"),"[autofill]",SUM(TestingDataBldg5[[#This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1" s="74"/>
      <c r="P231" s="74"/>
      <c r="Q231" s="113">
        <f>IF(AND(TestingDataBldg5[[#This Row],[Remediation Material Costs]]="[enter $]",TestingDataBldg5[[#This Row],[Remediation Labor Costs]]="[enter $]"),"[autofill]",SUM(TestingDataBldg5[[#This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2" s="74"/>
      <c r="P232" s="74"/>
      <c r="Q232" s="113">
        <f>IF(AND(TestingDataBldg5[[#This Row],[Remediation Material Costs]]="[enter $]",TestingDataBldg5[[#This Row],[Remediation Labor Costs]]="[enter $]"),"[autofill]",SUM(TestingDataBldg5[[#This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3" s="74"/>
      <c r="P233" s="74"/>
      <c r="Q233" s="113">
        <f>IF(AND(TestingDataBldg5[[#This Row],[Remediation Material Costs]]="[enter $]",TestingDataBldg5[[#This Row],[Remediation Labor Costs]]="[enter $]"),"[autofill]",SUM(TestingDataBldg5[[#This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4" s="74"/>
      <c r="P234" s="74"/>
      <c r="Q234" s="113">
        <f>IF(AND(TestingDataBldg5[[#This Row],[Remediation Material Costs]]="[enter $]",TestingDataBldg5[[#This Row],[Remediation Labor Costs]]="[enter $]"),"[autofill]",SUM(TestingDataBldg5[[#This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5" s="74"/>
      <c r="P235" s="74"/>
      <c r="Q235" s="113">
        <f>IF(AND(TestingDataBldg5[[#This Row],[Remediation Material Costs]]="[enter $]",TestingDataBldg5[[#This Row],[Remediation Labor Costs]]="[enter $]"),"[autofill]",SUM(TestingDataBldg5[[#This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6" s="74"/>
      <c r="P236" s="74"/>
      <c r="Q236" s="113">
        <f>IF(AND(TestingDataBldg5[[#This Row],[Remediation Material Costs]]="[enter $]",TestingDataBldg5[[#This Row],[Remediation Labor Costs]]="[enter $]"),"[autofill]",SUM(TestingDataBldg5[[#This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7" s="74"/>
      <c r="P237" s="74"/>
      <c r="Q237" s="113">
        <f>IF(AND(TestingDataBldg5[[#This Row],[Remediation Material Costs]]="[enter $]",TestingDataBldg5[[#This Row],[Remediation Labor Costs]]="[enter $]"),"[autofill]",SUM(TestingDataBldg5[[#This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8" s="74"/>
      <c r="P238" s="74"/>
      <c r="Q238" s="113">
        <f>IF(AND(TestingDataBldg5[[#This Row],[Remediation Material Costs]]="[enter $]",TestingDataBldg5[[#This Row],[Remediation Labor Costs]]="[enter $]"),"[autofill]",SUM(TestingDataBldg5[[#This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3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39" s="74"/>
      <c r="P239" s="74"/>
      <c r="Q239" s="113">
        <f>IF(AND(TestingDataBldg5[[#This Row],[Remediation Material Costs]]="[enter $]",TestingDataBldg5[[#This Row],[Remediation Labor Costs]]="[enter $]"),"[autofill]",SUM(TestingDataBldg5[[#This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0" s="74"/>
      <c r="P240" s="74"/>
      <c r="Q240" s="113">
        <f>IF(AND(TestingDataBldg5[[#This Row],[Remediation Material Costs]]="[enter $]",TestingDataBldg5[[#This Row],[Remediation Labor Costs]]="[enter $]"),"[autofill]",SUM(TestingDataBldg5[[#This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1" s="74"/>
      <c r="P241" s="74"/>
      <c r="Q241" s="113">
        <f>IF(AND(TestingDataBldg5[[#This Row],[Remediation Material Costs]]="[enter $]",TestingDataBldg5[[#This Row],[Remediation Labor Costs]]="[enter $]"),"[autofill]",SUM(TestingDataBldg5[[#This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2" s="74"/>
      <c r="P242" s="74"/>
      <c r="Q242" s="113">
        <f>IF(AND(TestingDataBldg5[[#This Row],[Remediation Material Costs]]="[enter $]",TestingDataBldg5[[#This Row],[Remediation Labor Costs]]="[enter $]"),"[autofill]",SUM(TestingDataBldg5[[#This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3" s="74"/>
      <c r="P243" s="74"/>
      <c r="Q243" s="113">
        <f>IF(AND(TestingDataBldg5[[#This Row],[Remediation Material Costs]]="[enter $]",TestingDataBldg5[[#This Row],[Remediation Labor Costs]]="[enter $]"),"[autofill]",SUM(TestingDataBldg5[[#This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4" s="74"/>
      <c r="P244" s="74"/>
      <c r="Q244" s="113">
        <f>IF(AND(TestingDataBldg5[[#This Row],[Remediation Material Costs]]="[enter $]",TestingDataBldg5[[#This Row],[Remediation Labor Costs]]="[enter $]"),"[autofill]",SUM(TestingDataBldg5[[#This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5" s="74"/>
      <c r="P245" s="74"/>
      <c r="Q245" s="113">
        <f>IF(AND(TestingDataBldg5[[#This Row],[Remediation Material Costs]]="[enter $]",TestingDataBldg5[[#This Row],[Remediation Labor Costs]]="[enter $]"),"[autofill]",SUM(TestingDataBldg5[[#This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6" s="74"/>
      <c r="P246" s="74"/>
      <c r="Q246" s="113">
        <f>IF(AND(TestingDataBldg5[[#This Row],[Remediation Material Costs]]="[enter $]",TestingDataBldg5[[#This Row],[Remediation Labor Costs]]="[enter $]"),"[autofill]",SUM(TestingDataBldg5[[#This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7" s="74"/>
      <c r="P247" s="74"/>
      <c r="Q247" s="113">
        <f>IF(AND(TestingDataBldg5[[#This Row],[Remediation Material Costs]]="[enter $]",TestingDataBldg5[[#This Row],[Remediation Labor Costs]]="[enter $]"),"[autofill]",SUM(TestingDataBldg5[[#This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8" s="74"/>
      <c r="P248" s="74"/>
      <c r="Q248" s="113">
        <f>IF(AND(TestingDataBldg5[[#This Row],[Remediation Material Costs]]="[enter $]",TestingDataBldg5[[#This Row],[Remediation Labor Costs]]="[enter $]"),"[autofill]",SUM(TestingDataBldg5[[#This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4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49" s="74"/>
      <c r="P249" s="74"/>
      <c r="Q249" s="113">
        <f>IF(AND(TestingDataBldg5[[#This Row],[Remediation Material Costs]]="[enter $]",TestingDataBldg5[[#This Row],[Remediation Labor Costs]]="[enter $]"),"[autofill]",SUM(TestingDataBldg5[[#This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0" s="74"/>
      <c r="P250" s="74"/>
      <c r="Q250" s="113">
        <f>IF(AND(TestingDataBldg5[[#This Row],[Remediation Material Costs]]="[enter $]",TestingDataBldg5[[#This Row],[Remediation Labor Costs]]="[enter $]"),"[autofill]",SUM(TestingDataBldg5[[#This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1" s="74"/>
      <c r="P251" s="74"/>
      <c r="Q251" s="113">
        <f>IF(AND(TestingDataBldg5[[#This Row],[Remediation Material Costs]]="[enter $]",TestingDataBldg5[[#This Row],[Remediation Labor Costs]]="[enter $]"),"[autofill]",SUM(TestingDataBldg5[[#This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2" s="74"/>
      <c r="P252" s="74"/>
      <c r="Q252" s="113">
        <f>IF(AND(TestingDataBldg5[[#This Row],[Remediation Material Costs]]="[enter $]",TestingDataBldg5[[#This Row],[Remediation Labor Costs]]="[enter $]"),"[autofill]",SUM(TestingDataBldg5[[#This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3" s="74"/>
      <c r="P253" s="74"/>
      <c r="Q253" s="113">
        <f>IF(AND(TestingDataBldg5[[#This Row],[Remediation Material Costs]]="[enter $]",TestingDataBldg5[[#This Row],[Remediation Labor Costs]]="[enter $]"),"[autofill]",SUM(TestingDataBldg5[[#This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4" s="74"/>
      <c r="P254" s="74"/>
      <c r="Q254" s="113">
        <f>IF(AND(TestingDataBldg5[[#This Row],[Remediation Material Costs]]="[enter $]",TestingDataBldg5[[#This Row],[Remediation Labor Costs]]="[enter $]"),"[autofill]",SUM(TestingDataBldg5[[#This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5" s="74"/>
      <c r="P255" s="74"/>
      <c r="Q255" s="113">
        <f>IF(AND(TestingDataBldg5[[#This Row],[Remediation Material Costs]]="[enter $]",TestingDataBldg5[[#This Row],[Remediation Labor Costs]]="[enter $]"),"[autofill]",SUM(TestingDataBldg5[[#This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6" s="74"/>
      <c r="P256" s="74"/>
      <c r="Q256" s="113">
        <f>IF(AND(TestingDataBldg5[[#This Row],[Remediation Material Costs]]="[enter $]",TestingDataBldg5[[#This Row],[Remediation Labor Costs]]="[enter $]"),"[autofill]",SUM(TestingDataBldg5[[#This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7" s="74"/>
      <c r="P257" s="74"/>
      <c r="Q257" s="113">
        <f>IF(AND(TestingDataBldg5[[#This Row],[Remediation Material Costs]]="[enter $]",TestingDataBldg5[[#This Row],[Remediation Labor Costs]]="[enter $]"),"[autofill]",SUM(TestingDataBldg5[[#This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8" s="74"/>
      <c r="P258" s="74"/>
      <c r="Q258" s="113">
        <f>IF(AND(TestingDataBldg5[[#This Row],[Remediation Material Costs]]="[enter $]",TestingDataBldg5[[#This Row],[Remediation Labor Costs]]="[enter $]"),"[autofill]",SUM(TestingDataBldg5[[#This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5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59" s="74"/>
      <c r="P259" s="74"/>
      <c r="Q259" s="113">
        <f>IF(AND(TestingDataBldg5[[#This Row],[Remediation Material Costs]]="[enter $]",TestingDataBldg5[[#This Row],[Remediation Labor Costs]]="[enter $]"),"[autofill]",SUM(TestingDataBldg5[[#This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0" s="74"/>
      <c r="P260" s="74"/>
      <c r="Q260" s="113">
        <f>IF(AND(TestingDataBldg5[[#This Row],[Remediation Material Costs]]="[enter $]",TestingDataBldg5[[#This Row],[Remediation Labor Costs]]="[enter $]"),"[autofill]",SUM(TestingDataBldg5[[#This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1" s="74"/>
      <c r="P261" s="74"/>
      <c r="Q261" s="113">
        <f>IF(AND(TestingDataBldg5[[#This Row],[Remediation Material Costs]]="[enter $]",TestingDataBldg5[[#This Row],[Remediation Labor Costs]]="[enter $]"),"[autofill]",SUM(TestingDataBldg5[[#This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2" s="74"/>
      <c r="P262" s="74"/>
      <c r="Q262" s="113">
        <f>IF(AND(TestingDataBldg5[[#This Row],[Remediation Material Costs]]="[enter $]",TestingDataBldg5[[#This Row],[Remediation Labor Costs]]="[enter $]"),"[autofill]",SUM(TestingDataBldg5[[#This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3" s="74"/>
      <c r="P263" s="74"/>
      <c r="Q263" s="113">
        <f>IF(AND(TestingDataBldg5[[#This Row],[Remediation Material Costs]]="[enter $]",TestingDataBldg5[[#This Row],[Remediation Labor Costs]]="[enter $]"),"[autofill]",SUM(TestingDataBldg5[[#This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4" s="74"/>
      <c r="P264" s="74"/>
      <c r="Q264" s="113">
        <f>IF(AND(TestingDataBldg5[[#This Row],[Remediation Material Costs]]="[enter $]",TestingDataBldg5[[#This Row],[Remediation Labor Costs]]="[enter $]"),"[autofill]",SUM(TestingDataBldg5[[#This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5" s="74"/>
      <c r="P265" s="74"/>
      <c r="Q265" s="113">
        <f>IF(AND(TestingDataBldg5[[#This Row],[Remediation Material Costs]]="[enter $]",TestingDataBldg5[[#This Row],[Remediation Labor Costs]]="[enter $]"),"[autofill]",SUM(TestingDataBldg5[[#This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6" s="74"/>
      <c r="P266" s="74"/>
      <c r="Q266" s="113">
        <f>IF(AND(TestingDataBldg5[[#This Row],[Remediation Material Costs]]="[enter $]",TestingDataBldg5[[#This Row],[Remediation Labor Costs]]="[enter $]"),"[autofill]",SUM(TestingDataBldg5[[#This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7" s="74"/>
      <c r="P267" s="74"/>
      <c r="Q267" s="113">
        <f>IF(AND(TestingDataBldg5[[#This Row],[Remediation Material Costs]]="[enter $]",TestingDataBldg5[[#This Row],[Remediation Labor Costs]]="[enter $]"),"[autofill]",SUM(TestingDataBldg5[[#This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8" s="74"/>
      <c r="P268" s="74"/>
      <c r="Q268" s="113">
        <f>IF(AND(TestingDataBldg5[[#This Row],[Remediation Material Costs]]="[enter $]",TestingDataBldg5[[#This Row],[Remediation Labor Costs]]="[enter $]"),"[autofill]",SUM(TestingDataBldg5[[#This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6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69" s="74"/>
      <c r="P269" s="74"/>
      <c r="Q269" s="113">
        <f>IF(AND(TestingDataBldg5[[#This Row],[Remediation Material Costs]]="[enter $]",TestingDataBldg5[[#This Row],[Remediation Labor Costs]]="[enter $]"),"[autofill]",SUM(TestingDataBldg5[[#This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0" s="74"/>
      <c r="P270" s="74"/>
      <c r="Q270" s="113">
        <f>IF(AND(TestingDataBldg5[[#This Row],[Remediation Material Costs]]="[enter $]",TestingDataBldg5[[#This Row],[Remediation Labor Costs]]="[enter $]"),"[autofill]",SUM(TestingDataBldg5[[#This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1" s="74"/>
      <c r="P271" s="74"/>
      <c r="Q271" s="113">
        <f>IF(AND(TestingDataBldg5[[#This Row],[Remediation Material Costs]]="[enter $]",TestingDataBldg5[[#This Row],[Remediation Labor Costs]]="[enter $]"),"[autofill]",SUM(TestingDataBldg5[[#This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2" s="74"/>
      <c r="P272" s="74"/>
      <c r="Q272" s="113">
        <f>IF(AND(TestingDataBldg5[[#This Row],[Remediation Material Costs]]="[enter $]",TestingDataBldg5[[#This Row],[Remediation Labor Costs]]="[enter $]"),"[autofill]",SUM(TestingDataBldg5[[#This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3" s="74"/>
      <c r="P273" s="74"/>
      <c r="Q273" s="113">
        <f>IF(AND(TestingDataBldg5[[#This Row],[Remediation Material Costs]]="[enter $]",TestingDataBldg5[[#This Row],[Remediation Labor Costs]]="[enter $]"),"[autofill]",SUM(TestingDataBldg5[[#This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4" s="74"/>
      <c r="P274" s="74"/>
      <c r="Q274" s="113">
        <f>IF(AND(TestingDataBldg5[[#This Row],[Remediation Material Costs]]="[enter $]",TestingDataBldg5[[#This Row],[Remediation Labor Costs]]="[enter $]"),"[autofill]",SUM(TestingDataBldg5[[#This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5" s="74"/>
      <c r="P275" s="74"/>
      <c r="Q275" s="113">
        <f>IF(AND(TestingDataBldg5[[#This Row],[Remediation Material Costs]]="[enter $]",TestingDataBldg5[[#This Row],[Remediation Labor Costs]]="[enter $]"),"[autofill]",SUM(TestingDataBldg5[[#This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6" s="74"/>
      <c r="P276" s="74"/>
      <c r="Q276" s="113">
        <f>IF(AND(TestingDataBldg5[[#This Row],[Remediation Material Costs]]="[enter $]",TestingDataBldg5[[#This Row],[Remediation Labor Costs]]="[enter $]"),"[autofill]",SUM(TestingDataBldg5[[#This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7" s="74"/>
      <c r="P277" s="74"/>
      <c r="Q277" s="113">
        <f>IF(AND(TestingDataBldg5[[#This Row],[Remediation Material Costs]]="[enter $]",TestingDataBldg5[[#This Row],[Remediation Labor Costs]]="[enter $]"),"[autofill]",SUM(TestingDataBldg5[[#This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8" s="74"/>
      <c r="P278" s="74"/>
      <c r="Q278" s="113">
        <f>IF(AND(TestingDataBldg5[[#This Row],[Remediation Material Costs]]="[enter $]",TestingDataBldg5[[#This Row],[Remediation Labor Costs]]="[enter $]"),"[autofill]",SUM(TestingDataBldg5[[#This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7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79" s="74"/>
      <c r="P279" s="74"/>
      <c r="Q279" s="113">
        <f>IF(AND(TestingDataBldg5[[#This Row],[Remediation Material Costs]]="[enter $]",TestingDataBldg5[[#This Row],[Remediation Labor Costs]]="[enter $]"),"[autofill]",SUM(TestingDataBldg5[[#This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0" s="74"/>
      <c r="P280" s="74"/>
      <c r="Q280" s="113">
        <f>IF(AND(TestingDataBldg5[[#This Row],[Remediation Material Costs]]="[enter $]",TestingDataBldg5[[#This Row],[Remediation Labor Costs]]="[enter $]"),"[autofill]",SUM(TestingDataBldg5[[#This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1" s="74"/>
      <c r="P281" s="74"/>
      <c r="Q281" s="113">
        <f>IF(AND(TestingDataBldg5[[#This Row],[Remediation Material Costs]]="[enter $]",TestingDataBldg5[[#This Row],[Remediation Labor Costs]]="[enter $]"),"[autofill]",SUM(TestingDataBldg5[[#This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2" s="74"/>
      <c r="P282" s="74"/>
      <c r="Q282" s="113">
        <f>IF(AND(TestingDataBldg5[[#This Row],[Remediation Material Costs]]="[enter $]",TestingDataBldg5[[#This Row],[Remediation Labor Costs]]="[enter $]"),"[autofill]",SUM(TestingDataBldg5[[#This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3" s="74"/>
      <c r="P283" s="74"/>
      <c r="Q283" s="113">
        <f>IF(AND(TestingDataBldg5[[#This Row],[Remediation Material Costs]]="[enter $]",TestingDataBldg5[[#This Row],[Remediation Labor Costs]]="[enter $]"),"[autofill]",SUM(TestingDataBldg5[[#This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4" s="74"/>
      <c r="P284" s="74"/>
      <c r="Q284" s="113">
        <f>IF(AND(TestingDataBldg5[[#This Row],[Remediation Material Costs]]="[enter $]",TestingDataBldg5[[#This Row],[Remediation Labor Costs]]="[enter $]"),"[autofill]",SUM(TestingDataBldg5[[#This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5" s="74"/>
      <c r="P285" s="74"/>
      <c r="Q285" s="113">
        <f>IF(AND(TestingDataBldg5[[#This Row],[Remediation Material Costs]]="[enter $]",TestingDataBldg5[[#This Row],[Remediation Labor Costs]]="[enter $]"),"[autofill]",SUM(TestingDataBldg5[[#This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6" s="74"/>
      <c r="P286" s="74"/>
      <c r="Q286" s="113">
        <f>IF(AND(TestingDataBldg5[[#This Row],[Remediation Material Costs]]="[enter $]",TestingDataBldg5[[#This Row],[Remediation Labor Costs]]="[enter $]"),"[autofill]",SUM(TestingDataBldg5[[#This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7" s="74"/>
      <c r="P287" s="74"/>
      <c r="Q287" s="113">
        <f>IF(AND(TestingDataBldg5[[#This Row],[Remediation Material Costs]]="[enter $]",TestingDataBldg5[[#This Row],[Remediation Labor Costs]]="[enter $]"),"[autofill]",SUM(TestingDataBldg5[[#This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8" s="74"/>
      <c r="P288" s="74"/>
      <c r="Q288" s="113">
        <f>IF(AND(TestingDataBldg5[[#This Row],[Remediation Material Costs]]="[enter $]",TestingDataBldg5[[#This Row],[Remediation Labor Costs]]="[enter $]"),"[autofill]",SUM(TestingDataBldg5[[#This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8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89" s="74"/>
      <c r="P289" s="74"/>
      <c r="Q289" s="113">
        <f>IF(AND(TestingDataBldg5[[#This Row],[Remediation Material Costs]]="[enter $]",TestingDataBldg5[[#This Row],[Remediation Labor Costs]]="[enter $]"),"[autofill]",SUM(TestingDataBldg5[[#This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0" s="74"/>
      <c r="P290" s="74"/>
      <c r="Q290" s="113">
        <f>IF(AND(TestingDataBldg5[[#This Row],[Remediation Material Costs]]="[enter $]",TestingDataBldg5[[#This Row],[Remediation Labor Costs]]="[enter $]"),"[autofill]",SUM(TestingDataBldg5[[#This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1" s="74"/>
      <c r="P291" s="74"/>
      <c r="Q291" s="113">
        <f>IF(AND(TestingDataBldg5[[#This Row],[Remediation Material Costs]]="[enter $]",TestingDataBldg5[[#This Row],[Remediation Labor Costs]]="[enter $]"),"[autofill]",SUM(TestingDataBldg5[[#This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2" s="74"/>
      <c r="P292" s="74"/>
      <c r="Q292" s="113">
        <f>IF(AND(TestingDataBldg5[[#This Row],[Remediation Material Costs]]="[enter $]",TestingDataBldg5[[#This Row],[Remediation Labor Costs]]="[enter $]"),"[autofill]",SUM(TestingDataBldg5[[#This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3" s="74"/>
      <c r="P293" s="74"/>
      <c r="Q293" s="113">
        <f>IF(AND(TestingDataBldg5[[#This Row],[Remediation Material Costs]]="[enter $]",TestingDataBldg5[[#This Row],[Remediation Labor Costs]]="[enter $]"),"[autofill]",SUM(TestingDataBldg5[[#This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4" s="74"/>
      <c r="P294" s="74"/>
      <c r="Q294" s="113">
        <f>IF(AND(TestingDataBldg5[[#This Row],[Remediation Material Costs]]="[enter $]",TestingDataBldg5[[#This Row],[Remediation Labor Costs]]="[enter $]"),"[autofill]",SUM(TestingDataBldg5[[#This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5" s="74"/>
      <c r="P295" s="74"/>
      <c r="Q295" s="113">
        <f>IF(AND(TestingDataBldg5[[#This Row],[Remediation Material Costs]]="[enter $]",TestingDataBldg5[[#This Row],[Remediation Labor Costs]]="[enter $]"),"[autofill]",SUM(TestingDataBldg5[[#This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6" s="74"/>
      <c r="P296" s="74"/>
      <c r="Q296" s="113">
        <f>IF(AND(TestingDataBldg5[[#This Row],[Remediation Material Costs]]="[enter $]",TestingDataBldg5[[#This Row],[Remediation Labor Costs]]="[enter $]"),"[autofill]",SUM(TestingDataBldg5[[#This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7" s="74"/>
      <c r="P297" s="74"/>
      <c r="Q297" s="113">
        <f>IF(AND(TestingDataBldg5[[#This Row],[Remediation Material Costs]]="[enter $]",TestingDataBldg5[[#This Row],[Remediation Labor Costs]]="[enter $]"),"[autofill]",SUM(TestingDataBldg5[[#This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8" s="74"/>
      <c r="P298" s="74"/>
      <c r="Q298" s="113">
        <f>IF(AND(TestingDataBldg5[[#This Row],[Remediation Material Costs]]="[enter $]",TestingDataBldg5[[#This Row],[Remediation Labor Costs]]="[enter $]"),"[autofill]",SUM(TestingDataBldg5[[#This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29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299" s="74"/>
      <c r="P299" s="74"/>
      <c r="Q299" s="113">
        <f>IF(AND(TestingDataBldg5[[#This Row],[Remediation Material Costs]]="[enter $]",TestingDataBldg5[[#This Row],[Remediation Labor Costs]]="[enter $]"),"[autofill]",SUM(TestingDataBldg5[[#This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0" s="74"/>
      <c r="P300" s="74"/>
      <c r="Q300" s="113">
        <f>IF(AND(TestingDataBldg5[[#This Row],[Remediation Material Costs]]="[enter $]",TestingDataBldg5[[#This Row],[Remediation Labor Costs]]="[enter $]"),"[autofill]",SUM(TestingDataBldg5[[#This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1" s="74"/>
      <c r="P301" s="74"/>
      <c r="Q301" s="113">
        <f>IF(AND(TestingDataBldg5[[#This Row],[Remediation Material Costs]]="[enter $]",TestingDataBldg5[[#This Row],[Remediation Labor Costs]]="[enter $]"),"[autofill]",SUM(TestingDataBldg5[[#This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2" s="74"/>
      <c r="P302" s="74"/>
      <c r="Q302" s="113">
        <f>IF(AND(TestingDataBldg5[[#This Row],[Remediation Material Costs]]="[enter $]",TestingDataBldg5[[#This Row],[Remediation Labor Costs]]="[enter $]"),"[autofill]",SUM(TestingDataBldg5[[#This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3"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3" s="74"/>
      <c r="P303" s="74"/>
      <c r="Q303" s="113">
        <f>IF(AND(TestingDataBldg5[[#This Row],[Remediation Material Costs]]="[enter $]",TestingDataBldg5[[#This Row],[Remediation Labor Costs]]="[enter $]"),"[autofill]",SUM(TestingDataBldg5[[#This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4"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4" s="74"/>
      <c r="P304" s="74"/>
      <c r="Q304" s="113">
        <f>IF(AND(TestingDataBldg5[[#This Row],[Remediation Material Costs]]="[enter $]",TestingDataBldg5[[#This Row],[Remediation Labor Costs]]="[enter $]"),"[autofill]",SUM(TestingDataBldg5[[#This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5"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5" s="74"/>
      <c r="P305" s="74"/>
      <c r="Q305" s="113">
        <f>IF(AND(TestingDataBldg5[[#This Row],[Remediation Material Costs]]="[enter $]",TestingDataBldg5[[#This Row],[Remediation Labor Costs]]="[enter $]"),"[autofill]",SUM(TestingDataBldg5[[#This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6"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6" s="74"/>
      <c r="P306" s="74"/>
      <c r="Q306" s="113">
        <f>IF(AND(TestingDataBldg5[[#This Row],[Remediation Material Costs]]="[enter $]",TestingDataBldg5[[#This Row],[Remediation Labor Costs]]="[enter $]"),"[autofill]",SUM(TestingDataBldg5[[#This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7"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7" s="74"/>
      <c r="P307" s="74"/>
      <c r="Q307" s="113">
        <f>IF(AND(TestingDataBldg5[[#This Row],[Remediation Material Costs]]="[enter $]",TestingDataBldg5[[#This Row],[Remediation Labor Costs]]="[enter $]"),"[autofill]",SUM(TestingDataBldg5[[#This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8"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8" s="74"/>
      <c r="P308" s="74"/>
      <c r="Q308" s="113">
        <f>IF(AND(TestingDataBldg5[[#This Row],[Remediation Material Costs]]="[enter $]",TestingDataBldg5[[#This Row],[Remediation Labor Costs]]="[enter $]"),"[autofill]",SUM(TestingDataBldg5[[#This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09"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09" s="74"/>
      <c r="P309" s="74"/>
      <c r="Q309" s="113">
        <f>IF(AND(TestingDataBldg5[[#This Row],[Remediation Material Costs]]="[enter $]",TestingDataBldg5[[#This Row],[Remediation Labor Costs]]="[enter $]"),"[autofill]",SUM(TestingDataBldg5[[#This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10"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10" s="74"/>
      <c r="P310" s="74"/>
      <c r="Q310" s="113">
        <f>IF(AND(TestingDataBldg5[[#This Row],[Remediation Material Costs]]="[enter $]",TestingDataBldg5[[#This Row],[Remediation Labor Costs]]="[enter $]"),"[autofill]",SUM(TestingDataBldg5[[#This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11"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11" s="74"/>
      <c r="P311" s="74"/>
      <c r="Q311" s="113">
        <f>IF(AND(TestingDataBldg5[[#This Row],[Remediation Material Costs]]="[enter $]",TestingDataBldg5[[#This Row],[Remediation Labor Costs]]="[enter $]"),"[autofill]",SUM(TestingDataBldg5[[#This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IF(AND(TestingDataBldg5[[#This Row],[Initial Test Result (ppb)]]="[result]",TestingDataBldg5[[#This Row],[Number of Retests]]="[retests]"),"[autofill]",IF(AND(TestingDataBldg5[[#This Row],[Initial Test Result (ppb)]]&lt;&gt;"",TestingDataBldg5[[#This Row],[Initial Test Result (ppb)]]&lt;&gt;"[result]"),IFERROR(VALUE(TestingDataBldg5[[#This Row],[Number of Retests]]),0)+1,IFERROR(VALUE(TestingDataBldg5[[#This Row],[Number of Retests]]),0)))</f>
        <v>0</v>
      </c>
      <c r="N312" s="113">
        <f>IF(AND(TestingDataBldg5[[#This Row],[Misc. Lab Costs]]="[enter $]",TestingDataBldg5[[#This Row],[Shipping Costs]]="[enter $]",TestingDataBldg5[[#This Row],[Lab Cost Per Initial Test]]="[enter $]"),"[autofill]",ROUND(IFERROR(VALUE(TestingDataBldg5[[#This Row],[Misc. Lab Costs]]),0)+IFERROR(VALUE(TestingDataBldg5[[#This Row],[Shipping Costs]]),0)+IFERROR(VALUE(TestingDataBldg5[[#This Row],[Lab Cost Per Initial Test]]),0)+IFERROR(TestingDataBldg5[[#This Row],[Lab Cost Per Retest]]*TestingDataBldg5[[#This Row],[Number of Retests]],0),2))</f>
        <v>0</v>
      </c>
      <c r="O312" s="85"/>
      <c r="P312" s="85"/>
      <c r="Q312" s="114">
        <f>IF(AND(TestingDataBldg5[[#This Row],[Remediation Material Costs]]="[enter $]",TestingDataBldg5[[#This Row],[Remediation Labor Costs]]="[enter $]"),"[autofill]",SUM(TestingDataBldg5[[#This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175" priority="6">
      <formula>AND(COUNTIF($B$13:$B$312,$B13)&gt;1,$I13="",$J13="",$P13="")</formula>
    </cfRule>
  </conditionalFormatting>
  <conditionalFormatting sqref="B13:R13">
    <cfRule type="expression" dxfId="174" priority="5">
      <formula>FIND("[",B$13)&gt;0</formula>
    </cfRule>
  </conditionalFormatting>
  <conditionalFormatting sqref="C13:C312">
    <cfRule type="expression" dxfId="173" priority="7">
      <formula>AND(AND(MID(C13&amp;" ",9,1)="-",LEN(C13)=14)=FALSE,AND(MID(C13&amp;" ",10,1)="-",LEN(C13)=15)=FALSE,$C13&lt;&gt;"", $C13&lt;&gt;"[enter fixture ID]")</formula>
    </cfRule>
    <cfRule type="expression" dxfId="172" priority="8">
      <formula>COUNTIF($C$13:$C$312,$C13)&gt;1</formula>
    </cfRule>
  </conditionalFormatting>
  <conditionalFormatting sqref="C13:H312 K13:L312 O13:O312">
    <cfRule type="expression" dxfId="171" priority="10">
      <formula>OR(AND($I13&lt;&gt;"[enter $]",$I13&lt;&gt;""),AND($J13&lt;&gt;"[enter $]",$J13&lt;&gt;""),AND($P13&lt;&gt;"[enter $]",$P13&lt;&gt;""))</formula>
    </cfRule>
  </conditionalFormatting>
  <conditionalFormatting sqref="D3:D4">
    <cfRule type="expression" dxfId="170" priority="2">
      <formula>$D$4="Invalid Entity ID"</formula>
    </cfRule>
  </conditionalFormatting>
  <conditionalFormatting sqref="D7:D8 D10">
    <cfRule type="expression" dxfId="169" priority="4">
      <formula>FIND("enter",$D7)&gt;1</formula>
    </cfRule>
  </conditionalFormatting>
  <conditionalFormatting sqref="E13:E312 G13:G312">
    <cfRule type="expression" dxfId="168" priority="21">
      <formula>E13="ND"</formula>
    </cfRule>
    <cfRule type="expression" dxfId="167" priority="22">
      <formula>AND(VALUE(E13)&gt;5,VALUE(E13)&lt;10)</formula>
    </cfRule>
    <cfRule type="expression" dxfId="166" priority="23">
      <formula>AND(VALUE(E13)&gt;=10,VALUE(E13)&lt;15)</formula>
    </cfRule>
    <cfRule type="expression" dxfId="165" priority="24">
      <formula>VALUE(E13)&gt;=15</formula>
    </cfRule>
  </conditionalFormatting>
  <conditionalFormatting sqref="G3 D3:D5 M4:M5">
    <cfRule type="expression" dxfId="164" priority="1">
      <formula>D3="[autofill]"</formula>
    </cfRule>
  </conditionalFormatting>
  <conditionalFormatting sqref="G3 D5">
    <cfRule type="expression" dxfId="163" priority="3">
      <formula>$D$5="Invalid Entity ID"</formula>
    </cfRule>
  </conditionalFormatting>
  <conditionalFormatting sqref="H13:H312">
    <cfRule type="expression" dxfId="162" priority="16">
      <formula>AND($E13&lt;&gt;"",$E13&lt;&gt;"[result]",$O13&lt;&gt;"",$O13&lt;&gt;"[enter $]",OR($H13="",$H13="[select]"))</formula>
    </cfRule>
    <cfRule type="expression" dxfId="161" priority="17">
      <formula>AND($F13&gt;0,$H13="")</formula>
    </cfRule>
    <cfRule type="cellIs" dxfId="160" priority="25" operator="equal">
      <formula>"FTO"</formula>
    </cfRule>
    <cfRule type="expression" dxfId="159" priority="26">
      <formula>OR($H13="FS-RDT",$H13="Other",FIND("RB",$H13)&gt;0)</formula>
    </cfRule>
    <cfRule type="containsText" dxfId="158" priority="27" operator="containsText" text="IF">
      <formula>NOT(ISERROR(SEARCH("IF",H13)))</formula>
    </cfRule>
    <cfRule type="cellIs" dxfId="157" priority="28" operator="equal">
      <formula>"Remove"</formula>
    </cfRule>
  </conditionalFormatting>
  <conditionalFormatting sqref="I13:I312 P13:P312">
    <cfRule type="expression" dxfId="156" priority="13">
      <formula>AND($J13&lt;&gt;"[enter $]",$J13&lt;&gt;"")</formula>
    </cfRule>
  </conditionalFormatting>
  <conditionalFormatting sqref="I13:J312 P13:P312">
    <cfRule type="expression" dxfId="155" priority="11">
      <formula>AND(COUNT($I13, "&gt;0")+COUNT($J13, "&gt;0")+COUNT($P13, "&gt;0")&gt;1,I13&gt;0)</formula>
    </cfRule>
    <cfRule type="expression" dxfId="154" priority="14">
      <formula>AND($E13&lt;&gt;"[result]",$E13&lt;&gt;"")</formula>
    </cfRule>
  </conditionalFormatting>
  <conditionalFormatting sqref="I13:J312">
    <cfRule type="expression" dxfId="153" priority="12">
      <formula>AND($P13&lt;&gt;"[enter $]",$P13&lt;&gt;"")</formula>
    </cfRule>
  </conditionalFormatting>
  <conditionalFormatting sqref="J13:J312 P13:P312">
    <cfRule type="expression" dxfId="152" priority="15">
      <formula>AND($I13&lt;&gt;"[enter $]",$I13&lt;&gt;"")</formula>
    </cfRule>
  </conditionalFormatting>
  <conditionalFormatting sqref="K13:K312">
    <cfRule type="expression" dxfId="151" priority="18">
      <formula>AND($E13&lt;&gt;"[result]",$E13&lt;&gt;"",$K13="")</formula>
    </cfRule>
  </conditionalFormatting>
  <conditionalFormatting sqref="L13:L312">
    <cfRule type="expression" dxfId="150" priority="19">
      <formula>AND($F13&lt;&gt;"[retests]",$F13&lt;&gt;"",$L13="")</formula>
    </cfRule>
  </conditionalFormatting>
  <conditionalFormatting sqref="M13:N312 Q13:Q312">
    <cfRule type="cellIs" dxfId="149" priority="29" operator="equal">
      <formula>0</formula>
    </cfRule>
  </conditionalFormatting>
  <conditionalFormatting sqref="N13:N312">
    <cfRule type="expression" dxfId="148" priority="9">
      <formula>$N13&lt;&gt;""</formula>
    </cfRule>
  </conditionalFormatting>
  <conditionalFormatting sqref="R13:R312">
    <cfRule type="expression" dxfId="147"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90F2C956-AB38-44F1-A3C3-D5568B2F62A3}"/>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A14391F4-26FD-43C1-BA7E-00EB9BED544D}"/>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A05CAB61-BED9-4432-BA62-970FBF0E41F9}"/>
    <dataValidation allowBlank="1" showInputMessage="1" showErrorMessage="1" prompt="To populate this field, enter data in the corresponding field at the top of the &quot;START HERE&quot; tab." sqref="D3:D5 G3" xr:uid="{372F2C89-ED89-4A65-BE91-70C5C3F28062}"/>
    <dataValidation allowBlank="1" showInputMessage="1" showErrorMessage="1" promptTitle="DO NOT OVERWRITE THIS CELL. " prompt="It will automatically calculate based on data entered in the previous columns. " sqref="M13:N312 Q13:Q312" xr:uid="{35A98CE9-92A3-4796-9E57-A2D87A88861A}"/>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3DD6F417-9B09-4598-BD61-6867D9875AC6}">
      <formula1>OR(AND(MID(C13&amp;" ",9,1)="-",LEN(C13)=14),AND(MID(C13&amp;" ",10,1)="-",LEN(C13)=15))+(C13="[enter fixture ID]   ")</formula1>
    </dataValidation>
    <dataValidation allowBlank="1" showInputMessage="1" showErrorMessage="1" prompt="Enter any applicable notes here" sqref="R13:R17" xr:uid="{8BE9DC5C-B1BB-47AB-81C7-368382FE1D11}"/>
    <dataValidation allowBlank="1" showInputMessage="1" showErrorMessage="1" prompt="Enter the per-sample cost of any retests performed for this fixture." sqref="L13:L17" xr:uid="{EBCD36DD-1855-4EB8-992A-16490186D565}"/>
    <dataValidation allowBlank="1" showInputMessage="1" showErrorMessage="1" prompt="Enter the per-sample cost for the INITIAL sample." sqref="K13:K17" xr:uid="{74325AFA-DBB0-4261-AE1E-1CA26E4139DA}"/>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80F2184C-BAFF-41CA-8736-58A7595AF5AF}"/>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44FD31D5-418A-41EA-9FB9-006D4F937D15}"/>
    <dataValidation allowBlank="1" showInputMessage="1" showErrorMessage="1" prompt="If additional samples were tested from this fixture, enter the final test result." sqref="G13:G17" xr:uid="{4958EE92-C076-4E97-BBF0-19FDB7F21B1B}"/>
    <dataValidation allowBlank="1" showInputMessage="1" showErrorMessage="1" prompt="If applicable, enter the number of additional samples tested from this fixture." sqref="F13:F17" xr:uid="{25C1A8E6-CA38-4A69-A118-23515B71AF2F}"/>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40AFC0DE-9660-43BC-83A0-02702E586D00}"/>
    <dataValidation allowBlank="1" showInputMessage="1" showErrorMessage="1" prompt="Enter the date the initial sample was COLLECTED (not tested by the lab)" sqref="D13:D17" xr:uid="{FD378DD1-7849-42D3-A615-CE2DB655743F}"/>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9E988DB4-9AC9-4D98-9695-214375BB3436}"/>
    <dataValidation allowBlank="1" showInputMessage="1" showErrorMessage="1" promptTitle="Building ID #" prompt="Enter the Building ID # assigned to this building in the ODE School Facilities Building Collection. See the &quot;START HERE&quot; tab for more information." sqref="D7" xr:uid="{E6F039E7-10AC-4662-9E95-DAC7C37A2E3C}"/>
    <dataValidation allowBlank="1" showInputMessage="1" showErrorMessage="1" promptTitle="Building Name" prompt="Enter the building name as it is reported in the ODE School Facilities Building Collection. See the &quot;START HERE&quot; tab for more information." sqref="D8:G8" xr:uid="{CC2C63D1-2A73-4DA1-9A19-084AED59F828}"/>
    <dataValidation allowBlank="1" showInputMessage="1" showErrorMessage="1" promptTitle="Minimum Reporting Level (MRL)" prompt="Enter the minimum value of lead that can be detected in a sample in parts per billion (ppb) as reported in the lab results" sqref="D10:E10" xr:uid="{9B0739F3-E832-4595-A1C5-62705CB09099}"/>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87195171-0E68-4EC6-8C1A-245478556915}">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2B0BE41F-E373-4006-AE1F-1D72BC50C588}">
          <x14:formula1>
            <xm:f>'Remediation Action Codes'!$C$3:$C$30</xm:f>
          </x14:formula1>
          <xm:sqref>H13:H17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F4050-1B6A-4600-9422-B35EDFACBFFD}">
  <sheetPr>
    <tabColor rgb="FFAAD4F4"/>
    <pageSetUpPr autoPageBreaks="0" fitToPage="1"/>
  </sheetPr>
  <dimension ref="A1:T312"/>
  <sheetViews>
    <sheetView showGridLines="0" showRowColHeaders="0" workbookViewId="0">
      <pane ySplit="12" topLeftCell="A13" activePane="bottomLeft" state="frozen"/>
      <selection activeCell="D7" sqref="D7:G7"/>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IF(MIN(TestingDataBldg6[Initial  Test Date])=0,"[autofill]",MIN(TestingDataBldg6[Initial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IF(MAX(TestingDataBldg6[Initial  Test Date])=0,"[autofill]",MAX(TestingDataBldg6[Initial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SUM(TestingDataBldg6[Total '#    of Tests])</f>
        <v>0</v>
      </c>
      <c r="N10" s="89">
        <f>IF('START HERE'!$E$9="NOT Requesting Reimbursement - Reporting ONLY","         -",SUM(TestingDataBldg6[Testing   Costs Total]))</f>
        <v>0</v>
      </c>
      <c r="O10" s="193" t="s">
        <v>1655</v>
      </c>
      <c r="P10" s="194"/>
      <c r="Q10" s="86">
        <f>SUM(TestingDataBldg6[Remediation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[autofill]</v>
      </c>
      <c r="N13" s="113" t="str">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[autofill]</v>
      </c>
      <c r="O13" s="74" t="s">
        <v>1645</v>
      </c>
      <c r="P13" s="74" t="s">
        <v>1645</v>
      </c>
      <c r="Q13" s="113" t="str">
        <f>IF(AND(TestingDataBldg6[[#This Row],[Remediation Material Costs]]="[enter $]",TestingDataBldg6[[#This Row],[Remediation Labor Costs]]="[enter $]"),"[autofill]",SUM(TestingDataBldg6[[#This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 s="75"/>
      <c r="P14" s="75"/>
      <c r="Q14" s="113">
        <f>IF(AND(TestingDataBldg6[[#This Row],[Remediation Material Costs]]="[enter $]",TestingDataBldg6[[#This Row],[Remediation Labor Costs]]="[enter $]"),"[autofill]",SUM(TestingDataBldg6[[#This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 s="75"/>
      <c r="P15" s="75"/>
      <c r="Q15" s="113">
        <f>IF(AND(TestingDataBldg6[[#This Row],[Remediation Material Costs]]="[enter $]",TestingDataBldg6[[#This Row],[Remediation Labor Costs]]="[enter $]"),"[autofill]",SUM(TestingDataBldg6[[#This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 s="75"/>
      <c r="P16" s="75"/>
      <c r="Q16" s="113">
        <f>IF(AND(TestingDataBldg6[[#This Row],[Remediation Material Costs]]="[enter $]",TestingDataBldg6[[#This Row],[Remediation Labor Costs]]="[enter $]"),"[autofill]",SUM(TestingDataBldg6[[#This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 s="75"/>
      <c r="P17" s="75"/>
      <c r="Q17" s="113">
        <f>IF(AND(TestingDataBldg6[[#This Row],[Remediation Material Costs]]="[enter $]",TestingDataBldg6[[#This Row],[Remediation Labor Costs]]="[enter $]"),"[autofill]",SUM(TestingDataBldg6[[#This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 s="75"/>
      <c r="P18" s="75"/>
      <c r="Q18" s="113">
        <f>IF(AND(TestingDataBldg6[[#This Row],[Remediation Material Costs]]="[enter $]",TestingDataBldg6[[#This Row],[Remediation Labor Costs]]="[enter $]"),"[autofill]",SUM(TestingDataBldg6[[#This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 s="75"/>
      <c r="P19" s="75"/>
      <c r="Q19" s="113">
        <f>IF(AND(TestingDataBldg6[[#This Row],[Remediation Material Costs]]="[enter $]",TestingDataBldg6[[#This Row],[Remediation Labor Costs]]="[enter $]"),"[autofill]",SUM(TestingDataBldg6[[#This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 s="75"/>
      <c r="P20" s="75"/>
      <c r="Q20" s="113">
        <f>IF(AND(TestingDataBldg6[[#This Row],[Remediation Material Costs]]="[enter $]",TestingDataBldg6[[#This Row],[Remediation Labor Costs]]="[enter $]"),"[autofill]",SUM(TestingDataBldg6[[#This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 s="75"/>
      <c r="P21" s="75"/>
      <c r="Q21" s="113">
        <f>IF(AND(TestingDataBldg6[[#This Row],[Remediation Material Costs]]="[enter $]",TestingDataBldg6[[#This Row],[Remediation Labor Costs]]="[enter $]"),"[autofill]",SUM(TestingDataBldg6[[#This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 s="75"/>
      <c r="P22" s="75"/>
      <c r="Q22" s="113">
        <f>IF(AND(TestingDataBldg6[[#This Row],[Remediation Material Costs]]="[enter $]",TestingDataBldg6[[#This Row],[Remediation Labor Costs]]="[enter $]"),"[autofill]",SUM(TestingDataBldg6[[#This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 s="75"/>
      <c r="P23" s="75"/>
      <c r="Q23" s="113">
        <f>IF(AND(TestingDataBldg6[[#This Row],[Remediation Material Costs]]="[enter $]",TestingDataBldg6[[#This Row],[Remediation Labor Costs]]="[enter $]"),"[autofill]",SUM(TestingDataBldg6[[#This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 s="75"/>
      <c r="P24" s="75"/>
      <c r="Q24" s="113">
        <f>IF(AND(TestingDataBldg6[[#This Row],[Remediation Material Costs]]="[enter $]",TestingDataBldg6[[#This Row],[Remediation Labor Costs]]="[enter $]"),"[autofill]",SUM(TestingDataBldg6[[#This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 s="75"/>
      <c r="P25" s="75"/>
      <c r="Q25" s="113">
        <f>IF(AND(TestingDataBldg6[[#This Row],[Remediation Material Costs]]="[enter $]",TestingDataBldg6[[#This Row],[Remediation Labor Costs]]="[enter $]"),"[autofill]",SUM(TestingDataBldg6[[#This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 s="75"/>
      <c r="P26" s="75"/>
      <c r="Q26" s="113">
        <f>IF(AND(TestingDataBldg6[[#This Row],[Remediation Material Costs]]="[enter $]",TestingDataBldg6[[#This Row],[Remediation Labor Costs]]="[enter $]"),"[autofill]",SUM(TestingDataBldg6[[#This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 s="75"/>
      <c r="P27" s="75"/>
      <c r="Q27" s="113">
        <f>IF(AND(TestingDataBldg6[[#This Row],[Remediation Material Costs]]="[enter $]",TestingDataBldg6[[#This Row],[Remediation Labor Costs]]="[enter $]"),"[autofill]",SUM(TestingDataBldg6[[#This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 s="75"/>
      <c r="P28" s="75"/>
      <c r="Q28" s="113">
        <f>IF(AND(TestingDataBldg6[[#This Row],[Remediation Material Costs]]="[enter $]",TestingDataBldg6[[#This Row],[Remediation Labor Costs]]="[enter $]"),"[autofill]",SUM(TestingDataBldg6[[#This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 s="75"/>
      <c r="P29" s="75"/>
      <c r="Q29" s="113">
        <f>IF(AND(TestingDataBldg6[[#This Row],[Remediation Material Costs]]="[enter $]",TestingDataBldg6[[#This Row],[Remediation Labor Costs]]="[enter $]"),"[autofill]",SUM(TestingDataBldg6[[#This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 s="75"/>
      <c r="P30" s="75"/>
      <c r="Q30" s="113">
        <f>IF(AND(TestingDataBldg6[[#This Row],[Remediation Material Costs]]="[enter $]",TestingDataBldg6[[#This Row],[Remediation Labor Costs]]="[enter $]"),"[autofill]",SUM(TestingDataBldg6[[#This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1" s="75"/>
      <c r="P31" s="75"/>
      <c r="Q31" s="113">
        <f>IF(AND(TestingDataBldg6[[#This Row],[Remediation Material Costs]]="[enter $]",TestingDataBldg6[[#This Row],[Remediation Labor Costs]]="[enter $]"),"[autofill]",SUM(TestingDataBldg6[[#This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2" s="76"/>
      <c r="P32" s="76"/>
      <c r="Q32" s="113">
        <f>IF(AND(TestingDataBldg6[[#This Row],[Remediation Material Costs]]="[enter $]",TestingDataBldg6[[#This Row],[Remediation Labor Costs]]="[enter $]"),"[autofill]",SUM(TestingDataBldg6[[#This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3" s="76"/>
      <c r="P33" s="76"/>
      <c r="Q33" s="113">
        <f>IF(AND(TestingDataBldg6[[#This Row],[Remediation Material Costs]]="[enter $]",TestingDataBldg6[[#This Row],[Remediation Labor Costs]]="[enter $]"),"[autofill]",SUM(TestingDataBldg6[[#This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4" s="76"/>
      <c r="P34" s="76"/>
      <c r="Q34" s="113">
        <f>IF(AND(TestingDataBldg6[[#This Row],[Remediation Material Costs]]="[enter $]",TestingDataBldg6[[#This Row],[Remediation Labor Costs]]="[enter $]"),"[autofill]",SUM(TestingDataBldg6[[#This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5" s="75"/>
      <c r="P35" s="75"/>
      <c r="Q35" s="113">
        <f>IF(AND(TestingDataBldg6[[#This Row],[Remediation Material Costs]]="[enter $]",TestingDataBldg6[[#This Row],[Remediation Labor Costs]]="[enter $]"),"[autofill]",SUM(TestingDataBldg6[[#This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6" s="75"/>
      <c r="P36" s="75"/>
      <c r="Q36" s="113">
        <f>IF(AND(TestingDataBldg6[[#This Row],[Remediation Material Costs]]="[enter $]",TestingDataBldg6[[#This Row],[Remediation Labor Costs]]="[enter $]"),"[autofill]",SUM(TestingDataBldg6[[#This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7" s="75"/>
      <c r="P37" s="75"/>
      <c r="Q37" s="113">
        <f>IF(AND(TestingDataBldg6[[#This Row],[Remediation Material Costs]]="[enter $]",TestingDataBldg6[[#This Row],[Remediation Labor Costs]]="[enter $]"),"[autofill]",SUM(TestingDataBldg6[[#This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8" s="75"/>
      <c r="P38" s="75"/>
      <c r="Q38" s="113">
        <f>IF(AND(TestingDataBldg6[[#This Row],[Remediation Material Costs]]="[enter $]",TestingDataBldg6[[#This Row],[Remediation Labor Costs]]="[enter $]"),"[autofill]",SUM(TestingDataBldg6[[#This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9" s="75"/>
      <c r="P39" s="75"/>
      <c r="Q39" s="113">
        <f>IF(AND(TestingDataBldg6[[#This Row],[Remediation Material Costs]]="[enter $]",TestingDataBldg6[[#This Row],[Remediation Labor Costs]]="[enter $]"),"[autofill]",SUM(TestingDataBldg6[[#This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0" s="75"/>
      <c r="P40" s="75"/>
      <c r="Q40" s="113">
        <f>IF(AND(TestingDataBldg6[[#This Row],[Remediation Material Costs]]="[enter $]",TestingDataBldg6[[#This Row],[Remediation Labor Costs]]="[enter $]"),"[autofill]",SUM(TestingDataBldg6[[#This Row],[Remediation Material Costs]:[Remediation Labor Costs]]))</f>
        <v>0</v>
      </c>
      <c r="R40" s="29"/>
    </row>
    <row r="41" spans="1:18" x14ac:dyDescent="0.25">
      <c r="B41" s="31"/>
      <c r="C41" s="32"/>
      <c r="D41" s="33"/>
      <c r="E41" s="34"/>
      <c r="F41" s="34"/>
      <c r="G41" s="34"/>
      <c r="H41" s="34"/>
      <c r="I41" s="75"/>
      <c r="J41" s="75"/>
      <c r="K41" s="79"/>
      <c r="L41" s="79"/>
      <c r="M4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1" s="75"/>
      <c r="P41" s="75"/>
      <c r="Q41" s="113">
        <f>IF(AND(TestingDataBldg6[[#This Row],[Remediation Material Costs]]="[enter $]",TestingDataBldg6[[#This Row],[Remediation Labor Costs]]="[enter $]"),"[autofill]",SUM(TestingDataBldg6[[#This Row],[Remediation Material Costs]:[Remediation Labor Costs]]))</f>
        <v>0</v>
      </c>
      <c r="R41" s="29"/>
    </row>
    <row r="42" spans="1:18" x14ac:dyDescent="0.25">
      <c r="B42" s="38"/>
      <c r="C42" s="39"/>
      <c r="D42" s="40"/>
      <c r="E42" s="41"/>
      <c r="F42" s="41"/>
      <c r="G42" s="41"/>
      <c r="H42" s="41"/>
      <c r="I42" s="77"/>
      <c r="J42" s="77"/>
      <c r="K42" s="82"/>
      <c r="L42" s="82"/>
      <c r="M4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2" s="77"/>
      <c r="P42" s="77"/>
      <c r="Q42" s="113">
        <f>IF(AND(TestingDataBldg6[[#This Row],[Remediation Material Costs]]="[enter $]",TestingDataBldg6[[#This Row],[Remediation Labor Costs]]="[enter $]"),"[autofill]",SUM(TestingDataBldg6[[#This Row],[Remediation Material Costs]:[Remediation Labor Costs]]))</f>
        <v>0</v>
      </c>
      <c r="R42" s="29"/>
    </row>
    <row r="43" spans="1:18" x14ac:dyDescent="0.25">
      <c r="B43" s="38"/>
      <c r="C43" s="39"/>
      <c r="D43" s="40"/>
      <c r="E43" s="41"/>
      <c r="F43" s="41"/>
      <c r="G43" s="41"/>
      <c r="H43" s="41"/>
      <c r="I43" s="77"/>
      <c r="J43" s="77"/>
      <c r="K43" s="82"/>
      <c r="L43" s="82"/>
      <c r="M4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3" s="77"/>
      <c r="P43" s="77"/>
      <c r="Q43" s="113">
        <f>IF(AND(TestingDataBldg6[[#This Row],[Remediation Material Costs]]="[enter $]",TestingDataBldg6[[#This Row],[Remediation Labor Costs]]="[enter $]"),"[autofill]",SUM(TestingDataBldg6[[#This Row],[Remediation Material Costs]:[Remediation Labor Costs]]))</f>
        <v>0</v>
      </c>
      <c r="R43" s="29"/>
    </row>
    <row r="44" spans="1:18" x14ac:dyDescent="0.25">
      <c r="B44" s="38"/>
      <c r="C44" s="39"/>
      <c r="D44" s="40"/>
      <c r="E44" s="41"/>
      <c r="F44" s="41"/>
      <c r="G44" s="41"/>
      <c r="H44" s="41"/>
      <c r="I44" s="77"/>
      <c r="J44" s="77"/>
      <c r="K44" s="82"/>
      <c r="L44" s="82"/>
      <c r="M4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4" s="77"/>
      <c r="P44" s="77"/>
      <c r="Q44" s="113">
        <f>IF(AND(TestingDataBldg6[[#This Row],[Remediation Material Costs]]="[enter $]",TestingDataBldg6[[#This Row],[Remediation Labor Costs]]="[enter $]"),"[autofill]",SUM(TestingDataBldg6[[#This Row],[Remediation Material Costs]:[Remediation Labor Costs]]))</f>
        <v>0</v>
      </c>
      <c r="R44" s="29"/>
    </row>
    <row r="45" spans="1:18" x14ac:dyDescent="0.25">
      <c r="B45" s="38"/>
      <c r="C45" s="39"/>
      <c r="D45" s="40"/>
      <c r="E45" s="41"/>
      <c r="F45" s="41"/>
      <c r="G45" s="41"/>
      <c r="H45" s="41"/>
      <c r="I45" s="77"/>
      <c r="J45" s="77"/>
      <c r="K45" s="82"/>
      <c r="L45" s="82"/>
      <c r="M4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5" s="77"/>
      <c r="P45" s="77"/>
      <c r="Q45" s="113">
        <f>IF(AND(TestingDataBldg6[[#This Row],[Remediation Material Costs]]="[enter $]",TestingDataBldg6[[#This Row],[Remediation Labor Costs]]="[enter $]"),"[autofill]",SUM(TestingDataBldg6[[#This Row],[Remediation Material Costs]:[Remediation Labor Costs]]))</f>
        <v>0</v>
      </c>
      <c r="R45" s="29"/>
    </row>
    <row r="46" spans="1:18" x14ac:dyDescent="0.25">
      <c r="B46" s="38"/>
      <c r="C46" s="39"/>
      <c r="D46" s="40"/>
      <c r="E46" s="41"/>
      <c r="F46" s="41"/>
      <c r="G46" s="41"/>
      <c r="H46" s="41"/>
      <c r="I46" s="77"/>
      <c r="J46" s="77"/>
      <c r="K46" s="82"/>
      <c r="L46" s="82"/>
      <c r="M4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6" s="77"/>
      <c r="P46" s="77"/>
      <c r="Q46" s="113">
        <f>IF(AND(TestingDataBldg6[[#This Row],[Remediation Material Costs]]="[enter $]",TestingDataBldg6[[#This Row],[Remediation Labor Costs]]="[enter $]"),"[autofill]",SUM(TestingDataBldg6[[#This Row],[Remediation Material Costs]:[Remediation Labor Costs]]))</f>
        <v>0</v>
      </c>
      <c r="R46" s="29"/>
    </row>
    <row r="47" spans="1:18" x14ac:dyDescent="0.25">
      <c r="B47" s="38"/>
      <c r="C47" s="39"/>
      <c r="D47" s="40"/>
      <c r="E47" s="41"/>
      <c r="F47" s="41"/>
      <c r="G47" s="41"/>
      <c r="H47" s="41"/>
      <c r="I47" s="77"/>
      <c r="J47" s="77"/>
      <c r="K47" s="82"/>
      <c r="L47" s="82"/>
      <c r="M4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7" s="77"/>
      <c r="P47" s="77"/>
      <c r="Q47" s="113">
        <f>IF(AND(TestingDataBldg6[[#This Row],[Remediation Material Costs]]="[enter $]",TestingDataBldg6[[#This Row],[Remediation Labor Costs]]="[enter $]"),"[autofill]",SUM(TestingDataBldg6[[#This Row],[Remediation Material Costs]:[Remediation Labor Costs]]))</f>
        <v>0</v>
      </c>
      <c r="R47" s="29"/>
    </row>
    <row r="48" spans="1:18" x14ac:dyDescent="0.25">
      <c r="B48" s="26"/>
      <c r="C48" s="30"/>
      <c r="D48" s="27"/>
      <c r="E48" s="28"/>
      <c r="F48" s="28"/>
      <c r="G48" s="28"/>
      <c r="H48" s="28"/>
      <c r="I48" s="74"/>
      <c r="J48" s="74"/>
      <c r="K48" s="83"/>
      <c r="L48" s="83"/>
      <c r="M4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8" s="74"/>
      <c r="P48" s="74"/>
      <c r="Q48" s="113">
        <f>IF(AND(TestingDataBldg6[[#This Row],[Remediation Material Costs]]="[enter $]",TestingDataBldg6[[#This Row],[Remediation Labor Costs]]="[enter $]"),"[autofill]",SUM(TestingDataBldg6[[#This Row],[Remediation Material Costs]:[Remediation Labor Costs]]))</f>
        <v>0</v>
      </c>
      <c r="R48" s="29"/>
    </row>
    <row r="49" spans="2:18" x14ac:dyDescent="0.25">
      <c r="B49" s="26"/>
      <c r="C49" s="30"/>
      <c r="D49" s="27"/>
      <c r="E49" s="28"/>
      <c r="F49" s="28"/>
      <c r="G49" s="28"/>
      <c r="H49" s="28"/>
      <c r="I49" s="74"/>
      <c r="J49" s="74"/>
      <c r="K49" s="83"/>
      <c r="L49" s="83"/>
      <c r="M4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4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49" s="74"/>
      <c r="P49" s="74"/>
      <c r="Q49" s="113">
        <f>IF(AND(TestingDataBldg6[[#This Row],[Remediation Material Costs]]="[enter $]",TestingDataBldg6[[#This Row],[Remediation Labor Costs]]="[enter $]"),"[autofill]",SUM(TestingDataBldg6[[#This Row],[Remediation Material Costs]:[Remediation Labor Costs]]))</f>
        <v>0</v>
      </c>
      <c r="R49" s="29"/>
    </row>
    <row r="50" spans="2:18" x14ac:dyDescent="0.25">
      <c r="B50" s="26"/>
      <c r="C50" s="30"/>
      <c r="D50" s="27"/>
      <c r="E50" s="28"/>
      <c r="F50" s="28"/>
      <c r="G50" s="28"/>
      <c r="H50" s="28"/>
      <c r="I50" s="74"/>
      <c r="J50" s="74"/>
      <c r="K50" s="83"/>
      <c r="L50" s="83"/>
      <c r="M5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0" s="74"/>
      <c r="P50" s="74"/>
      <c r="Q50" s="113">
        <f>IF(AND(TestingDataBldg6[[#This Row],[Remediation Material Costs]]="[enter $]",TestingDataBldg6[[#This Row],[Remediation Labor Costs]]="[enter $]"),"[autofill]",SUM(TestingDataBldg6[[#This Row],[Remediation Material Costs]:[Remediation Labor Costs]]))</f>
        <v>0</v>
      </c>
      <c r="R50" s="29"/>
    </row>
    <row r="51" spans="2:18" x14ac:dyDescent="0.25">
      <c r="B51" s="26"/>
      <c r="C51" s="30"/>
      <c r="D51" s="27"/>
      <c r="E51" s="28"/>
      <c r="F51" s="28"/>
      <c r="G51" s="28"/>
      <c r="H51" s="28"/>
      <c r="I51" s="74"/>
      <c r="J51" s="74"/>
      <c r="K51" s="83"/>
      <c r="L51" s="83"/>
      <c r="M5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1" s="74"/>
      <c r="P51" s="74"/>
      <c r="Q51" s="113">
        <f>IF(AND(TestingDataBldg6[[#This Row],[Remediation Material Costs]]="[enter $]",TestingDataBldg6[[#This Row],[Remediation Labor Costs]]="[enter $]"),"[autofill]",SUM(TestingDataBldg6[[#This Row],[Remediation Material Costs]:[Remediation Labor Costs]]))</f>
        <v>0</v>
      </c>
      <c r="R51" s="29"/>
    </row>
    <row r="52" spans="2:18" x14ac:dyDescent="0.25">
      <c r="B52" s="26"/>
      <c r="C52" s="30"/>
      <c r="D52" s="27"/>
      <c r="E52" s="28"/>
      <c r="F52" s="28"/>
      <c r="G52" s="28"/>
      <c r="H52" s="28"/>
      <c r="I52" s="74"/>
      <c r="J52" s="74"/>
      <c r="K52" s="83"/>
      <c r="L52" s="83"/>
      <c r="M5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2" s="74"/>
      <c r="P52" s="74"/>
      <c r="Q52" s="113">
        <f>IF(AND(TestingDataBldg6[[#This Row],[Remediation Material Costs]]="[enter $]",TestingDataBldg6[[#This Row],[Remediation Labor Costs]]="[enter $]"),"[autofill]",SUM(TestingDataBldg6[[#This Row],[Remediation Material Costs]:[Remediation Labor Costs]]))</f>
        <v>0</v>
      </c>
      <c r="R52" s="29"/>
    </row>
    <row r="53" spans="2:18" x14ac:dyDescent="0.25">
      <c r="B53" s="26"/>
      <c r="C53" s="30"/>
      <c r="D53" s="27"/>
      <c r="E53" s="28"/>
      <c r="F53" s="28"/>
      <c r="G53" s="28"/>
      <c r="H53" s="28"/>
      <c r="I53" s="74"/>
      <c r="J53" s="74"/>
      <c r="K53" s="83"/>
      <c r="L53" s="83"/>
      <c r="M5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3" s="74"/>
      <c r="P53" s="74"/>
      <c r="Q53" s="113">
        <f>IF(AND(TestingDataBldg6[[#This Row],[Remediation Material Costs]]="[enter $]",TestingDataBldg6[[#This Row],[Remediation Labor Costs]]="[enter $]"),"[autofill]",SUM(TestingDataBldg6[[#This Row],[Remediation Material Costs]:[Remediation Labor Costs]]))</f>
        <v>0</v>
      </c>
      <c r="R53" s="29"/>
    </row>
    <row r="54" spans="2:18" x14ac:dyDescent="0.25">
      <c r="B54" s="26"/>
      <c r="C54" s="30"/>
      <c r="D54" s="27"/>
      <c r="E54" s="28"/>
      <c r="F54" s="28"/>
      <c r="G54" s="28"/>
      <c r="H54" s="28"/>
      <c r="I54" s="74"/>
      <c r="J54" s="74"/>
      <c r="K54" s="83"/>
      <c r="L54" s="83"/>
      <c r="M5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4" s="74"/>
      <c r="P54" s="74"/>
      <c r="Q54" s="113">
        <f>IF(AND(TestingDataBldg6[[#This Row],[Remediation Material Costs]]="[enter $]",TestingDataBldg6[[#This Row],[Remediation Labor Costs]]="[enter $]"),"[autofill]",SUM(TestingDataBldg6[[#This Row],[Remediation Material Costs]:[Remediation Labor Costs]]))</f>
        <v>0</v>
      </c>
      <c r="R54" s="29"/>
    </row>
    <row r="55" spans="2:18" x14ac:dyDescent="0.25">
      <c r="B55" s="26"/>
      <c r="C55" s="30"/>
      <c r="D55" s="27"/>
      <c r="E55" s="28"/>
      <c r="F55" s="28"/>
      <c r="G55" s="28"/>
      <c r="H55" s="28"/>
      <c r="I55" s="74"/>
      <c r="J55" s="74"/>
      <c r="K55" s="83"/>
      <c r="L55" s="83"/>
      <c r="M5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5" s="74"/>
      <c r="P55" s="74"/>
      <c r="Q55" s="113">
        <f>IF(AND(TestingDataBldg6[[#This Row],[Remediation Material Costs]]="[enter $]",TestingDataBldg6[[#This Row],[Remediation Labor Costs]]="[enter $]"),"[autofill]",SUM(TestingDataBldg6[[#This Row],[Remediation Material Costs]:[Remediation Labor Costs]]))</f>
        <v>0</v>
      </c>
      <c r="R55" s="29"/>
    </row>
    <row r="56" spans="2:18" x14ac:dyDescent="0.25">
      <c r="B56" s="26"/>
      <c r="C56" s="30"/>
      <c r="D56" s="27"/>
      <c r="E56" s="28"/>
      <c r="F56" s="28"/>
      <c r="G56" s="28"/>
      <c r="H56" s="28"/>
      <c r="I56" s="74"/>
      <c r="J56" s="74"/>
      <c r="K56" s="83"/>
      <c r="L56" s="83"/>
      <c r="M5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6" s="74"/>
      <c r="P56" s="74"/>
      <c r="Q56" s="113">
        <f>IF(AND(TestingDataBldg6[[#This Row],[Remediation Material Costs]]="[enter $]",TestingDataBldg6[[#This Row],[Remediation Labor Costs]]="[enter $]"),"[autofill]",SUM(TestingDataBldg6[[#This Row],[Remediation Material Costs]:[Remediation Labor Costs]]))</f>
        <v>0</v>
      </c>
      <c r="R56" s="29"/>
    </row>
    <row r="57" spans="2:18" x14ac:dyDescent="0.25">
      <c r="B57" s="26"/>
      <c r="C57" s="30"/>
      <c r="D57" s="27"/>
      <c r="E57" s="28"/>
      <c r="F57" s="28"/>
      <c r="G57" s="28"/>
      <c r="H57" s="28"/>
      <c r="I57" s="74"/>
      <c r="J57" s="74"/>
      <c r="K57" s="83"/>
      <c r="L57" s="83"/>
      <c r="M5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7" s="74"/>
      <c r="P57" s="74"/>
      <c r="Q57" s="113">
        <f>IF(AND(TestingDataBldg6[[#This Row],[Remediation Material Costs]]="[enter $]",TestingDataBldg6[[#This Row],[Remediation Labor Costs]]="[enter $]"),"[autofill]",SUM(TestingDataBldg6[[#This Row],[Remediation Material Costs]:[Remediation Labor Costs]]))</f>
        <v>0</v>
      </c>
      <c r="R57" s="29"/>
    </row>
    <row r="58" spans="2:18" x14ac:dyDescent="0.25">
      <c r="B58" s="26"/>
      <c r="C58" s="30"/>
      <c r="D58" s="27"/>
      <c r="E58" s="28"/>
      <c r="F58" s="28"/>
      <c r="G58" s="28"/>
      <c r="H58" s="28"/>
      <c r="I58" s="74"/>
      <c r="J58" s="74"/>
      <c r="K58" s="83"/>
      <c r="L58" s="83"/>
      <c r="M5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8" s="74"/>
      <c r="P58" s="74"/>
      <c r="Q58" s="113">
        <f>IF(AND(TestingDataBldg6[[#This Row],[Remediation Material Costs]]="[enter $]",TestingDataBldg6[[#This Row],[Remediation Labor Costs]]="[enter $]"),"[autofill]",SUM(TestingDataBldg6[[#This Row],[Remediation Material Costs]:[Remediation Labor Costs]]))</f>
        <v>0</v>
      </c>
      <c r="R58" s="29"/>
    </row>
    <row r="59" spans="2:18" x14ac:dyDescent="0.25">
      <c r="B59" s="26"/>
      <c r="C59" s="30"/>
      <c r="D59" s="27"/>
      <c r="E59" s="28"/>
      <c r="F59" s="28"/>
      <c r="G59" s="28"/>
      <c r="H59" s="28"/>
      <c r="I59" s="74"/>
      <c r="J59" s="74"/>
      <c r="K59" s="83"/>
      <c r="L59" s="83"/>
      <c r="M5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5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59" s="74"/>
      <c r="P59" s="74"/>
      <c r="Q59" s="113">
        <f>IF(AND(TestingDataBldg6[[#This Row],[Remediation Material Costs]]="[enter $]",TestingDataBldg6[[#This Row],[Remediation Labor Costs]]="[enter $]"),"[autofill]",SUM(TestingDataBldg6[[#This Row],[Remediation Material Costs]:[Remediation Labor Costs]]))</f>
        <v>0</v>
      </c>
      <c r="R59" s="29"/>
    </row>
    <row r="60" spans="2:18" x14ac:dyDescent="0.25">
      <c r="B60" s="26"/>
      <c r="C60" s="30"/>
      <c r="D60" s="27"/>
      <c r="E60" s="28"/>
      <c r="F60" s="28"/>
      <c r="G60" s="28"/>
      <c r="H60" s="28"/>
      <c r="I60" s="74"/>
      <c r="J60" s="74"/>
      <c r="K60" s="83"/>
      <c r="L60" s="83"/>
      <c r="M6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0" s="74"/>
      <c r="P60" s="74"/>
      <c r="Q60" s="113">
        <f>IF(AND(TestingDataBldg6[[#This Row],[Remediation Material Costs]]="[enter $]",TestingDataBldg6[[#This Row],[Remediation Labor Costs]]="[enter $]"),"[autofill]",SUM(TestingDataBldg6[[#This Row],[Remediation Material Costs]:[Remediation Labor Costs]]))</f>
        <v>0</v>
      </c>
      <c r="R60" s="29"/>
    </row>
    <row r="61" spans="2:18" x14ac:dyDescent="0.25">
      <c r="B61" s="26"/>
      <c r="C61" s="30"/>
      <c r="D61" s="27"/>
      <c r="E61" s="28"/>
      <c r="F61" s="28"/>
      <c r="G61" s="28"/>
      <c r="H61" s="28"/>
      <c r="I61" s="74"/>
      <c r="J61" s="74"/>
      <c r="K61" s="83"/>
      <c r="L61" s="83"/>
      <c r="M6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1" s="74"/>
      <c r="P61" s="74"/>
      <c r="Q61" s="113">
        <f>IF(AND(TestingDataBldg6[[#This Row],[Remediation Material Costs]]="[enter $]",TestingDataBldg6[[#This Row],[Remediation Labor Costs]]="[enter $]"),"[autofill]",SUM(TestingDataBldg6[[#This Row],[Remediation Material Costs]:[Remediation Labor Costs]]))</f>
        <v>0</v>
      </c>
      <c r="R61" s="29"/>
    </row>
    <row r="62" spans="2:18" x14ac:dyDescent="0.25">
      <c r="B62" s="26"/>
      <c r="C62" s="30"/>
      <c r="D62" s="27"/>
      <c r="E62" s="28"/>
      <c r="F62" s="28"/>
      <c r="G62" s="28"/>
      <c r="H62" s="28"/>
      <c r="I62" s="74"/>
      <c r="J62" s="74"/>
      <c r="K62" s="83"/>
      <c r="L62" s="83"/>
      <c r="M6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2" s="74"/>
      <c r="P62" s="74"/>
      <c r="Q62" s="113">
        <f>IF(AND(TestingDataBldg6[[#This Row],[Remediation Material Costs]]="[enter $]",TestingDataBldg6[[#This Row],[Remediation Labor Costs]]="[enter $]"),"[autofill]",SUM(TestingDataBldg6[[#This Row],[Remediation Material Costs]:[Remediation Labor Costs]]))</f>
        <v>0</v>
      </c>
      <c r="R62" s="29"/>
    </row>
    <row r="63" spans="2:18" x14ac:dyDescent="0.25">
      <c r="B63" s="26"/>
      <c r="C63" s="30"/>
      <c r="D63" s="27"/>
      <c r="E63" s="28"/>
      <c r="F63" s="28"/>
      <c r="G63" s="28"/>
      <c r="H63" s="28"/>
      <c r="I63" s="74"/>
      <c r="J63" s="74"/>
      <c r="K63" s="83"/>
      <c r="L63" s="83"/>
      <c r="M6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3" s="74"/>
      <c r="P63" s="74"/>
      <c r="Q63" s="113">
        <f>IF(AND(TestingDataBldg6[[#This Row],[Remediation Material Costs]]="[enter $]",TestingDataBldg6[[#This Row],[Remediation Labor Costs]]="[enter $]"),"[autofill]",SUM(TestingDataBldg6[[#This Row],[Remediation Material Costs]:[Remediation Labor Costs]]))</f>
        <v>0</v>
      </c>
      <c r="R63" s="29"/>
    </row>
    <row r="64" spans="2:18" x14ac:dyDescent="0.25">
      <c r="B64" s="26"/>
      <c r="C64" s="30"/>
      <c r="D64" s="27"/>
      <c r="E64" s="28"/>
      <c r="F64" s="28"/>
      <c r="G64" s="28"/>
      <c r="H64" s="28"/>
      <c r="I64" s="74"/>
      <c r="J64" s="74"/>
      <c r="K64" s="83"/>
      <c r="L64" s="83"/>
      <c r="M6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4" s="74"/>
      <c r="P64" s="74"/>
      <c r="Q64" s="113">
        <f>IF(AND(TestingDataBldg6[[#This Row],[Remediation Material Costs]]="[enter $]",TestingDataBldg6[[#This Row],[Remediation Labor Costs]]="[enter $]"),"[autofill]",SUM(TestingDataBldg6[[#This Row],[Remediation Material Costs]:[Remediation Labor Costs]]))</f>
        <v>0</v>
      </c>
      <c r="R64" s="29"/>
    </row>
    <row r="65" spans="2:18" x14ac:dyDescent="0.25">
      <c r="B65" s="26"/>
      <c r="C65" s="30"/>
      <c r="D65" s="27"/>
      <c r="E65" s="28"/>
      <c r="F65" s="28"/>
      <c r="G65" s="28"/>
      <c r="H65" s="28"/>
      <c r="I65" s="74"/>
      <c r="J65" s="74"/>
      <c r="K65" s="83"/>
      <c r="L65" s="83"/>
      <c r="M6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5" s="74"/>
      <c r="P65" s="74"/>
      <c r="Q65" s="113">
        <f>IF(AND(TestingDataBldg6[[#This Row],[Remediation Material Costs]]="[enter $]",TestingDataBldg6[[#This Row],[Remediation Labor Costs]]="[enter $]"),"[autofill]",SUM(TestingDataBldg6[[#This Row],[Remediation Material Costs]:[Remediation Labor Costs]]))</f>
        <v>0</v>
      </c>
      <c r="R65" s="29"/>
    </row>
    <row r="66" spans="2:18" x14ac:dyDescent="0.25">
      <c r="B66" s="26"/>
      <c r="C66" s="30"/>
      <c r="D66" s="27"/>
      <c r="E66" s="28"/>
      <c r="F66" s="28"/>
      <c r="G66" s="28"/>
      <c r="H66" s="28"/>
      <c r="I66" s="74"/>
      <c r="J66" s="74"/>
      <c r="K66" s="83"/>
      <c r="L66" s="83"/>
      <c r="M6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6" s="74"/>
      <c r="P66" s="74"/>
      <c r="Q66" s="113">
        <f>IF(AND(TestingDataBldg6[[#This Row],[Remediation Material Costs]]="[enter $]",TestingDataBldg6[[#This Row],[Remediation Labor Costs]]="[enter $]"),"[autofill]",SUM(TestingDataBldg6[[#This Row],[Remediation Material Costs]:[Remediation Labor Costs]]))</f>
        <v>0</v>
      </c>
      <c r="R66" s="29"/>
    </row>
    <row r="67" spans="2:18" x14ac:dyDescent="0.25">
      <c r="B67" s="26"/>
      <c r="C67" s="30"/>
      <c r="D67" s="27"/>
      <c r="E67" s="28"/>
      <c r="F67" s="28"/>
      <c r="G67" s="28"/>
      <c r="H67" s="28"/>
      <c r="I67" s="74"/>
      <c r="J67" s="74"/>
      <c r="K67" s="83"/>
      <c r="L67" s="83"/>
      <c r="M6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7" s="74"/>
      <c r="P67" s="74"/>
      <c r="Q67" s="113">
        <f>IF(AND(TestingDataBldg6[[#This Row],[Remediation Material Costs]]="[enter $]",TestingDataBldg6[[#This Row],[Remediation Labor Costs]]="[enter $]"),"[autofill]",SUM(TestingDataBldg6[[#This Row],[Remediation Material Costs]:[Remediation Labor Costs]]))</f>
        <v>0</v>
      </c>
      <c r="R67" s="29"/>
    </row>
    <row r="68" spans="2:18" x14ac:dyDescent="0.25">
      <c r="B68" s="26"/>
      <c r="C68" s="30"/>
      <c r="D68" s="27"/>
      <c r="E68" s="28"/>
      <c r="F68" s="28"/>
      <c r="G68" s="28"/>
      <c r="H68" s="28"/>
      <c r="I68" s="74"/>
      <c r="J68" s="74"/>
      <c r="K68" s="83"/>
      <c r="L68" s="83"/>
      <c r="M6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8" s="74"/>
      <c r="P68" s="74"/>
      <c r="Q68" s="113">
        <f>IF(AND(TestingDataBldg6[[#This Row],[Remediation Material Costs]]="[enter $]",TestingDataBldg6[[#This Row],[Remediation Labor Costs]]="[enter $]"),"[autofill]",SUM(TestingDataBldg6[[#This Row],[Remediation Material Costs]:[Remediation Labor Costs]]))</f>
        <v>0</v>
      </c>
      <c r="R68" s="29"/>
    </row>
    <row r="69" spans="2:18" x14ac:dyDescent="0.25">
      <c r="B69" s="26"/>
      <c r="C69" s="30"/>
      <c r="D69" s="27"/>
      <c r="E69" s="28"/>
      <c r="F69" s="28"/>
      <c r="G69" s="28"/>
      <c r="H69" s="28"/>
      <c r="I69" s="74"/>
      <c r="J69" s="74"/>
      <c r="K69" s="83"/>
      <c r="L69" s="83"/>
      <c r="M6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6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69" s="74"/>
      <c r="P69" s="74"/>
      <c r="Q69" s="113">
        <f>IF(AND(TestingDataBldg6[[#This Row],[Remediation Material Costs]]="[enter $]",TestingDataBldg6[[#This Row],[Remediation Labor Costs]]="[enter $]"),"[autofill]",SUM(TestingDataBldg6[[#This Row],[Remediation Material Costs]:[Remediation Labor Costs]]))</f>
        <v>0</v>
      </c>
      <c r="R69" s="29"/>
    </row>
    <row r="70" spans="2:18" x14ac:dyDescent="0.25">
      <c r="B70" s="26"/>
      <c r="C70" s="30"/>
      <c r="D70" s="27"/>
      <c r="E70" s="28"/>
      <c r="F70" s="28"/>
      <c r="G70" s="28"/>
      <c r="H70" s="28"/>
      <c r="I70" s="74"/>
      <c r="J70" s="74"/>
      <c r="K70" s="83"/>
      <c r="L70" s="83"/>
      <c r="M7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0" s="74"/>
      <c r="P70" s="74"/>
      <c r="Q70" s="113">
        <f>IF(AND(TestingDataBldg6[[#This Row],[Remediation Material Costs]]="[enter $]",TestingDataBldg6[[#This Row],[Remediation Labor Costs]]="[enter $]"),"[autofill]",SUM(TestingDataBldg6[[#This Row],[Remediation Material Costs]:[Remediation Labor Costs]]))</f>
        <v>0</v>
      </c>
      <c r="R70" s="29"/>
    </row>
    <row r="71" spans="2:18" x14ac:dyDescent="0.25">
      <c r="B71" s="26"/>
      <c r="C71" s="30"/>
      <c r="D71" s="27"/>
      <c r="E71" s="28"/>
      <c r="F71" s="28"/>
      <c r="G71" s="28"/>
      <c r="H71" s="28"/>
      <c r="I71" s="74"/>
      <c r="J71" s="74"/>
      <c r="K71" s="83"/>
      <c r="L71" s="83"/>
      <c r="M7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1" s="74"/>
      <c r="P71" s="74"/>
      <c r="Q71" s="113">
        <f>IF(AND(TestingDataBldg6[[#This Row],[Remediation Material Costs]]="[enter $]",TestingDataBldg6[[#This Row],[Remediation Labor Costs]]="[enter $]"),"[autofill]",SUM(TestingDataBldg6[[#This Row],[Remediation Material Costs]:[Remediation Labor Costs]]))</f>
        <v>0</v>
      </c>
      <c r="R71" s="29"/>
    </row>
    <row r="72" spans="2:18" x14ac:dyDescent="0.25">
      <c r="B72" s="26"/>
      <c r="C72" s="30"/>
      <c r="D72" s="27"/>
      <c r="E72" s="28"/>
      <c r="F72" s="28"/>
      <c r="G72" s="28"/>
      <c r="H72" s="28"/>
      <c r="I72" s="74"/>
      <c r="J72" s="74"/>
      <c r="K72" s="83"/>
      <c r="L72" s="83"/>
      <c r="M7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2" s="74"/>
      <c r="P72" s="74"/>
      <c r="Q72" s="113">
        <f>IF(AND(TestingDataBldg6[[#This Row],[Remediation Material Costs]]="[enter $]",TestingDataBldg6[[#This Row],[Remediation Labor Costs]]="[enter $]"),"[autofill]",SUM(TestingDataBldg6[[#This Row],[Remediation Material Costs]:[Remediation Labor Costs]]))</f>
        <v>0</v>
      </c>
      <c r="R72" s="29"/>
    </row>
    <row r="73" spans="2:18" x14ac:dyDescent="0.25">
      <c r="B73" s="26"/>
      <c r="C73" s="30"/>
      <c r="D73" s="27"/>
      <c r="E73" s="28"/>
      <c r="F73" s="28"/>
      <c r="G73" s="28"/>
      <c r="H73" s="28"/>
      <c r="I73" s="74"/>
      <c r="J73" s="74"/>
      <c r="K73" s="83"/>
      <c r="L73" s="83"/>
      <c r="M7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3" s="74"/>
      <c r="P73" s="74"/>
      <c r="Q73" s="113">
        <f>IF(AND(TestingDataBldg6[[#This Row],[Remediation Material Costs]]="[enter $]",TestingDataBldg6[[#This Row],[Remediation Labor Costs]]="[enter $]"),"[autofill]",SUM(TestingDataBldg6[[#This Row],[Remediation Material Costs]:[Remediation Labor Costs]]))</f>
        <v>0</v>
      </c>
      <c r="R73" s="29"/>
    </row>
    <row r="74" spans="2:18" x14ac:dyDescent="0.25">
      <c r="B74" s="26"/>
      <c r="C74" s="30"/>
      <c r="D74" s="27"/>
      <c r="E74" s="28"/>
      <c r="F74" s="28"/>
      <c r="G74" s="28"/>
      <c r="H74" s="28"/>
      <c r="I74" s="74"/>
      <c r="J74" s="74"/>
      <c r="K74" s="83"/>
      <c r="L74" s="83"/>
      <c r="M7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4" s="74"/>
      <c r="P74" s="74"/>
      <c r="Q74" s="113">
        <f>IF(AND(TestingDataBldg6[[#This Row],[Remediation Material Costs]]="[enter $]",TestingDataBldg6[[#This Row],[Remediation Labor Costs]]="[enter $]"),"[autofill]",SUM(TestingDataBldg6[[#This Row],[Remediation Material Costs]:[Remediation Labor Costs]]))</f>
        <v>0</v>
      </c>
      <c r="R74" s="29"/>
    </row>
    <row r="75" spans="2:18" x14ac:dyDescent="0.25">
      <c r="B75" s="26"/>
      <c r="C75" s="30"/>
      <c r="D75" s="27"/>
      <c r="E75" s="28"/>
      <c r="F75" s="28"/>
      <c r="G75" s="28"/>
      <c r="H75" s="28"/>
      <c r="I75" s="74"/>
      <c r="J75" s="74"/>
      <c r="K75" s="83"/>
      <c r="L75" s="83"/>
      <c r="M7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5" s="74"/>
      <c r="P75" s="74"/>
      <c r="Q75" s="113">
        <f>IF(AND(TestingDataBldg6[[#This Row],[Remediation Material Costs]]="[enter $]",TestingDataBldg6[[#This Row],[Remediation Labor Costs]]="[enter $]"),"[autofill]",SUM(TestingDataBldg6[[#This Row],[Remediation Material Costs]:[Remediation Labor Costs]]))</f>
        <v>0</v>
      </c>
      <c r="R75" s="29"/>
    </row>
    <row r="76" spans="2:18" x14ac:dyDescent="0.25">
      <c r="B76" s="26"/>
      <c r="C76" s="30"/>
      <c r="D76" s="27"/>
      <c r="E76" s="28"/>
      <c r="F76" s="28"/>
      <c r="G76" s="28"/>
      <c r="H76" s="28"/>
      <c r="I76" s="74"/>
      <c r="J76" s="74"/>
      <c r="K76" s="83"/>
      <c r="L76" s="83"/>
      <c r="M7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6" s="74"/>
      <c r="P76" s="74"/>
      <c r="Q76" s="113">
        <f>IF(AND(TestingDataBldg6[[#This Row],[Remediation Material Costs]]="[enter $]",TestingDataBldg6[[#This Row],[Remediation Labor Costs]]="[enter $]"),"[autofill]",SUM(TestingDataBldg6[[#This Row],[Remediation Material Costs]:[Remediation Labor Costs]]))</f>
        <v>0</v>
      </c>
      <c r="R76" s="29"/>
    </row>
    <row r="77" spans="2:18" x14ac:dyDescent="0.25">
      <c r="B77" s="26"/>
      <c r="C77" s="30"/>
      <c r="D77" s="27"/>
      <c r="E77" s="28"/>
      <c r="F77" s="28"/>
      <c r="G77" s="28"/>
      <c r="H77" s="28"/>
      <c r="I77" s="74"/>
      <c r="J77" s="74"/>
      <c r="K77" s="83"/>
      <c r="L77" s="83"/>
      <c r="M7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7" s="74"/>
      <c r="P77" s="74"/>
      <c r="Q77" s="113">
        <f>IF(AND(TestingDataBldg6[[#This Row],[Remediation Material Costs]]="[enter $]",TestingDataBldg6[[#This Row],[Remediation Labor Costs]]="[enter $]"),"[autofill]",SUM(TestingDataBldg6[[#This Row],[Remediation Material Costs]:[Remediation Labor Costs]]))</f>
        <v>0</v>
      </c>
      <c r="R77" s="29"/>
    </row>
    <row r="78" spans="2:18" x14ac:dyDescent="0.25">
      <c r="B78" s="26"/>
      <c r="C78" s="30"/>
      <c r="D78" s="27"/>
      <c r="E78" s="28"/>
      <c r="F78" s="28"/>
      <c r="G78" s="28"/>
      <c r="H78" s="28"/>
      <c r="I78" s="74"/>
      <c r="J78" s="74"/>
      <c r="K78" s="83"/>
      <c r="L78" s="83"/>
      <c r="M7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8" s="74"/>
      <c r="P78" s="74"/>
      <c r="Q78" s="113">
        <f>IF(AND(TestingDataBldg6[[#This Row],[Remediation Material Costs]]="[enter $]",TestingDataBldg6[[#This Row],[Remediation Labor Costs]]="[enter $]"),"[autofill]",SUM(TestingDataBldg6[[#This Row],[Remediation Material Costs]:[Remediation Labor Costs]]))</f>
        <v>0</v>
      </c>
      <c r="R78" s="29"/>
    </row>
    <row r="79" spans="2:18" x14ac:dyDescent="0.25">
      <c r="B79" s="26"/>
      <c r="C79" s="30"/>
      <c r="D79" s="27"/>
      <c r="E79" s="28"/>
      <c r="F79" s="28"/>
      <c r="G79" s="28"/>
      <c r="H79" s="28"/>
      <c r="I79" s="74"/>
      <c r="J79" s="74"/>
      <c r="K79" s="83"/>
      <c r="L79" s="83"/>
      <c r="M7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7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79" s="74"/>
      <c r="P79" s="74"/>
      <c r="Q79" s="113">
        <f>IF(AND(TestingDataBldg6[[#This Row],[Remediation Material Costs]]="[enter $]",TestingDataBldg6[[#This Row],[Remediation Labor Costs]]="[enter $]"),"[autofill]",SUM(TestingDataBldg6[[#This Row],[Remediation Material Costs]:[Remediation Labor Costs]]))</f>
        <v>0</v>
      </c>
      <c r="R79" s="29"/>
    </row>
    <row r="80" spans="2:18" x14ac:dyDescent="0.25">
      <c r="B80" s="26"/>
      <c r="C80" s="30"/>
      <c r="D80" s="27"/>
      <c r="E80" s="28"/>
      <c r="F80" s="28"/>
      <c r="G80" s="28"/>
      <c r="H80" s="28"/>
      <c r="I80" s="74"/>
      <c r="J80" s="74"/>
      <c r="K80" s="83"/>
      <c r="L80" s="83"/>
      <c r="M8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0" s="74"/>
      <c r="P80" s="74"/>
      <c r="Q80" s="113">
        <f>IF(AND(TestingDataBldg6[[#This Row],[Remediation Material Costs]]="[enter $]",TestingDataBldg6[[#This Row],[Remediation Labor Costs]]="[enter $]"),"[autofill]",SUM(TestingDataBldg6[[#This Row],[Remediation Material Costs]:[Remediation Labor Costs]]))</f>
        <v>0</v>
      </c>
      <c r="R80" s="29"/>
    </row>
    <row r="81" spans="2:18" x14ac:dyDescent="0.25">
      <c r="B81" s="26"/>
      <c r="C81" s="30"/>
      <c r="D81" s="27"/>
      <c r="E81" s="28"/>
      <c r="F81" s="28"/>
      <c r="G81" s="28"/>
      <c r="H81" s="28"/>
      <c r="I81" s="74"/>
      <c r="J81" s="74"/>
      <c r="K81" s="83"/>
      <c r="L81" s="83"/>
      <c r="M8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1" s="74"/>
      <c r="P81" s="74"/>
      <c r="Q81" s="113">
        <f>IF(AND(TestingDataBldg6[[#This Row],[Remediation Material Costs]]="[enter $]",TestingDataBldg6[[#This Row],[Remediation Labor Costs]]="[enter $]"),"[autofill]",SUM(TestingDataBldg6[[#This Row],[Remediation Material Costs]:[Remediation Labor Costs]]))</f>
        <v>0</v>
      </c>
      <c r="R81" s="29"/>
    </row>
    <row r="82" spans="2:18" x14ac:dyDescent="0.25">
      <c r="B82" s="26"/>
      <c r="C82" s="30"/>
      <c r="D82" s="27"/>
      <c r="E82" s="28"/>
      <c r="F82" s="28"/>
      <c r="G82" s="28"/>
      <c r="H82" s="28"/>
      <c r="I82" s="74"/>
      <c r="J82" s="74"/>
      <c r="K82" s="83"/>
      <c r="L82" s="83"/>
      <c r="M8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2" s="74"/>
      <c r="P82" s="74"/>
      <c r="Q82" s="113">
        <f>IF(AND(TestingDataBldg6[[#This Row],[Remediation Material Costs]]="[enter $]",TestingDataBldg6[[#This Row],[Remediation Labor Costs]]="[enter $]"),"[autofill]",SUM(TestingDataBldg6[[#This Row],[Remediation Material Costs]:[Remediation Labor Costs]]))</f>
        <v>0</v>
      </c>
      <c r="R82" s="29"/>
    </row>
    <row r="83" spans="2:18" x14ac:dyDescent="0.25">
      <c r="B83" s="26"/>
      <c r="C83" s="30"/>
      <c r="D83" s="27"/>
      <c r="E83" s="28"/>
      <c r="F83" s="28"/>
      <c r="G83" s="28"/>
      <c r="H83" s="28"/>
      <c r="I83" s="74"/>
      <c r="J83" s="74"/>
      <c r="K83" s="83"/>
      <c r="L83" s="83"/>
      <c r="M8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3" s="74"/>
      <c r="P83" s="74"/>
      <c r="Q83" s="113">
        <f>IF(AND(TestingDataBldg6[[#This Row],[Remediation Material Costs]]="[enter $]",TestingDataBldg6[[#This Row],[Remediation Labor Costs]]="[enter $]"),"[autofill]",SUM(TestingDataBldg6[[#This Row],[Remediation Material Costs]:[Remediation Labor Costs]]))</f>
        <v>0</v>
      </c>
      <c r="R83" s="29"/>
    </row>
    <row r="84" spans="2:18" x14ac:dyDescent="0.25">
      <c r="B84" s="26"/>
      <c r="C84" s="30"/>
      <c r="D84" s="27"/>
      <c r="E84" s="28"/>
      <c r="F84" s="28"/>
      <c r="G84" s="28"/>
      <c r="H84" s="28"/>
      <c r="I84" s="74"/>
      <c r="J84" s="74"/>
      <c r="K84" s="83"/>
      <c r="L84" s="83"/>
      <c r="M8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4" s="74"/>
      <c r="P84" s="74"/>
      <c r="Q84" s="113">
        <f>IF(AND(TestingDataBldg6[[#This Row],[Remediation Material Costs]]="[enter $]",TestingDataBldg6[[#This Row],[Remediation Labor Costs]]="[enter $]"),"[autofill]",SUM(TestingDataBldg6[[#This Row],[Remediation Material Costs]:[Remediation Labor Costs]]))</f>
        <v>0</v>
      </c>
      <c r="R84" s="29"/>
    </row>
    <row r="85" spans="2:18" x14ac:dyDescent="0.25">
      <c r="B85" s="26"/>
      <c r="C85" s="30"/>
      <c r="D85" s="27"/>
      <c r="E85" s="28"/>
      <c r="F85" s="28"/>
      <c r="G85" s="28"/>
      <c r="H85" s="28"/>
      <c r="I85" s="74"/>
      <c r="J85" s="74"/>
      <c r="K85" s="83"/>
      <c r="L85" s="83"/>
      <c r="M8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5" s="74"/>
      <c r="P85" s="74"/>
      <c r="Q85" s="113">
        <f>IF(AND(TestingDataBldg6[[#This Row],[Remediation Material Costs]]="[enter $]",TestingDataBldg6[[#This Row],[Remediation Labor Costs]]="[enter $]"),"[autofill]",SUM(TestingDataBldg6[[#This Row],[Remediation Material Costs]:[Remediation Labor Costs]]))</f>
        <v>0</v>
      </c>
      <c r="R85" s="29"/>
    </row>
    <row r="86" spans="2:18" x14ac:dyDescent="0.25">
      <c r="B86" s="26"/>
      <c r="C86" s="30"/>
      <c r="D86" s="27"/>
      <c r="E86" s="28"/>
      <c r="F86" s="28"/>
      <c r="G86" s="28"/>
      <c r="H86" s="28"/>
      <c r="I86" s="74"/>
      <c r="J86" s="74"/>
      <c r="K86" s="83"/>
      <c r="L86" s="83"/>
      <c r="M8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6" s="74"/>
      <c r="P86" s="74"/>
      <c r="Q86" s="113">
        <f>IF(AND(TestingDataBldg6[[#This Row],[Remediation Material Costs]]="[enter $]",TestingDataBldg6[[#This Row],[Remediation Labor Costs]]="[enter $]"),"[autofill]",SUM(TestingDataBldg6[[#This Row],[Remediation Material Costs]:[Remediation Labor Costs]]))</f>
        <v>0</v>
      </c>
      <c r="R86" s="29"/>
    </row>
    <row r="87" spans="2:18" x14ac:dyDescent="0.25">
      <c r="B87" s="26"/>
      <c r="C87" s="30"/>
      <c r="D87" s="27"/>
      <c r="E87" s="28"/>
      <c r="F87" s="28"/>
      <c r="G87" s="28"/>
      <c r="H87" s="28"/>
      <c r="I87" s="74"/>
      <c r="J87" s="74"/>
      <c r="K87" s="83"/>
      <c r="L87" s="83"/>
      <c r="M8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7" s="74"/>
      <c r="P87" s="74"/>
      <c r="Q87" s="113">
        <f>IF(AND(TestingDataBldg6[[#This Row],[Remediation Material Costs]]="[enter $]",TestingDataBldg6[[#This Row],[Remediation Labor Costs]]="[enter $]"),"[autofill]",SUM(TestingDataBldg6[[#This Row],[Remediation Material Costs]:[Remediation Labor Costs]]))</f>
        <v>0</v>
      </c>
      <c r="R87" s="29"/>
    </row>
    <row r="88" spans="2:18" x14ac:dyDescent="0.25">
      <c r="B88" s="26"/>
      <c r="C88" s="30"/>
      <c r="D88" s="27"/>
      <c r="E88" s="28"/>
      <c r="F88" s="28"/>
      <c r="G88" s="28"/>
      <c r="H88" s="28"/>
      <c r="I88" s="74"/>
      <c r="J88" s="74"/>
      <c r="K88" s="83"/>
      <c r="L88" s="83"/>
      <c r="M8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8" s="74"/>
      <c r="P88" s="74"/>
      <c r="Q88" s="113">
        <f>IF(AND(TestingDataBldg6[[#This Row],[Remediation Material Costs]]="[enter $]",TestingDataBldg6[[#This Row],[Remediation Labor Costs]]="[enter $]"),"[autofill]",SUM(TestingDataBldg6[[#This Row],[Remediation Material Costs]:[Remediation Labor Costs]]))</f>
        <v>0</v>
      </c>
      <c r="R88" s="29"/>
    </row>
    <row r="89" spans="2:18" x14ac:dyDescent="0.25">
      <c r="B89" s="26"/>
      <c r="C89" s="30"/>
      <c r="D89" s="27"/>
      <c r="E89" s="28"/>
      <c r="F89" s="28"/>
      <c r="G89" s="28"/>
      <c r="H89" s="28"/>
      <c r="I89" s="74"/>
      <c r="J89" s="74"/>
      <c r="K89" s="83"/>
      <c r="L89" s="83"/>
      <c r="M8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8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89" s="74"/>
      <c r="P89" s="74"/>
      <c r="Q89" s="113">
        <f>IF(AND(TestingDataBldg6[[#This Row],[Remediation Material Costs]]="[enter $]",TestingDataBldg6[[#This Row],[Remediation Labor Costs]]="[enter $]"),"[autofill]",SUM(TestingDataBldg6[[#This Row],[Remediation Material Costs]:[Remediation Labor Costs]]))</f>
        <v>0</v>
      </c>
      <c r="R89" s="29"/>
    </row>
    <row r="90" spans="2:18" x14ac:dyDescent="0.25">
      <c r="B90" s="26"/>
      <c r="C90" s="30"/>
      <c r="D90" s="27"/>
      <c r="E90" s="28"/>
      <c r="F90" s="28"/>
      <c r="G90" s="28"/>
      <c r="H90" s="28"/>
      <c r="I90" s="74"/>
      <c r="J90" s="74"/>
      <c r="K90" s="83"/>
      <c r="L90" s="83"/>
      <c r="M9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0" s="74"/>
      <c r="P90" s="74"/>
      <c r="Q90" s="113">
        <f>IF(AND(TestingDataBldg6[[#This Row],[Remediation Material Costs]]="[enter $]",TestingDataBldg6[[#This Row],[Remediation Labor Costs]]="[enter $]"),"[autofill]",SUM(TestingDataBldg6[[#This Row],[Remediation Material Costs]:[Remediation Labor Costs]]))</f>
        <v>0</v>
      </c>
      <c r="R90" s="29"/>
    </row>
    <row r="91" spans="2:18" x14ac:dyDescent="0.25">
      <c r="B91" s="26"/>
      <c r="C91" s="30"/>
      <c r="D91" s="27"/>
      <c r="E91" s="28"/>
      <c r="F91" s="28"/>
      <c r="G91" s="28"/>
      <c r="H91" s="28"/>
      <c r="I91" s="74"/>
      <c r="J91" s="74"/>
      <c r="K91" s="83"/>
      <c r="L91" s="83"/>
      <c r="M9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1" s="74"/>
      <c r="P91" s="74"/>
      <c r="Q91" s="113">
        <f>IF(AND(TestingDataBldg6[[#This Row],[Remediation Material Costs]]="[enter $]",TestingDataBldg6[[#This Row],[Remediation Labor Costs]]="[enter $]"),"[autofill]",SUM(TestingDataBldg6[[#This Row],[Remediation Material Costs]:[Remediation Labor Costs]]))</f>
        <v>0</v>
      </c>
      <c r="R91" s="29"/>
    </row>
    <row r="92" spans="2:18" x14ac:dyDescent="0.25">
      <c r="B92" s="26"/>
      <c r="C92" s="30"/>
      <c r="D92" s="27"/>
      <c r="E92" s="28"/>
      <c r="F92" s="28"/>
      <c r="G92" s="28"/>
      <c r="H92" s="28"/>
      <c r="I92" s="74"/>
      <c r="J92" s="74"/>
      <c r="K92" s="83"/>
      <c r="L92" s="83"/>
      <c r="M9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2" s="74"/>
      <c r="P92" s="74"/>
      <c r="Q92" s="113">
        <f>IF(AND(TestingDataBldg6[[#This Row],[Remediation Material Costs]]="[enter $]",TestingDataBldg6[[#This Row],[Remediation Labor Costs]]="[enter $]"),"[autofill]",SUM(TestingDataBldg6[[#This Row],[Remediation Material Costs]:[Remediation Labor Costs]]))</f>
        <v>0</v>
      </c>
      <c r="R92" s="29"/>
    </row>
    <row r="93" spans="2:18" x14ac:dyDescent="0.25">
      <c r="B93" s="26"/>
      <c r="C93" s="30"/>
      <c r="D93" s="27"/>
      <c r="E93" s="28"/>
      <c r="F93" s="28"/>
      <c r="G93" s="28"/>
      <c r="H93" s="28"/>
      <c r="I93" s="74"/>
      <c r="J93" s="74"/>
      <c r="K93" s="83"/>
      <c r="L93" s="83"/>
      <c r="M9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3" s="74"/>
      <c r="P93" s="74"/>
      <c r="Q93" s="113">
        <f>IF(AND(TestingDataBldg6[[#This Row],[Remediation Material Costs]]="[enter $]",TestingDataBldg6[[#This Row],[Remediation Labor Costs]]="[enter $]"),"[autofill]",SUM(TestingDataBldg6[[#This Row],[Remediation Material Costs]:[Remediation Labor Costs]]))</f>
        <v>0</v>
      </c>
      <c r="R93" s="29"/>
    </row>
    <row r="94" spans="2:18" x14ac:dyDescent="0.25">
      <c r="B94" s="26"/>
      <c r="C94" s="30"/>
      <c r="D94" s="27"/>
      <c r="E94" s="28"/>
      <c r="F94" s="28"/>
      <c r="G94" s="28"/>
      <c r="H94" s="28"/>
      <c r="I94" s="74"/>
      <c r="J94" s="74"/>
      <c r="K94" s="83"/>
      <c r="L94" s="83"/>
      <c r="M9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4" s="74"/>
      <c r="P94" s="74"/>
      <c r="Q94" s="113">
        <f>IF(AND(TestingDataBldg6[[#This Row],[Remediation Material Costs]]="[enter $]",TestingDataBldg6[[#This Row],[Remediation Labor Costs]]="[enter $]"),"[autofill]",SUM(TestingDataBldg6[[#This Row],[Remediation Material Costs]:[Remediation Labor Costs]]))</f>
        <v>0</v>
      </c>
      <c r="R94" s="29"/>
    </row>
    <row r="95" spans="2:18" x14ac:dyDescent="0.25">
      <c r="B95" s="26"/>
      <c r="C95" s="30"/>
      <c r="D95" s="27"/>
      <c r="E95" s="28"/>
      <c r="F95" s="28"/>
      <c r="G95" s="28"/>
      <c r="H95" s="28"/>
      <c r="I95" s="74"/>
      <c r="J95" s="74"/>
      <c r="K95" s="83"/>
      <c r="L95" s="83"/>
      <c r="M9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5" s="74"/>
      <c r="P95" s="74"/>
      <c r="Q95" s="113">
        <f>IF(AND(TestingDataBldg6[[#This Row],[Remediation Material Costs]]="[enter $]",TestingDataBldg6[[#This Row],[Remediation Labor Costs]]="[enter $]"),"[autofill]",SUM(TestingDataBldg6[[#This Row],[Remediation Material Costs]:[Remediation Labor Costs]]))</f>
        <v>0</v>
      </c>
      <c r="R95" s="29"/>
    </row>
    <row r="96" spans="2:18" x14ac:dyDescent="0.25">
      <c r="B96" s="26"/>
      <c r="C96" s="30"/>
      <c r="D96" s="27"/>
      <c r="E96" s="28"/>
      <c r="F96" s="28"/>
      <c r="G96" s="28"/>
      <c r="H96" s="28"/>
      <c r="I96" s="74"/>
      <c r="J96" s="74"/>
      <c r="K96" s="83"/>
      <c r="L96" s="83"/>
      <c r="M9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6" s="74"/>
      <c r="P96" s="74"/>
      <c r="Q96" s="113">
        <f>IF(AND(TestingDataBldg6[[#This Row],[Remediation Material Costs]]="[enter $]",TestingDataBldg6[[#This Row],[Remediation Labor Costs]]="[enter $]"),"[autofill]",SUM(TestingDataBldg6[[#This Row],[Remediation Material Costs]:[Remediation Labor Costs]]))</f>
        <v>0</v>
      </c>
      <c r="R96" s="29"/>
    </row>
    <row r="97" spans="2:18" x14ac:dyDescent="0.25">
      <c r="B97" s="26"/>
      <c r="C97" s="30"/>
      <c r="D97" s="27"/>
      <c r="E97" s="28"/>
      <c r="F97" s="28"/>
      <c r="G97" s="28"/>
      <c r="H97" s="28"/>
      <c r="I97" s="74"/>
      <c r="J97" s="74"/>
      <c r="K97" s="83"/>
      <c r="L97" s="83"/>
      <c r="M9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7" s="74"/>
      <c r="P97" s="74"/>
      <c r="Q97" s="113">
        <f>IF(AND(TestingDataBldg6[[#This Row],[Remediation Material Costs]]="[enter $]",TestingDataBldg6[[#This Row],[Remediation Labor Costs]]="[enter $]"),"[autofill]",SUM(TestingDataBldg6[[#This Row],[Remediation Material Costs]:[Remediation Labor Costs]]))</f>
        <v>0</v>
      </c>
      <c r="R97" s="29"/>
    </row>
    <row r="98" spans="2:18" x14ac:dyDescent="0.25">
      <c r="B98" s="26"/>
      <c r="C98" s="30"/>
      <c r="D98" s="27"/>
      <c r="E98" s="28"/>
      <c r="F98" s="28"/>
      <c r="G98" s="28"/>
      <c r="H98" s="28"/>
      <c r="I98" s="74"/>
      <c r="J98" s="74"/>
      <c r="K98" s="83"/>
      <c r="L98" s="83"/>
      <c r="M9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8" s="74"/>
      <c r="P98" s="74"/>
      <c r="Q98" s="113">
        <f>IF(AND(TestingDataBldg6[[#This Row],[Remediation Material Costs]]="[enter $]",TestingDataBldg6[[#This Row],[Remediation Labor Costs]]="[enter $]"),"[autofill]",SUM(TestingDataBldg6[[#This Row],[Remediation Material Costs]:[Remediation Labor Costs]]))</f>
        <v>0</v>
      </c>
      <c r="R98" s="29"/>
    </row>
    <row r="99" spans="2:18" x14ac:dyDescent="0.25">
      <c r="B99" s="26"/>
      <c r="C99" s="30"/>
      <c r="D99" s="27"/>
      <c r="E99" s="28"/>
      <c r="F99" s="28"/>
      <c r="G99" s="28"/>
      <c r="H99" s="28"/>
      <c r="I99" s="74"/>
      <c r="J99" s="74"/>
      <c r="K99" s="83"/>
      <c r="L99" s="83"/>
      <c r="M9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9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99" s="74"/>
      <c r="P99" s="74"/>
      <c r="Q99" s="113">
        <f>IF(AND(TestingDataBldg6[[#This Row],[Remediation Material Costs]]="[enter $]",TestingDataBldg6[[#This Row],[Remediation Labor Costs]]="[enter $]"),"[autofill]",SUM(TestingDataBldg6[[#This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0" s="74"/>
      <c r="P100" s="74"/>
      <c r="Q100" s="113">
        <f>IF(AND(TestingDataBldg6[[#This Row],[Remediation Material Costs]]="[enter $]",TestingDataBldg6[[#This Row],[Remediation Labor Costs]]="[enter $]"),"[autofill]",SUM(TestingDataBldg6[[#This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1" s="74"/>
      <c r="P101" s="74"/>
      <c r="Q101" s="113">
        <f>IF(AND(TestingDataBldg6[[#This Row],[Remediation Material Costs]]="[enter $]",TestingDataBldg6[[#This Row],[Remediation Labor Costs]]="[enter $]"),"[autofill]",SUM(TestingDataBldg6[[#This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2" s="74"/>
      <c r="P102" s="74"/>
      <c r="Q102" s="113">
        <f>IF(AND(TestingDataBldg6[[#This Row],[Remediation Material Costs]]="[enter $]",TestingDataBldg6[[#This Row],[Remediation Labor Costs]]="[enter $]"),"[autofill]",SUM(TestingDataBldg6[[#This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3" s="74"/>
      <c r="P103" s="74"/>
      <c r="Q103" s="113">
        <f>IF(AND(TestingDataBldg6[[#This Row],[Remediation Material Costs]]="[enter $]",TestingDataBldg6[[#This Row],[Remediation Labor Costs]]="[enter $]"),"[autofill]",SUM(TestingDataBldg6[[#This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4" s="74"/>
      <c r="P104" s="74"/>
      <c r="Q104" s="113">
        <f>IF(AND(TestingDataBldg6[[#This Row],[Remediation Material Costs]]="[enter $]",TestingDataBldg6[[#This Row],[Remediation Labor Costs]]="[enter $]"),"[autofill]",SUM(TestingDataBldg6[[#This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5" s="74"/>
      <c r="P105" s="74"/>
      <c r="Q105" s="113">
        <f>IF(AND(TestingDataBldg6[[#This Row],[Remediation Material Costs]]="[enter $]",TestingDataBldg6[[#This Row],[Remediation Labor Costs]]="[enter $]"),"[autofill]",SUM(TestingDataBldg6[[#This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6" s="74"/>
      <c r="P106" s="74"/>
      <c r="Q106" s="113">
        <f>IF(AND(TestingDataBldg6[[#This Row],[Remediation Material Costs]]="[enter $]",TestingDataBldg6[[#This Row],[Remediation Labor Costs]]="[enter $]"),"[autofill]",SUM(TestingDataBldg6[[#This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7" s="74"/>
      <c r="P107" s="74"/>
      <c r="Q107" s="113">
        <f>IF(AND(TestingDataBldg6[[#This Row],[Remediation Material Costs]]="[enter $]",TestingDataBldg6[[#This Row],[Remediation Labor Costs]]="[enter $]"),"[autofill]",SUM(TestingDataBldg6[[#This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8" s="74"/>
      <c r="P108" s="74"/>
      <c r="Q108" s="113">
        <f>IF(AND(TestingDataBldg6[[#This Row],[Remediation Material Costs]]="[enter $]",TestingDataBldg6[[#This Row],[Remediation Labor Costs]]="[enter $]"),"[autofill]",SUM(TestingDataBldg6[[#This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0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09" s="74"/>
      <c r="P109" s="74"/>
      <c r="Q109" s="113">
        <f>IF(AND(TestingDataBldg6[[#This Row],[Remediation Material Costs]]="[enter $]",TestingDataBldg6[[#This Row],[Remediation Labor Costs]]="[enter $]"),"[autofill]",SUM(TestingDataBldg6[[#This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0" s="74"/>
      <c r="P110" s="74"/>
      <c r="Q110" s="113">
        <f>IF(AND(TestingDataBldg6[[#This Row],[Remediation Material Costs]]="[enter $]",TestingDataBldg6[[#This Row],[Remediation Labor Costs]]="[enter $]"),"[autofill]",SUM(TestingDataBldg6[[#This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1" s="74"/>
      <c r="P111" s="74"/>
      <c r="Q111" s="113">
        <f>IF(AND(TestingDataBldg6[[#This Row],[Remediation Material Costs]]="[enter $]",TestingDataBldg6[[#This Row],[Remediation Labor Costs]]="[enter $]"),"[autofill]",SUM(TestingDataBldg6[[#This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2" s="74"/>
      <c r="P112" s="74"/>
      <c r="Q112" s="113">
        <f>IF(AND(TestingDataBldg6[[#This Row],[Remediation Material Costs]]="[enter $]",TestingDataBldg6[[#This Row],[Remediation Labor Costs]]="[enter $]"),"[autofill]",SUM(TestingDataBldg6[[#This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3" s="74"/>
      <c r="P113" s="74"/>
      <c r="Q113" s="113">
        <f>IF(AND(TestingDataBldg6[[#This Row],[Remediation Material Costs]]="[enter $]",TestingDataBldg6[[#This Row],[Remediation Labor Costs]]="[enter $]"),"[autofill]",SUM(TestingDataBldg6[[#This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4" s="74"/>
      <c r="P114" s="74"/>
      <c r="Q114" s="113">
        <f>IF(AND(TestingDataBldg6[[#This Row],[Remediation Material Costs]]="[enter $]",TestingDataBldg6[[#This Row],[Remediation Labor Costs]]="[enter $]"),"[autofill]",SUM(TestingDataBldg6[[#This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5" s="74"/>
      <c r="P115" s="74"/>
      <c r="Q115" s="113">
        <f>IF(AND(TestingDataBldg6[[#This Row],[Remediation Material Costs]]="[enter $]",TestingDataBldg6[[#This Row],[Remediation Labor Costs]]="[enter $]"),"[autofill]",SUM(TestingDataBldg6[[#This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6" s="74"/>
      <c r="P116" s="74"/>
      <c r="Q116" s="113">
        <f>IF(AND(TestingDataBldg6[[#This Row],[Remediation Material Costs]]="[enter $]",TestingDataBldg6[[#This Row],[Remediation Labor Costs]]="[enter $]"),"[autofill]",SUM(TestingDataBldg6[[#This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7" s="74"/>
      <c r="P117" s="74"/>
      <c r="Q117" s="113">
        <f>IF(AND(TestingDataBldg6[[#This Row],[Remediation Material Costs]]="[enter $]",TestingDataBldg6[[#This Row],[Remediation Labor Costs]]="[enter $]"),"[autofill]",SUM(TestingDataBldg6[[#This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8" s="74"/>
      <c r="P118" s="74"/>
      <c r="Q118" s="113">
        <f>IF(AND(TestingDataBldg6[[#This Row],[Remediation Material Costs]]="[enter $]",TestingDataBldg6[[#This Row],[Remediation Labor Costs]]="[enter $]"),"[autofill]",SUM(TestingDataBldg6[[#This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1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19" s="74"/>
      <c r="P119" s="74"/>
      <c r="Q119" s="113">
        <f>IF(AND(TestingDataBldg6[[#This Row],[Remediation Material Costs]]="[enter $]",TestingDataBldg6[[#This Row],[Remediation Labor Costs]]="[enter $]"),"[autofill]",SUM(TestingDataBldg6[[#This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0" s="74"/>
      <c r="P120" s="74"/>
      <c r="Q120" s="113">
        <f>IF(AND(TestingDataBldg6[[#This Row],[Remediation Material Costs]]="[enter $]",TestingDataBldg6[[#This Row],[Remediation Labor Costs]]="[enter $]"),"[autofill]",SUM(TestingDataBldg6[[#This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1" s="74"/>
      <c r="P121" s="74"/>
      <c r="Q121" s="113">
        <f>IF(AND(TestingDataBldg6[[#This Row],[Remediation Material Costs]]="[enter $]",TestingDataBldg6[[#This Row],[Remediation Labor Costs]]="[enter $]"),"[autofill]",SUM(TestingDataBldg6[[#This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2" s="74"/>
      <c r="P122" s="74"/>
      <c r="Q122" s="113">
        <f>IF(AND(TestingDataBldg6[[#This Row],[Remediation Material Costs]]="[enter $]",TestingDataBldg6[[#This Row],[Remediation Labor Costs]]="[enter $]"),"[autofill]",SUM(TestingDataBldg6[[#This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3" s="74"/>
      <c r="P123" s="74"/>
      <c r="Q123" s="113">
        <f>IF(AND(TestingDataBldg6[[#This Row],[Remediation Material Costs]]="[enter $]",TestingDataBldg6[[#This Row],[Remediation Labor Costs]]="[enter $]"),"[autofill]",SUM(TestingDataBldg6[[#This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4" s="74"/>
      <c r="P124" s="74"/>
      <c r="Q124" s="113">
        <f>IF(AND(TestingDataBldg6[[#This Row],[Remediation Material Costs]]="[enter $]",TestingDataBldg6[[#This Row],[Remediation Labor Costs]]="[enter $]"),"[autofill]",SUM(TestingDataBldg6[[#This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5" s="74"/>
      <c r="P125" s="74"/>
      <c r="Q125" s="113">
        <f>IF(AND(TestingDataBldg6[[#This Row],[Remediation Material Costs]]="[enter $]",TestingDataBldg6[[#This Row],[Remediation Labor Costs]]="[enter $]"),"[autofill]",SUM(TestingDataBldg6[[#This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6" s="74"/>
      <c r="P126" s="74"/>
      <c r="Q126" s="113">
        <f>IF(AND(TestingDataBldg6[[#This Row],[Remediation Material Costs]]="[enter $]",TestingDataBldg6[[#This Row],[Remediation Labor Costs]]="[enter $]"),"[autofill]",SUM(TestingDataBldg6[[#This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7" s="74"/>
      <c r="P127" s="74"/>
      <c r="Q127" s="113">
        <f>IF(AND(TestingDataBldg6[[#This Row],[Remediation Material Costs]]="[enter $]",TestingDataBldg6[[#This Row],[Remediation Labor Costs]]="[enter $]"),"[autofill]",SUM(TestingDataBldg6[[#This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8" s="74"/>
      <c r="P128" s="74"/>
      <c r="Q128" s="113">
        <f>IF(AND(TestingDataBldg6[[#This Row],[Remediation Material Costs]]="[enter $]",TestingDataBldg6[[#This Row],[Remediation Labor Costs]]="[enter $]"),"[autofill]",SUM(TestingDataBldg6[[#This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2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29" s="74"/>
      <c r="P129" s="74"/>
      <c r="Q129" s="113">
        <f>IF(AND(TestingDataBldg6[[#This Row],[Remediation Material Costs]]="[enter $]",TestingDataBldg6[[#This Row],[Remediation Labor Costs]]="[enter $]"),"[autofill]",SUM(TestingDataBldg6[[#This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0" s="74"/>
      <c r="P130" s="74"/>
      <c r="Q130" s="113">
        <f>IF(AND(TestingDataBldg6[[#This Row],[Remediation Material Costs]]="[enter $]",TestingDataBldg6[[#This Row],[Remediation Labor Costs]]="[enter $]"),"[autofill]",SUM(TestingDataBldg6[[#This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1" s="74"/>
      <c r="P131" s="74"/>
      <c r="Q131" s="113">
        <f>IF(AND(TestingDataBldg6[[#This Row],[Remediation Material Costs]]="[enter $]",TestingDataBldg6[[#This Row],[Remediation Labor Costs]]="[enter $]"),"[autofill]",SUM(TestingDataBldg6[[#This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2" s="74"/>
      <c r="P132" s="74"/>
      <c r="Q132" s="113">
        <f>IF(AND(TestingDataBldg6[[#This Row],[Remediation Material Costs]]="[enter $]",TestingDataBldg6[[#This Row],[Remediation Labor Costs]]="[enter $]"),"[autofill]",SUM(TestingDataBldg6[[#This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3" s="74"/>
      <c r="P133" s="74"/>
      <c r="Q133" s="113">
        <f>IF(AND(TestingDataBldg6[[#This Row],[Remediation Material Costs]]="[enter $]",TestingDataBldg6[[#This Row],[Remediation Labor Costs]]="[enter $]"),"[autofill]",SUM(TestingDataBldg6[[#This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4" s="74"/>
      <c r="P134" s="74"/>
      <c r="Q134" s="113">
        <f>IF(AND(TestingDataBldg6[[#This Row],[Remediation Material Costs]]="[enter $]",TestingDataBldg6[[#This Row],[Remediation Labor Costs]]="[enter $]"),"[autofill]",SUM(TestingDataBldg6[[#This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5" s="74"/>
      <c r="P135" s="74"/>
      <c r="Q135" s="113">
        <f>IF(AND(TestingDataBldg6[[#This Row],[Remediation Material Costs]]="[enter $]",TestingDataBldg6[[#This Row],[Remediation Labor Costs]]="[enter $]"),"[autofill]",SUM(TestingDataBldg6[[#This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6" s="74"/>
      <c r="P136" s="74"/>
      <c r="Q136" s="113">
        <f>IF(AND(TestingDataBldg6[[#This Row],[Remediation Material Costs]]="[enter $]",TestingDataBldg6[[#This Row],[Remediation Labor Costs]]="[enter $]"),"[autofill]",SUM(TestingDataBldg6[[#This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7" s="74"/>
      <c r="P137" s="74"/>
      <c r="Q137" s="113">
        <f>IF(AND(TestingDataBldg6[[#This Row],[Remediation Material Costs]]="[enter $]",TestingDataBldg6[[#This Row],[Remediation Labor Costs]]="[enter $]"),"[autofill]",SUM(TestingDataBldg6[[#This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8" s="74"/>
      <c r="P138" s="74"/>
      <c r="Q138" s="113">
        <f>IF(AND(TestingDataBldg6[[#This Row],[Remediation Material Costs]]="[enter $]",TestingDataBldg6[[#This Row],[Remediation Labor Costs]]="[enter $]"),"[autofill]",SUM(TestingDataBldg6[[#This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3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39" s="74"/>
      <c r="P139" s="74"/>
      <c r="Q139" s="113">
        <f>IF(AND(TestingDataBldg6[[#This Row],[Remediation Material Costs]]="[enter $]",TestingDataBldg6[[#This Row],[Remediation Labor Costs]]="[enter $]"),"[autofill]",SUM(TestingDataBldg6[[#This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0" s="74"/>
      <c r="P140" s="74"/>
      <c r="Q140" s="113">
        <f>IF(AND(TestingDataBldg6[[#This Row],[Remediation Material Costs]]="[enter $]",TestingDataBldg6[[#This Row],[Remediation Labor Costs]]="[enter $]"),"[autofill]",SUM(TestingDataBldg6[[#This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1" s="74"/>
      <c r="P141" s="74"/>
      <c r="Q141" s="113">
        <f>IF(AND(TestingDataBldg6[[#This Row],[Remediation Material Costs]]="[enter $]",TestingDataBldg6[[#This Row],[Remediation Labor Costs]]="[enter $]"),"[autofill]",SUM(TestingDataBldg6[[#This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2" s="74"/>
      <c r="P142" s="74"/>
      <c r="Q142" s="113">
        <f>IF(AND(TestingDataBldg6[[#This Row],[Remediation Material Costs]]="[enter $]",TestingDataBldg6[[#This Row],[Remediation Labor Costs]]="[enter $]"),"[autofill]",SUM(TestingDataBldg6[[#This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3" s="74"/>
      <c r="P143" s="74"/>
      <c r="Q143" s="113">
        <f>IF(AND(TestingDataBldg6[[#This Row],[Remediation Material Costs]]="[enter $]",TestingDataBldg6[[#This Row],[Remediation Labor Costs]]="[enter $]"),"[autofill]",SUM(TestingDataBldg6[[#This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4" s="74"/>
      <c r="P144" s="74"/>
      <c r="Q144" s="113">
        <f>IF(AND(TestingDataBldg6[[#This Row],[Remediation Material Costs]]="[enter $]",TestingDataBldg6[[#This Row],[Remediation Labor Costs]]="[enter $]"),"[autofill]",SUM(TestingDataBldg6[[#This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5" s="74"/>
      <c r="P145" s="74"/>
      <c r="Q145" s="113">
        <f>IF(AND(TestingDataBldg6[[#This Row],[Remediation Material Costs]]="[enter $]",TestingDataBldg6[[#This Row],[Remediation Labor Costs]]="[enter $]"),"[autofill]",SUM(TestingDataBldg6[[#This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6" s="74"/>
      <c r="P146" s="74"/>
      <c r="Q146" s="113">
        <f>IF(AND(TestingDataBldg6[[#This Row],[Remediation Material Costs]]="[enter $]",TestingDataBldg6[[#This Row],[Remediation Labor Costs]]="[enter $]"),"[autofill]",SUM(TestingDataBldg6[[#This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7" s="74"/>
      <c r="P147" s="74"/>
      <c r="Q147" s="113">
        <f>IF(AND(TestingDataBldg6[[#This Row],[Remediation Material Costs]]="[enter $]",TestingDataBldg6[[#This Row],[Remediation Labor Costs]]="[enter $]"),"[autofill]",SUM(TestingDataBldg6[[#This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8" s="74"/>
      <c r="P148" s="74"/>
      <c r="Q148" s="113">
        <f>IF(AND(TestingDataBldg6[[#This Row],[Remediation Material Costs]]="[enter $]",TestingDataBldg6[[#This Row],[Remediation Labor Costs]]="[enter $]"),"[autofill]",SUM(TestingDataBldg6[[#This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4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49" s="74"/>
      <c r="P149" s="74"/>
      <c r="Q149" s="113">
        <f>IF(AND(TestingDataBldg6[[#This Row],[Remediation Material Costs]]="[enter $]",TestingDataBldg6[[#This Row],[Remediation Labor Costs]]="[enter $]"),"[autofill]",SUM(TestingDataBldg6[[#This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0" s="74"/>
      <c r="P150" s="74"/>
      <c r="Q150" s="113">
        <f>IF(AND(TestingDataBldg6[[#This Row],[Remediation Material Costs]]="[enter $]",TestingDataBldg6[[#This Row],[Remediation Labor Costs]]="[enter $]"),"[autofill]",SUM(TestingDataBldg6[[#This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1" s="74"/>
      <c r="P151" s="74"/>
      <c r="Q151" s="113">
        <f>IF(AND(TestingDataBldg6[[#This Row],[Remediation Material Costs]]="[enter $]",TestingDataBldg6[[#This Row],[Remediation Labor Costs]]="[enter $]"),"[autofill]",SUM(TestingDataBldg6[[#This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2" s="74"/>
      <c r="P152" s="74"/>
      <c r="Q152" s="113">
        <f>IF(AND(TestingDataBldg6[[#This Row],[Remediation Material Costs]]="[enter $]",TestingDataBldg6[[#This Row],[Remediation Labor Costs]]="[enter $]"),"[autofill]",SUM(TestingDataBldg6[[#This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3" s="74"/>
      <c r="P153" s="74"/>
      <c r="Q153" s="113">
        <f>IF(AND(TestingDataBldg6[[#This Row],[Remediation Material Costs]]="[enter $]",TestingDataBldg6[[#This Row],[Remediation Labor Costs]]="[enter $]"),"[autofill]",SUM(TestingDataBldg6[[#This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4" s="74"/>
      <c r="P154" s="74"/>
      <c r="Q154" s="113">
        <f>IF(AND(TestingDataBldg6[[#This Row],[Remediation Material Costs]]="[enter $]",TestingDataBldg6[[#This Row],[Remediation Labor Costs]]="[enter $]"),"[autofill]",SUM(TestingDataBldg6[[#This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5" s="74"/>
      <c r="P155" s="74"/>
      <c r="Q155" s="113">
        <f>IF(AND(TestingDataBldg6[[#This Row],[Remediation Material Costs]]="[enter $]",TestingDataBldg6[[#This Row],[Remediation Labor Costs]]="[enter $]"),"[autofill]",SUM(TestingDataBldg6[[#This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6" s="74"/>
      <c r="P156" s="74"/>
      <c r="Q156" s="113">
        <f>IF(AND(TestingDataBldg6[[#This Row],[Remediation Material Costs]]="[enter $]",TestingDataBldg6[[#This Row],[Remediation Labor Costs]]="[enter $]"),"[autofill]",SUM(TestingDataBldg6[[#This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7" s="74"/>
      <c r="P157" s="74"/>
      <c r="Q157" s="113">
        <f>IF(AND(TestingDataBldg6[[#This Row],[Remediation Material Costs]]="[enter $]",TestingDataBldg6[[#This Row],[Remediation Labor Costs]]="[enter $]"),"[autofill]",SUM(TestingDataBldg6[[#This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8" s="74"/>
      <c r="P158" s="74"/>
      <c r="Q158" s="113">
        <f>IF(AND(TestingDataBldg6[[#This Row],[Remediation Material Costs]]="[enter $]",TestingDataBldg6[[#This Row],[Remediation Labor Costs]]="[enter $]"),"[autofill]",SUM(TestingDataBldg6[[#This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5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59" s="74"/>
      <c r="P159" s="74"/>
      <c r="Q159" s="113">
        <f>IF(AND(TestingDataBldg6[[#This Row],[Remediation Material Costs]]="[enter $]",TestingDataBldg6[[#This Row],[Remediation Labor Costs]]="[enter $]"),"[autofill]",SUM(TestingDataBldg6[[#This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0" s="74"/>
      <c r="P160" s="74"/>
      <c r="Q160" s="113">
        <f>IF(AND(TestingDataBldg6[[#This Row],[Remediation Material Costs]]="[enter $]",TestingDataBldg6[[#This Row],[Remediation Labor Costs]]="[enter $]"),"[autofill]",SUM(TestingDataBldg6[[#This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1" s="74"/>
      <c r="P161" s="74"/>
      <c r="Q161" s="113">
        <f>IF(AND(TestingDataBldg6[[#This Row],[Remediation Material Costs]]="[enter $]",TestingDataBldg6[[#This Row],[Remediation Labor Costs]]="[enter $]"),"[autofill]",SUM(TestingDataBldg6[[#This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2" s="74"/>
      <c r="P162" s="74"/>
      <c r="Q162" s="113">
        <f>IF(AND(TestingDataBldg6[[#This Row],[Remediation Material Costs]]="[enter $]",TestingDataBldg6[[#This Row],[Remediation Labor Costs]]="[enter $]"),"[autofill]",SUM(TestingDataBldg6[[#This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3" s="74"/>
      <c r="P163" s="74"/>
      <c r="Q163" s="113">
        <f>IF(AND(TestingDataBldg6[[#This Row],[Remediation Material Costs]]="[enter $]",TestingDataBldg6[[#This Row],[Remediation Labor Costs]]="[enter $]"),"[autofill]",SUM(TestingDataBldg6[[#This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4" s="74"/>
      <c r="P164" s="74"/>
      <c r="Q164" s="113">
        <f>IF(AND(TestingDataBldg6[[#This Row],[Remediation Material Costs]]="[enter $]",TestingDataBldg6[[#This Row],[Remediation Labor Costs]]="[enter $]"),"[autofill]",SUM(TestingDataBldg6[[#This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5" s="74"/>
      <c r="P165" s="74"/>
      <c r="Q165" s="113">
        <f>IF(AND(TestingDataBldg6[[#This Row],[Remediation Material Costs]]="[enter $]",TestingDataBldg6[[#This Row],[Remediation Labor Costs]]="[enter $]"),"[autofill]",SUM(TestingDataBldg6[[#This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6" s="74"/>
      <c r="P166" s="74"/>
      <c r="Q166" s="113">
        <f>IF(AND(TestingDataBldg6[[#This Row],[Remediation Material Costs]]="[enter $]",TestingDataBldg6[[#This Row],[Remediation Labor Costs]]="[enter $]"),"[autofill]",SUM(TestingDataBldg6[[#This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7" s="74"/>
      <c r="P167" s="74"/>
      <c r="Q167" s="113">
        <f>IF(AND(TestingDataBldg6[[#This Row],[Remediation Material Costs]]="[enter $]",TestingDataBldg6[[#This Row],[Remediation Labor Costs]]="[enter $]"),"[autofill]",SUM(TestingDataBldg6[[#This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8" s="74"/>
      <c r="P168" s="74"/>
      <c r="Q168" s="113">
        <f>IF(AND(TestingDataBldg6[[#This Row],[Remediation Material Costs]]="[enter $]",TestingDataBldg6[[#This Row],[Remediation Labor Costs]]="[enter $]"),"[autofill]",SUM(TestingDataBldg6[[#This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6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69" s="74"/>
      <c r="P169" s="74"/>
      <c r="Q169" s="113">
        <f>IF(AND(TestingDataBldg6[[#This Row],[Remediation Material Costs]]="[enter $]",TestingDataBldg6[[#This Row],[Remediation Labor Costs]]="[enter $]"),"[autofill]",SUM(TestingDataBldg6[[#This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0" s="74"/>
      <c r="P170" s="74"/>
      <c r="Q170" s="113">
        <f>IF(AND(TestingDataBldg6[[#This Row],[Remediation Material Costs]]="[enter $]",TestingDataBldg6[[#This Row],[Remediation Labor Costs]]="[enter $]"),"[autofill]",SUM(TestingDataBldg6[[#This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1" s="74"/>
      <c r="P171" s="74"/>
      <c r="Q171" s="113">
        <f>IF(AND(TestingDataBldg6[[#This Row],[Remediation Material Costs]]="[enter $]",TestingDataBldg6[[#This Row],[Remediation Labor Costs]]="[enter $]"),"[autofill]",SUM(TestingDataBldg6[[#This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2" s="74"/>
      <c r="P172" s="74"/>
      <c r="Q172" s="113">
        <f>IF(AND(TestingDataBldg6[[#This Row],[Remediation Material Costs]]="[enter $]",TestingDataBldg6[[#This Row],[Remediation Labor Costs]]="[enter $]"),"[autofill]",SUM(TestingDataBldg6[[#This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3" s="74"/>
      <c r="P173" s="74"/>
      <c r="Q173" s="113">
        <f>IF(AND(TestingDataBldg6[[#This Row],[Remediation Material Costs]]="[enter $]",TestingDataBldg6[[#This Row],[Remediation Labor Costs]]="[enter $]"),"[autofill]",SUM(TestingDataBldg6[[#This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4" s="74"/>
      <c r="P174" s="74"/>
      <c r="Q174" s="113">
        <f>IF(AND(TestingDataBldg6[[#This Row],[Remediation Material Costs]]="[enter $]",TestingDataBldg6[[#This Row],[Remediation Labor Costs]]="[enter $]"),"[autofill]",SUM(TestingDataBldg6[[#This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5" s="74"/>
      <c r="P175" s="74"/>
      <c r="Q175" s="113">
        <f>IF(AND(TestingDataBldg6[[#This Row],[Remediation Material Costs]]="[enter $]",TestingDataBldg6[[#This Row],[Remediation Labor Costs]]="[enter $]"),"[autofill]",SUM(TestingDataBldg6[[#This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6" s="74"/>
      <c r="P176" s="74"/>
      <c r="Q176" s="113">
        <f>IF(AND(TestingDataBldg6[[#This Row],[Remediation Material Costs]]="[enter $]",TestingDataBldg6[[#This Row],[Remediation Labor Costs]]="[enter $]"),"[autofill]",SUM(TestingDataBldg6[[#This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7" s="74"/>
      <c r="P177" s="74"/>
      <c r="Q177" s="113">
        <f>IF(AND(TestingDataBldg6[[#This Row],[Remediation Material Costs]]="[enter $]",TestingDataBldg6[[#This Row],[Remediation Labor Costs]]="[enter $]"),"[autofill]",SUM(TestingDataBldg6[[#This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8" s="74"/>
      <c r="P178" s="74"/>
      <c r="Q178" s="113">
        <f>IF(AND(TestingDataBldg6[[#This Row],[Remediation Material Costs]]="[enter $]",TestingDataBldg6[[#This Row],[Remediation Labor Costs]]="[enter $]"),"[autofill]",SUM(TestingDataBldg6[[#This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7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79" s="74"/>
      <c r="P179" s="74"/>
      <c r="Q179" s="113">
        <f>IF(AND(TestingDataBldg6[[#This Row],[Remediation Material Costs]]="[enter $]",TestingDataBldg6[[#This Row],[Remediation Labor Costs]]="[enter $]"),"[autofill]",SUM(TestingDataBldg6[[#This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0" s="74"/>
      <c r="P180" s="74"/>
      <c r="Q180" s="113">
        <f>IF(AND(TestingDataBldg6[[#This Row],[Remediation Material Costs]]="[enter $]",TestingDataBldg6[[#This Row],[Remediation Labor Costs]]="[enter $]"),"[autofill]",SUM(TestingDataBldg6[[#This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1" s="74"/>
      <c r="P181" s="74"/>
      <c r="Q181" s="113">
        <f>IF(AND(TestingDataBldg6[[#This Row],[Remediation Material Costs]]="[enter $]",TestingDataBldg6[[#This Row],[Remediation Labor Costs]]="[enter $]"),"[autofill]",SUM(TestingDataBldg6[[#This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2" s="74"/>
      <c r="P182" s="74"/>
      <c r="Q182" s="113">
        <f>IF(AND(TestingDataBldg6[[#This Row],[Remediation Material Costs]]="[enter $]",TestingDataBldg6[[#This Row],[Remediation Labor Costs]]="[enter $]"),"[autofill]",SUM(TestingDataBldg6[[#This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3" s="74"/>
      <c r="P183" s="74"/>
      <c r="Q183" s="113">
        <f>IF(AND(TestingDataBldg6[[#This Row],[Remediation Material Costs]]="[enter $]",TestingDataBldg6[[#This Row],[Remediation Labor Costs]]="[enter $]"),"[autofill]",SUM(TestingDataBldg6[[#This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4" s="74"/>
      <c r="P184" s="74"/>
      <c r="Q184" s="113">
        <f>IF(AND(TestingDataBldg6[[#This Row],[Remediation Material Costs]]="[enter $]",TestingDataBldg6[[#This Row],[Remediation Labor Costs]]="[enter $]"),"[autofill]",SUM(TestingDataBldg6[[#This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5" s="74"/>
      <c r="P185" s="74"/>
      <c r="Q185" s="113">
        <f>IF(AND(TestingDataBldg6[[#This Row],[Remediation Material Costs]]="[enter $]",TestingDataBldg6[[#This Row],[Remediation Labor Costs]]="[enter $]"),"[autofill]",SUM(TestingDataBldg6[[#This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6" s="74"/>
      <c r="P186" s="74"/>
      <c r="Q186" s="113">
        <f>IF(AND(TestingDataBldg6[[#This Row],[Remediation Material Costs]]="[enter $]",TestingDataBldg6[[#This Row],[Remediation Labor Costs]]="[enter $]"),"[autofill]",SUM(TestingDataBldg6[[#This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7" s="74"/>
      <c r="P187" s="74"/>
      <c r="Q187" s="113">
        <f>IF(AND(TestingDataBldg6[[#This Row],[Remediation Material Costs]]="[enter $]",TestingDataBldg6[[#This Row],[Remediation Labor Costs]]="[enter $]"),"[autofill]",SUM(TestingDataBldg6[[#This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8" s="74"/>
      <c r="P188" s="74"/>
      <c r="Q188" s="113">
        <f>IF(AND(TestingDataBldg6[[#This Row],[Remediation Material Costs]]="[enter $]",TestingDataBldg6[[#This Row],[Remediation Labor Costs]]="[enter $]"),"[autofill]",SUM(TestingDataBldg6[[#This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8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89" s="74"/>
      <c r="P189" s="74"/>
      <c r="Q189" s="113">
        <f>IF(AND(TestingDataBldg6[[#This Row],[Remediation Material Costs]]="[enter $]",TestingDataBldg6[[#This Row],[Remediation Labor Costs]]="[enter $]"),"[autofill]",SUM(TestingDataBldg6[[#This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0" s="74"/>
      <c r="P190" s="74"/>
      <c r="Q190" s="113">
        <f>IF(AND(TestingDataBldg6[[#This Row],[Remediation Material Costs]]="[enter $]",TestingDataBldg6[[#This Row],[Remediation Labor Costs]]="[enter $]"),"[autofill]",SUM(TestingDataBldg6[[#This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1" s="74"/>
      <c r="P191" s="74"/>
      <c r="Q191" s="113">
        <f>IF(AND(TestingDataBldg6[[#This Row],[Remediation Material Costs]]="[enter $]",TestingDataBldg6[[#This Row],[Remediation Labor Costs]]="[enter $]"),"[autofill]",SUM(TestingDataBldg6[[#This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2" s="74"/>
      <c r="P192" s="74"/>
      <c r="Q192" s="113">
        <f>IF(AND(TestingDataBldg6[[#This Row],[Remediation Material Costs]]="[enter $]",TestingDataBldg6[[#This Row],[Remediation Labor Costs]]="[enter $]"),"[autofill]",SUM(TestingDataBldg6[[#This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3" s="74"/>
      <c r="P193" s="74"/>
      <c r="Q193" s="113">
        <f>IF(AND(TestingDataBldg6[[#This Row],[Remediation Material Costs]]="[enter $]",TestingDataBldg6[[#This Row],[Remediation Labor Costs]]="[enter $]"),"[autofill]",SUM(TestingDataBldg6[[#This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4" s="74"/>
      <c r="P194" s="74"/>
      <c r="Q194" s="113">
        <f>IF(AND(TestingDataBldg6[[#This Row],[Remediation Material Costs]]="[enter $]",TestingDataBldg6[[#This Row],[Remediation Labor Costs]]="[enter $]"),"[autofill]",SUM(TestingDataBldg6[[#This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5" s="74"/>
      <c r="P195" s="74"/>
      <c r="Q195" s="113">
        <f>IF(AND(TestingDataBldg6[[#This Row],[Remediation Material Costs]]="[enter $]",TestingDataBldg6[[#This Row],[Remediation Labor Costs]]="[enter $]"),"[autofill]",SUM(TestingDataBldg6[[#This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6" s="74"/>
      <c r="P196" s="74"/>
      <c r="Q196" s="113">
        <f>IF(AND(TestingDataBldg6[[#This Row],[Remediation Material Costs]]="[enter $]",TestingDataBldg6[[#This Row],[Remediation Labor Costs]]="[enter $]"),"[autofill]",SUM(TestingDataBldg6[[#This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7" s="74"/>
      <c r="P197" s="74"/>
      <c r="Q197" s="113">
        <f>IF(AND(TestingDataBldg6[[#This Row],[Remediation Material Costs]]="[enter $]",TestingDataBldg6[[#This Row],[Remediation Labor Costs]]="[enter $]"),"[autofill]",SUM(TestingDataBldg6[[#This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8" s="74"/>
      <c r="P198" s="74"/>
      <c r="Q198" s="113">
        <f>IF(AND(TestingDataBldg6[[#This Row],[Remediation Material Costs]]="[enter $]",TestingDataBldg6[[#This Row],[Remediation Labor Costs]]="[enter $]"),"[autofill]",SUM(TestingDataBldg6[[#This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19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199" s="74"/>
      <c r="P199" s="74"/>
      <c r="Q199" s="113">
        <f>IF(AND(TestingDataBldg6[[#This Row],[Remediation Material Costs]]="[enter $]",TestingDataBldg6[[#This Row],[Remediation Labor Costs]]="[enter $]"),"[autofill]",SUM(TestingDataBldg6[[#This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0" s="74"/>
      <c r="P200" s="74"/>
      <c r="Q200" s="113">
        <f>IF(AND(TestingDataBldg6[[#This Row],[Remediation Material Costs]]="[enter $]",TestingDataBldg6[[#This Row],[Remediation Labor Costs]]="[enter $]"),"[autofill]",SUM(TestingDataBldg6[[#This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1" s="74"/>
      <c r="P201" s="74"/>
      <c r="Q201" s="113">
        <f>IF(AND(TestingDataBldg6[[#This Row],[Remediation Material Costs]]="[enter $]",TestingDataBldg6[[#This Row],[Remediation Labor Costs]]="[enter $]"),"[autofill]",SUM(TestingDataBldg6[[#This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2" s="74"/>
      <c r="P202" s="74"/>
      <c r="Q202" s="113">
        <f>IF(AND(TestingDataBldg6[[#This Row],[Remediation Material Costs]]="[enter $]",TestingDataBldg6[[#This Row],[Remediation Labor Costs]]="[enter $]"),"[autofill]",SUM(TestingDataBldg6[[#This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3" s="74"/>
      <c r="P203" s="74"/>
      <c r="Q203" s="113">
        <f>IF(AND(TestingDataBldg6[[#This Row],[Remediation Material Costs]]="[enter $]",TestingDataBldg6[[#This Row],[Remediation Labor Costs]]="[enter $]"),"[autofill]",SUM(TestingDataBldg6[[#This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4" s="74"/>
      <c r="P204" s="74"/>
      <c r="Q204" s="113">
        <f>IF(AND(TestingDataBldg6[[#This Row],[Remediation Material Costs]]="[enter $]",TestingDataBldg6[[#This Row],[Remediation Labor Costs]]="[enter $]"),"[autofill]",SUM(TestingDataBldg6[[#This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5" s="74"/>
      <c r="P205" s="74"/>
      <c r="Q205" s="113">
        <f>IF(AND(TestingDataBldg6[[#This Row],[Remediation Material Costs]]="[enter $]",TestingDataBldg6[[#This Row],[Remediation Labor Costs]]="[enter $]"),"[autofill]",SUM(TestingDataBldg6[[#This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6" s="74"/>
      <c r="P206" s="74"/>
      <c r="Q206" s="113">
        <f>IF(AND(TestingDataBldg6[[#This Row],[Remediation Material Costs]]="[enter $]",TestingDataBldg6[[#This Row],[Remediation Labor Costs]]="[enter $]"),"[autofill]",SUM(TestingDataBldg6[[#This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7" s="74"/>
      <c r="P207" s="74"/>
      <c r="Q207" s="113">
        <f>IF(AND(TestingDataBldg6[[#This Row],[Remediation Material Costs]]="[enter $]",TestingDataBldg6[[#This Row],[Remediation Labor Costs]]="[enter $]"),"[autofill]",SUM(TestingDataBldg6[[#This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8" s="74"/>
      <c r="P208" s="74"/>
      <c r="Q208" s="113">
        <f>IF(AND(TestingDataBldg6[[#This Row],[Remediation Material Costs]]="[enter $]",TestingDataBldg6[[#This Row],[Remediation Labor Costs]]="[enter $]"),"[autofill]",SUM(TestingDataBldg6[[#This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0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09" s="74"/>
      <c r="P209" s="74"/>
      <c r="Q209" s="113">
        <f>IF(AND(TestingDataBldg6[[#This Row],[Remediation Material Costs]]="[enter $]",TestingDataBldg6[[#This Row],[Remediation Labor Costs]]="[enter $]"),"[autofill]",SUM(TestingDataBldg6[[#This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0" s="74"/>
      <c r="P210" s="74"/>
      <c r="Q210" s="113">
        <f>IF(AND(TestingDataBldg6[[#This Row],[Remediation Material Costs]]="[enter $]",TestingDataBldg6[[#This Row],[Remediation Labor Costs]]="[enter $]"),"[autofill]",SUM(TestingDataBldg6[[#This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1" s="74"/>
      <c r="P211" s="74"/>
      <c r="Q211" s="113">
        <f>IF(AND(TestingDataBldg6[[#This Row],[Remediation Material Costs]]="[enter $]",TestingDataBldg6[[#This Row],[Remediation Labor Costs]]="[enter $]"),"[autofill]",SUM(TestingDataBldg6[[#This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2" s="74"/>
      <c r="P212" s="74"/>
      <c r="Q212" s="113">
        <f>IF(AND(TestingDataBldg6[[#This Row],[Remediation Material Costs]]="[enter $]",TestingDataBldg6[[#This Row],[Remediation Labor Costs]]="[enter $]"),"[autofill]",SUM(TestingDataBldg6[[#This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3" s="74"/>
      <c r="P213" s="74"/>
      <c r="Q213" s="113">
        <f>IF(AND(TestingDataBldg6[[#This Row],[Remediation Material Costs]]="[enter $]",TestingDataBldg6[[#This Row],[Remediation Labor Costs]]="[enter $]"),"[autofill]",SUM(TestingDataBldg6[[#This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4" s="74"/>
      <c r="P214" s="74"/>
      <c r="Q214" s="113">
        <f>IF(AND(TestingDataBldg6[[#This Row],[Remediation Material Costs]]="[enter $]",TestingDataBldg6[[#This Row],[Remediation Labor Costs]]="[enter $]"),"[autofill]",SUM(TestingDataBldg6[[#This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5" s="74"/>
      <c r="P215" s="74"/>
      <c r="Q215" s="113">
        <f>IF(AND(TestingDataBldg6[[#This Row],[Remediation Material Costs]]="[enter $]",TestingDataBldg6[[#This Row],[Remediation Labor Costs]]="[enter $]"),"[autofill]",SUM(TestingDataBldg6[[#This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6" s="74"/>
      <c r="P216" s="74"/>
      <c r="Q216" s="113">
        <f>IF(AND(TestingDataBldg6[[#This Row],[Remediation Material Costs]]="[enter $]",TestingDataBldg6[[#This Row],[Remediation Labor Costs]]="[enter $]"),"[autofill]",SUM(TestingDataBldg6[[#This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7" s="74"/>
      <c r="P217" s="74"/>
      <c r="Q217" s="113">
        <f>IF(AND(TestingDataBldg6[[#This Row],[Remediation Material Costs]]="[enter $]",TestingDataBldg6[[#This Row],[Remediation Labor Costs]]="[enter $]"),"[autofill]",SUM(TestingDataBldg6[[#This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8" s="74"/>
      <c r="P218" s="74"/>
      <c r="Q218" s="113">
        <f>IF(AND(TestingDataBldg6[[#This Row],[Remediation Material Costs]]="[enter $]",TestingDataBldg6[[#This Row],[Remediation Labor Costs]]="[enter $]"),"[autofill]",SUM(TestingDataBldg6[[#This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1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19" s="74"/>
      <c r="P219" s="74"/>
      <c r="Q219" s="113">
        <f>IF(AND(TestingDataBldg6[[#This Row],[Remediation Material Costs]]="[enter $]",TestingDataBldg6[[#This Row],[Remediation Labor Costs]]="[enter $]"),"[autofill]",SUM(TestingDataBldg6[[#This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0" s="74"/>
      <c r="P220" s="74"/>
      <c r="Q220" s="113">
        <f>IF(AND(TestingDataBldg6[[#This Row],[Remediation Material Costs]]="[enter $]",TestingDataBldg6[[#This Row],[Remediation Labor Costs]]="[enter $]"),"[autofill]",SUM(TestingDataBldg6[[#This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1" s="74"/>
      <c r="P221" s="74"/>
      <c r="Q221" s="113">
        <f>IF(AND(TestingDataBldg6[[#This Row],[Remediation Material Costs]]="[enter $]",TestingDataBldg6[[#This Row],[Remediation Labor Costs]]="[enter $]"),"[autofill]",SUM(TestingDataBldg6[[#This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2" s="74"/>
      <c r="P222" s="74"/>
      <c r="Q222" s="113">
        <f>IF(AND(TestingDataBldg6[[#This Row],[Remediation Material Costs]]="[enter $]",TestingDataBldg6[[#This Row],[Remediation Labor Costs]]="[enter $]"),"[autofill]",SUM(TestingDataBldg6[[#This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3" s="74"/>
      <c r="P223" s="74"/>
      <c r="Q223" s="113">
        <f>IF(AND(TestingDataBldg6[[#This Row],[Remediation Material Costs]]="[enter $]",TestingDataBldg6[[#This Row],[Remediation Labor Costs]]="[enter $]"),"[autofill]",SUM(TestingDataBldg6[[#This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4" s="74"/>
      <c r="P224" s="74"/>
      <c r="Q224" s="113">
        <f>IF(AND(TestingDataBldg6[[#This Row],[Remediation Material Costs]]="[enter $]",TestingDataBldg6[[#This Row],[Remediation Labor Costs]]="[enter $]"),"[autofill]",SUM(TestingDataBldg6[[#This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5" s="74"/>
      <c r="P225" s="74"/>
      <c r="Q225" s="113">
        <f>IF(AND(TestingDataBldg6[[#This Row],[Remediation Material Costs]]="[enter $]",TestingDataBldg6[[#This Row],[Remediation Labor Costs]]="[enter $]"),"[autofill]",SUM(TestingDataBldg6[[#This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6" s="74"/>
      <c r="P226" s="74"/>
      <c r="Q226" s="113">
        <f>IF(AND(TestingDataBldg6[[#This Row],[Remediation Material Costs]]="[enter $]",TestingDataBldg6[[#This Row],[Remediation Labor Costs]]="[enter $]"),"[autofill]",SUM(TestingDataBldg6[[#This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7" s="74"/>
      <c r="P227" s="74"/>
      <c r="Q227" s="113">
        <f>IF(AND(TestingDataBldg6[[#This Row],[Remediation Material Costs]]="[enter $]",TestingDataBldg6[[#This Row],[Remediation Labor Costs]]="[enter $]"),"[autofill]",SUM(TestingDataBldg6[[#This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8" s="74"/>
      <c r="P228" s="74"/>
      <c r="Q228" s="113">
        <f>IF(AND(TestingDataBldg6[[#This Row],[Remediation Material Costs]]="[enter $]",TestingDataBldg6[[#This Row],[Remediation Labor Costs]]="[enter $]"),"[autofill]",SUM(TestingDataBldg6[[#This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2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29" s="74"/>
      <c r="P229" s="74"/>
      <c r="Q229" s="113">
        <f>IF(AND(TestingDataBldg6[[#This Row],[Remediation Material Costs]]="[enter $]",TestingDataBldg6[[#This Row],[Remediation Labor Costs]]="[enter $]"),"[autofill]",SUM(TestingDataBldg6[[#This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0" s="74"/>
      <c r="P230" s="74"/>
      <c r="Q230" s="113">
        <f>IF(AND(TestingDataBldg6[[#This Row],[Remediation Material Costs]]="[enter $]",TestingDataBldg6[[#This Row],[Remediation Labor Costs]]="[enter $]"),"[autofill]",SUM(TestingDataBldg6[[#This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1" s="74"/>
      <c r="P231" s="74"/>
      <c r="Q231" s="113">
        <f>IF(AND(TestingDataBldg6[[#This Row],[Remediation Material Costs]]="[enter $]",TestingDataBldg6[[#This Row],[Remediation Labor Costs]]="[enter $]"),"[autofill]",SUM(TestingDataBldg6[[#This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2" s="74"/>
      <c r="P232" s="74"/>
      <c r="Q232" s="113">
        <f>IF(AND(TestingDataBldg6[[#This Row],[Remediation Material Costs]]="[enter $]",TestingDataBldg6[[#This Row],[Remediation Labor Costs]]="[enter $]"),"[autofill]",SUM(TestingDataBldg6[[#This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3" s="74"/>
      <c r="P233" s="74"/>
      <c r="Q233" s="113">
        <f>IF(AND(TestingDataBldg6[[#This Row],[Remediation Material Costs]]="[enter $]",TestingDataBldg6[[#This Row],[Remediation Labor Costs]]="[enter $]"),"[autofill]",SUM(TestingDataBldg6[[#This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4" s="74"/>
      <c r="P234" s="74"/>
      <c r="Q234" s="113">
        <f>IF(AND(TestingDataBldg6[[#This Row],[Remediation Material Costs]]="[enter $]",TestingDataBldg6[[#This Row],[Remediation Labor Costs]]="[enter $]"),"[autofill]",SUM(TestingDataBldg6[[#This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5" s="74"/>
      <c r="P235" s="74"/>
      <c r="Q235" s="113">
        <f>IF(AND(TestingDataBldg6[[#This Row],[Remediation Material Costs]]="[enter $]",TestingDataBldg6[[#This Row],[Remediation Labor Costs]]="[enter $]"),"[autofill]",SUM(TestingDataBldg6[[#This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6" s="74"/>
      <c r="P236" s="74"/>
      <c r="Q236" s="113">
        <f>IF(AND(TestingDataBldg6[[#This Row],[Remediation Material Costs]]="[enter $]",TestingDataBldg6[[#This Row],[Remediation Labor Costs]]="[enter $]"),"[autofill]",SUM(TestingDataBldg6[[#This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7" s="74"/>
      <c r="P237" s="74"/>
      <c r="Q237" s="113">
        <f>IF(AND(TestingDataBldg6[[#This Row],[Remediation Material Costs]]="[enter $]",TestingDataBldg6[[#This Row],[Remediation Labor Costs]]="[enter $]"),"[autofill]",SUM(TestingDataBldg6[[#This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8" s="74"/>
      <c r="P238" s="74"/>
      <c r="Q238" s="113">
        <f>IF(AND(TestingDataBldg6[[#This Row],[Remediation Material Costs]]="[enter $]",TestingDataBldg6[[#This Row],[Remediation Labor Costs]]="[enter $]"),"[autofill]",SUM(TestingDataBldg6[[#This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3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39" s="74"/>
      <c r="P239" s="74"/>
      <c r="Q239" s="113">
        <f>IF(AND(TestingDataBldg6[[#This Row],[Remediation Material Costs]]="[enter $]",TestingDataBldg6[[#This Row],[Remediation Labor Costs]]="[enter $]"),"[autofill]",SUM(TestingDataBldg6[[#This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0" s="74"/>
      <c r="P240" s="74"/>
      <c r="Q240" s="113">
        <f>IF(AND(TestingDataBldg6[[#This Row],[Remediation Material Costs]]="[enter $]",TestingDataBldg6[[#This Row],[Remediation Labor Costs]]="[enter $]"),"[autofill]",SUM(TestingDataBldg6[[#This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1" s="74"/>
      <c r="P241" s="74"/>
      <c r="Q241" s="113">
        <f>IF(AND(TestingDataBldg6[[#This Row],[Remediation Material Costs]]="[enter $]",TestingDataBldg6[[#This Row],[Remediation Labor Costs]]="[enter $]"),"[autofill]",SUM(TestingDataBldg6[[#This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2" s="74"/>
      <c r="P242" s="74"/>
      <c r="Q242" s="113">
        <f>IF(AND(TestingDataBldg6[[#This Row],[Remediation Material Costs]]="[enter $]",TestingDataBldg6[[#This Row],[Remediation Labor Costs]]="[enter $]"),"[autofill]",SUM(TestingDataBldg6[[#This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3" s="74"/>
      <c r="P243" s="74"/>
      <c r="Q243" s="113">
        <f>IF(AND(TestingDataBldg6[[#This Row],[Remediation Material Costs]]="[enter $]",TestingDataBldg6[[#This Row],[Remediation Labor Costs]]="[enter $]"),"[autofill]",SUM(TestingDataBldg6[[#This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4" s="74"/>
      <c r="P244" s="74"/>
      <c r="Q244" s="113">
        <f>IF(AND(TestingDataBldg6[[#This Row],[Remediation Material Costs]]="[enter $]",TestingDataBldg6[[#This Row],[Remediation Labor Costs]]="[enter $]"),"[autofill]",SUM(TestingDataBldg6[[#This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5" s="74"/>
      <c r="P245" s="74"/>
      <c r="Q245" s="113">
        <f>IF(AND(TestingDataBldg6[[#This Row],[Remediation Material Costs]]="[enter $]",TestingDataBldg6[[#This Row],[Remediation Labor Costs]]="[enter $]"),"[autofill]",SUM(TestingDataBldg6[[#This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6" s="74"/>
      <c r="P246" s="74"/>
      <c r="Q246" s="113">
        <f>IF(AND(TestingDataBldg6[[#This Row],[Remediation Material Costs]]="[enter $]",TestingDataBldg6[[#This Row],[Remediation Labor Costs]]="[enter $]"),"[autofill]",SUM(TestingDataBldg6[[#This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7" s="74"/>
      <c r="P247" s="74"/>
      <c r="Q247" s="113">
        <f>IF(AND(TestingDataBldg6[[#This Row],[Remediation Material Costs]]="[enter $]",TestingDataBldg6[[#This Row],[Remediation Labor Costs]]="[enter $]"),"[autofill]",SUM(TestingDataBldg6[[#This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8" s="74"/>
      <c r="P248" s="74"/>
      <c r="Q248" s="113">
        <f>IF(AND(TestingDataBldg6[[#This Row],[Remediation Material Costs]]="[enter $]",TestingDataBldg6[[#This Row],[Remediation Labor Costs]]="[enter $]"),"[autofill]",SUM(TestingDataBldg6[[#This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4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49" s="74"/>
      <c r="P249" s="74"/>
      <c r="Q249" s="113">
        <f>IF(AND(TestingDataBldg6[[#This Row],[Remediation Material Costs]]="[enter $]",TestingDataBldg6[[#This Row],[Remediation Labor Costs]]="[enter $]"),"[autofill]",SUM(TestingDataBldg6[[#This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0" s="74"/>
      <c r="P250" s="74"/>
      <c r="Q250" s="113">
        <f>IF(AND(TestingDataBldg6[[#This Row],[Remediation Material Costs]]="[enter $]",TestingDataBldg6[[#This Row],[Remediation Labor Costs]]="[enter $]"),"[autofill]",SUM(TestingDataBldg6[[#This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1" s="74"/>
      <c r="P251" s="74"/>
      <c r="Q251" s="113">
        <f>IF(AND(TestingDataBldg6[[#This Row],[Remediation Material Costs]]="[enter $]",TestingDataBldg6[[#This Row],[Remediation Labor Costs]]="[enter $]"),"[autofill]",SUM(TestingDataBldg6[[#This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2" s="74"/>
      <c r="P252" s="74"/>
      <c r="Q252" s="113">
        <f>IF(AND(TestingDataBldg6[[#This Row],[Remediation Material Costs]]="[enter $]",TestingDataBldg6[[#This Row],[Remediation Labor Costs]]="[enter $]"),"[autofill]",SUM(TestingDataBldg6[[#This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3" s="74"/>
      <c r="P253" s="74"/>
      <c r="Q253" s="113">
        <f>IF(AND(TestingDataBldg6[[#This Row],[Remediation Material Costs]]="[enter $]",TestingDataBldg6[[#This Row],[Remediation Labor Costs]]="[enter $]"),"[autofill]",SUM(TestingDataBldg6[[#This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4" s="74"/>
      <c r="P254" s="74"/>
      <c r="Q254" s="113">
        <f>IF(AND(TestingDataBldg6[[#This Row],[Remediation Material Costs]]="[enter $]",TestingDataBldg6[[#This Row],[Remediation Labor Costs]]="[enter $]"),"[autofill]",SUM(TestingDataBldg6[[#This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5" s="74"/>
      <c r="P255" s="74"/>
      <c r="Q255" s="113">
        <f>IF(AND(TestingDataBldg6[[#This Row],[Remediation Material Costs]]="[enter $]",TestingDataBldg6[[#This Row],[Remediation Labor Costs]]="[enter $]"),"[autofill]",SUM(TestingDataBldg6[[#This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6" s="74"/>
      <c r="P256" s="74"/>
      <c r="Q256" s="113">
        <f>IF(AND(TestingDataBldg6[[#This Row],[Remediation Material Costs]]="[enter $]",TestingDataBldg6[[#This Row],[Remediation Labor Costs]]="[enter $]"),"[autofill]",SUM(TestingDataBldg6[[#This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7" s="74"/>
      <c r="P257" s="74"/>
      <c r="Q257" s="113">
        <f>IF(AND(TestingDataBldg6[[#This Row],[Remediation Material Costs]]="[enter $]",TestingDataBldg6[[#This Row],[Remediation Labor Costs]]="[enter $]"),"[autofill]",SUM(TestingDataBldg6[[#This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8" s="74"/>
      <c r="P258" s="74"/>
      <c r="Q258" s="113">
        <f>IF(AND(TestingDataBldg6[[#This Row],[Remediation Material Costs]]="[enter $]",TestingDataBldg6[[#This Row],[Remediation Labor Costs]]="[enter $]"),"[autofill]",SUM(TestingDataBldg6[[#This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5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59" s="74"/>
      <c r="P259" s="74"/>
      <c r="Q259" s="113">
        <f>IF(AND(TestingDataBldg6[[#This Row],[Remediation Material Costs]]="[enter $]",TestingDataBldg6[[#This Row],[Remediation Labor Costs]]="[enter $]"),"[autofill]",SUM(TestingDataBldg6[[#This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0" s="74"/>
      <c r="P260" s="74"/>
      <c r="Q260" s="113">
        <f>IF(AND(TestingDataBldg6[[#This Row],[Remediation Material Costs]]="[enter $]",TestingDataBldg6[[#This Row],[Remediation Labor Costs]]="[enter $]"),"[autofill]",SUM(TestingDataBldg6[[#This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1" s="74"/>
      <c r="P261" s="74"/>
      <c r="Q261" s="113">
        <f>IF(AND(TestingDataBldg6[[#This Row],[Remediation Material Costs]]="[enter $]",TestingDataBldg6[[#This Row],[Remediation Labor Costs]]="[enter $]"),"[autofill]",SUM(TestingDataBldg6[[#This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2" s="74"/>
      <c r="P262" s="74"/>
      <c r="Q262" s="113">
        <f>IF(AND(TestingDataBldg6[[#This Row],[Remediation Material Costs]]="[enter $]",TestingDataBldg6[[#This Row],[Remediation Labor Costs]]="[enter $]"),"[autofill]",SUM(TestingDataBldg6[[#This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3" s="74"/>
      <c r="P263" s="74"/>
      <c r="Q263" s="113">
        <f>IF(AND(TestingDataBldg6[[#This Row],[Remediation Material Costs]]="[enter $]",TestingDataBldg6[[#This Row],[Remediation Labor Costs]]="[enter $]"),"[autofill]",SUM(TestingDataBldg6[[#This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4" s="74"/>
      <c r="P264" s="74"/>
      <c r="Q264" s="113">
        <f>IF(AND(TestingDataBldg6[[#This Row],[Remediation Material Costs]]="[enter $]",TestingDataBldg6[[#This Row],[Remediation Labor Costs]]="[enter $]"),"[autofill]",SUM(TestingDataBldg6[[#This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5" s="74"/>
      <c r="P265" s="74"/>
      <c r="Q265" s="113">
        <f>IF(AND(TestingDataBldg6[[#This Row],[Remediation Material Costs]]="[enter $]",TestingDataBldg6[[#This Row],[Remediation Labor Costs]]="[enter $]"),"[autofill]",SUM(TestingDataBldg6[[#This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6" s="74"/>
      <c r="P266" s="74"/>
      <c r="Q266" s="113">
        <f>IF(AND(TestingDataBldg6[[#This Row],[Remediation Material Costs]]="[enter $]",TestingDataBldg6[[#This Row],[Remediation Labor Costs]]="[enter $]"),"[autofill]",SUM(TestingDataBldg6[[#This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7" s="74"/>
      <c r="P267" s="74"/>
      <c r="Q267" s="113">
        <f>IF(AND(TestingDataBldg6[[#This Row],[Remediation Material Costs]]="[enter $]",TestingDataBldg6[[#This Row],[Remediation Labor Costs]]="[enter $]"),"[autofill]",SUM(TestingDataBldg6[[#This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8" s="74"/>
      <c r="P268" s="74"/>
      <c r="Q268" s="113">
        <f>IF(AND(TestingDataBldg6[[#This Row],[Remediation Material Costs]]="[enter $]",TestingDataBldg6[[#This Row],[Remediation Labor Costs]]="[enter $]"),"[autofill]",SUM(TestingDataBldg6[[#This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6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69" s="74"/>
      <c r="P269" s="74"/>
      <c r="Q269" s="113">
        <f>IF(AND(TestingDataBldg6[[#This Row],[Remediation Material Costs]]="[enter $]",TestingDataBldg6[[#This Row],[Remediation Labor Costs]]="[enter $]"),"[autofill]",SUM(TestingDataBldg6[[#This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0" s="74"/>
      <c r="P270" s="74"/>
      <c r="Q270" s="113">
        <f>IF(AND(TestingDataBldg6[[#This Row],[Remediation Material Costs]]="[enter $]",TestingDataBldg6[[#This Row],[Remediation Labor Costs]]="[enter $]"),"[autofill]",SUM(TestingDataBldg6[[#This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1" s="74"/>
      <c r="P271" s="74"/>
      <c r="Q271" s="113">
        <f>IF(AND(TestingDataBldg6[[#This Row],[Remediation Material Costs]]="[enter $]",TestingDataBldg6[[#This Row],[Remediation Labor Costs]]="[enter $]"),"[autofill]",SUM(TestingDataBldg6[[#This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2" s="74"/>
      <c r="P272" s="74"/>
      <c r="Q272" s="113">
        <f>IF(AND(TestingDataBldg6[[#This Row],[Remediation Material Costs]]="[enter $]",TestingDataBldg6[[#This Row],[Remediation Labor Costs]]="[enter $]"),"[autofill]",SUM(TestingDataBldg6[[#This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3" s="74"/>
      <c r="P273" s="74"/>
      <c r="Q273" s="113">
        <f>IF(AND(TestingDataBldg6[[#This Row],[Remediation Material Costs]]="[enter $]",TestingDataBldg6[[#This Row],[Remediation Labor Costs]]="[enter $]"),"[autofill]",SUM(TestingDataBldg6[[#This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4" s="74"/>
      <c r="P274" s="74"/>
      <c r="Q274" s="113">
        <f>IF(AND(TestingDataBldg6[[#This Row],[Remediation Material Costs]]="[enter $]",TestingDataBldg6[[#This Row],[Remediation Labor Costs]]="[enter $]"),"[autofill]",SUM(TestingDataBldg6[[#This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5" s="74"/>
      <c r="P275" s="74"/>
      <c r="Q275" s="113">
        <f>IF(AND(TestingDataBldg6[[#This Row],[Remediation Material Costs]]="[enter $]",TestingDataBldg6[[#This Row],[Remediation Labor Costs]]="[enter $]"),"[autofill]",SUM(TestingDataBldg6[[#This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6" s="74"/>
      <c r="P276" s="74"/>
      <c r="Q276" s="113">
        <f>IF(AND(TestingDataBldg6[[#This Row],[Remediation Material Costs]]="[enter $]",TestingDataBldg6[[#This Row],[Remediation Labor Costs]]="[enter $]"),"[autofill]",SUM(TestingDataBldg6[[#This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7" s="74"/>
      <c r="P277" s="74"/>
      <c r="Q277" s="113">
        <f>IF(AND(TestingDataBldg6[[#This Row],[Remediation Material Costs]]="[enter $]",TestingDataBldg6[[#This Row],[Remediation Labor Costs]]="[enter $]"),"[autofill]",SUM(TestingDataBldg6[[#This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8" s="74"/>
      <c r="P278" s="74"/>
      <c r="Q278" s="113">
        <f>IF(AND(TestingDataBldg6[[#This Row],[Remediation Material Costs]]="[enter $]",TestingDataBldg6[[#This Row],[Remediation Labor Costs]]="[enter $]"),"[autofill]",SUM(TestingDataBldg6[[#This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7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79" s="74"/>
      <c r="P279" s="74"/>
      <c r="Q279" s="113">
        <f>IF(AND(TestingDataBldg6[[#This Row],[Remediation Material Costs]]="[enter $]",TestingDataBldg6[[#This Row],[Remediation Labor Costs]]="[enter $]"),"[autofill]",SUM(TestingDataBldg6[[#This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0" s="74"/>
      <c r="P280" s="74"/>
      <c r="Q280" s="113">
        <f>IF(AND(TestingDataBldg6[[#This Row],[Remediation Material Costs]]="[enter $]",TestingDataBldg6[[#This Row],[Remediation Labor Costs]]="[enter $]"),"[autofill]",SUM(TestingDataBldg6[[#This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1" s="74"/>
      <c r="P281" s="74"/>
      <c r="Q281" s="113">
        <f>IF(AND(TestingDataBldg6[[#This Row],[Remediation Material Costs]]="[enter $]",TestingDataBldg6[[#This Row],[Remediation Labor Costs]]="[enter $]"),"[autofill]",SUM(TestingDataBldg6[[#This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2" s="74"/>
      <c r="P282" s="74"/>
      <c r="Q282" s="113">
        <f>IF(AND(TestingDataBldg6[[#This Row],[Remediation Material Costs]]="[enter $]",TestingDataBldg6[[#This Row],[Remediation Labor Costs]]="[enter $]"),"[autofill]",SUM(TestingDataBldg6[[#This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3" s="74"/>
      <c r="P283" s="74"/>
      <c r="Q283" s="113">
        <f>IF(AND(TestingDataBldg6[[#This Row],[Remediation Material Costs]]="[enter $]",TestingDataBldg6[[#This Row],[Remediation Labor Costs]]="[enter $]"),"[autofill]",SUM(TestingDataBldg6[[#This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4" s="74"/>
      <c r="P284" s="74"/>
      <c r="Q284" s="113">
        <f>IF(AND(TestingDataBldg6[[#This Row],[Remediation Material Costs]]="[enter $]",TestingDataBldg6[[#This Row],[Remediation Labor Costs]]="[enter $]"),"[autofill]",SUM(TestingDataBldg6[[#This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5" s="74"/>
      <c r="P285" s="74"/>
      <c r="Q285" s="113">
        <f>IF(AND(TestingDataBldg6[[#This Row],[Remediation Material Costs]]="[enter $]",TestingDataBldg6[[#This Row],[Remediation Labor Costs]]="[enter $]"),"[autofill]",SUM(TestingDataBldg6[[#This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6" s="74"/>
      <c r="P286" s="74"/>
      <c r="Q286" s="113">
        <f>IF(AND(TestingDataBldg6[[#This Row],[Remediation Material Costs]]="[enter $]",TestingDataBldg6[[#This Row],[Remediation Labor Costs]]="[enter $]"),"[autofill]",SUM(TestingDataBldg6[[#This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7" s="74"/>
      <c r="P287" s="74"/>
      <c r="Q287" s="113">
        <f>IF(AND(TestingDataBldg6[[#This Row],[Remediation Material Costs]]="[enter $]",TestingDataBldg6[[#This Row],[Remediation Labor Costs]]="[enter $]"),"[autofill]",SUM(TestingDataBldg6[[#This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8" s="74"/>
      <c r="P288" s="74"/>
      <c r="Q288" s="113">
        <f>IF(AND(TestingDataBldg6[[#This Row],[Remediation Material Costs]]="[enter $]",TestingDataBldg6[[#This Row],[Remediation Labor Costs]]="[enter $]"),"[autofill]",SUM(TestingDataBldg6[[#This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8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89" s="74"/>
      <c r="P289" s="74"/>
      <c r="Q289" s="113">
        <f>IF(AND(TestingDataBldg6[[#This Row],[Remediation Material Costs]]="[enter $]",TestingDataBldg6[[#This Row],[Remediation Labor Costs]]="[enter $]"),"[autofill]",SUM(TestingDataBldg6[[#This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0" s="74"/>
      <c r="P290" s="74"/>
      <c r="Q290" s="113">
        <f>IF(AND(TestingDataBldg6[[#This Row],[Remediation Material Costs]]="[enter $]",TestingDataBldg6[[#This Row],[Remediation Labor Costs]]="[enter $]"),"[autofill]",SUM(TestingDataBldg6[[#This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1" s="74"/>
      <c r="P291" s="74"/>
      <c r="Q291" s="113">
        <f>IF(AND(TestingDataBldg6[[#This Row],[Remediation Material Costs]]="[enter $]",TestingDataBldg6[[#This Row],[Remediation Labor Costs]]="[enter $]"),"[autofill]",SUM(TestingDataBldg6[[#This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2" s="74"/>
      <c r="P292" s="74"/>
      <c r="Q292" s="113">
        <f>IF(AND(TestingDataBldg6[[#This Row],[Remediation Material Costs]]="[enter $]",TestingDataBldg6[[#This Row],[Remediation Labor Costs]]="[enter $]"),"[autofill]",SUM(TestingDataBldg6[[#This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3" s="74"/>
      <c r="P293" s="74"/>
      <c r="Q293" s="113">
        <f>IF(AND(TestingDataBldg6[[#This Row],[Remediation Material Costs]]="[enter $]",TestingDataBldg6[[#This Row],[Remediation Labor Costs]]="[enter $]"),"[autofill]",SUM(TestingDataBldg6[[#This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4" s="74"/>
      <c r="P294" s="74"/>
      <c r="Q294" s="113">
        <f>IF(AND(TestingDataBldg6[[#This Row],[Remediation Material Costs]]="[enter $]",TestingDataBldg6[[#This Row],[Remediation Labor Costs]]="[enter $]"),"[autofill]",SUM(TestingDataBldg6[[#This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5" s="74"/>
      <c r="P295" s="74"/>
      <c r="Q295" s="113">
        <f>IF(AND(TestingDataBldg6[[#This Row],[Remediation Material Costs]]="[enter $]",TestingDataBldg6[[#This Row],[Remediation Labor Costs]]="[enter $]"),"[autofill]",SUM(TestingDataBldg6[[#This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6" s="74"/>
      <c r="P296" s="74"/>
      <c r="Q296" s="113">
        <f>IF(AND(TestingDataBldg6[[#This Row],[Remediation Material Costs]]="[enter $]",TestingDataBldg6[[#This Row],[Remediation Labor Costs]]="[enter $]"),"[autofill]",SUM(TestingDataBldg6[[#This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7" s="74"/>
      <c r="P297" s="74"/>
      <c r="Q297" s="113">
        <f>IF(AND(TestingDataBldg6[[#This Row],[Remediation Material Costs]]="[enter $]",TestingDataBldg6[[#This Row],[Remediation Labor Costs]]="[enter $]"),"[autofill]",SUM(TestingDataBldg6[[#This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8" s="74"/>
      <c r="P298" s="74"/>
      <c r="Q298" s="113">
        <f>IF(AND(TestingDataBldg6[[#This Row],[Remediation Material Costs]]="[enter $]",TestingDataBldg6[[#This Row],[Remediation Labor Costs]]="[enter $]"),"[autofill]",SUM(TestingDataBldg6[[#This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29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299" s="74"/>
      <c r="P299" s="74"/>
      <c r="Q299" s="113">
        <f>IF(AND(TestingDataBldg6[[#This Row],[Remediation Material Costs]]="[enter $]",TestingDataBldg6[[#This Row],[Remediation Labor Costs]]="[enter $]"),"[autofill]",SUM(TestingDataBldg6[[#This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0" s="74"/>
      <c r="P300" s="74"/>
      <c r="Q300" s="113">
        <f>IF(AND(TestingDataBldg6[[#This Row],[Remediation Material Costs]]="[enter $]",TestingDataBldg6[[#This Row],[Remediation Labor Costs]]="[enter $]"),"[autofill]",SUM(TestingDataBldg6[[#This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1" s="74"/>
      <c r="P301" s="74"/>
      <c r="Q301" s="113">
        <f>IF(AND(TestingDataBldg6[[#This Row],[Remediation Material Costs]]="[enter $]",TestingDataBldg6[[#This Row],[Remediation Labor Costs]]="[enter $]"),"[autofill]",SUM(TestingDataBldg6[[#This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2" s="74"/>
      <c r="P302" s="74"/>
      <c r="Q302" s="113">
        <f>IF(AND(TestingDataBldg6[[#This Row],[Remediation Material Costs]]="[enter $]",TestingDataBldg6[[#This Row],[Remediation Labor Costs]]="[enter $]"),"[autofill]",SUM(TestingDataBldg6[[#This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3"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3" s="74"/>
      <c r="P303" s="74"/>
      <c r="Q303" s="113">
        <f>IF(AND(TestingDataBldg6[[#This Row],[Remediation Material Costs]]="[enter $]",TestingDataBldg6[[#This Row],[Remediation Labor Costs]]="[enter $]"),"[autofill]",SUM(TestingDataBldg6[[#This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4"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4" s="74"/>
      <c r="P304" s="74"/>
      <c r="Q304" s="113">
        <f>IF(AND(TestingDataBldg6[[#This Row],[Remediation Material Costs]]="[enter $]",TestingDataBldg6[[#This Row],[Remediation Labor Costs]]="[enter $]"),"[autofill]",SUM(TestingDataBldg6[[#This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5"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5" s="74"/>
      <c r="P305" s="74"/>
      <c r="Q305" s="113">
        <f>IF(AND(TestingDataBldg6[[#This Row],[Remediation Material Costs]]="[enter $]",TestingDataBldg6[[#This Row],[Remediation Labor Costs]]="[enter $]"),"[autofill]",SUM(TestingDataBldg6[[#This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6"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6" s="74"/>
      <c r="P306" s="74"/>
      <c r="Q306" s="113">
        <f>IF(AND(TestingDataBldg6[[#This Row],[Remediation Material Costs]]="[enter $]",TestingDataBldg6[[#This Row],[Remediation Labor Costs]]="[enter $]"),"[autofill]",SUM(TestingDataBldg6[[#This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7"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7" s="74"/>
      <c r="P307" s="74"/>
      <c r="Q307" s="113">
        <f>IF(AND(TestingDataBldg6[[#This Row],[Remediation Material Costs]]="[enter $]",TestingDataBldg6[[#This Row],[Remediation Labor Costs]]="[enter $]"),"[autofill]",SUM(TestingDataBldg6[[#This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8"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8" s="74"/>
      <c r="P308" s="74"/>
      <c r="Q308" s="113">
        <f>IF(AND(TestingDataBldg6[[#This Row],[Remediation Material Costs]]="[enter $]",TestingDataBldg6[[#This Row],[Remediation Labor Costs]]="[enter $]"),"[autofill]",SUM(TestingDataBldg6[[#This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09"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09" s="74"/>
      <c r="P309" s="74"/>
      <c r="Q309" s="113">
        <f>IF(AND(TestingDataBldg6[[#This Row],[Remediation Material Costs]]="[enter $]",TestingDataBldg6[[#This Row],[Remediation Labor Costs]]="[enter $]"),"[autofill]",SUM(TestingDataBldg6[[#This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10"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10" s="74"/>
      <c r="P310" s="74"/>
      <c r="Q310" s="113">
        <f>IF(AND(TestingDataBldg6[[#This Row],[Remediation Material Costs]]="[enter $]",TestingDataBldg6[[#This Row],[Remediation Labor Costs]]="[enter $]"),"[autofill]",SUM(TestingDataBldg6[[#This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11"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11" s="74"/>
      <c r="P311" s="74"/>
      <c r="Q311" s="113">
        <f>IF(AND(TestingDataBldg6[[#This Row],[Remediation Material Costs]]="[enter $]",TestingDataBldg6[[#This Row],[Remediation Labor Costs]]="[enter $]"),"[autofill]",SUM(TestingDataBldg6[[#This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IF(AND(TestingDataBldg6[[#This Row],[Initial Test Result (ppb)]]="[result]",TestingDataBldg6[[#This Row],[Number of Retests]]="[retests]"),"[autofill]",IF(AND(TestingDataBldg6[[#This Row],[Initial Test Result (ppb)]]&lt;&gt;"",TestingDataBldg6[[#This Row],[Initial Test Result (ppb)]]&lt;&gt;"[result]"),IFERROR(VALUE(TestingDataBldg6[[#This Row],[Number of Retests]]),0)+1,IFERROR(VALUE(TestingDataBldg6[[#This Row],[Number of Retests]]),0)))</f>
        <v>0</v>
      </c>
      <c r="N312" s="113">
        <f>IF(AND(TestingDataBldg6[[#This Row],[Misc. Lab Costs]]="[enter $]",TestingDataBldg6[[#This Row],[Shipping Costs]]="[enter $]",TestingDataBldg6[[#This Row],[Lab Cost Per Initial Test]]="[enter $]"),"[autofill]",ROUND(IFERROR(VALUE(TestingDataBldg6[[#This Row],[Misc. Lab Costs]]),0)+IFERROR(VALUE(TestingDataBldg6[[#This Row],[Shipping Costs]]),0)+IFERROR(VALUE(TestingDataBldg6[[#This Row],[Lab Cost Per Initial Test]]),0)+IFERROR(TestingDataBldg6[[#This Row],[Lab Cost Per Retest]]*TestingDataBldg6[[#This Row],[Number of Retests]],0),2))</f>
        <v>0</v>
      </c>
      <c r="O312" s="85"/>
      <c r="P312" s="85"/>
      <c r="Q312" s="114">
        <f>IF(AND(TestingDataBldg6[[#This Row],[Remediation Material Costs]]="[enter $]",TestingDataBldg6[[#This Row],[Remediation Labor Costs]]="[enter $]"),"[autofill]",SUM(TestingDataBldg6[[#This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146" priority="6">
      <formula>AND(COUNTIF($B$13:$B$312,$B13)&gt;1,$I13="",$J13="",$P13="")</formula>
    </cfRule>
  </conditionalFormatting>
  <conditionalFormatting sqref="B13:R13">
    <cfRule type="expression" dxfId="145" priority="5">
      <formula>FIND("[",B$13)&gt;0</formula>
    </cfRule>
  </conditionalFormatting>
  <conditionalFormatting sqref="C13:C312">
    <cfRule type="expression" dxfId="144" priority="7">
      <formula>AND(AND(MID(C13&amp;" ",9,1)="-",LEN(C13)=14)=FALSE,AND(MID(C13&amp;" ",10,1)="-",LEN(C13)=15)=FALSE,$C13&lt;&gt;"", $C13&lt;&gt;"[enter fixture ID]")</formula>
    </cfRule>
    <cfRule type="expression" dxfId="143" priority="8">
      <formula>COUNTIF($C$13:$C$312,$C13)&gt;1</formula>
    </cfRule>
  </conditionalFormatting>
  <conditionalFormatting sqref="C13:H312 K13:L312 O13:O312">
    <cfRule type="expression" dxfId="142" priority="10">
      <formula>OR(AND($I13&lt;&gt;"[enter $]",$I13&lt;&gt;""),AND($J13&lt;&gt;"[enter $]",$J13&lt;&gt;""),AND($P13&lt;&gt;"[enter $]",$P13&lt;&gt;""))</formula>
    </cfRule>
  </conditionalFormatting>
  <conditionalFormatting sqref="D3:D4">
    <cfRule type="expression" dxfId="141" priority="2">
      <formula>$D$4="Invalid Entity ID"</formula>
    </cfRule>
  </conditionalFormatting>
  <conditionalFormatting sqref="D7:D8 D10">
    <cfRule type="expression" dxfId="140" priority="4">
      <formula>FIND("enter",$D7)&gt;1</formula>
    </cfRule>
  </conditionalFormatting>
  <conditionalFormatting sqref="E13:E312 G13:G312">
    <cfRule type="expression" dxfId="139" priority="21">
      <formula>E13="ND"</formula>
    </cfRule>
    <cfRule type="expression" dxfId="138" priority="22">
      <formula>AND(VALUE(E13)&gt;5,VALUE(E13)&lt;10)</formula>
    </cfRule>
    <cfRule type="expression" dxfId="137" priority="23">
      <formula>AND(VALUE(E13)&gt;=10,VALUE(E13)&lt;15)</formula>
    </cfRule>
    <cfRule type="expression" dxfId="136" priority="24">
      <formula>VALUE(E13)&gt;=15</formula>
    </cfRule>
  </conditionalFormatting>
  <conditionalFormatting sqref="G3 D3:D5 M4:M5">
    <cfRule type="expression" dxfId="135" priority="1">
      <formula>D3="[autofill]"</formula>
    </cfRule>
  </conditionalFormatting>
  <conditionalFormatting sqref="G3 D5">
    <cfRule type="expression" dxfId="134" priority="3">
      <formula>$D$5="Invalid Entity ID"</formula>
    </cfRule>
  </conditionalFormatting>
  <conditionalFormatting sqref="H13:H312">
    <cfRule type="expression" dxfId="133" priority="16">
      <formula>AND($E13&lt;&gt;"",$E13&lt;&gt;"[result]",$O13&lt;&gt;"",$O13&lt;&gt;"[enter $]",OR($H13="",$H13="[select]"))</formula>
    </cfRule>
    <cfRule type="expression" dxfId="132" priority="17">
      <formula>AND($F13&gt;0,$H13="")</formula>
    </cfRule>
    <cfRule type="cellIs" dxfId="131" priority="25" operator="equal">
      <formula>"FTO"</formula>
    </cfRule>
    <cfRule type="expression" dxfId="130" priority="26">
      <formula>OR($H13="FS-RDT",$H13="Other",FIND("RB",$H13)&gt;0)</formula>
    </cfRule>
    <cfRule type="containsText" dxfId="129" priority="27" operator="containsText" text="IF">
      <formula>NOT(ISERROR(SEARCH("IF",H13)))</formula>
    </cfRule>
    <cfRule type="cellIs" dxfId="128" priority="28" operator="equal">
      <formula>"Remove"</formula>
    </cfRule>
  </conditionalFormatting>
  <conditionalFormatting sqref="I13:I312 P13:P312">
    <cfRule type="expression" dxfId="127" priority="13">
      <formula>AND($J13&lt;&gt;"[enter $]",$J13&lt;&gt;"")</formula>
    </cfRule>
  </conditionalFormatting>
  <conditionalFormatting sqref="I13:J312 P13:P312">
    <cfRule type="expression" dxfId="126" priority="11">
      <formula>AND(COUNT($I13, "&gt;0")+COUNT($J13, "&gt;0")+COUNT($P13, "&gt;0")&gt;1,I13&gt;0)</formula>
    </cfRule>
    <cfRule type="expression" dxfId="125" priority="14">
      <formula>AND($E13&lt;&gt;"[result]",$E13&lt;&gt;"")</formula>
    </cfRule>
  </conditionalFormatting>
  <conditionalFormatting sqref="I13:J312">
    <cfRule type="expression" dxfId="124" priority="12">
      <formula>AND($P13&lt;&gt;"[enter $]",$P13&lt;&gt;"")</formula>
    </cfRule>
  </conditionalFormatting>
  <conditionalFormatting sqref="J13:J312 P13:P312">
    <cfRule type="expression" dxfId="123" priority="15">
      <formula>AND($I13&lt;&gt;"[enter $]",$I13&lt;&gt;"")</formula>
    </cfRule>
  </conditionalFormatting>
  <conditionalFormatting sqref="K13:K312">
    <cfRule type="expression" dxfId="122" priority="18">
      <formula>AND($E13&lt;&gt;"[result]",$E13&lt;&gt;"",$K13="")</formula>
    </cfRule>
  </conditionalFormatting>
  <conditionalFormatting sqref="L13:L312">
    <cfRule type="expression" dxfId="121" priority="19">
      <formula>AND($F13&lt;&gt;"[retests]",$F13&lt;&gt;"",$L13="")</formula>
    </cfRule>
  </conditionalFormatting>
  <conditionalFormatting sqref="M13:N312 Q13:Q312">
    <cfRule type="cellIs" dxfId="120" priority="29" operator="equal">
      <formula>0</formula>
    </cfRule>
  </conditionalFormatting>
  <conditionalFormatting sqref="N13:N312">
    <cfRule type="expression" dxfId="119" priority="9">
      <formula>$N13&lt;&gt;""</formula>
    </cfRule>
  </conditionalFormatting>
  <conditionalFormatting sqref="R13:R312">
    <cfRule type="expression" dxfId="118"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9FCFCC1C-D64D-4164-AF3D-7280BADF2A65}"/>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0CB95382-811A-4DAB-9BAC-4174B2A48144}"/>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41CEFDF1-67F8-4DE5-91AD-C7B7C02BC571}"/>
    <dataValidation allowBlank="1" showInputMessage="1" showErrorMessage="1" prompt="To populate this field, enter data in the corresponding field at the top of the &quot;START HERE&quot; tab." sqref="D3:D5 G3" xr:uid="{2437878F-9606-46D2-B468-C7C16529DD36}"/>
    <dataValidation allowBlank="1" showInputMessage="1" showErrorMessage="1" promptTitle="DO NOT OVERWRITE THIS CELL. " prompt="It will automatically calculate based on data entered in the previous columns. " sqref="M13:N312 Q13:Q312" xr:uid="{C28312AB-B50D-443D-9099-9668F3E35D69}"/>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E9A04F67-F425-4040-AFA3-A40AEA0279EF}">
      <formula1>OR(AND(MID(C13&amp;" ",9,1)="-",LEN(C13)=14),AND(MID(C13&amp;" ",10,1)="-",LEN(C13)=15))+(C13="[enter fixture ID]   ")</formula1>
    </dataValidation>
    <dataValidation allowBlank="1" showInputMessage="1" showErrorMessage="1" prompt="Enter any applicable notes here" sqref="R13:R17" xr:uid="{47D8B8A2-7A66-45CA-AB78-04E60D177FBE}"/>
    <dataValidation allowBlank="1" showInputMessage="1" showErrorMessage="1" prompt="Enter the per-sample cost of any retests performed for this fixture." sqref="L13:L17" xr:uid="{38FF66B3-769B-4732-9F1B-E006D69C0A8F}"/>
    <dataValidation allowBlank="1" showInputMessage="1" showErrorMessage="1" prompt="Enter the per-sample cost for the INITIAL sample." sqref="K13:K17" xr:uid="{1F25EE80-42D5-43B8-9791-CCA515CE3DE4}"/>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89E3EF86-24F6-4C9F-8C4C-593E0F8CE5E0}"/>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59E81D2D-73E5-4C7C-B0F8-83126E76C611}"/>
    <dataValidation allowBlank="1" showInputMessage="1" showErrorMessage="1" prompt="If additional samples were tested from this fixture, enter the final test result." sqref="G13:G17" xr:uid="{172020A1-60FE-4DC0-AF41-3C6536FCCA5C}"/>
    <dataValidation allowBlank="1" showInputMessage="1" showErrorMessage="1" prompt="If applicable, enter the number of additional samples tested from this fixture." sqref="F13:F17" xr:uid="{48F408F1-4735-4940-B309-9A3AEB1A02C2}"/>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D9A6E712-6B90-499A-84FB-B5A799ACD78A}"/>
    <dataValidation allowBlank="1" showInputMessage="1" showErrorMessage="1" prompt="Enter the date the initial sample was COLLECTED (not tested by the lab)" sqref="D13:D17" xr:uid="{BEDFD50C-84C1-447F-B6EC-F83EB5AADE59}"/>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21CCFA91-3F49-4445-BC62-1DEB6D891B3D}"/>
    <dataValidation allowBlank="1" showInputMessage="1" showErrorMessage="1" promptTitle="Building ID #" prompt="Enter the Building ID # assigned to this building in the ODE School Facilities Building Collection. See the &quot;START HERE&quot; tab for more information." sqref="D7" xr:uid="{BC6F4410-77C5-4452-BB99-6A492CF0E3B8}"/>
    <dataValidation allowBlank="1" showInputMessage="1" showErrorMessage="1" promptTitle="Building Name" prompt="Enter the building name as it is reported in the ODE School Facilities Building Collection. See the &quot;START HERE&quot; tab for more information." sqref="D8:G8" xr:uid="{BB0CA2B5-0C22-4CAB-8DDD-6796B0B8686A}"/>
    <dataValidation allowBlank="1" showInputMessage="1" showErrorMessage="1" promptTitle="Minimum Reporting Level (MRL)" prompt="Enter the minimum value of lead that can be detected in a sample in parts per billion (ppb) as reported in the lab results" sqref="D10:E10" xr:uid="{8EB3DBEA-485C-42C8-A9D5-8561D0D67B6F}"/>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ADBFE214-5C61-4971-A575-059D84029FB2}">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4AC4B923-8DB1-49D5-A892-22809D5851ED}">
          <x14:formula1>
            <xm:f>'Remediation Action Codes'!$C$3:$C$30</xm:f>
          </x14:formula1>
          <xm:sqref>H13:H17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40E1D-39B6-450A-8823-6BC46270D31D}">
  <sheetPr>
    <tabColor rgb="FFAAD4F4"/>
    <pageSetUpPr autoPageBreaks="0" fitToPage="1"/>
  </sheetPr>
  <dimension ref="A1:T312"/>
  <sheetViews>
    <sheetView showGridLines="0" showRowColHeaders="0" workbookViewId="0">
      <pane ySplit="12" topLeftCell="A13" activePane="bottomLeft" state="frozen"/>
      <selection activeCell="D7" sqref="D7:G7"/>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IF(MIN(TestingDataBldg7[Initial  Test Date])=0,"[autofill]",MIN(TestingDataBldg7[Initial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IF(MAX(TestingDataBldg7[Initial  Test Date])=0,"[autofill]",MAX(TestingDataBldg7[Initial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SUM(TestingDataBldg7[Total '#    of Tests])</f>
        <v>0</v>
      </c>
      <c r="N10" s="89">
        <f>IF('START HERE'!$E$9="NOT Requesting Reimbursement - Reporting ONLY","         -",SUM(TestingDataBldg7[Testing   Costs Total]))</f>
        <v>0</v>
      </c>
      <c r="O10" s="193" t="s">
        <v>1655</v>
      </c>
      <c r="P10" s="194"/>
      <c r="Q10" s="86">
        <f>SUM(TestingDataBldg7[Remediation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[autofill]</v>
      </c>
      <c r="N13" s="113" t="str">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[autofill]</v>
      </c>
      <c r="O13" s="74" t="s">
        <v>1645</v>
      </c>
      <c r="P13" s="74" t="s">
        <v>1645</v>
      </c>
      <c r="Q13" s="113" t="str">
        <f>IF(AND(TestingDataBldg7[[#This Row],[Remediation Material Costs]]="[enter $]",TestingDataBldg7[[#This Row],[Remediation Labor Costs]]="[enter $]"),"[autofill]",SUM(TestingDataBldg7[[#This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 s="75"/>
      <c r="P14" s="75"/>
      <c r="Q14" s="113">
        <f>IF(AND(TestingDataBldg7[[#This Row],[Remediation Material Costs]]="[enter $]",TestingDataBldg7[[#This Row],[Remediation Labor Costs]]="[enter $]"),"[autofill]",SUM(TestingDataBldg7[[#This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 s="75"/>
      <c r="P15" s="75"/>
      <c r="Q15" s="113">
        <f>IF(AND(TestingDataBldg7[[#This Row],[Remediation Material Costs]]="[enter $]",TestingDataBldg7[[#This Row],[Remediation Labor Costs]]="[enter $]"),"[autofill]",SUM(TestingDataBldg7[[#This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 s="75"/>
      <c r="P16" s="75"/>
      <c r="Q16" s="113">
        <f>IF(AND(TestingDataBldg7[[#This Row],[Remediation Material Costs]]="[enter $]",TestingDataBldg7[[#This Row],[Remediation Labor Costs]]="[enter $]"),"[autofill]",SUM(TestingDataBldg7[[#This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 s="75"/>
      <c r="P17" s="75"/>
      <c r="Q17" s="113">
        <f>IF(AND(TestingDataBldg7[[#This Row],[Remediation Material Costs]]="[enter $]",TestingDataBldg7[[#This Row],[Remediation Labor Costs]]="[enter $]"),"[autofill]",SUM(TestingDataBldg7[[#This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 s="75"/>
      <c r="P18" s="75"/>
      <c r="Q18" s="113">
        <f>IF(AND(TestingDataBldg7[[#This Row],[Remediation Material Costs]]="[enter $]",TestingDataBldg7[[#This Row],[Remediation Labor Costs]]="[enter $]"),"[autofill]",SUM(TestingDataBldg7[[#This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 s="75"/>
      <c r="P19" s="75"/>
      <c r="Q19" s="113">
        <f>IF(AND(TestingDataBldg7[[#This Row],[Remediation Material Costs]]="[enter $]",TestingDataBldg7[[#This Row],[Remediation Labor Costs]]="[enter $]"),"[autofill]",SUM(TestingDataBldg7[[#This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 s="75"/>
      <c r="P20" s="75"/>
      <c r="Q20" s="113">
        <f>IF(AND(TestingDataBldg7[[#This Row],[Remediation Material Costs]]="[enter $]",TestingDataBldg7[[#This Row],[Remediation Labor Costs]]="[enter $]"),"[autofill]",SUM(TestingDataBldg7[[#This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 s="75"/>
      <c r="P21" s="75"/>
      <c r="Q21" s="113">
        <f>IF(AND(TestingDataBldg7[[#This Row],[Remediation Material Costs]]="[enter $]",TestingDataBldg7[[#This Row],[Remediation Labor Costs]]="[enter $]"),"[autofill]",SUM(TestingDataBldg7[[#This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 s="75"/>
      <c r="P22" s="75"/>
      <c r="Q22" s="113">
        <f>IF(AND(TestingDataBldg7[[#This Row],[Remediation Material Costs]]="[enter $]",TestingDataBldg7[[#This Row],[Remediation Labor Costs]]="[enter $]"),"[autofill]",SUM(TestingDataBldg7[[#This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 s="75"/>
      <c r="P23" s="75"/>
      <c r="Q23" s="113">
        <f>IF(AND(TestingDataBldg7[[#This Row],[Remediation Material Costs]]="[enter $]",TestingDataBldg7[[#This Row],[Remediation Labor Costs]]="[enter $]"),"[autofill]",SUM(TestingDataBldg7[[#This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 s="75"/>
      <c r="P24" s="75"/>
      <c r="Q24" s="113">
        <f>IF(AND(TestingDataBldg7[[#This Row],[Remediation Material Costs]]="[enter $]",TestingDataBldg7[[#This Row],[Remediation Labor Costs]]="[enter $]"),"[autofill]",SUM(TestingDataBldg7[[#This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 s="75"/>
      <c r="P25" s="75"/>
      <c r="Q25" s="113">
        <f>IF(AND(TestingDataBldg7[[#This Row],[Remediation Material Costs]]="[enter $]",TestingDataBldg7[[#This Row],[Remediation Labor Costs]]="[enter $]"),"[autofill]",SUM(TestingDataBldg7[[#This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 s="75"/>
      <c r="P26" s="75"/>
      <c r="Q26" s="113">
        <f>IF(AND(TestingDataBldg7[[#This Row],[Remediation Material Costs]]="[enter $]",TestingDataBldg7[[#This Row],[Remediation Labor Costs]]="[enter $]"),"[autofill]",SUM(TestingDataBldg7[[#This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 s="75"/>
      <c r="P27" s="75"/>
      <c r="Q27" s="113">
        <f>IF(AND(TestingDataBldg7[[#This Row],[Remediation Material Costs]]="[enter $]",TestingDataBldg7[[#This Row],[Remediation Labor Costs]]="[enter $]"),"[autofill]",SUM(TestingDataBldg7[[#This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 s="75"/>
      <c r="P28" s="75"/>
      <c r="Q28" s="113">
        <f>IF(AND(TestingDataBldg7[[#This Row],[Remediation Material Costs]]="[enter $]",TestingDataBldg7[[#This Row],[Remediation Labor Costs]]="[enter $]"),"[autofill]",SUM(TestingDataBldg7[[#This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 s="75"/>
      <c r="P29" s="75"/>
      <c r="Q29" s="113">
        <f>IF(AND(TestingDataBldg7[[#This Row],[Remediation Material Costs]]="[enter $]",TestingDataBldg7[[#This Row],[Remediation Labor Costs]]="[enter $]"),"[autofill]",SUM(TestingDataBldg7[[#This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 s="75"/>
      <c r="P30" s="75"/>
      <c r="Q30" s="113">
        <f>IF(AND(TestingDataBldg7[[#This Row],[Remediation Material Costs]]="[enter $]",TestingDataBldg7[[#This Row],[Remediation Labor Costs]]="[enter $]"),"[autofill]",SUM(TestingDataBldg7[[#This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1" s="75"/>
      <c r="P31" s="75"/>
      <c r="Q31" s="113">
        <f>IF(AND(TestingDataBldg7[[#This Row],[Remediation Material Costs]]="[enter $]",TestingDataBldg7[[#This Row],[Remediation Labor Costs]]="[enter $]"),"[autofill]",SUM(TestingDataBldg7[[#This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2" s="76"/>
      <c r="P32" s="76"/>
      <c r="Q32" s="113">
        <f>IF(AND(TestingDataBldg7[[#This Row],[Remediation Material Costs]]="[enter $]",TestingDataBldg7[[#This Row],[Remediation Labor Costs]]="[enter $]"),"[autofill]",SUM(TestingDataBldg7[[#This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3" s="76"/>
      <c r="P33" s="76"/>
      <c r="Q33" s="113">
        <f>IF(AND(TestingDataBldg7[[#This Row],[Remediation Material Costs]]="[enter $]",TestingDataBldg7[[#This Row],[Remediation Labor Costs]]="[enter $]"),"[autofill]",SUM(TestingDataBldg7[[#This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4" s="76"/>
      <c r="P34" s="76"/>
      <c r="Q34" s="113">
        <f>IF(AND(TestingDataBldg7[[#This Row],[Remediation Material Costs]]="[enter $]",TestingDataBldg7[[#This Row],[Remediation Labor Costs]]="[enter $]"),"[autofill]",SUM(TestingDataBldg7[[#This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5" s="75"/>
      <c r="P35" s="75"/>
      <c r="Q35" s="113">
        <f>IF(AND(TestingDataBldg7[[#This Row],[Remediation Material Costs]]="[enter $]",TestingDataBldg7[[#This Row],[Remediation Labor Costs]]="[enter $]"),"[autofill]",SUM(TestingDataBldg7[[#This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6" s="75"/>
      <c r="P36" s="75"/>
      <c r="Q36" s="113">
        <f>IF(AND(TestingDataBldg7[[#This Row],[Remediation Material Costs]]="[enter $]",TestingDataBldg7[[#This Row],[Remediation Labor Costs]]="[enter $]"),"[autofill]",SUM(TestingDataBldg7[[#This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7" s="75"/>
      <c r="P37" s="75"/>
      <c r="Q37" s="113">
        <f>IF(AND(TestingDataBldg7[[#This Row],[Remediation Material Costs]]="[enter $]",TestingDataBldg7[[#This Row],[Remediation Labor Costs]]="[enter $]"),"[autofill]",SUM(TestingDataBldg7[[#This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8" s="75"/>
      <c r="P38" s="75"/>
      <c r="Q38" s="113">
        <f>IF(AND(TestingDataBldg7[[#This Row],[Remediation Material Costs]]="[enter $]",TestingDataBldg7[[#This Row],[Remediation Labor Costs]]="[enter $]"),"[autofill]",SUM(TestingDataBldg7[[#This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9" s="75"/>
      <c r="P39" s="75"/>
      <c r="Q39" s="113">
        <f>IF(AND(TestingDataBldg7[[#This Row],[Remediation Material Costs]]="[enter $]",TestingDataBldg7[[#This Row],[Remediation Labor Costs]]="[enter $]"),"[autofill]",SUM(TestingDataBldg7[[#This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0" s="75"/>
      <c r="P40" s="75"/>
      <c r="Q40" s="113">
        <f>IF(AND(TestingDataBldg7[[#This Row],[Remediation Material Costs]]="[enter $]",TestingDataBldg7[[#This Row],[Remediation Labor Costs]]="[enter $]"),"[autofill]",SUM(TestingDataBldg7[[#This Row],[Remediation Material Costs]:[Remediation Labor Costs]]))</f>
        <v>0</v>
      </c>
      <c r="R40" s="29"/>
    </row>
    <row r="41" spans="1:18" x14ac:dyDescent="0.25">
      <c r="B41" s="31"/>
      <c r="C41" s="32"/>
      <c r="D41" s="33"/>
      <c r="E41" s="34"/>
      <c r="F41" s="34"/>
      <c r="G41" s="34"/>
      <c r="H41" s="34"/>
      <c r="I41" s="75"/>
      <c r="J41" s="75"/>
      <c r="K41" s="79"/>
      <c r="L41" s="79"/>
      <c r="M4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1" s="75"/>
      <c r="P41" s="75"/>
      <c r="Q41" s="113">
        <f>IF(AND(TestingDataBldg7[[#This Row],[Remediation Material Costs]]="[enter $]",TestingDataBldg7[[#This Row],[Remediation Labor Costs]]="[enter $]"),"[autofill]",SUM(TestingDataBldg7[[#This Row],[Remediation Material Costs]:[Remediation Labor Costs]]))</f>
        <v>0</v>
      </c>
      <c r="R41" s="29"/>
    </row>
    <row r="42" spans="1:18" x14ac:dyDescent="0.25">
      <c r="B42" s="38"/>
      <c r="C42" s="39"/>
      <c r="D42" s="40"/>
      <c r="E42" s="41"/>
      <c r="F42" s="41"/>
      <c r="G42" s="41"/>
      <c r="H42" s="41"/>
      <c r="I42" s="77"/>
      <c r="J42" s="77"/>
      <c r="K42" s="82"/>
      <c r="L42" s="82"/>
      <c r="M4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2" s="77"/>
      <c r="P42" s="77"/>
      <c r="Q42" s="113">
        <f>IF(AND(TestingDataBldg7[[#This Row],[Remediation Material Costs]]="[enter $]",TestingDataBldg7[[#This Row],[Remediation Labor Costs]]="[enter $]"),"[autofill]",SUM(TestingDataBldg7[[#This Row],[Remediation Material Costs]:[Remediation Labor Costs]]))</f>
        <v>0</v>
      </c>
      <c r="R42" s="29"/>
    </row>
    <row r="43" spans="1:18" x14ac:dyDescent="0.25">
      <c r="B43" s="38"/>
      <c r="C43" s="39"/>
      <c r="D43" s="40"/>
      <c r="E43" s="41"/>
      <c r="F43" s="41"/>
      <c r="G43" s="41"/>
      <c r="H43" s="41"/>
      <c r="I43" s="77"/>
      <c r="J43" s="77"/>
      <c r="K43" s="82"/>
      <c r="L43" s="82"/>
      <c r="M4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3" s="77"/>
      <c r="P43" s="77"/>
      <c r="Q43" s="113">
        <f>IF(AND(TestingDataBldg7[[#This Row],[Remediation Material Costs]]="[enter $]",TestingDataBldg7[[#This Row],[Remediation Labor Costs]]="[enter $]"),"[autofill]",SUM(TestingDataBldg7[[#This Row],[Remediation Material Costs]:[Remediation Labor Costs]]))</f>
        <v>0</v>
      </c>
      <c r="R43" s="29"/>
    </row>
    <row r="44" spans="1:18" x14ac:dyDescent="0.25">
      <c r="B44" s="38"/>
      <c r="C44" s="39"/>
      <c r="D44" s="40"/>
      <c r="E44" s="41"/>
      <c r="F44" s="41"/>
      <c r="G44" s="41"/>
      <c r="H44" s="41"/>
      <c r="I44" s="77"/>
      <c r="J44" s="77"/>
      <c r="K44" s="82"/>
      <c r="L44" s="82"/>
      <c r="M4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4" s="77"/>
      <c r="P44" s="77"/>
      <c r="Q44" s="113">
        <f>IF(AND(TestingDataBldg7[[#This Row],[Remediation Material Costs]]="[enter $]",TestingDataBldg7[[#This Row],[Remediation Labor Costs]]="[enter $]"),"[autofill]",SUM(TestingDataBldg7[[#This Row],[Remediation Material Costs]:[Remediation Labor Costs]]))</f>
        <v>0</v>
      </c>
      <c r="R44" s="29"/>
    </row>
    <row r="45" spans="1:18" x14ac:dyDescent="0.25">
      <c r="B45" s="38"/>
      <c r="C45" s="39"/>
      <c r="D45" s="40"/>
      <c r="E45" s="41"/>
      <c r="F45" s="41"/>
      <c r="G45" s="41"/>
      <c r="H45" s="41"/>
      <c r="I45" s="77"/>
      <c r="J45" s="77"/>
      <c r="K45" s="82"/>
      <c r="L45" s="82"/>
      <c r="M4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5" s="77"/>
      <c r="P45" s="77"/>
      <c r="Q45" s="113">
        <f>IF(AND(TestingDataBldg7[[#This Row],[Remediation Material Costs]]="[enter $]",TestingDataBldg7[[#This Row],[Remediation Labor Costs]]="[enter $]"),"[autofill]",SUM(TestingDataBldg7[[#This Row],[Remediation Material Costs]:[Remediation Labor Costs]]))</f>
        <v>0</v>
      </c>
      <c r="R45" s="29"/>
    </row>
    <row r="46" spans="1:18" x14ac:dyDescent="0.25">
      <c r="B46" s="38"/>
      <c r="C46" s="39"/>
      <c r="D46" s="40"/>
      <c r="E46" s="41"/>
      <c r="F46" s="41"/>
      <c r="G46" s="41"/>
      <c r="H46" s="41"/>
      <c r="I46" s="77"/>
      <c r="J46" s="77"/>
      <c r="K46" s="82"/>
      <c r="L46" s="82"/>
      <c r="M4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6" s="77"/>
      <c r="P46" s="77"/>
      <c r="Q46" s="113">
        <f>IF(AND(TestingDataBldg7[[#This Row],[Remediation Material Costs]]="[enter $]",TestingDataBldg7[[#This Row],[Remediation Labor Costs]]="[enter $]"),"[autofill]",SUM(TestingDataBldg7[[#This Row],[Remediation Material Costs]:[Remediation Labor Costs]]))</f>
        <v>0</v>
      </c>
      <c r="R46" s="29"/>
    </row>
    <row r="47" spans="1:18" x14ac:dyDescent="0.25">
      <c r="B47" s="38"/>
      <c r="C47" s="39"/>
      <c r="D47" s="40"/>
      <c r="E47" s="41"/>
      <c r="F47" s="41"/>
      <c r="G47" s="41"/>
      <c r="H47" s="41"/>
      <c r="I47" s="77"/>
      <c r="J47" s="77"/>
      <c r="K47" s="82"/>
      <c r="L47" s="82"/>
      <c r="M4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7" s="77"/>
      <c r="P47" s="77"/>
      <c r="Q47" s="113">
        <f>IF(AND(TestingDataBldg7[[#This Row],[Remediation Material Costs]]="[enter $]",TestingDataBldg7[[#This Row],[Remediation Labor Costs]]="[enter $]"),"[autofill]",SUM(TestingDataBldg7[[#This Row],[Remediation Material Costs]:[Remediation Labor Costs]]))</f>
        <v>0</v>
      </c>
      <c r="R47" s="29"/>
    </row>
    <row r="48" spans="1:18" x14ac:dyDescent="0.25">
      <c r="B48" s="26"/>
      <c r="C48" s="30"/>
      <c r="D48" s="27"/>
      <c r="E48" s="28"/>
      <c r="F48" s="28"/>
      <c r="G48" s="28"/>
      <c r="H48" s="28"/>
      <c r="I48" s="74"/>
      <c r="J48" s="74"/>
      <c r="K48" s="83"/>
      <c r="L48" s="83"/>
      <c r="M4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8" s="74"/>
      <c r="P48" s="74"/>
      <c r="Q48" s="113">
        <f>IF(AND(TestingDataBldg7[[#This Row],[Remediation Material Costs]]="[enter $]",TestingDataBldg7[[#This Row],[Remediation Labor Costs]]="[enter $]"),"[autofill]",SUM(TestingDataBldg7[[#This Row],[Remediation Material Costs]:[Remediation Labor Costs]]))</f>
        <v>0</v>
      </c>
      <c r="R48" s="29"/>
    </row>
    <row r="49" spans="2:18" x14ac:dyDescent="0.25">
      <c r="B49" s="26"/>
      <c r="C49" s="30"/>
      <c r="D49" s="27"/>
      <c r="E49" s="28"/>
      <c r="F49" s="28"/>
      <c r="G49" s="28"/>
      <c r="H49" s="28"/>
      <c r="I49" s="74"/>
      <c r="J49" s="74"/>
      <c r="K49" s="83"/>
      <c r="L49" s="83"/>
      <c r="M4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4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49" s="74"/>
      <c r="P49" s="74"/>
      <c r="Q49" s="113">
        <f>IF(AND(TestingDataBldg7[[#This Row],[Remediation Material Costs]]="[enter $]",TestingDataBldg7[[#This Row],[Remediation Labor Costs]]="[enter $]"),"[autofill]",SUM(TestingDataBldg7[[#This Row],[Remediation Material Costs]:[Remediation Labor Costs]]))</f>
        <v>0</v>
      </c>
      <c r="R49" s="29"/>
    </row>
    <row r="50" spans="2:18" x14ac:dyDescent="0.25">
      <c r="B50" s="26"/>
      <c r="C50" s="30"/>
      <c r="D50" s="27"/>
      <c r="E50" s="28"/>
      <c r="F50" s="28"/>
      <c r="G50" s="28"/>
      <c r="H50" s="28"/>
      <c r="I50" s="74"/>
      <c r="J50" s="74"/>
      <c r="K50" s="83"/>
      <c r="L50" s="83"/>
      <c r="M5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0" s="74"/>
      <c r="P50" s="74"/>
      <c r="Q50" s="113">
        <f>IF(AND(TestingDataBldg7[[#This Row],[Remediation Material Costs]]="[enter $]",TestingDataBldg7[[#This Row],[Remediation Labor Costs]]="[enter $]"),"[autofill]",SUM(TestingDataBldg7[[#This Row],[Remediation Material Costs]:[Remediation Labor Costs]]))</f>
        <v>0</v>
      </c>
      <c r="R50" s="29"/>
    </row>
    <row r="51" spans="2:18" x14ac:dyDescent="0.25">
      <c r="B51" s="26"/>
      <c r="C51" s="30"/>
      <c r="D51" s="27"/>
      <c r="E51" s="28"/>
      <c r="F51" s="28"/>
      <c r="G51" s="28"/>
      <c r="H51" s="28"/>
      <c r="I51" s="74"/>
      <c r="J51" s="74"/>
      <c r="K51" s="83"/>
      <c r="L51" s="83"/>
      <c r="M5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1" s="74"/>
      <c r="P51" s="74"/>
      <c r="Q51" s="113">
        <f>IF(AND(TestingDataBldg7[[#This Row],[Remediation Material Costs]]="[enter $]",TestingDataBldg7[[#This Row],[Remediation Labor Costs]]="[enter $]"),"[autofill]",SUM(TestingDataBldg7[[#This Row],[Remediation Material Costs]:[Remediation Labor Costs]]))</f>
        <v>0</v>
      </c>
      <c r="R51" s="29"/>
    </row>
    <row r="52" spans="2:18" x14ac:dyDescent="0.25">
      <c r="B52" s="26"/>
      <c r="C52" s="30"/>
      <c r="D52" s="27"/>
      <c r="E52" s="28"/>
      <c r="F52" s="28"/>
      <c r="G52" s="28"/>
      <c r="H52" s="28"/>
      <c r="I52" s="74"/>
      <c r="J52" s="74"/>
      <c r="K52" s="83"/>
      <c r="L52" s="83"/>
      <c r="M5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2" s="74"/>
      <c r="P52" s="74"/>
      <c r="Q52" s="113">
        <f>IF(AND(TestingDataBldg7[[#This Row],[Remediation Material Costs]]="[enter $]",TestingDataBldg7[[#This Row],[Remediation Labor Costs]]="[enter $]"),"[autofill]",SUM(TestingDataBldg7[[#This Row],[Remediation Material Costs]:[Remediation Labor Costs]]))</f>
        <v>0</v>
      </c>
      <c r="R52" s="29"/>
    </row>
    <row r="53" spans="2:18" x14ac:dyDescent="0.25">
      <c r="B53" s="26"/>
      <c r="C53" s="30"/>
      <c r="D53" s="27"/>
      <c r="E53" s="28"/>
      <c r="F53" s="28"/>
      <c r="G53" s="28"/>
      <c r="H53" s="28"/>
      <c r="I53" s="74"/>
      <c r="J53" s="74"/>
      <c r="K53" s="83"/>
      <c r="L53" s="83"/>
      <c r="M5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3" s="74"/>
      <c r="P53" s="74"/>
      <c r="Q53" s="113">
        <f>IF(AND(TestingDataBldg7[[#This Row],[Remediation Material Costs]]="[enter $]",TestingDataBldg7[[#This Row],[Remediation Labor Costs]]="[enter $]"),"[autofill]",SUM(TestingDataBldg7[[#This Row],[Remediation Material Costs]:[Remediation Labor Costs]]))</f>
        <v>0</v>
      </c>
      <c r="R53" s="29"/>
    </row>
    <row r="54" spans="2:18" x14ac:dyDescent="0.25">
      <c r="B54" s="26"/>
      <c r="C54" s="30"/>
      <c r="D54" s="27"/>
      <c r="E54" s="28"/>
      <c r="F54" s="28"/>
      <c r="G54" s="28"/>
      <c r="H54" s="28"/>
      <c r="I54" s="74"/>
      <c r="J54" s="74"/>
      <c r="K54" s="83"/>
      <c r="L54" s="83"/>
      <c r="M5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4" s="74"/>
      <c r="P54" s="74"/>
      <c r="Q54" s="113">
        <f>IF(AND(TestingDataBldg7[[#This Row],[Remediation Material Costs]]="[enter $]",TestingDataBldg7[[#This Row],[Remediation Labor Costs]]="[enter $]"),"[autofill]",SUM(TestingDataBldg7[[#This Row],[Remediation Material Costs]:[Remediation Labor Costs]]))</f>
        <v>0</v>
      </c>
      <c r="R54" s="29"/>
    </row>
    <row r="55" spans="2:18" x14ac:dyDescent="0.25">
      <c r="B55" s="26"/>
      <c r="C55" s="30"/>
      <c r="D55" s="27"/>
      <c r="E55" s="28"/>
      <c r="F55" s="28"/>
      <c r="G55" s="28"/>
      <c r="H55" s="28"/>
      <c r="I55" s="74"/>
      <c r="J55" s="74"/>
      <c r="K55" s="83"/>
      <c r="L55" s="83"/>
      <c r="M5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5" s="74"/>
      <c r="P55" s="74"/>
      <c r="Q55" s="113">
        <f>IF(AND(TestingDataBldg7[[#This Row],[Remediation Material Costs]]="[enter $]",TestingDataBldg7[[#This Row],[Remediation Labor Costs]]="[enter $]"),"[autofill]",SUM(TestingDataBldg7[[#This Row],[Remediation Material Costs]:[Remediation Labor Costs]]))</f>
        <v>0</v>
      </c>
      <c r="R55" s="29"/>
    </row>
    <row r="56" spans="2:18" x14ac:dyDescent="0.25">
      <c r="B56" s="26"/>
      <c r="C56" s="30"/>
      <c r="D56" s="27"/>
      <c r="E56" s="28"/>
      <c r="F56" s="28"/>
      <c r="G56" s="28"/>
      <c r="H56" s="28"/>
      <c r="I56" s="74"/>
      <c r="J56" s="74"/>
      <c r="K56" s="83"/>
      <c r="L56" s="83"/>
      <c r="M5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6" s="74"/>
      <c r="P56" s="74"/>
      <c r="Q56" s="113">
        <f>IF(AND(TestingDataBldg7[[#This Row],[Remediation Material Costs]]="[enter $]",TestingDataBldg7[[#This Row],[Remediation Labor Costs]]="[enter $]"),"[autofill]",SUM(TestingDataBldg7[[#This Row],[Remediation Material Costs]:[Remediation Labor Costs]]))</f>
        <v>0</v>
      </c>
      <c r="R56" s="29"/>
    </row>
    <row r="57" spans="2:18" x14ac:dyDescent="0.25">
      <c r="B57" s="26"/>
      <c r="C57" s="30"/>
      <c r="D57" s="27"/>
      <c r="E57" s="28"/>
      <c r="F57" s="28"/>
      <c r="G57" s="28"/>
      <c r="H57" s="28"/>
      <c r="I57" s="74"/>
      <c r="J57" s="74"/>
      <c r="K57" s="83"/>
      <c r="L57" s="83"/>
      <c r="M5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7" s="74"/>
      <c r="P57" s="74"/>
      <c r="Q57" s="113">
        <f>IF(AND(TestingDataBldg7[[#This Row],[Remediation Material Costs]]="[enter $]",TestingDataBldg7[[#This Row],[Remediation Labor Costs]]="[enter $]"),"[autofill]",SUM(TestingDataBldg7[[#This Row],[Remediation Material Costs]:[Remediation Labor Costs]]))</f>
        <v>0</v>
      </c>
      <c r="R57" s="29"/>
    </row>
    <row r="58" spans="2:18" x14ac:dyDescent="0.25">
      <c r="B58" s="26"/>
      <c r="C58" s="30"/>
      <c r="D58" s="27"/>
      <c r="E58" s="28"/>
      <c r="F58" s="28"/>
      <c r="G58" s="28"/>
      <c r="H58" s="28"/>
      <c r="I58" s="74"/>
      <c r="J58" s="74"/>
      <c r="K58" s="83"/>
      <c r="L58" s="83"/>
      <c r="M5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8" s="74"/>
      <c r="P58" s="74"/>
      <c r="Q58" s="113">
        <f>IF(AND(TestingDataBldg7[[#This Row],[Remediation Material Costs]]="[enter $]",TestingDataBldg7[[#This Row],[Remediation Labor Costs]]="[enter $]"),"[autofill]",SUM(TestingDataBldg7[[#This Row],[Remediation Material Costs]:[Remediation Labor Costs]]))</f>
        <v>0</v>
      </c>
      <c r="R58" s="29"/>
    </row>
    <row r="59" spans="2:18" x14ac:dyDescent="0.25">
      <c r="B59" s="26"/>
      <c r="C59" s="30"/>
      <c r="D59" s="27"/>
      <c r="E59" s="28"/>
      <c r="F59" s="28"/>
      <c r="G59" s="28"/>
      <c r="H59" s="28"/>
      <c r="I59" s="74"/>
      <c r="J59" s="74"/>
      <c r="K59" s="83"/>
      <c r="L59" s="83"/>
      <c r="M5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5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59" s="74"/>
      <c r="P59" s="74"/>
      <c r="Q59" s="113">
        <f>IF(AND(TestingDataBldg7[[#This Row],[Remediation Material Costs]]="[enter $]",TestingDataBldg7[[#This Row],[Remediation Labor Costs]]="[enter $]"),"[autofill]",SUM(TestingDataBldg7[[#This Row],[Remediation Material Costs]:[Remediation Labor Costs]]))</f>
        <v>0</v>
      </c>
      <c r="R59" s="29"/>
    </row>
    <row r="60" spans="2:18" x14ac:dyDescent="0.25">
      <c r="B60" s="26"/>
      <c r="C60" s="30"/>
      <c r="D60" s="27"/>
      <c r="E60" s="28"/>
      <c r="F60" s="28"/>
      <c r="G60" s="28"/>
      <c r="H60" s="28"/>
      <c r="I60" s="74"/>
      <c r="J60" s="74"/>
      <c r="K60" s="83"/>
      <c r="L60" s="83"/>
      <c r="M6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0" s="74"/>
      <c r="P60" s="74"/>
      <c r="Q60" s="113">
        <f>IF(AND(TestingDataBldg7[[#This Row],[Remediation Material Costs]]="[enter $]",TestingDataBldg7[[#This Row],[Remediation Labor Costs]]="[enter $]"),"[autofill]",SUM(TestingDataBldg7[[#This Row],[Remediation Material Costs]:[Remediation Labor Costs]]))</f>
        <v>0</v>
      </c>
      <c r="R60" s="29"/>
    </row>
    <row r="61" spans="2:18" x14ac:dyDescent="0.25">
      <c r="B61" s="26"/>
      <c r="C61" s="30"/>
      <c r="D61" s="27"/>
      <c r="E61" s="28"/>
      <c r="F61" s="28"/>
      <c r="G61" s="28"/>
      <c r="H61" s="28"/>
      <c r="I61" s="74"/>
      <c r="J61" s="74"/>
      <c r="K61" s="83"/>
      <c r="L61" s="83"/>
      <c r="M6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1" s="74"/>
      <c r="P61" s="74"/>
      <c r="Q61" s="113">
        <f>IF(AND(TestingDataBldg7[[#This Row],[Remediation Material Costs]]="[enter $]",TestingDataBldg7[[#This Row],[Remediation Labor Costs]]="[enter $]"),"[autofill]",SUM(TestingDataBldg7[[#This Row],[Remediation Material Costs]:[Remediation Labor Costs]]))</f>
        <v>0</v>
      </c>
      <c r="R61" s="29"/>
    </row>
    <row r="62" spans="2:18" x14ac:dyDescent="0.25">
      <c r="B62" s="26"/>
      <c r="C62" s="30"/>
      <c r="D62" s="27"/>
      <c r="E62" s="28"/>
      <c r="F62" s="28"/>
      <c r="G62" s="28"/>
      <c r="H62" s="28"/>
      <c r="I62" s="74"/>
      <c r="J62" s="74"/>
      <c r="K62" s="83"/>
      <c r="L62" s="83"/>
      <c r="M6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2" s="74"/>
      <c r="P62" s="74"/>
      <c r="Q62" s="113">
        <f>IF(AND(TestingDataBldg7[[#This Row],[Remediation Material Costs]]="[enter $]",TestingDataBldg7[[#This Row],[Remediation Labor Costs]]="[enter $]"),"[autofill]",SUM(TestingDataBldg7[[#This Row],[Remediation Material Costs]:[Remediation Labor Costs]]))</f>
        <v>0</v>
      </c>
      <c r="R62" s="29"/>
    </row>
    <row r="63" spans="2:18" x14ac:dyDescent="0.25">
      <c r="B63" s="26"/>
      <c r="C63" s="30"/>
      <c r="D63" s="27"/>
      <c r="E63" s="28"/>
      <c r="F63" s="28"/>
      <c r="G63" s="28"/>
      <c r="H63" s="28"/>
      <c r="I63" s="74"/>
      <c r="J63" s="74"/>
      <c r="K63" s="83"/>
      <c r="L63" s="83"/>
      <c r="M6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3" s="74"/>
      <c r="P63" s="74"/>
      <c r="Q63" s="113">
        <f>IF(AND(TestingDataBldg7[[#This Row],[Remediation Material Costs]]="[enter $]",TestingDataBldg7[[#This Row],[Remediation Labor Costs]]="[enter $]"),"[autofill]",SUM(TestingDataBldg7[[#This Row],[Remediation Material Costs]:[Remediation Labor Costs]]))</f>
        <v>0</v>
      </c>
      <c r="R63" s="29"/>
    </row>
    <row r="64" spans="2:18" x14ac:dyDescent="0.25">
      <c r="B64" s="26"/>
      <c r="C64" s="30"/>
      <c r="D64" s="27"/>
      <c r="E64" s="28"/>
      <c r="F64" s="28"/>
      <c r="G64" s="28"/>
      <c r="H64" s="28"/>
      <c r="I64" s="74"/>
      <c r="J64" s="74"/>
      <c r="K64" s="83"/>
      <c r="L64" s="83"/>
      <c r="M6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4" s="74"/>
      <c r="P64" s="74"/>
      <c r="Q64" s="113">
        <f>IF(AND(TestingDataBldg7[[#This Row],[Remediation Material Costs]]="[enter $]",TestingDataBldg7[[#This Row],[Remediation Labor Costs]]="[enter $]"),"[autofill]",SUM(TestingDataBldg7[[#This Row],[Remediation Material Costs]:[Remediation Labor Costs]]))</f>
        <v>0</v>
      </c>
      <c r="R64" s="29"/>
    </row>
    <row r="65" spans="2:18" x14ac:dyDescent="0.25">
      <c r="B65" s="26"/>
      <c r="C65" s="30"/>
      <c r="D65" s="27"/>
      <c r="E65" s="28"/>
      <c r="F65" s="28"/>
      <c r="G65" s="28"/>
      <c r="H65" s="28"/>
      <c r="I65" s="74"/>
      <c r="J65" s="74"/>
      <c r="K65" s="83"/>
      <c r="L65" s="83"/>
      <c r="M6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5" s="74"/>
      <c r="P65" s="74"/>
      <c r="Q65" s="113">
        <f>IF(AND(TestingDataBldg7[[#This Row],[Remediation Material Costs]]="[enter $]",TestingDataBldg7[[#This Row],[Remediation Labor Costs]]="[enter $]"),"[autofill]",SUM(TestingDataBldg7[[#This Row],[Remediation Material Costs]:[Remediation Labor Costs]]))</f>
        <v>0</v>
      </c>
      <c r="R65" s="29"/>
    </row>
    <row r="66" spans="2:18" x14ac:dyDescent="0.25">
      <c r="B66" s="26"/>
      <c r="C66" s="30"/>
      <c r="D66" s="27"/>
      <c r="E66" s="28"/>
      <c r="F66" s="28"/>
      <c r="G66" s="28"/>
      <c r="H66" s="28"/>
      <c r="I66" s="74"/>
      <c r="J66" s="74"/>
      <c r="K66" s="83"/>
      <c r="L66" s="83"/>
      <c r="M6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6" s="74"/>
      <c r="P66" s="74"/>
      <c r="Q66" s="113">
        <f>IF(AND(TestingDataBldg7[[#This Row],[Remediation Material Costs]]="[enter $]",TestingDataBldg7[[#This Row],[Remediation Labor Costs]]="[enter $]"),"[autofill]",SUM(TestingDataBldg7[[#This Row],[Remediation Material Costs]:[Remediation Labor Costs]]))</f>
        <v>0</v>
      </c>
      <c r="R66" s="29"/>
    </row>
    <row r="67" spans="2:18" x14ac:dyDescent="0.25">
      <c r="B67" s="26"/>
      <c r="C67" s="30"/>
      <c r="D67" s="27"/>
      <c r="E67" s="28"/>
      <c r="F67" s="28"/>
      <c r="G67" s="28"/>
      <c r="H67" s="28"/>
      <c r="I67" s="74"/>
      <c r="J67" s="74"/>
      <c r="K67" s="83"/>
      <c r="L67" s="83"/>
      <c r="M6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7" s="74"/>
      <c r="P67" s="74"/>
      <c r="Q67" s="113">
        <f>IF(AND(TestingDataBldg7[[#This Row],[Remediation Material Costs]]="[enter $]",TestingDataBldg7[[#This Row],[Remediation Labor Costs]]="[enter $]"),"[autofill]",SUM(TestingDataBldg7[[#This Row],[Remediation Material Costs]:[Remediation Labor Costs]]))</f>
        <v>0</v>
      </c>
      <c r="R67" s="29"/>
    </row>
    <row r="68" spans="2:18" x14ac:dyDescent="0.25">
      <c r="B68" s="26"/>
      <c r="C68" s="30"/>
      <c r="D68" s="27"/>
      <c r="E68" s="28"/>
      <c r="F68" s="28"/>
      <c r="G68" s="28"/>
      <c r="H68" s="28"/>
      <c r="I68" s="74"/>
      <c r="J68" s="74"/>
      <c r="K68" s="83"/>
      <c r="L68" s="83"/>
      <c r="M6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8" s="74"/>
      <c r="P68" s="74"/>
      <c r="Q68" s="113">
        <f>IF(AND(TestingDataBldg7[[#This Row],[Remediation Material Costs]]="[enter $]",TestingDataBldg7[[#This Row],[Remediation Labor Costs]]="[enter $]"),"[autofill]",SUM(TestingDataBldg7[[#This Row],[Remediation Material Costs]:[Remediation Labor Costs]]))</f>
        <v>0</v>
      </c>
      <c r="R68" s="29"/>
    </row>
    <row r="69" spans="2:18" x14ac:dyDescent="0.25">
      <c r="B69" s="26"/>
      <c r="C69" s="30"/>
      <c r="D69" s="27"/>
      <c r="E69" s="28"/>
      <c r="F69" s="28"/>
      <c r="G69" s="28"/>
      <c r="H69" s="28"/>
      <c r="I69" s="74"/>
      <c r="J69" s="74"/>
      <c r="K69" s="83"/>
      <c r="L69" s="83"/>
      <c r="M6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6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69" s="74"/>
      <c r="P69" s="74"/>
      <c r="Q69" s="113">
        <f>IF(AND(TestingDataBldg7[[#This Row],[Remediation Material Costs]]="[enter $]",TestingDataBldg7[[#This Row],[Remediation Labor Costs]]="[enter $]"),"[autofill]",SUM(TestingDataBldg7[[#This Row],[Remediation Material Costs]:[Remediation Labor Costs]]))</f>
        <v>0</v>
      </c>
      <c r="R69" s="29"/>
    </row>
    <row r="70" spans="2:18" x14ac:dyDescent="0.25">
      <c r="B70" s="26"/>
      <c r="C70" s="30"/>
      <c r="D70" s="27"/>
      <c r="E70" s="28"/>
      <c r="F70" s="28"/>
      <c r="G70" s="28"/>
      <c r="H70" s="28"/>
      <c r="I70" s="74"/>
      <c r="J70" s="74"/>
      <c r="K70" s="83"/>
      <c r="L70" s="83"/>
      <c r="M7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0" s="74"/>
      <c r="P70" s="74"/>
      <c r="Q70" s="113">
        <f>IF(AND(TestingDataBldg7[[#This Row],[Remediation Material Costs]]="[enter $]",TestingDataBldg7[[#This Row],[Remediation Labor Costs]]="[enter $]"),"[autofill]",SUM(TestingDataBldg7[[#This Row],[Remediation Material Costs]:[Remediation Labor Costs]]))</f>
        <v>0</v>
      </c>
      <c r="R70" s="29"/>
    </row>
    <row r="71" spans="2:18" x14ac:dyDescent="0.25">
      <c r="B71" s="26"/>
      <c r="C71" s="30"/>
      <c r="D71" s="27"/>
      <c r="E71" s="28"/>
      <c r="F71" s="28"/>
      <c r="G71" s="28"/>
      <c r="H71" s="28"/>
      <c r="I71" s="74"/>
      <c r="J71" s="74"/>
      <c r="K71" s="83"/>
      <c r="L71" s="83"/>
      <c r="M7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1" s="74"/>
      <c r="P71" s="74"/>
      <c r="Q71" s="113">
        <f>IF(AND(TestingDataBldg7[[#This Row],[Remediation Material Costs]]="[enter $]",TestingDataBldg7[[#This Row],[Remediation Labor Costs]]="[enter $]"),"[autofill]",SUM(TestingDataBldg7[[#This Row],[Remediation Material Costs]:[Remediation Labor Costs]]))</f>
        <v>0</v>
      </c>
      <c r="R71" s="29"/>
    </row>
    <row r="72" spans="2:18" x14ac:dyDescent="0.25">
      <c r="B72" s="26"/>
      <c r="C72" s="30"/>
      <c r="D72" s="27"/>
      <c r="E72" s="28"/>
      <c r="F72" s="28"/>
      <c r="G72" s="28"/>
      <c r="H72" s="28"/>
      <c r="I72" s="74"/>
      <c r="J72" s="74"/>
      <c r="K72" s="83"/>
      <c r="L72" s="83"/>
      <c r="M7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2" s="74"/>
      <c r="P72" s="74"/>
      <c r="Q72" s="113">
        <f>IF(AND(TestingDataBldg7[[#This Row],[Remediation Material Costs]]="[enter $]",TestingDataBldg7[[#This Row],[Remediation Labor Costs]]="[enter $]"),"[autofill]",SUM(TestingDataBldg7[[#This Row],[Remediation Material Costs]:[Remediation Labor Costs]]))</f>
        <v>0</v>
      </c>
      <c r="R72" s="29"/>
    </row>
    <row r="73" spans="2:18" x14ac:dyDescent="0.25">
      <c r="B73" s="26"/>
      <c r="C73" s="30"/>
      <c r="D73" s="27"/>
      <c r="E73" s="28"/>
      <c r="F73" s="28"/>
      <c r="G73" s="28"/>
      <c r="H73" s="28"/>
      <c r="I73" s="74"/>
      <c r="J73" s="74"/>
      <c r="K73" s="83"/>
      <c r="L73" s="83"/>
      <c r="M7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3" s="74"/>
      <c r="P73" s="74"/>
      <c r="Q73" s="113">
        <f>IF(AND(TestingDataBldg7[[#This Row],[Remediation Material Costs]]="[enter $]",TestingDataBldg7[[#This Row],[Remediation Labor Costs]]="[enter $]"),"[autofill]",SUM(TestingDataBldg7[[#This Row],[Remediation Material Costs]:[Remediation Labor Costs]]))</f>
        <v>0</v>
      </c>
      <c r="R73" s="29"/>
    </row>
    <row r="74" spans="2:18" x14ac:dyDescent="0.25">
      <c r="B74" s="26"/>
      <c r="C74" s="30"/>
      <c r="D74" s="27"/>
      <c r="E74" s="28"/>
      <c r="F74" s="28"/>
      <c r="G74" s="28"/>
      <c r="H74" s="28"/>
      <c r="I74" s="74"/>
      <c r="J74" s="74"/>
      <c r="K74" s="83"/>
      <c r="L74" s="83"/>
      <c r="M7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4" s="74"/>
      <c r="P74" s="74"/>
      <c r="Q74" s="113">
        <f>IF(AND(TestingDataBldg7[[#This Row],[Remediation Material Costs]]="[enter $]",TestingDataBldg7[[#This Row],[Remediation Labor Costs]]="[enter $]"),"[autofill]",SUM(TestingDataBldg7[[#This Row],[Remediation Material Costs]:[Remediation Labor Costs]]))</f>
        <v>0</v>
      </c>
      <c r="R74" s="29"/>
    </row>
    <row r="75" spans="2:18" x14ac:dyDescent="0.25">
      <c r="B75" s="26"/>
      <c r="C75" s="30"/>
      <c r="D75" s="27"/>
      <c r="E75" s="28"/>
      <c r="F75" s="28"/>
      <c r="G75" s="28"/>
      <c r="H75" s="28"/>
      <c r="I75" s="74"/>
      <c r="J75" s="74"/>
      <c r="K75" s="83"/>
      <c r="L75" s="83"/>
      <c r="M7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5" s="74"/>
      <c r="P75" s="74"/>
      <c r="Q75" s="113">
        <f>IF(AND(TestingDataBldg7[[#This Row],[Remediation Material Costs]]="[enter $]",TestingDataBldg7[[#This Row],[Remediation Labor Costs]]="[enter $]"),"[autofill]",SUM(TestingDataBldg7[[#This Row],[Remediation Material Costs]:[Remediation Labor Costs]]))</f>
        <v>0</v>
      </c>
      <c r="R75" s="29"/>
    </row>
    <row r="76" spans="2:18" x14ac:dyDescent="0.25">
      <c r="B76" s="26"/>
      <c r="C76" s="30"/>
      <c r="D76" s="27"/>
      <c r="E76" s="28"/>
      <c r="F76" s="28"/>
      <c r="G76" s="28"/>
      <c r="H76" s="28"/>
      <c r="I76" s="74"/>
      <c r="J76" s="74"/>
      <c r="K76" s="83"/>
      <c r="L76" s="83"/>
      <c r="M7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6" s="74"/>
      <c r="P76" s="74"/>
      <c r="Q76" s="113">
        <f>IF(AND(TestingDataBldg7[[#This Row],[Remediation Material Costs]]="[enter $]",TestingDataBldg7[[#This Row],[Remediation Labor Costs]]="[enter $]"),"[autofill]",SUM(TestingDataBldg7[[#This Row],[Remediation Material Costs]:[Remediation Labor Costs]]))</f>
        <v>0</v>
      </c>
      <c r="R76" s="29"/>
    </row>
    <row r="77" spans="2:18" x14ac:dyDescent="0.25">
      <c r="B77" s="26"/>
      <c r="C77" s="30"/>
      <c r="D77" s="27"/>
      <c r="E77" s="28"/>
      <c r="F77" s="28"/>
      <c r="G77" s="28"/>
      <c r="H77" s="28"/>
      <c r="I77" s="74"/>
      <c r="J77" s="74"/>
      <c r="K77" s="83"/>
      <c r="L77" s="83"/>
      <c r="M7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7" s="74"/>
      <c r="P77" s="74"/>
      <c r="Q77" s="113">
        <f>IF(AND(TestingDataBldg7[[#This Row],[Remediation Material Costs]]="[enter $]",TestingDataBldg7[[#This Row],[Remediation Labor Costs]]="[enter $]"),"[autofill]",SUM(TestingDataBldg7[[#This Row],[Remediation Material Costs]:[Remediation Labor Costs]]))</f>
        <v>0</v>
      </c>
      <c r="R77" s="29"/>
    </row>
    <row r="78" spans="2:18" x14ac:dyDescent="0.25">
      <c r="B78" s="26"/>
      <c r="C78" s="30"/>
      <c r="D78" s="27"/>
      <c r="E78" s="28"/>
      <c r="F78" s="28"/>
      <c r="G78" s="28"/>
      <c r="H78" s="28"/>
      <c r="I78" s="74"/>
      <c r="J78" s="74"/>
      <c r="K78" s="83"/>
      <c r="L78" s="83"/>
      <c r="M7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8" s="74"/>
      <c r="P78" s="74"/>
      <c r="Q78" s="113">
        <f>IF(AND(TestingDataBldg7[[#This Row],[Remediation Material Costs]]="[enter $]",TestingDataBldg7[[#This Row],[Remediation Labor Costs]]="[enter $]"),"[autofill]",SUM(TestingDataBldg7[[#This Row],[Remediation Material Costs]:[Remediation Labor Costs]]))</f>
        <v>0</v>
      </c>
      <c r="R78" s="29"/>
    </row>
    <row r="79" spans="2:18" x14ac:dyDescent="0.25">
      <c r="B79" s="26"/>
      <c r="C79" s="30"/>
      <c r="D79" s="27"/>
      <c r="E79" s="28"/>
      <c r="F79" s="28"/>
      <c r="G79" s="28"/>
      <c r="H79" s="28"/>
      <c r="I79" s="74"/>
      <c r="J79" s="74"/>
      <c r="K79" s="83"/>
      <c r="L79" s="83"/>
      <c r="M7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7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79" s="74"/>
      <c r="P79" s="74"/>
      <c r="Q79" s="113">
        <f>IF(AND(TestingDataBldg7[[#This Row],[Remediation Material Costs]]="[enter $]",TestingDataBldg7[[#This Row],[Remediation Labor Costs]]="[enter $]"),"[autofill]",SUM(TestingDataBldg7[[#This Row],[Remediation Material Costs]:[Remediation Labor Costs]]))</f>
        <v>0</v>
      </c>
      <c r="R79" s="29"/>
    </row>
    <row r="80" spans="2:18" x14ac:dyDescent="0.25">
      <c r="B80" s="26"/>
      <c r="C80" s="30"/>
      <c r="D80" s="27"/>
      <c r="E80" s="28"/>
      <c r="F80" s="28"/>
      <c r="G80" s="28"/>
      <c r="H80" s="28"/>
      <c r="I80" s="74"/>
      <c r="J80" s="74"/>
      <c r="K80" s="83"/>
      <c r="L80" s="83"/>
      <c r="M8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0" s="74"/>
      <c r="P80" s="74"/>
      <c r="Q80" s="113">
        <f>IF(AND(TestingDataBldg7[[#This Row],[Remediation Material Costs]]="[enter $]",TestingDataBldg7[[#This Row],[Remediation Labor Costs]]="[enter $]"),"[autofill]",SUM(TestingDataBldg7[[#This Row],[Remediation Material Costs]:[Remediation Labor Costs]]))</f>
        <v>0</v>
      </c>
      <c r="R80" s="29"/>
    </row>
    <row r="81" spans="2:18" x14ac:dyDescent="0.25">
      <c r="B81" s="26"/>
      <c r="C81" s="30"/>
      <c r="D81" s="27"/>
      <c r="E81" s="28"/>
      <c r="F81" s="28"/>
      <c r="G81" s="28"/>
      <c r="H81" s="28"/>
      <c r="I81" s="74"/>
      <c r="J81" s="74"/>
      <c r="K81" s="83"/>
      <c r="L81" s="83"/>
      <c r="M8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1" s="74"/>
      <c r="P81" s="74"/>
      <c r="Q81" s="113">
        <f>IF(AND(TestingDataBldg7[[#This Row],[Remediation Material Costs]]="[enter $]",TestingDataBldg7[[#This Row],[Remediation Labor Costs]]="[enter $]"),"[autofill]",SUM(TestingDataBldg7[[#This Row],[Remediation Material Costs]:[Remediation Labor Costs]]))</f>
        <v>0</v>
      </c>
      <c r="R81" s="29"/>
    </row>
    <row r="82" spans="2:18" x14ac:dyDescent="0.25">
      <c r="B82" s="26"/>
      <c r="C82" s="30"/>
      <c r="D82" s="27"/>
      <c r="E82" s="28"/>
      <c r="F82" s="28"/>
      <c r="G82" s="28"/>
      <c r="H82" s="28"/>
      <c r="I82" s="74"/>
      <c r="J82" s="74"/>
      <c r="K82" s="83"/>
      <c r="L82" s="83"/>
      <c r="M8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2" s="74"/>
      <c r="P82" s="74"/>
      <c r="Q82" s="113">
        <f>IF(AND(TestingDataBldg7[[#This Row],[Remediation Material Costs]]="[enter $]",TestingDataBldg7[[#This Row],[Remediation Labor Costs]]="[enter $]"),"[autofill]",SUM(TestingDataBldg7[[#This Row],[Remediation Material Costs]:[Remediation Labor Costs]]))</f>
        <v>0</v>
      </c>
      <c r="R82" s="29"/>
    </row>
    <row r="83" spans="2:18" x14ac:dyDescent="0.25">
      <c r="B83" s="26"/>
      <c r="C83" s="30"/>
      <c r="D83" s="27"/>
      <c r="E83" s="28"/>
      <c r="F83" s="28"/>
      <c r="G83" s="28"/>
      <c r="H83" s="28"/>
      <c r="I83" s="74"/>
      <c r="J83" s="74"/>
      <c r="K83" s="83"/>
      <c r="L83" s="83"/>
      <c r="M8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3" s="74"/>
      <c r="P83" s="74"/>
      <c r="Q83" s="113">
        <f>IF(AND(TestingDataBldg7[[#This Row],[Remediation Material Costs]]="[enter $]",TestingDataBldg7[[#This Row],[Remediation Labor Costs]]="[enter $]"),"[autofill]",SUM(TestingDataBldg7[[#This Row],[Remediation Material Costs]:[Remediation Labor Costs]]))</f>
        <v>0</v>
      </c>
      <c r="R83" s="29"/>
    </row>
    <row r="84" spans="2:18" x14ac:dyDescent="0.25">
      <c r="B84" s="26"/>
      <c r="C84" s="30"/>
      <c r="D84" s="27"/>
      <c r="E84" s="28"/>
      <c r="F84" s="28"/>
      <c r="G84" s="28"/>
      <c r="H84" s="28"/>
      <c r="I84" s="74"/>
      <c r="J84" s="74"/>
      <c r="K84" s="83"/>
      <c r="L84" s="83"/>
      <c r="M8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4" s="74"/>
      <c r="P84" s="74"/>
      <c r="Q84" s="113">
        <f>IF(AND(TestingDataBldg7[[#This Row],[Remediation Material Costs]]="[enter $]",TestingDataBldg7[[#This Row],[Remediation Labor Costs]]="[enter $]"),"[autofill]",SUM(TestingDataBldg7[[#This Row],[Remediation Material Costs]:[Remediation Labor Costs]]))</f>
        <v>0</v>
      </c>
      <c r="R84" s="29"/>
    </row>
    <row r="85" spans="2:18" x14ac:dyDescent="0.25">
      <c r="B85" s="26"/>
      <c r="C85" s="30"/>
      <c r="D85" s="27"/>
      <c r="E85" s="28"/>
      <c r="F85" s="28"/>
      <c r="G85" s="28"/>
      <c r="H85" s="28"/>
      <c r="I85" s="74"/>
      <c r="J85" s="74"/>
      <c r="K85" s="83"/>
      <c r="L85" s="83"/>
      <c r="M8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5" s="74"/>
      <c r="P85" s="74"/>
      <c r="Q85" s="113">
        <f>IF(AND(TestingDataBldg7[[#This Row],[Remediation Material Costs]]="[enter $]",TestingDataBldg7[[#This Row],[Remediation Labor Costs]]="[enter $]"),"[autofill]",SUM(TestingDataBldg7[[#This Row],[Remediation Material Costs]:[Remediation Labor Costs]]))</f>
        <v>0</v>
      </c>
      <c r="R85" s="29"/>
    </row>
    <row r="86" spans="2:18" x14ac:dyDescent="0.25">
      <c r="B86" s="26"/>
      <c r="C86" s="30"/>
      <c r="D86" s="27"/>
      <c r="E86" s="28"/>
      <c r="F86" s="28"/>
      <c r="G86" s="28"/>
      <c r="H86" s="28"/>
      <c r="I86" s="74"/>
      <c r="J86" s="74"/>
      <c r="K86" s="83"/>
      <c r="L86" s="83"/>
      <c r="M8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6" s="74"/>
      <c r="P86" s="74"/>
      <c r="Q86" s="113">
        <f>IF(AND(TestingDataBldg7[[#This Row],[Remediation Material Costs]]="[enter $]",TestingDataBldg7[[#This Row],[Remediation Labor Costs]]="[enter $]"),"[autofill]",SUM(TestingDataBldg7[[#This Row],[Remediation Material Costs]:[Remediation Labor Costs]]))</f>
        <v>0</v>
      </c>
      <c r="R86" s="29"/>
    </row>
    <row r="87" spans="2:18" x14ac:dyDescent="0.25">
      <c r="B87" s="26"/>
      <c r="C87" s="30"/>
      <c r="D87" s="27"/>
      <c r="E87" s="28"/>
      <c r="F87" s="28"/>
      <c r="G87" s="28"/>
      <c r="H87" s="28"/>
      <c r="I87" s="74"/>
      <c r="J87" s="74"/>
      <c r="K87" s="83"/>
      <c r="L87" s="83"/>
      <c r="M8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7" s="74"/>
      <c r="P87" s="74"/>
      <c r="Q87" s="113">
        <f>IF(AND(TestingDataBldg7[[#This Row],[Remediation Material Costs]]="[enter $]",TestingDataBldg7[[#This Row],[Remediation Labor Costs]]="[enter $]"),"[autofill]",SUM(TestingDataBldg7[[#This Row],[Remediation Material Costs]:[Remediation Labor Costs]]))</f>
        <v>0</v>
      </c>
      <c r="R87" s="29"/>
    </row>
    <row r="88" spans="2:18" x14ac:dyDescent="0.25">
      <c r="B88" s="26"/>
      <c r="C88" s="30"/>
      <c r="D88" s="27"/>
      <c r="E88" s="28"/>
      <c r="F88" s="28"/>
      <c r="G88" s="28"/>
      <c r="H88" s="28"/>
      <c r="I88" s="74"/>
      <c r="J88" s="74"/>
      <c r="K88" s="83"/>
      <c r="L88" s="83"/>
      <c r="M8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8" s="74"/>
      <c r="P88" s="74"/>
      <c r="Q88" s="113">
        <f>IF(AND(TestingDataBldg7[[#This Row],[Remediation Material Costs]]="[enter $]",TestingDataBldg7[[#This Row],[Remediation Labor Costs]]="[enter $]"),"[autofill]",SUM(TestingDataBldg7[[#This Row],[Remediation Material Costs]:[Remediation Labor Costs]]))</f>
        <v>0</v>
      </c>
      <c r="R88" s="29"/>
    </row>
    <row r="89" spans="2:18" x14ac:dyDescent="0.25">
      <c r="B89" s="26"/>
      <c r="C89" s="30"/>
      <c r="D89" s="27"/>
      <c r="E89" s="28"/>
      <c r="F89" s="28"/>
      <c r="G89" s="28"/>
      <c r="H89" s="28"/>
      <c r="I89" s="74"/>
      <c r="J89" s="74"/>
      <c r="K89" s="83"/>
      <c r="L89" s="83"/>
      <c r="M8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8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89" s="74"/>
      <c r="P89" s="74"/>
      <c r="Q89" s="113">
        <f>IF(AND(TestingDataBldg7[[#This Row],[Remediation Material Costs]]="[enter $]",TestingDataBldg7[[#This Row],[Remediation Labor Costs]]="[enter $]"),"[autofill]",SUM(TestingDataBldg7[[#This Row],[Remediation Material Costs]:[Remediation Labor Costs]]))</f>
        <v>0</v>
      </c>
      <c r="R89" s="29"/>
    </row>
    <row r="90" spans="2:18" x14ac:dyDescent="0.25">
      <c r="B90" s="26"/>
      <c r="C90" s="30"/>
      <c r="D90" s="27"/>
      <c r="E90" s="28"/>
      <c r="F90" s="28"/>
      <c r="G90" s="28"/>
      <c r="H90" s="28"/>
      <c r="I90" s="74"/>
      <c r="J90" s="74"/>
      <c r="K90" s="83"/>
      <c r="L90" s="83"/>
      <c r="M9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0" s="74"/>
      <c r="P90" s="74"/>
      <c r="Q90" s="113">
        <f>IF(AND(TestingDataBldg7[[#This Row],[Remediation Material Costs]]="[enter $]",TestingDataBldg7[[#This Row],[Remediation Labor Costs]]="[enter $]"),"[autofill]",SUM(TestingDataBldg7[[#This Row],[Remediation Material Costs]:[Remediation Labor Costs]]))</f>
        <v>0</v>
      </c>
      <c r="R90" s="29"/>
    </row>
    <row r="91" spans="2:18" x14ac:dyDescent="0.25">
      <c r="B91" s="26"/>
      <c r="C91" s="30"/>
      <c r="D91" s="27"/>
      <c r="E91" s="28"/>
      <c r="F91" s="28"/>
      <c r="G91" s="28"/>
      <c r="H91" s="28"/>
      <c r="I91" s="74"/>
      <c r="J91" s="74"/>
      <c r="K91" s="83"/>
      <c r="L91" s="83"/>
      <c r="M9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1" s="74"/>
      <c r="P91" s="74"/>
      <c r="Q91" s="113">
        <f>IF(AND(TestingDataBldg7[[#This Row],[Remediation Material Costs]]="[enter $]",TestingDataBldg7[[#This Row],[Remediation Labor Costs]]="[enter $]"),"[autofill]",SUM(TestingDataBldg7[[#This Row],[Remediation Material Costs]:[Remediation Labor Costs]]))</f>
        <v>0</v>
      </c>
      <c r="R91" s="29"/>
    </row>
    <row r="92" spans="2:18" x14ac:dyDescent="0.25">
      <c r="B92" s="26"/>
      <c r="C92" s="30"/>
      <c r="D92" s="27"/>
      <c r="E92" s="28"/>
      <c r="F92" s="28"/>
      <c r="G92" s="28"/>
      <c r="H92" s="28"/>
      <c r="I92" s="74"/>
      <c r="J92" s="74"/>
      <c r="K92" s="83"/>
      <c r="L92" s="83"/>
      <c r="M9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2" s="74"/>
      <c r="P92" s="74"/>
      <c r="Q92" s="113">
        <f>IF(AND(TestingDataBldg7[[#This Row],[Remediation Material Costs]]="[enter $]",TestingDataBldg7[[#This Row],[Remediation Labor Costs]]="[enter $]"),"[autofill]",SUM(TestingDataBldg7[[#This Row],[Remediation Material Costs]:[Remediation Labor Costs]]))</f>
        <v>0</v>
      </c>
      <c r="R92" s="29"/>
    </row>
    <row r="93" spans="2:18" x14ac:dyDescent="0.25">
      <c r="B93" s="26"/>
      <c r="C93" s="30"/>
      <c r="D93" s="27"/>
      <c r="E93" s="28"/>
      <c r="F93" s="28"/>
      <c r="G93" s="28"/>
      <c r="H93" s="28"/>
      <c r="I93" s="74"/>
      <c r="J93" s="74"/>
      <c r="K93" s="83"/>
      <c r="L93" s="83"/>
      <c r="M9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3" s="74"/>
      <c r="P93" s="74"/>
      <c r="Q93" s="113">
        <f>IF(AND(TestingDataBldg7[[#This Row],[Remediation Material Costs]]="[enter $]",TestingDataBldg7[[#This Row],[Remediation Labor Costs]]="[enter $]"),"[autofill]",SUM(TestingDataBldg7[[#This Row],[Remediation Material Costs]:[Remediation Labor Costs]]))</f>
        <v>0</v>
      </c>
      <c r="R93" s="29"/>
    </row>
    <row r="94" spans="2:18" x14ac:dyDescent="0.25">
      <c r="B94" s="26"/>
      <c r="C94" s="30"/>
      <c r="D94" s="27"/>
      <c r="E94" s="28"/>
      <c r="F94" s="28"/>
      <c r="G94" s="28"/>
      <c r="H94" s="28"/>
      <c r="I94" s="74"/>
      <c r="J94" s="74"/>
      <c r="K94" s="83"/>
      <c r="L94" s="83"/>
      <c r="M9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4" s="74"/>
      <c r="P94" s="74"/>
      <c r="Q94" s="113">
        <f>IF(AND(TestingDataBldg7[[#This Row],[Remediation Material Costs]]="[enter $]",TestingDataBldg7[[#This Row],[Remediation Labor Costs]]="[enter $]"),"[autofill]",SUM(TestingDataBldg7[[#This Row],[Remediation Material Costs]:[Remediation Labor Costs]]))</f>
        <v>0</v>
      </c>
      <c r="R94" s="29"/>
    </row>
    <row r="95" spans="2:18" x14ac:dyDescent="0.25">
      <c r="B95" s="26"/>
      <c r="C95" s="30"/>
      <c r="D95" s="27"/>
      <c r="E95" s="28"/>
      <c r="F95" s="28"/>
      <c r="G95" s="28"/>
      <c r="H95" s="28"/>
      <c r="I95" s="74"/>
      <c r="J95" s="74"/>
      <c r="K95" s="83"/>
      <c r="L95" s="83"/>
      <c r="M9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5" s="74"/>
      <c r="P95" s="74"/>
      <c r="Q95" s="113">
        <f>IF(AND(TestingDataBldg7[[#This Row],[Remediation Material Costs]]="[enter $]",TestingDataBldg7[[#This Row],[Remediation Labor Costs]]="[enter $]"),"[autofill]",SUM(TestingDataBldg7[[#This Row],[Remediation Material Costs]:[Remediation Labor Costs]]))</f>
        <v>0</v>
      </c>
      <c r="R95" s="29"/>
    </row>
    <row r="96" spans="2:18" x14ac:dyDescent="0.25">
      <c r="B96" s="26"/>
      <c r="C96" s="30"/>
      <c r="D96" s="27"/>
      <c r="E96" s="28"/>
      <c r="F96" s="28"/>
      <c r="G96" s="28"/>
      <c r="H96" s="28"/>
      <c r="I96" s="74"/>
      <c r="J96" s="74"/>
      <c r="K96" s="83"/>
      <c r="L96" s="83"/>
      <c r="M9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6" s="74"/>
      <c r="P96" s="74"/>
      <c r="Q96" s="113">
        <f>IF(AND(TestingDataBldg7[[#This Row],[Remediation Material Costs]]="[enter $]",TestingDataBldg7[[#This Row],[Remediation Labor Costs]]="[enter $]"),"[autofill]",SUM(TestingDataBldg7[[#This Row],[Remediation Material Costs]:[Remediation Labor Costs]]))</f>
        <v>0</v>
      </c>
      <c r="R96" s="29"/>
    </row>
    <row r="97" spans="2:18" x14ac:dyDescent="0.25">
      <c r="B97" s="26"/>
      <c r="C97" s="30"/>
      <c r="D97" s="27"/>
      <c r="E97" s="28"/>
      <c r="F97" s="28"/>
      <c r="G97" s="28"/>
      <c r="H97" s="28"/>
      <c r="I97" s="74"/>
      <c r="J97" s="74"/>
      <c r="K97" s="83"/>
      <c r="L97" s="83"/>
      <c r="M9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7" s="74"/>
      <c r="P97" s="74"/>
      <c r="Q97" s="113">
        <f>IF(AND(TestingDataBldg7[[#This Row],[Remediation Material Costs]]="[enter $]",TestingDataBldg7[[#This Row],[Remediation Labor Costs]]="[enter $]"),"[autofill]",SUM(TestingDataBldg7[[#This Row],[Remediation Material Costs]:[Remediation Labor Costs]]))</f>
        <v>0</v>
      </c>
      <c r="R97" s="29"/>
    </row>
    <row r="98" spans="2:18" x14ac:dyDescent="0.25">
      <c r="B98" s="26"/>
      <c r="C98" s="30"/>
      <c r="D98" s="27"/>
      <c r="E98" s="28"/>
      <c r="F98" s="28"/>
      <c r="G98" s="28"/>
      <c r="H98" s="28"/>
      <c r="I98" s="74"/>
      <c r="J98" s="74"/>
      <c r="K98" s="83"/>
      <c r="L98" s="83"/>
      <c r="M9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8" s="74"/>
      <c r="P98" s="74"/>
      <c r="Q98" s="113">
        <f>IF(AND(TestingDataBldg7[[#This Row],[Remediation Material Costs]]="[enter $]",TestingDataBldg7[[#This Row],[Remediation Labor Costs]]="[enter $]"),"[autofill]",SUM(TestingDataBldg7[[#This Row],[Remediation Material Costs]:[Remediation Labor Costs]]))</f>
        <v>0</v>
      </c>
      <c r="R98" s="29"/>
    </row>
    <row r="99" spans="2:18" x14ac:dyDescent="0.25">
      <c r="B99" s="26"/>
      <c r="C99" s="30"/>
      <c r="D99" s="27"/>
      <c r="E99" s="28"/>
      <c r="F99" s="28"/>
      <c r="G99" s="28"/>
      <c r="H99" s="28"/>
      <c r="I99" s="74"/>
      <c r="J99" s="74"/>
      <c r="K99" s="83"/>
      <c r="L99" s="83"/>
      <c r="M9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9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99" s="74"/>
      <c r="P99" s="74"/>
      <c r="Q99" s="113">
        <f>IF(AND(TestingDataBldg7[[#This Row],[Remediation Material Costs]]="[enter $]",TestingDataBldg7[[#This Row],[Remediation Labor Costs]]="[enter $]"),"[autofill]",SUM(TestingDataBldg7[[#This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0" s="74"/>
      <c r="P100" s="74"/>
      <c r="Q100" s="113">
        <f>IF(AND(TestingDataBldg7[[#This Row],[Remediation Material Costs]]="[enter $]",TestingDataBldg7[[#This Row],[Remediation Labor Costs]]="[enter $]"),"[autofill]",SUM(TestingDataBldg7[[#This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1" s="74"/>
      <c r="P101" s="74"/>
      <c r="Q101" s="113">
        <f>IF(AND(TestingDataBldg7[[#This Row],[Remediation Material Costs]]="[enter $]",TestingDataBldg7[[#This Row],[Remediation Labor Costs]]="[enter $]"),"[autofill]",SUM(TestingDataBldg7[[#This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2" s="74"/>
      <c r="P102" s="74"/>
      <c r="Q102" s="113">
        <f>IF(AND(TestingDataBldg7[[#This Row],[Remediation Material Costs]]="[enter $]",TestingDataBldg7[[#This Row],[Remediation Labor Costs]]="[enter $]"),"[autofill]",SUM(TestingDataBldg7[[#This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3" s="74"/>
      <c r="P103" s="74"/>
      <c r="Q103" s="113">
        <f>IF(AND(TestingDataBldg7[[#This Row],[Remediation Material Costs]]="[enter $]",TestingDataBldg7[[#This Row],[Remediation Labor Costs]]="[enter $]"),"[autofill]",SUM(TestingDataBldg7[[#This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4" s="74"/>
      <c r="P104" s="74"/>
      <c r="Q104" s="113">
        <f>IF(AND(TestingDataBldg7[[#This Row],[Remediation Material Costs]]="[enter $]",TestingDataBldg7[[#This Row],[Remediation Labor Costs]]="[enter $]"),"[autofill]",SUM(TestingDataBldg7[[#This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5" s="74"/>
      <c r="P105" s="74"/>
      <c r="Q105" s="113">
        <f>IF(AND(TestingDataBldg7[[#This Row],[Remediation Material Costs]]="[enter $]",TestingDataBldg7[[#This Row],[Remediation Labor Costs]]="[enter $]"),"[autofill]",SUM(TestingDataBldg7[[#This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6" s="74"/>
      <c r="P106" s="74"/>
      <c r="Q106" s="113">
        <f>IF(AND(TestingDataBldg7[[#This Row],[Remediation Material Costs]]="[enter $]",TestingDataBldg7[[#This Row],[Remediation Labor Costs]]="[enter $]"),"[autofill]",SUM(TestingDataBldg7[[#This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7" s="74"/>
      <c r="P107" s="74"/>
      <c r="Q107" s="113">
        <f>IF(AND(TestingDataBldg7[[#This Row],[Remediation Material Costs]]="[enter $]",TestingDataBldg7[[#This Row],[Remediation Labor Costs]]="[enter $]"),"[autofill]",SUM(TestingDataBldg7[[#This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8" s="74"/>
      <c r="P108" s="74"/>
      <c r="Q108" s="113">
        <f>IF(AND(TestingDataBldg7[[#This Row],[Remediation Material Costs]]="[enter $]",TestingDataBldg7[[#This Row],[Remediation Labor Costs]]="[enter $]"),"[autofill]",SUM(TestingDataBldg7[[#This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0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09" s="74"/>
      <c r="P109" s="74"/>
      <c r="Q109" s="113">
        <f>IF(AND(TestingDataBldg7[[#This Row],[Remediation Material Costs]]="[enter $]",TestingDataBldg7[[#This Row],[Remediation Labor Costs]]="[enter $]"),"[autofill]",SUM(TestingDataBldg7[[#This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0" s="74"/>
      <c r="P110" s="74"/>
      <c r="Q110" s="113">
        <f>IF(AND(TestingDataBldg7[[#This Row],[Remediation Material Costs]]="[enter $]",TestingDataBldg7[[#This Row],[Remediation Labor Costs]]="[enter $]"),"[autofill]",SUM(TestingDataBldg7[[#This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1" s="74"/>
      <c r="P111" s="74"/>
      <c r="Q111" s="113">
        <f>IF(AND(TestingDataBldg7[[#This Row],[Remediation Material Costs]]="[enter $]",TestingDataBldg7[[#This Row],[Remediation Labor Costs]]="[enter $]"),"[autofill]",SUM(TestingDataBldg7[[#This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2" s="74"/>
      <c r="P112" s="74"/>
      <c r="Q112" s="113">
        <f>IF(AND(TestingDataBldg7[[#This Row],[Remediation Material Costs]]="[enter $]",TestingDataBldg7[[#This Row],[Remediation Labor Costs]]="[enter $]"),"[autofill]",SUM(TestingDataBldg7[[#This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3" s="74"/>
      <c r="P113" s="74"/>
      <c r="Q113" s="113">
        <f>IF(AND(TestingDataBldg7[[#This Row],[Remediation Material Costs]]="[enter $]",TestingDataBldg7[[#This Row],[Remediation Labor Costs]]="[enter $]"),"[autofill]",SUM(TestingDataBldg7[[#This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4" s="74"/>
      <c r="P114" s="74"/>
      <c r="Q114" s="113">
        <f>IF(AND(TestingDataBldg7[[#This Row],[Remediation Material Costs]]="[enter $]",TestingDataBldg7[[#This Row],[Remediation Labor Costs]]="[enter $]"),"[autofill]",SUM(TestingDataBldg7[[#This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5" s="74"/>
      <c r="P115" s="74"/>
      <c r="Q115" s="113">
        <f>IF(AND(TestingDataBldg7[[#This Row],[Remediation Material Costs]]="[enter $]",TestingDataBldg7[[#This Row],[Remediation Labor Costs]]="[enter $]"),"[autofill]",SUM(TestingDataBldg7[[#This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6" s="74"/>
      <c r="P116" s="74"/>
      <c r="Q116" s="113">
        <f>IF(AND(TestingDataBldg7[[#This Row],[Remediation Material Costs]]="[enter $]",TestingDataBldg7[[#This Row],[Remediation Labor Costs]]="[enter $]"),"[autofill]",SUM(TestingDataBldg7[[#This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7" s="74"/>
      <c r="P117" s="74"/>
      <c r="Q117" s="113">
        <f>IF(AND(TestingDataBldg7[[#This Row],[Remediation Material Costs]]="[enter $]",TestingDataBldg7[[#This Row],[Remediation Labor Costs]]="[enter $]"),"[autofill]",SUM(TestingDataBldg7[[#This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8" s="74"/>
      <c r="P118" s="74"/>
      <c r="Q118" s="113">
        <f>IF(AND(TestingDataBldg7[[#This Row],[Remediation Material Costs]]="[enter $]",TestingDataBldg7[[#This Row],[Remediation Labor Costs]]="[enter $]"),"[autofill]",SUM(TestingDataBldg7[[#This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1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19" s="74"/>
      <c r="P119" s="74"/>
      <c r="Q119" s="113">
        <f>IF(AND(TestingDataBldg7[[#This Row],[Remediation Material Costs]]="[enter $]",TestingDataBldg7[[#This Row],[Remediation Labor Costs]]="[enter $]"),"[autofill]",SUM(TestingDataBldg7[[#This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0" s="74"/>
      <c r="P120" s="74"/>
      <c r="Q120" s="113">
        <f>IF(AND(TestingDataBldg7[[#This Row],[Remediation Material Costs]]="[enter $]",TestingDataBldg7[[#This Row],[Remediation Labor Costs]]="[enter $]"),"[autofill]",SUM(TestingDataBldg7[[#This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1" s="74"/>
      <c r="P121" s="74"/>
      <c r="Q121" s="113">
        <f>IF(AND(TestingDataBldg7[[#This Row],[Remediation Material Costs]]="[enter $]",TestingDataBldg7[[#This Row],[Remediation Labor Costs]]="[enter $]"),"[autofill]",SUM(TestingDataBldg7[[#This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2" s="74"/>
      <c r="P122" s="74"/>
      <c r="Q122" s="113">
        <f>IF(AND(TestingDataBldg7[[#This Row],[Remediation Material Costs]]="[enter $]",TestingDataBldg7[[#This Row],[Remediation Labor Costs]]="[enter $]"),"[autofill]",SUM(TestingDataBldg7[[#This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3" s="74"/>
      <c r="P123" s="74"/>
      <c r="Q123" s="113">
        <f>IF(AND(TestingDataBldg7[[#This Row],[Remediation Material Costs]]="[enter $]",TestingDataBldg7[[#This Row],[Remediation Labor Costs]]="[enter $]"),"[autofill]",SUM(TestingDataBldg7[[#This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4" s="74"/>
      <c r="P124" s="74"/>
      <c r="Q124" s="113">
        <f>IF(AND(TestingDataBldg7[[#This Row],[Remediation Material Costs]]="[enter $]",TestingDataBldg7[[#This Row],[Remediation Labor Costs]]="[enter $]"),"[autofill]",SUM(TestingDataBldg7[[#This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5" s="74"/>
      <c r="P125" s="74"/>
      <c r="Q125" s="113">
        <f>IF(AND(TestingDataBldg7[[#This Row],[Remediation Material Costs]]="[enter $]",TestingDataBldg7[[#This Row],[Remediation Labor Costs]]="[enter $]"),"[autofill]",SUM(TestingDataBldg7[[#This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6" s="74"/>
      <c r="P126" s="74"/>
      <c r="Q126" s="113">
        <f>IF(AND(TestingDataBldg7[[#This Row],[Remediation Material Costs]]="[enter $]",TestingDataBldg7[[#This Row],[Remediation Labor Costs]]="[enter $]"),"[autofill]",SUM(TestingDataBldg7[[#This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7" s="74"/>
      <c r="P127" s="74"/>
      <c r="Q127" s="113">
        <f>IF(AND(TestingDataBldg7[[#This Row],[Remediation Material Costs]]="[enter $]",TestingDataBldg7[[#This Row],[Remediation Labor Costs]]="[enter $]"),"[autofill]",SUM(TestingDataBldg7[[#This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8" s="74"/>
      <c r="P128" s="74"/>
      <c r="Q128" s="113">
        <f>IF(AND(TestingDataBldg7[[#This Row],[Remediation Material Costs]]="[enter $]",TestingDataBldg7[[#This Row],[Remediation Labor Costs]]="[enter $]"),"[autofill]",SUM(TestingDataBldg7[[#This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2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29" s="74"/>
      <c r="P129" s="74"/>
      <c r="Q129" s="113">
        <f>IF(AND(TestingDataBldg7[[#This Row],[Remediation Material Costs]]="[enter $]",TestingDataBldg7[[#This Row],[Remediation Labor Costs]]="[enter $]"),"[autofill]",SUM(TestingDataBldg7[[#This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0" s="74"/>
      <c r="P130" s="74"/>
      <c r="Q130" s="113">
        <f>IF(AND(TestingDataBldg7[[#This Row],[Remediation Material Costs]]="[enter $]",TestingDataBldg7[[#This Row],[Remediation Labor Costs]]="[enter $]"),"[autofill]",SUM(TestingDataBldg7[[#This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1" s="74"/>
      <c r="P131" s="74"/>
      <c r="Q131" s="113">
        <f>IF(AND(TestingDataBldg7[[#This Row],[Remediation Material Costs]]="[enter $]",TestingDataBldg7[[#This Row],[Remediation Labor Costs]]="[enter $]"),"[autofill]",SUM(TestingDataBldg7[[#This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2" s="74"/>
      <c r="P132" s="74"/>
      <c r="Q132" s="113">
        <f>IF(AND(TestingDataBldg7[[#This Row],[Remediation Material Costs]]="[enter $]",TestingDataBldg7[[#This Row],[Remediation Labor Costs]]="[enter $]"),"[autofill]",SUM(TestingDataBldg7[[#This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3" s="74"/>
      <c r="P133" s="74"/>
      <c r="Q133" s="113">
        <f>IF(AND(TestingDataBldg7[[#This Row],[Remediation Material Costs]]="[enter $]",TestingDataBldg7[[#This Row],[Remediation Labor Costs]]="[enter $]"),"[autofill]",SUM(TestingDataBldg7[[#This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4" s="74"/>
      <c r="P134" s="74"/>
      <c r="Q134" s="113">
        <f>IF(AND(TestingDataBldg7[[#This Row],[Remediation Material Costs]]="[enter $]",TestingDataBldg7[[#This Row],[Remediation Labor Costs]]="[enter $]"),"[autofill]",SUM(TestingDataBldg7[[#This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5" s="74"/>
      <c r="P135" s="74"/>
      <c r="Q135" s="113">
        <f>IF(AND(TestingDataBldg7[[#This Row],[Remediation Material Costs]]="[enter $]",TestingDataBldg7[[#This Row],[Remediation Labor Costs]]="[enter $]"),"[autofill]",SUM(TestingDataBldg7[[#This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6" s="74"/>
      <c r="P136" s="74"/>
      <c r="Q136" s="113">
        <f>IF(AND(TestingDataBldg7[[#This Row],[Remediation Material Costs]]="[enter $]",TestingDataBldg7[[#This Row],[Remediation Labor Costs]]="[enter $]"),"[autofill]",SUM(TestingDataBldg7[[#This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7" s="74"/>
      <c r="P137" s="74"/>
      <c r="Q137" s="113">
        <f>IF(AND(TestingDataBldg7[[#This Row],[Remediation Material Costs]]="[enter $]",TestingDataBldg7[[#This Row],[Remediation Labor Costs]]="[enter $]"),"[autofill]",SUM(TestingDataBldg7[[#This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8" s="74"/>
      <c r="P138" s="74"/>
      <c r="Q138" s="113">
        <f>IF(AND(TestingDataBldg7[[#This Row],[Remediation Material Costs]]="[enter $]",TestingDataBldg7[[#This Row],[Remediation Labor Costs]]="[enter $]"),"[autofill]",SUM(TestingDataBldg7[[#This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3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39" s="74"/>
      <c r="P139" s="74"/>
      <c r="Q139" s="113">
        <f>IF(AND(TestingDataBldg7[[#This Row],[Remediation Material Costs]]="[enter $]",TestingDataBldg7[[#This Row],[Remediation Labor Costs]]="[enter $]"),"[autofill]",SUM(TestingDataBldg7[[#This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0" s="74"/>
      <c r="P140" s="74"/>
      <c r="Q140" s="113">
        <f>IF(AND(TestingDataBldg7[[#This Row],[Remediation Material Costs]]="[enter $]",TestingDataBldg7[[#This Row],[Remediation Labor Costs]]="[enter $]"),"[autofill]",SUM(TestingDataBldg7[[#This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1" s="74"/>
      <c r="P141" s="74"/>
      <c r="Q141" s="113">
        <f>IF(AND(TestingDataBldg7[[#This Row],[Remediation Material Costs]]="[enter $]",TestingDataBldg7[[#This Row],[Remediation Labor Costs]]="[enter $]"),"[autofill]",SUM(TestingDataBldg7[[#This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2" s="74"/>
      <c r="P142" s="74"/>
      <c r="Q142" s="113">
        <f>IF(AND(TestingDataBldg7[[#This Row],[Remediation Material Costs]]="[enter $]",TestingDataBldg7[[#This Row],[Remediation Labor Costs]]="[enter $]"),"[autofill]",SUM(TestingDataBldg7[[#This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3" s="74"/>
      <c r="P143" s="74"/>
      <c r="Q143" s="113">
        <f>IF(AND(TestingDataBldg7[[#This Row],[Remediation Material Costs]]="[enter $]",TestingDataBldg7[[#This Row],[Remediation Labor Costs]]="[enter $]"),"[autofill]",SUM(TestingDataBldg7[[#This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4" s="74"/>
      <c r="P144" s="74"/>
      <c r="Q144" s="113">
        <f>IF(AND(TestingDataBldg7[[#This Row],[Remediation Material Costs]]="[enter $]",TestingDataBldg7[[#This Row],[Remediation Labor Costs]]="[enter $]"),"[autofill]",SUM(TestingDataBldg7[[#This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5" s="74"/>
      <c r="P145" s="74"/>
      <c r="Q145" s="113">
        <f>IF(AND(TestingDataBldg7[[#This Row],[Remediation Material Costs]]="[enter $]",TestingDataBldg7[[#This Row],[Remediation Labor Costs]]="[enter $]"),"[autofill]",SUM(TestingDataBldg7[[#This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6" s="74"/>
      <c r="P146" s="74"/>
      <c r="Q146" s="113">
        <f>IF(AND(TestingDataBldg7[[#This Row],[Remediation Material Costs]]="[enter $]",TestingDataBldg7[[#This Row],[Remediation Labor Costs]]="[enter $]"),"[autofill]",SUM(TestingDataBldg7[[#This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7" s="74"/>
      <c r="P147" s="74"/>
      <c r="Q147" s="113">
        <f>IF(AND(TestingDataBldg7[[#This Row],[Remediation Material Costs]]="[enter $]",TestingDataBldg7[[#This Row],[Remediation Labor Costs]]="[enter $]"),"[autofill]",SUM(TestingDataBldg7[[#This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8" s="74"/>
      <c r="P148" s="74"/>
      <c r="Q148" s="113">
        <f>IF(AND(TestingDataBldg7[[#This Row],[Remediation Material Costs]]="[enter $]",TestingDataBldg7[[#This Row],[Remediation Labor Costs]]="[enter $]"),"[autofill]",SUM(TestingDataBldg7[[#This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4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49" s="74"/>
      <c r="P149" s="74"/>
      <c r="Q149" s="113">
        <f>IF(AND(TestingDataBldg7[[#This Row],[Remediation Material Costs]]="[enter $]",TestingDataBldg7[[#This Row],[Remediation Labor Costs]]="[enter $]"),"[autofill]",SUM(TestingDataBldg7[[#This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0" s="74"/>
      <c r="P150" s="74"/>
      <c r="Q150" s="113">
        <f>IF(AND(TestingDataBldg7[[#This Row],[Remediation Material Costs]]="[enter $]",TestingDataBldg7[[#This Row],[Remediation Labor Costs]]="[enter $]"),"[autofill]",SUM(TestingDataBldg7[[#This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1" s="74"/>
      <c r="P151" s="74"/>
      <c r="Q151" s="113">
        <f>IF(AND(TestingDataBldg7[[#This Row],[Remediation Material Costs]]="[enter $]",TestingDataBldg7[[#This Row],[Remediation Labor Costs]]="[enter $]"),"[autofill]",SUM(TestingDataBldg7[[#This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2" s="74"/>
      <c r="P152" s="74"/>
      <c r="Q152" s="113">
        <f>IF(AND(TestingDataBldg7[[#This Row],[Remediation Material Costs]]="[enter $]",TestingDataBldg7[[#This Row],[Remediation Labor Costs]]="[enter $]"),"[autofill]",SUM(TestingDataBldg7[[#This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3" s="74"/>
      <c r="P153" s="74"/>
      <c r="Q153" s="113">
        <f>IF(AND(TestingDataBldg7[[#This Row],[Remediation Material Costs]]="[enter $]",TestingDataBldg7[[#This Row],[Remediation Labor Costs]]="[enter $]"),"[autofill]",SUM(TestingDataBldg7[[#This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4" s="74"/>
      <c r="P154" s="74"/>
      <c r="Q154" s="113">
        <f>IF(AND(TestingDataBldg7[[#This Row],[Remediation Material Costs]]="[enter $]",TestingDataBldg7[[#This Row],[Remediation Labor Costs]]="[enter $]"),"[autofill]",SUM(TestingDataBldg7[[#This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5" s="74"/>
      <c r="P155" s="74"/>
      <c r="Q155" s="113">
        <f>IF(AND(TestingDataBldg7[[#This Row],[Remediation Material Costs]]="[enter $]",TestingDataBldg7[[#This Row],[Remediation Labor Costs]]="[enter $]"),"[autofill]",SUM(TestingDataBldg7[[#This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6" s="74"/>
      <c r="P156" s="74"/>
      <c r="Q156" s="113">
        <f>IF(AND(TestingDataBldg7[[#This Row],[Remediation Material Costs]]="[enter $]",TestingDataBldg7[[#This Row],[Remediation Labor Costs]]="[enter $]"),"[autofill]",SUM(TestingDataBldg7[[#This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7" s="74"/>
      <c r="P157" s="74"/>
      <c r="Q157" s="113">
        <f>IF(AND(TestingDataBldg7[[#This Row],[Remediation Material Costs]]="[enter $]",TestingDataBldg7[[#This Row],[Remediation Labor Costs]]="[enter $]"),"[autofill]",SUM(TestingDataBldg7[[#This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8" s="74"/>
      <c r="P158" s="74"/>
      <c r="Q158" s="113">
        <f>IF(AND(TestingDataBldg7[[#This Row],[Remediation Material Costs]]="[enter $]",TestingDataBldg7[[#This Row],[Remediation Labor Costs]]="[enter $]"),"[autofill]",SUM(TestingDataBldg7[[#This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5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59" s="74"/>
      <c r="P159" s="74"/>
      <c r="Q159" s="113">
        <f>IF(AND(TestingDataBldg7[[#This Row],[Remediation Material Costs]]="[enter $]",TestingDataBldg7[[#This Row],[Remediation Labor Costs]]="[enter $]"),"[autofill]",SUM(TestingDataBldg7[[#This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0" s="74"/>
      <c r="P160" s="74"/>
      <c r="Q160" s="113">
        <f>IF(AND(TestingDataBldg7[[#This Row],[Remediation Material Costs]]="[enter $]",TestingDataBldg7[[#This Row],[Remediation Labor Costs]]="[enter $]"),"[autofill]",SUM(TestingDataBldg7[[#This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1" s="74"/>
      <c r="P161" s="74"/>
      <c r="Q161" s="113">
        <f>IF(AND(TestingDataBldg7[[#This Row],[Remediation Material Costs]]="[enter $]",TestingDataBldg7[[#This Row],[Remediation Labor Costs]]="[enter $]"),"[autofill]",SUM(TestingDataBldg7[[#This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2" s="74"/>
      <c r="P162" s="74"/>
      <c r="Q162" s="113">
        <f>IF(AND(TestingDataBldg7[[#This Row],[Remediation Material Costs]]="[enter $]",TestingDataBldg7[[#This Row],[Remediation Labor Costs]]="[enter $]"),"[autofill]",SUM(TestingDataBldg7[[#This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3" s="74"/>
      <c r="P163" s="74"/>
      <c r="Q163" s="113">
        <f>IF(AND(TestingDataBldg7[[#This Row],[Remediation Material Costs]]="[enter $]",TestingDataBldg7[[#This Row],[Remediation Labor Costs]]="[enter $]"),"[autofill]",SUM(TestingDataBldg7[[#This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4" s="74"/>
      <c r="P164" s="74"/>
      <c r="Q164" s="113">
        <f>IF(AND(TestingDataBldg7[[#This Row],[Remediation Material Costs]]="[enter $]",TestingDataBldg7[[#This Row],[Remediation Labor Costs]]="[enter $]"),"[autofill]",SUM(TestingDataBldg7[[#This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5" s="74"/>
      <c r="P165" s="74"/>
      <c r="Q165" s="113">
        <f>IF(AND(TestingDataBldg7[[#This Row],[Remediation Material Costs]]="[enter $]",TestingDataBldg7[[#This Row],[Remediation Labor Costs]]="[enter $]"),"[autofill]",SUM(TestingDataBldg7[[#This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6" s="74"/>
      <c r="P166" s="74"/>
      <c r="Q166" s="113">
        <f>IF(AND(TestingDataBldg7[[#This Row],[Remediation Material Costs]]="[enter $]",TestingDataBldg7[[#This Row],[Remediation Labor Costs]]="[enter $]"),"[autofill]",SUM(TestingDataBldg7[[#This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7" s="74"/>
      <c r="P167" s="74"/>
      <c r="Q167" s="113">
        <f>IF(AND(TestingDataBldg7[[#This Row],[Remediation Material Costs]]="[enter $]",TestingDataBldg7[[#This Row],[Remediation Labor Costs]]="[enter $]"),"[autofill]",SUM(TestingDataBldg7[[#This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8" s="74"/>
      <c r="P168" s="74"/>
      <c r="Q168" s="113">
        <f>IF(AND(TestingDataBldg7[[#This Row],[Remediation Material Costs]]="[enter $]",TestingDataBldg7[[#This Row],[Remediation Labor Costs]]="[enter $]"),"[autofill]",SUM(TestingDataBldg7[[#This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6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69" s="74"/>
      <c r="P169" s="74"/>
      <c r="Q169" s="113">
        <f>IF(AND(TestingDataBldg7[[#This Row],[Remediation Material Costs]]="[enter $]",TestingDataBldg7[[#This Row],[Remediation Labor Costs]]="[enter $]"),"[autofill]",SUM(TestingDataBldg7[[#This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0" s="74"/>
      <c r="P170" s="74"/>
      <c r="Q170" s="113">
        <f>IF(AND(TestingDataBldg7[[#This Row],[Remediation Material Costs]]="[enter $]",TestingDataBldg7[[#This Row],[Remediation Labor Costs]]="[enter $]"),"[autofill]",SUM(TestingDataBldg7[[#This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1" s="74"/>
      <c r="P171" s="74"/>
      <c r="Q171" s="113">
        <f>IF(AND(TestingDataBldg7[[#This Row],[Remediation Material Costs]]="[enter $]",TestingDataBldg7[[#This Row],[Remediation Labor Costs]]="[enter $]"),"[autofill]",SUM(TestingDataBldg7[[#This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2" s="74"/>
      <c r="P172" s="74"/>
      <c r="Q172" s="113">
        <f>IF(AND(TestingDataBldg7[[#This Row],[Remediation Material Costs]]="[enter $]",TestingDataBldg7[[#This Row],[Remediation Labor Costs]]="[enter $]"),"[autofill]",SUM(TestingDataBldg7[[#This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3" s="74"/>
      <c r="P173" s="74"/>
      <c r="Q173" s="113">
        <f>IF(AND(TestingDataBldg7[[#This Row],[Remediation Material Costs]]="[enter $]",TestingDataBldg7[[#This Row],[Remediation Labor Costs]]="[enter $]"),"[autofill]",SUM(TestingDataBldg7[[#This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4" s="74"/>
      <c r="P174" s="74"/>
      <c r="Q174" s="113">
        <f>IF(AND(TestingDataBldg7[[#This Row],[Remediation Material Costs]]="[enter $]",TestingDataBldg7[[#This Row],[Remediation Labor Costs]]="[enter $]"),"[autofill]",SUM(TestingDataBldg7[[#This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5" s="74"/>
      <c r="P175" s="74"/>
      <c r="Q175" s="113">
        <f>IF(AND(TestingDataBldg7[[#This Row],[Remediation Material Costs]]="[enter $]",TestingDataBldg7[[#This Row],[Remediation Labor Costs]]="[enter $]"),"[autofill]",SUM(TestingDataBldg7[[#This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6" s="74"/>
      <c r="P176" s="74"/>
      <c r="Q176" s="113">
        <f>IF(AND(TestingDataBldg7[[#This Row],[Remediation Material Costs]]="[enter $]",TestingDataBldg7[[#This Row],[Remediation Labor Costs]]="[enter $]"),"[autofill]",SUM(TestingDataBldg7[[#This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7" s="74"/>
      <c r="P177" s="74"/>
      <c r="Q177" s="113">
        <f>IF(AND(TestingDataBldg7[[#This Row],[Remediation Material Costs]]="[enter $]",TestingDataBldg7[[#This Row],[Remediation Labor Costs]]="[enter $]"),"[autofill]",SUM(TestingDataBldg7[[#This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8" s="74"/>
      <c r="P178" s="74"/>
      <c r="Q178" s="113">
        <f>IF(AND(TestingDataBldg7[[#This Row],[Remediation Material Costs]]="[enter $]",TestingDataBldg7[[#This Row],[Remediation Labor Costs]]="[enter $]"),"[autofill]",SUM(TestingDataBldg7[[#This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7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79" s="74"/>
      <c r="P179" s="74"/>
      <c r="Q179" s="113">
        <f>IF(AND(TestingDataBldg7[[#This Row],[Remediation Material Costs]]="[enter $]",TestingDataBldg7[[#This Row],[Remediation Labor Costs]]="[enter $]"),"[autofill]",SUM(TestingDataBldg7[[#This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0" s="74"/>
      <c r="P180" s="74"/>
      <c r="Q180" s="113">
        <f>IF(AND(TestingDataBldg7[[#This Row],[Remediation Material Costs]]="[enter $]",TestingDataBldg7[[#This Row],[Remediation Labor Costs]]="[enter $]"),"[autofill]",SUM(TestingDataBldg7[[#This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1" s="74"/>
      <c r="P181" s="74"/>
      <c r="Q181" s="113">
        <f>IF(AND(TestingDataBldg7[[#This Row],[Remediation Material Costs]]="[enter $]",TestingDataBldg7[[#This Row],[Remediation Labor Costs]]="[enter $]"),"[autofill]",SUM(TestingDataBldg7[[#This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2" s="74"/>
      <c r="P182" s="74"/>
      <c r="Q182" s="113">
        <f>IF(AND(TestingDataBldg7[[#This Row],[Remediation Material Costs]]="[enter $]",TestingDataBldg7[[#This Row],[Remediation Labor Costs]]="[enter $]"),"[autofill]",SUM(TestingDataBldg7[[#This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3" s="74"/>
      <c r="P183" s="74"/>
      <c r="Q183" s="113">
        <f>IF(AND(TestingDataBldg7[[#This Row],[Remediation Material Costs]]="[enter $]",TestingDataBldg7[[#This Row],[Remediation Labor Costs]]="[enter $]"),"[autofill]",SUM(TestingDataBldg7[[#This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4" s="74"/>
      <c r="P184" s="74"/>
      <c r="Q184" s="113">
        <f>IF(AND(TestingDataBldg7[[#This Row],[Remediation Material Costs]]="[enter $]",TestingDataBldg7[[#This Row],[Remediation Labor Costs]]="[enter $]"),"[autofill]",SUM(TestingDataBldg7[[#This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5" s="74"/>
      <c r="P185" s="74"/>
      <c r="Q185" s="113">
        <f>IF(AND(TestingDataBldg7[[#This Row],[Remediation Material Costs]]="[enter $]",TestingDataBldg7[[#This Row],[Remediation Labor Costs]]="[enter $]"),"[autofill]",SUM(TestingDataBldg7[[#This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6" s="74"/>
      <c r="P186" s="74"/>
      <c r="Q186" s="113">
        <f>IF(AND(TestingDataBldg7[[#This Row],[Remediation Material Costs]]="[enter $]",TestingDataBldg7[[#This Row],[Remediation Labor Costs]]="[enter $]"),"[autofill]",SUM(TestingDataBldg7[[#This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7" s="74"/>
      <c r="P187" s="74"/>
      <c r="Q187" s="113">
        <f>IF(AND(TestingDataBldg7[[#This Row],[Remediation Material Costs]]="[enter $]",TestingDataBldg7[[#This Row],[Remediation Labor Costs]]="[enter $]"),"[autofill]",SUM(TestingDataBldg7[[#This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8" s="74"/>
      <c r="P188" s="74"/>
      <c r="Q188" s="113">
        <f>IF(AND(TestingDataBldg7[[#This Row],[Remediation Material Costs]]="[enter $]",TestingDataBldg7[[#This Row],[Remediation Labor Costs]]="[enter $]"),"[autofill]",SUM(TestingDataBldg7[[#This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8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89" s="74"/>
      <c r="P189" s="74"/>
      <c r="Q189" s="113">
        <f>IF(AND(TestingDataBldg7[[#This Row],[Remediation Material Costs]]="[enter $]",TestingDataBldg7[[#This Row],[Remediation Labor Costs]]="[enter $]"),"[autofill]",SUM(TestingDataBldg7[[#This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0" s="74"/>
      <c r="P190" s="74"/>
      <c r="Q190" s="113">
        <f>IF(AND(TestingDataBldg7[[#This Row],[Remediation Material Costs]]="[enter $]",TestingDataBldg7[[#This Row],[Remediation Labor Costs]]="[enter $]"),"[autofill]",SUM(TestingDataBldg7[[#This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1" s="74"/>
      <c r="P191" s="74"/>
      <c r="Q191" s="113">
        <f>IF(AND(TestingDataBldg7[[#This Row],[Remediation Material Costs]]="[enter $]",TestingDataBldg7[[#This Row],[Remediation Labor Costs]]="[enter $]"),"[autofill]",SUM(TestingDataBldg7[[#This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2" s="74"/>
      <c r="P192" s="74"/>
      <c r="Q192" s="113">
        <f>IF(AND(TestingDataBldg7[[#This Row],[Remediation Material Costs]]="[enter $]",TestingDataBldg7[[#This Row],[Remediation Labor Costs]]="[enter $]"),"[autofill]",SUM(TestingDataBldg7[[#This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3" s="74"/>
      <c r="P193" s="74"/>
      <c r="Q193" s="113">
        <f>IF(AND(TestingDataBldg7[[#This Row],[Remediation Material Costs]]="[enter $]",TestingDataBldg7[[#This Row],[Remediation Labor Costs]]="[enter $]"),"[autofill]",SUM(TestingDataBldg7[[#This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4" s="74"/>
      <c r="P194" s="74"/>
      <c r="Q194" s="113">
        <f>IF(AND(TestingDataBldg7[[#This Row],[Remediation Material Costs]]="[enter $]",TestingDataBldg7[[#This Row],[Remediation Labor Costs]]="[enter $]"),"[autofill]",SUM(TestingDataBldg7[[#This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5" s="74"/>
      <c r="P195" s="74"/>
      <c r="Q195" s="113">
        <f>IF(AND(TestingDataBldg7[[#This Row],[Remediation Material Costs]]="[enter $]",TestingDataBldg7[[#This Row],[Remediation Labor Costs]]="[enter $]"),"[autofill]",SUM(TestingDataBldg7[[#This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6" s="74"/>
      <c r="P196" s="74"/>
      <c r="Q196" s="113">
        <f>IF(AND(TestingDataBldg7[[#This Row],[Remediation Material Costs]]="[enter $]",TestingDataBldg7[[#This Row],[Remediation Labor Costs]]="[enter $]"),"[autofill]",SUM(TestingDataBldg7[[#This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7" s="74"/>
      <c r="P197" s="74"/>
      <c r="Q197" s="113">
        <f>IF(AND(TestingDataBldg7[[#This Row],[Remediation Material Costs]]="[enter $]",TestingDataBldg7[[#This Row],[Remediation Labor Costs]]="[enter $]"),"[autofill]",SUM(TestingDataBldg7[[#This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8" s="74"/>
      <c r="P198" s="74"/>
      <c r="Q198" s="113">
        <f>IF(AND(TestingDataBldg7[[#This Row],[Remediation Material Costs]]="[enter $]",TestingDataBldg7[[#This Row],[Remediation Labor Costs]]="[enter $]"),"[autofill]",SUM(TestingDataBldg7[[#This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19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199" s="74"/>
      <c r="P199" s="74"/>
      <c r="Q199" s="113">
        <f>IF(AND(TestingDataBldg7[[#This Row],[Remediation Material Costs]]="[enter $]",TestingDataBldg7[[#This Row],[Remediation Labor Costs]]="[enter $]"),"[autofill]",SUM(TestingDataBldg7[[#This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0" s="74"/>
      <c r="P200" s="74"/>
      <c r="Q200" s="113">
        <f>IF(AND(TestingDataBldg7[[#This Row],[Remediation Material Costs]]="[enter $]",TestingDataBldg7[[#This Row],[Remediation Labor Costs]]="[enter $]"),"[autofill]",SUM(TestingDataBldg7[[#This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1" s="74"/>
      <c r="P201" s="74"/>
      <c r="Q201" s="113">
        <f>IF(AND(TestingDataBldg7[[#This Row],[Remediation Material Costs]]="[enter $]",TestingDataBldg7[[#This Row],[Remediation Labor Costs]]="[enter $]"),"[autofill]",SUM(TestingDataBldg7[[#This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2" s="74"/>
      <c r="P202" s="74"/>
      <c r="Q202" s="113">
        <f>IF(AND(TestingDataBldg7[[#This Row],[Remediation Material Costs]]="[enter $]",TestingDataBldg7[[#This Row],[Remediation Labor Costs]]="[enter $]"),"[autofill]",SUM(TestingDataBldg7[[#This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3" s="74"/>
      <c r="P203" s="74"/>
      <c r="Q203" s="113">
        <f>IF(AND(TestingDataBldg7[[#This Row],[Remediation Material Costs]]="[enter $]",TestingDataBldg7[[#This Row],[Remediation Labor Costs]]="[enter $]"),"[autofill]",SUM(TestingDataBldg7[[#This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4" s="74"/>
      <c r="P204" s="74"/>
      <c r="Q204" s="113">
        <f>IF(AND(TestingDataBldg7[[#This Row],[Remediation Material Costs]]="[enter $]",TestingDataBldg7[[#This Row],[Remediation Labor Costs]]="[enter $]"),"[autofill]",SUM(TestingDataBldg7[[#This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5" s="74"/>
      <c r="P205" s="74"/>
      <c r="Q205" s="113">
        <f>IF(AND(TestingDataBldg7[[#This Row],[Remediation Material Costs]]="[enter $]",TestingDataBldg7[[#This Row],[Remediation Labor Costs]]="[enter $]"),"[autofill]",SUM(TestingDataBldg7[[#This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6" s="74"/>
      <c r="P206" s="74"/>
      <c r="Q206" s="113">
        <f>IF(AND(TestingDataBldg7[[#This Row],[Remediation Material Costs]]="[enter $]",TestingDataBldg7[[#This Row],[Remediation Labor Costs]]="[enter $]"),"[autofill]",SUM(TestingDataBldg7[[#This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7" s="74"/>
      <c r="P207" s="74"/>
      <c r="Q207" s="113">
        <f>IF(AND(TestingDataBldg7[[#This Row],[Remediation Material Costs]]="[enter $]",TestingDataBldg7[[#This Row],[Remediation Labor Costs]]="[enter $]"),"[autofill]",SUM(TestingDataBldg7[[#This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8" s="74"/>
      <c r="P208" s="74"/>
      <c r="Q208" s="113">
        <f>IF(AND(TestingDataBldg7[[#This Row],[Remediation Material Costs]]="[enter $]",TestingDataBldg7[[#This Row],[Remediation Labor Costs]]="[enter $]"),"[autofill]",SUM(TestingDataBldg7[[#This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0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09" s="74"/>
      <c r="P209" s="74"/>
      <c r="Q209" s="113">
        <f>IF(AND(TestingDataBldg7[[#This Row],[Remediation Material Costs]]="[enter $]",TestingDataBldg7[[#This Row],[Remediation Labor Costs]]="[enter $]"),"[autofill]",SUM(TestingDataBldg7[[#This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0" s="74"/>
      <c r="P210" s="74"/>
      <c r="Q210" s="113">
        <f>IF(AND(TestingDataBldg7[[#This Row],[Remediation Material Costs]]="[enter $]",TestingDataBldg7[[#This Row],[Remediation Labor Costs]]="[enter $]"),"[autofill]",SUM(TestingDataBldg7[[#This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1" s="74"/>
      <c r="P211" s="74"/>
      <c r="Q211" s="113">
        <f>IF(AND(TestingDataBldg7[[#This Row],[Remediation Material Costs]]="[enter $]",TestingDataBldg7[[#This Row],[Remediation Labor Costs]]="[enter $]"),"[autofill]",SUM(TestingDataBldg7[[#This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2" s="74"/>
      <c r="P212" s="74"/>
      <c r="Q212" s="113">
        <f>IF(AND(TestingDataBldg7[[#This Row],[Remediation Material Costs]]="[enter $]",TestingDataBldg7[[#This Row],[Remediation Labor Costs]]="[enter $]"),"[autofill]",SUM(TestingDataBldg7[[#This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3" s="74"/>
      <c r="P213" s="74"/>
      <c r="Q213" s="113">
        <f>IF(AND(TestingDataBldg7[[#This Row],[Remediation Material Costs]]="[enter $]",TestingDataBldg7[[#This Row],[Remediation Labor Costs]]="[enter $]"),"[autofill]",SUM(TestingDataBldg7[[#This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4" s="74"/>
      <c r="P214" s="74"/>
      <c r="Q214" s="113">
        <f>IF(AND(TestingDataBldg7[[#This Row],[Remediation Material Costs]]="[enter $]",TestingDataBldg7[[#This Row],[Remediation Labor Costs]]="[enter $]"),"[autofill]",SUM(TestingDataBldg7[[#This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5" s="74"/>
      <c r="P215" s="74"/>
      <c r="Q215" s="113">
        <f>IF(AND(TestingDataBldg7[[#This Row],[Remediation Material Costs]]="[enter $]",TestingDataBldg7[[#This Row],[Remediation Labor Costs]]="[enter $]"),"[autofill]",SUM(TestingDataBldg7[[#This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6" s="74"/>
      <c r="P216" s="74"/>
      <c r="Q216" s="113">
        <f>IF(AND(TestingDataBldg7[[#This Row],[Remediation Material Costs]]="[enter $]",TestingDataBldg7[[#This Row],[Remediation Labor Costs]]="[enter $]"),"[autofill]",SUM(TestingDataBldg7[[#This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7" s="74"/>
      <c r="P217" s="74"/>
      <c r="Q217" s="113">
        <f>IF(AND(TestingDataBldg7[[#This Row],[Remediation Material Costs]]="[enter $]",TestingDataBldg7[[#This Row],[Remediation Labor Costs]]="[enter $]"),"[autofill]",SUM(TestingDataBldg7[[#This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8" s="74"/>
      <c r="P218" s="74"/>
      <c r="Q218" s="113">
        <f>IF(AND(TestingDataBldg7[[#This Row],[Remediation Material Costs]]="[enter $]",TestingDataBldg7[[#This Row],[Remediation Labor Costs]]="[enter $]"),"[autofill]",SUM(TestingDataBldg7[[#This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1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19" s="74"/>
      <c r="P219" s="74"/>
      <c r="Q219" s="113">
        <f>IF(AND(TestingDataBldg7[[#This Row],[Remediation Material Costs]]="[enter $]",TestingDataBldg7[[#This Row],[Remediation Labor Costs]]="[enter $]"),"[autofill]",SUM(TestingDataBldg7[[#This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0" s="74"/>
      <c r="P220" s="74"/>
      <c r="Q220" s="113">
        <f>IF(AND(TestingDataBldg7[[#This Row],[Remediation Material Costs]]="[enter $]",TestingDataBldg7[[#This Row],[Remediation Labor Costs]]="[enter $]"),"[autofill]",SUM(TestingDataBldg7[[#This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1" s="74"/>
      <c r="P221" s="74"/>
      <c r="Q221" s="113">
        <f>IF(AND(TestingDataBldg7[[#This Row],[Remediation Material Costs]]="[enter $]",TestingDataBldg7[[#This Row],[Remediation Labor Costs]]="[enter $]"),"[autofill]",SUM(TestingDataBldg7[[#This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2" s="74"/>
      <c r="P222" s="74"/>
      <c r="Q222" s="113">
        <f>IF(AND(TestingDataBldg7[[#This Row],[Remediation Material Costs]]="[enter $]",TestingDataBldg7[[#This Row],[Remediation Labor Costs]]="[enter $]"),"[autofill]",SUM(TestingDataBldg7[[#This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3" s="74"/>
      <c r="P223" s="74"/>
      <c r="Q223" s="113">
        <f>IF(AND(TestingDataBldg7[[#This Row],[Remediation Material Costs]]="[enter $]",TestingDataBldg7[[#This Row],[Remediation Labor Costs]]="[enter $]"),"[autofill]",SUM(TestingDataBldg7[[#This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4" s="74"/>
      <c r="P224" s="74"/>
      <c r="Q224" s="113">
        <f>IF(AND(TestingDataBldg7[[#This Row],[Remediation Material Costs]]="[enter $]",TestingDataBldg7[[#This Row],[Remediation Labor Costs]]="[enter $]"),"[autofill]",SUM(TestingDataBldg7[[#This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5" s="74"/>
      <c r="P225" s="74"/>
      <c r="Q225" s="113">
        <f>IF(AND(TestingDataBldg7[[#This Row],[Remediation Material Costs]]="[enter $]",TestingDataBldg7[[#This Row],[Remediation Labor Costs]]="[enter $]"),"[autofill]",SUM(TestingDataBldg7[[#This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6" s="74"/>
      <c r="P226" s="74"/>
      <c r="Q226" s="113">
        <f>IF(AND(TestingDataBldg7[[#This Row],[Remediation Material Costs]]="[enter $]",TestingDataBldg7[[#This Row],[Remediation Labor Costs]]="[enter $]"),"[autofill]",SUM(TestingDataBldg7[[#This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7" s="74"/>
      <c r="P227" s="74"/>
      <c r="Q227" s="113">
        <f>IF(AND(TestingDataBldg7[[#This Row],[Remediation Material Costs]]="[enter $]",TestingDataBldg7[[#This Row],[Remediation Labor Costs]]="[enter $]"),"[autofill]",SUM(TestingDataBldg7[[#This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8" s="74"/>
      <c r="P228" s="74"/>
      <c r="Q228" s="113">
        <f>IF(AND(TestingDataBldg7[[#This Row],[Remediation Material Costs]]="[enter $]",TestingDataBldg7[[#This Row],[Remediation Labor Costs]]="[enter $]"),"[autofill]",SUM(TestingDataBldg7[[#This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2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29" s="74"/>
      <c r="P229" s="74"/>
      <c r="Q229" s="113">
        <f>IF(AND(TestingDataBldg7[[#This Row],[Remediation Material Costs]]="[enter $]",TestingDataBldg7[[#This Row],[Remediation Labor Costs]]="[enter $]"),"[autofill]",SUM(TestingDataBldg7[[#This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0" s="74"/>
      <c r="P230" s="74"/>
      <c r="Q230" s="113">
        <f>IF(AND(TestingDataBldg7[[#This Row],[Remediation Material Costs]]="[enter $]",TestingDataBldg7[[#This Row],[Remediation Labor Costs]]="[enter $]"),"[autofill]",SUM(TestingDataBldg7[[#This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1" s="74"/>
      <c r="P231" s="74"/>
      <c r="Q231" s="113">
        <f>IF(AND(TestingDataBldg7[[#This Row],[Remediation Material Costs]]="[enter $]",TestingDataBldg7[[#This Row],[Remediation Labor Costs]]="[enter $]"),"[autofill]",SUM(TestingDataBldg7[[#This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2" s="74"/>
      <c r="P232" s="74"/>
      <c r="Q232" s="113">
        <f>IF(AND(TestingDataBldg7[[#This Row],[Remediation Material Costs]]="[enter $]",TestingDataBldg7[[#This Row],[Remediation Labor Costs]]="[enter $]"),"[autofill]",SUM(TestingDataBldg7[[#This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3" s="74"/>
      <c r="P233" s="74"/>
      <c r="Q233" s="113">
        <f>IF(AND(TestingDataBldg7[[#This Row],[Remediation Material Costs]]="[enter $]",TestingDataBldg7[[#This Row],[Remediation Labor Costs]]="[enter $]"),"[autofill]",SUM(TestingDataBldg7[[#This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4" s="74"/>
      <c r="P234" s="74"/>
      <c r="Q234" s="113">
        <f>IF(AND(TestingDataBldg7[[#This Row],[Remediation Material Costs]]="[enter $]",TestingDataBldg7[[#This Row],[Remediation Labor Costs]]="[enter $]"),"[autofill]",SUM(TestingDataBldg7[[#This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5" s="74"/>
      <c r="P235" s="74"/>
      <c r="Q235" s="113">
        <f>IF(AND(TestingDataBldg7[[#This Row],[Remediation Material Costs]]="[enter $]",TestingDataBldg7[[#This Row],[Remediation Labor Costs]]="[enter $]"),"[autofill]",SUM(TestingDataBldg7[[#This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6" s="74"/>
      <c r="P236" s="74"/>
      <c r="Q236" s="113">
        <f>IF(AND(TestingDataBldg7[[#This Row],[Remediation Material Costs]]="[enter $]",TestingDataBldg7[[#This Row],[Remediation Labor Costs]]="[enter $]"),"[autofill]",SUM(TestingDataBldg7[[#This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7" s="74"/>
      <c r="P237" s="74"/>
      <c r="Q237" s="113">
        <f>IF(AND(TestingDataBldg7[[#This Row],[Remediation Material Costs]]="[enter $]",TestingDataBldg7[[#This Row],[Remediation Labor Costs]]="[enter $]"),"[autofill]",SUM(TestingDataBldg7[[#This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8" s="74"/>
      <c r="P238" s="74"/>
      <c r="Q238" s="113">
        <f>IF(AND(TestingDataBldg7[[#This Row],[Remediation Material Costs]]="[enter $]",TestingDataBldg7[[#This Row],[Remediation Labor Costs]]="[enter $]"),"[autofill]",SUM(TestingDataBldg7[[#This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3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39" s="74"/>
      <c r="P239" s="74"/>
      <c r="Q239" s="113">
        <f>IF(AND(TestingDataBldg7[[#This Row],[Remediation Material Costs]]="[enter $]",TestingDataBldg7[[#This Row],[Remediation Labor Costs]]="[enter $]"),"[autofill]",SUM(TestingDataBldg7[[#This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0" s="74"/>
      <c r="P240" s="74"/>
      <c r="Q240" s="113">
        <f>IF(AND(TestingDataBldg7[[#This Row],[Remediation Material Costs]]="[enter $]",TestingDataBldg7[[#This Row],[Remediation Labor Costs]]="[enter $]"),"[autofill]",SUM(TestingDataBldg7[[#This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1" s="74"/>
      <c r="P241" s="74"/>
      <c r="Q241" s="113">
        <f>IF(AND(TestingDataBldg7[[#This Row],[Remediation Material Costs]]="[enter $]",TestingDataBldg7[[#This Row],[Remediation Labor Costs]]="[enter $]"),"[autofill]",SUM(TestingDataBldg7[[#This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2" s="74"/>
      <c r="P242" s="74"/>
      <c r="Q242" s="113">
        <f>IF(AND(TestingDataBldg7[[#This Row],[Remediation Material Costs]]="[enter $]",TestingDataBldg7[[#This Row],[Remediation Labor Costs]]="[enter $]"),"[autofill]",SUM(TestingDataBldg7[[#This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3" s="74"/>
      <c r="P243" s="74"/>
      <c r="Q243" s="113">
        <f>IF(AND(TestingDataBldg7[[#This Row],[Remediation Material Costs]]="[enter $]",TestingDataBldg7[[#This Row],[Remediation Labor Costs]]="[enter $]"),"[autofill]",SUM(TestingDataBldg7[[#This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4" s="74"/>
      <c r="P244" s="74"/>
      <c r="Q244" s="113">
        <f>IF(AND(TestingDataBldg7[[#This Row],[Remediation Material Costs]]="[enter $]",TestingDataBldg7[[#This Row],[Remediation Labor Costs]]="[enter $]"),"[autofill]",SUM(TestingDataBldg7[[#This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5" s="74"/>
      <c r="P245" s="74"/>
      <c r="Q245" s="113">
        <f>IF(AND(TestingDataBldg7[[#This Row],[Remediation Material Costs]]="[enter $]",TestingDataBldg7[[#This Row],[Remediation Labor Costs]]="[enter $]"),"[autofill]",SUM(TestingDataBldg7[[#This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6" s="74"/>
      <c r="P246" s="74"/>
      <c r="Q246" s="113">
        <f>IF(AND(TestingDataBldg7[[#This Row],[Remediation Material Costs]]="[enter $]",TestingDataBldg7[[#This Row],[Remediation Labor Costs]]="[enter $]"),"[autofill]",SUM(TestingDataBldg7[[#This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7" s="74"/>
      <c r="P247" s="74"/>
      <c r="Q247" s="113">
        <f>IF(AND(TestingDataBldg7[[#This Row],[Remediation Material Costs]]="[enter $]",TestingDataBldg7[[#This Row],[Remediation Labor Costs]]="[enter $]"),"[autofill]",SUM(TestingDataBldg7[[#This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8" s="74"/>
      <c r="P248" s="74"/>
      <c r="Q248" s="113">
        <f>IF(AND(TestingDataBldg7[[#This Row],[Remediation Material Costs]]="[enter $]",TestingDataBldg7[[#This Row],[Remediation Labor Costs]]="[enter $]"),"[autofill]",SUM(TestingDataBldg7[[#This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4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49" s="74"/>
      <c r="P249" s="74"/>
      <c r="Q249" s="113">
        <f>IF(AND(TestingDataBldg7[[#This Row],[Remediation Material Costs]]="[enter $]",TestingDataBldg7[[#This Row],[Remediation Labor Costs]]="[enter $]"),"[autofill]",SUM(TestingDataBldg7[[#This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0" s="74"/>
      <c r="P250" s="74"/>
      <c r="Q250" s="113">
        <f>IF(AND(TestingDataBldg7[[#This Row],[Remediation Material Costs]]="[enter $]",TestingDataBldg7[[#This Row],[Remediation Labor Costs]]="[enter $]"),"[autofill]",SUM(TestingDataBldg7[[#This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1" s="74"/>
      <c r="P251" s="74"/>
      <c r="Q251" s="113">
        <f>IF(AND(TestingDataBldg7[[#This Row],[Remediation Material Costs]]="[enter $]",TestingDataBldg7[[#This Row],[Remediation Labor Costs]]="[enter $]"),"[autofill]",SUM(TestingDataBldg7[[#This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2" s="74"/>
      <c r="P252" s="74"/>
      <c r="Q252" s="113">
        <f>IF(AND(TestingDataBldg7[[#This Row],[Remediation Material Costs]]="[enter $]",TestingDataBldg7[[#This Row],[Remediation Labor Costs]]="[enter $]"),"[autofill]",SUM(TestingDataBldg7[[#This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3" s="74"/>
      <c r="P253" s="74"/>
      <c r="Q253" s="113">
        <f>IF(AND(TestingDataBldg7[[#This Row],[Remediation Material Costs]]="[enter $]",TestingDataBldg7[[#This Row],[Remediation Labor Costs]]="[enter $]"),"[autofill]",SUM(TestingDataBldg7[[#This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4" s="74"/>
      <c r="P254" s="74"/>
      <c r="Q254" s="113">
        <f>IF(AND(TestingDataBldg7[[#This Row],[Remediation Material Costs]]="[enter $]",TestingDataBldg7[[#This Row],[Remediation Labor Costs]]="[enter $]"),"[autofill]",SUM(TestingDataBldg7[[#This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5" s="74"/>
      <c r="P255" s="74"/>
      <c r="Q255" s="113">
        <f>IF(AND(TestingDataBldg7[[#This Row],[Remediation Material Costs]]="[enter $]",TestingDataBldg7[[#This Row],[Remediation Labor Costs]]="[enter $]"),"[autofill]",SUM(TestingDataBldg7[[#This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6" s="74"/>
      <c r="P256" s="74"/>
      <c r="Q256" s="113">
        <f>IF(AND(TestingDataBldg7[[#This Row],[Remediation Material Costs]]="[enter $]",TestingDataBldg7[[#This Row],[Remediation Labor Costs]]="[enter $]"),"[autofill]",SUM(TestingDataBldg7[[#This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7" s="74"/>
      <c r="P257" s="74"/>
      <c r="Q257" s="113">
        <f>IF(AND(TestingDataBldg7[[#This Row],[Remediation Material Costs]]="[enter $]",TestingDataBldg7[[#This Row],[Remediation Labor Costs]]="[enter $]"),"[autofill]",SUM(TestingDataBldg7[[#This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8" s="74"/>
      <c r="P258" s="74"/>
      <c r="Q258" s="113">
        <f>IF(AND(TestingDataBldg7[[#This Row],[Remediation Material Costs]]="[enter $]",TestingDataBldg7[[#This Row],[Remediation Labor Costs]]="[enter $]"),"[autofill]",SUM(TestingDataBldg7[[#This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5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59" s="74"/>
      <c r="P259" s="74"/>
      <c r="Q259" s="113">
        <f>IF(AND(TestingDataBldg7[[#This Row],[Remediation Material Costs]]="[enter $]",TestingDataBldg7[[#This Row],[Remediation Labor Costs]]="[enter $]"),"[autofill]",SUM(TestingDataBldg7[[#This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0" s="74"/>
      <c r="P260" s="74"/>
      <c r="Q260" s="113">
        <f>IF(AND(TestingDataBldg7[[#This Row],[Remediation Material Costs]]="[enter $]",TestingDataBldg7[[#This Row],[Remediation Labor Costs]]="[enter $]"),"[autofill]",SUM(TestingDataBldg7[[#This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1" s="74"/>
      <c r="P261" s="74"/>
      <c r="Q261" s="113">
        <f>IF(AND(TestingDataBldg7[[#This Row],[Remediation Material Costs]]="[enter $]",TestingDataBldg7[[#This Row],[Remediation Labor Costs]]="[enter $]"),"[autofill]",SUM(TestingDataBldg7[[#This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2" s="74"/>
      <c r="P262" s="74"/>
      <c r="Q262" s="113">
        <f>IF(AND(TestingDataBldg7[[#This Row],[Remediation Material Costs]]="[enter $]",TestingDataBldg7[[#This Row],[Remediation Labor Costs]]="[enter $]"),"[autofill]",SUM(TestingDataBldg7[[#This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3" s="74"/>
      <c r="P263" s="74"/>
      <c r="Q263" s="113">
        <f>IF(AND(TestingDataBldg7[[#This Row],[Remediation Material Costs]]="[enter $]",TestingDataBldg7[[#This Row],[Remediation Labor Costs]]="[enter $]"),"[autofill]",SUM(TestingDataBldg7[[#This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4" s="74"/>
      <c r="P264" s="74"/>
      <c r="Q264" s="113">
        <f>IF(AND(TestingDataBldg7[[#This Row],[Remediation Material Costs]]="[enter $]",TestingDataBldg7[[#This Row],[Remediation Labor Costs]]="[enter $]"),"[autofill]",SUM(TestingDataBldg7[[#This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5" s="74"/>
      <c r="P265" s="74"/>
      <c r="Q265" s="113">
        <f>IF(AND(TestingDataBldg7[[#This Row],[Remediation Material Costs]]="[enter $]",TestingDataBldg7[[#This Row],[Remediation Labor Costs]]="[enter $]"),"[autofill]",SUM(TestingDataBldg7[[#This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6" s="74"/>
      <c r="P266" s="74"/>
      <c r="Q266" s="113">
        <f>IF(AND(TestingDataBldg7[[#This Row],[Remediation Material Costs]]="[enter $]",TestingDataBldg7[[#This Row],[Remediation Labor Costs]]="[enter $]"),"[autofill]",SUM(TestingDataBldg7[[#This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7" s="74"/>
      <c r="P267" s="74"/>
      <c r="Q267" s="113">
        <f>IF(AND(TestingDataBldg7[[#This Row],[Remediation Material Costs]]="[enter $]",TestingDataBldg7[[#This Row],[Remediation Labor Costs]]="[enter $]"),"[autofill]",SUM(TestingDataBldg7[[#This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8" s="74"/>
      <c r="P268" s="74"/>
      <c r="Q268" s="113">
        <f>IF(AND(TestingDataBldg7[[#This Row],[Remediation Material Costs]]="[enter $]",TestingDataBldg7[[#This Row],[Remediation Labor Costs]]="[enter $]"),"[autofill]",SUM(TestingDataBldg7[[#This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6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69" s="74"/>
      <c r="P269" s="74"/>
      <c r="Q269" s="113">
        <f>IF(AND(TestingDataBldg7[[#This Row],[Remediation Material Costs]]="[enter $]",TestingDataBldg7[[#This Row],[Remediation Labor Costs]]="[enter $]"),"[autofill]",SUM(TestingDataBldg7[[#This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0" s="74"/>
      <c r="P270" s="74"/>
      <c r="Q270" s="113">
        <f>IF(AND(TestingDataBldg7[[#This Row],[Remediation Material Costs]]="[enter $]",TestingDataBldg7[[#This Row],[Remediation Labor Costs]]="[enter $]"),"[autofill]",SUM(TestingDataBldg7[[#This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1" s="74"/>
      <c r="P271" s="74"/>
      <c r="Q271" s="113">
        <f>IF(AND(TestingDataBldg7[[#This Row],[Remediation Material Costs]]="[enter $]",TestingDataBldg7[[#This Row],[Remediation Labor Costs]]="[enter $]"),"[autofill]",SUM(TestingDataBldg7[[#This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2" s="74"/>
      <c r="P272" s="74"/>
      <c r="Q272" s="113">
        <f>IF(AND(TestingDataBldg7[[#This Row],[Remediation Material Costs]]="[enter $]",TestingDataBldg7[[#This Row],[Remediation Labor Costs]]="[enter $]"),"[autofill]",SUM(TestingDataBldg7[[#This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3" s="74"/>
      <c r="P273" s="74"/>
      <c r="Q273" s="113">
        <f>IF(AND(TestingDataBldg7[[#This Row],[Remediation Material Costs]]="[enter $]",TestingDataBldg7[[#This Row],[Remediation Labor Costs]]="[enter $]"),"[autofill]",SUM(TestingDataBldg7[[#This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4" s="74"/>
      <c r="P274" s="74"/>
      <c r="Q274" s="113">
        <f>IF(AND(TestingDataBldg7[[#This Row],[Remediation Material Costs]]="[enter $]",TestingDataBldg7[[#This Row],[Remediation Labor Costs]]="[enter $]"),"[autofill]",SUM(TestingDataBldg7[[#This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5" s="74"/>
      <c r="P275" s="74"/>
      <c r="Q275" s="113">
        <f>IF(AND(TestingDataBldg7[[#This Row],[Remediation Material Costs]]="[enter $]",TestingDataBldg7[[#This Row],[Remediation Labor Costs]]="[enter $]"),"[autofill]",SUM(TestingDataBldg7[[#This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6" s="74"/>
      <c r="P276" s="74"/>
      <c r="Q276" s="113">
        <f>IF(AND(TestingDataBldg7[[#This Row],[Remediation Material Costs]]="[enter $]",TestingDataBldg7[[#This Row],[Remediation Labor Costs]]="[enter $]"),"[autofill]",SUM(TestingDataBldg7[[#This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7" s="74"/>
      <c r="P277" s="74"/>
      <c r="Q277" s="113">
        <f>IF(AND(TestingDataBldg7[[#This Row],[Remediation Material Costs]]="[enter $]",TestingDataBldg7[[#This Row],[Remediation Labor Costs]]="[enter $]"),"[autofill]",SUM(TestingDataBldg7[[#This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8" s="74"/>
      <c r="P278" s="74"/>
      <c r="Q278" s="113">
        <f>IF(AND(TestingDataBldg7[[#This Row],[Remediation Material Costs]]="[enter $]",TestingDataBldg7[[#This Row],[Remediation Labor Costs]]="[enter $]"),"[autofill]",SUM(TestingDataBldg7[[#This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7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79" s="74"/>
      <c r="P279" s="74"/>
      <c r="Q279" s="113">
        <f>IF(AND(TestingDataBldg7[[#This Row],[Remediation Material Costs]]="[enter $]",TestingDataBldg7[[#This Row],[Remediation Labor Costs]]="[enter $]"),"[autofill]",SUM(TestingDataBldg7[[#This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0" s="74"/>
      <c r="P280" s="74"/>
      <c r="Q280" s="113">
        <f>IF(AND(TestingDataBldg7[[#This Row],[Remediation Material Costs]]="[enter $]",TestingDataBldg7[[#This Row],[Remediation Labor Costs]]="[enter $]"),"[autofill]",SUM(TestingDataBldg7[[#This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1" s="74"/>
      <c r="P281" s="74"/>
      <c r="Q281" s="113">
        <f>IF(AND(TestingDataBldg7[[#This Row],[Remediation Material Costs]]="[enter $]",TestingDataBldg7[[#This Row],[Remediation Labor Costs]]="[enter $]"),"[autofill]",SUM(TestingDataBldg7[[#This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2" s="74"/>
      <c r="P282" s="74"/>
      <c r="Q282" s="113">
        <f>IF(AND(TestingDataBldg7[[#This Row],[Remediation Material Costs]]="[enter $]",TestingDataBldg7[[#This Row],[Remediation Labor Costs]]="[enter $]"),"[autofill]",SUM(TestingDataBldg7[[#This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3" s="74"/>
      <c r="P283" s="74"/>
      <c r="Q283" s="113">
        <f>IF(AND(TestingDataBldg7[[#This Row],[Remediation Material Costs]]="[enter $]",TestingDataBldg7[[#This Row],[Remediation Labor Costs]]="[enter $]"),"[autofill]",SUM(TestingDataBldg7[[#This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4" s="74"/>
      <c r="P284" s="74"/>
      <c r="Q284" s="113">
        <f>IF(AND(TestingDataBldg7[[#This Row],[Remediation Material Costs]]="[enter $]",TestingDataBldg7[[#This Row],[Remediation Labor Costs]]="[enter $]"),"[autofill]",SUM(TestingDataBldg7[[#This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5" s="74"/>
      <c r="P285" s="74"/>
      <c r="Q285" s="113">
        <f>IF(AND(TestingDataBldg7[[#This Row],[Remediation Material Costs]]="[enter $]",TestingDataBldg7[[#This Row],[Remediation Labor Costs]]="[enter $]"),"[autofill]",SUM(TestingDataBldg7[[#This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6" s="74"/>
      <c r="P286" s="74"/>
      <c r="Q286" s="113">
        <f>IF(AND(TestingDataBldg7[[#This Row],[Remediation Material Costs]]="[enter $]",TestingDataBldg7[[#This Row],[Remediation Labor Costs]]="[enter $]"),"[autofill]",SUM(TestingDataBldg7[[#This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7" s="74"/>
      <c r="P287" s="74"/>
      <c r="Q287" s="113">
        <f>IF(AND(TestingDataBldg7[[#This Row],[Remediation Material Costs]]="[enter $]",TestingDataBldg7[[#This Row],[Remediation Labor Costs]]="[enter $]"),"[autofill]",SUM(TestingDataBldg7[[#This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8" s="74"/>
      <c r="P288" s="74"/>
      <c r="Q288" s="113">
        <f>IF(AND(TestingDataBldg7[[#This Row],[Remediation Material Costs]]="[enter $]",TestingDataBldg7[[#This Row],[Remediation Labor Costs]]="[enter $]"),"[autofill]",SUM(TestingDataBldg7[[#This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8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89" s="74"/>
      <c r="P289" s="74"/>
      <c r="Q289" s="113">
        <f>IF(AND(TestingDataBldg7[[#This Row],[Remediation Material Costs]]="[enter $]",TestingDataBldg7[[#This Row],[Remediation Labor Costs]]="[enter $]"),"[autofill]",SUM(TestingDataBldg7[[#This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0" s="74"/>
      <c r="P290" s="74"/>
      <c r="Q290" s="113">
        <f>IF(AND(TestingDataBldg7[[#This Row],[Remediation Material Costs]]="[enter $]",TestingDataBldg7[[#This Row],[Remediation Labor Costs]]="[enter $]"),"[autofill]",SUM(TestingDataBldg7[[#This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1" s="74"/>
      <c r="P291" s="74"/>
      <c r="Q291" s="113">
        <f>IF(AND(TestingDataBldg7[[#This Row],[Remediation Material Costs]]="[enter $]",TestingDataBldg7[[#This Row],[Remediation Labor Costs]]="[enter $]"),"[autofill]",SUM(TestingDataBldg7[[#This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2" s="74"/>
      <c r="P292" s="74"/>
      <c r="Q292" s="113">
        <f>IF(AND(TestingDataBldg7[[#This Row],[Remediation Material Costs]]="[enter $]",TestingDataBldg7[[#This Row],[Remediation Labor Costs]]="[enter $]"),"[autofill]",SUM(TestingDataBldg7[[#This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3" s="74"/>
      <c r="P293" s="74"/>
      <c r="Q293" s="113">
        <f>IF(AND(TestingDataBldg7[[#This Row],[Remediation Material Costs]]="[enter $]",TestingDataBldg7[[#This Row],[Remediation Labor Costs]]="[enter $]"),"[autofill]",SUM(TestingDataBldg7[[#This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4" s="74"/>
      <c r="P294" s="74"/>
      <c r="Q294" s="113">
        <f>IF(AND(TestingDataBldg7[[#This Row],[Remediation Material Costs]]="[enter $]",TestingDataBldg7[[#This Row],[Remediation Labor Costs]]="[enter $]"),"[autofill]",SUM(TestingDataBldg7[[#This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5" s="74"/>
      <c r="P295" s="74"/>
      <c r="Q295" s="113">
        <f>IF(AND(TestingDataBldg7[[#This Row],[Remediation Material Costs]]="[enter $]",TestingDataBldg7[[#This Row],[Remediation Labor Costs]]="[enter $]"),"[autofill]",SUM(TestingDataBldg7[[#This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6" s="74"/>
      <c r="P296" s="74"/>
      <c r="Q296" s="113">
        <f>IF(AND(TestingDataBldg7[[#This Row],[Remediation Material Costs]]="[enter $]",TestingDataBldg7[[#This Row],[Remediation Labor Costs]]="[enter $]"),"[autofill]",SUM(TestingDataBldg7[[#This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7" s="74"/>
      <c r="P297" s="74"/>
      <c r="Q297" s="113">
        <f>IF(AND(TestingDataBldg7[[#This Row],[Remediation Material Costs]]="[enter $]",TestingDataBldg7[[#This Row],[Remediation Labor Costs]]="[enter $]"),"[autofill]",SUM(TestingDataBldg7[[#This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8" s="74"/>
      <c r="P298" s="74"/>
      <c r="Q298" s="113">
        <f>IF(AND(TestingDataBldg7[[#This Row],[Remediation Material Costs]]="[enter $]",TestingDataBldg7[[#This Row],[Remediation Labor Costs]]="[enter $]"),"[autofill]",SUM(TestingDataBldg7[[#This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29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299" s="74"/>
      <c r="P299" s="74"/>
      <c r="Q299" s="113">
        <f>IF(AND(TestingDataBldg7[[#This Row],[Remediation Material Costs]]="[enter $]",TestingDataBldg7[[#This Row],[Remediation Labor Costs]]="[enter $]"),"[autofill]",SUM(TestingDataBldg7[[#This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0" s="74"/>
      <c r="P300" s="74"/>
      <c r="Q300" s="113">
        <f>IF(AND(TestingDataBldg7[[#This Row],[Remediation Material Costs]]="[enter $]",TestingDataBldg7[[#This Row],[Remediation Labor Costs]]="[enter $]"),"[autofill]",SUM(TestingDataBldg7[[#This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1" s="74"/>
      <c r="P301" s="74"/>
      <c r="Q301" s="113">
        <f>IF(AND(TestingDataBldg7[[#This Row],[Remediation Material Costs]]="[enter $]",TestingDataBldg7[[#This Row],[Remediation Labor Costs]]="[enter $]"),"[autofill]",SUM(TestingDataBldg7[[#This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2" s="74"/>
      <c r="P302" s="74"/>
      <c r="Q302" s="113">
        <f>IF(AND(TestingDataBldg7[[#This Row],[Remediation Material Costs]]="[enter $]",TestingDataBldg7[[#This Row],[Remediation Labor Costs]]="[enter $]"),"[autofill]",SUM(TestingDataBldg7[[#This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3"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3" s="74"/>
      <c r="P303" s="74"/>
      <c r="Q303" s="113">
        <f>IF(AND(TestingDataBldg7[[#This Row],[Remediation Material Costs]]="[enter $]",TestingDataBldg7[[#This Row],[Remediation Labor Costs]]="[enter $]"),"[autofill]",SUM(TestingDataBldg7[[#This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4"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4" s="74"/>
      <c r="P304" s="74"/>
      <c r="Q304" s="113">
        <f>IF(AND(TestingDataBldg7[[#This Row],[Remediation Material Costs]]="[enter $]",TestingDataBldg7[[#This Row],[Remediation Labor Costs]]="[enter $]"),"[autofill]",SUM(TestingDataBldg7[[#This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5"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5" s="74"/>
      <c r="P305" s="74"/>
      <c r="Q305" s="113">
        <f>IF(AND(TestingDataBldg7[[#This Row],[Remediation Material Costs]]="[enter $]",TestingDataBldg7[[#This Row],[Remediation Labor Costs]]="[enter $]"),"[autofill]",SUM(TestingDataBldg7[[#This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6"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6" s="74"/>
      <c r="P306" s="74"/>
      <c r="Q306" s="113">
        <f>IF(AND(TestingDataBldg7[[#This Row],[Remediation Material Costs]]="[enter $]",TestingDataBldg7[[#This Row],[Remediation Labor Costs]]="[enter $]"),"[autofill]",SUM(TestingDataBldg7[[#This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7"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7" s="74"/>
      <c r="P307" s="74"/>
      <c r="Q307" s="113">
        <f>IF(AND(TestingDataBldg7[[#This Row],[Remediation Material Costs]]="[enter $]",TestingDataBldg7[[#This Row],[Remediation Labor Costs]]="[enter $]"),"[autofill]",SUM(TestingDataBldg7[[#This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8"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8" s="74"/>
      <c r="P308" s="74"/>
      <c r="Q308" s="113">
        <f>IF(AND(TestingDataBldg7[[#This Row],[Remediation Material Costs]]="[enter $]",TestingDataBldg7[[#This Row],[Remediation Labor Costs]]="[enter $]"),"[autofill]",SUM(TestingDataBldg7[[#This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09"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09" s="74"/>
      <c r="P309" s="74"/>
      <c r="Q309" s="113">
        <f>IF(AND(TestingDataBldg7[[#This Row],[Remediation Material Costs]]="[enter $]",TestingDataBldg7[[#This Row],[Remediation Labor Costs]]="[enter $]"),"[autofill]",SUM(TestingDataBldg7[[#This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10"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10" s="74"/>
      <c r="P310" s="74"/>
      <c r="Q310" s="113">
        <f>IF(AND(TestingDataBldg7[[#This Row],[Remediation Material Costs]]="[enter $]",TestingDataBldg7[[#This Row],[Remediation Labor Costs]]="[enter $]"),"[autofill]",SUM(TestingDataBldg7[[#This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11"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11" s="74"/>
      <c r="P311" s="74"/>
      <c r="Q311" s="113">
        <f>IF(AND(TestingDataBldg7[[#This Row],[Remediation Material Costs]]="[enter $]",TestingDataBldg7[[#This Row],[Remediation Labor Costs]]="[enter $]"),"[autofill]",SUM(TestingDataBldg7[[#This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IF(AND(TestingDataBldg7[[#This Row],[Initial Test Result (ppb)]]="[result]",TestingDataBldg7[[#This Row],[Number of Retests]]="[retests]"),"[autofill]",IF(AND(TestingDataBldg7[[#This Row],[Initial Test Result (ppb)]]&lt;&gt;"",TestingDataBldg7[[#This Row],[Initial Test Result (ppb)]]&lt;&gt;"[result]"),IFERROR(VALUE(TestingDataBldg7[[#This Row],[Number of Retests]]),0)+1,IFERROR(VALUE(TestingDataBldg7[[#This Row],[Number of Retests]]),0)))</f>
        <v>0</v>
      </c>
      <c r="N312" s="113">
        <f>IF(AND(TestingDataBldg7[[#This Row],[Misc. Lab Costs]]="[enter $]",TestingDataBldg7[[#This Row],[Shipping Costs]]="[enter $]",TestingDataBldg7[[#This Row],[Lab Cost Per Initial Test]]="[enter $]"),"[autofill]",ROUND(IFERROR(VALUE(TestingDataBldg7[[#This Row],[Misc. Lab Costs]]),0)+IFERROR(VALUE(TestingDataBldg7[[#This Row],[Shipping Costs]]),0)+IFERROR(VALUE(TestingDataBldg7[[#This Row],[Lab Cost Per Initial Test]]),0)+IFERROR(TestingDataBldg7[[#This Row],[Lab Cost Per Retest]]*TestingDataBldg7[[#This Row],[Number of Retests]],0),2))</f>
        <v>0</v>
      </c>
      <c r="O312" s="85"/>
      <c r="P312" s="85"/>
      <c r="Q312" s="114">
        <f>IF(AND(TestingDataBldg7[[#This Row],[Remediation Material Costs]]="[enter $]",TestingDataBldg7[[#This Row],[Remediation Labor Costs]]="[enter $]"),"[autofill]",SUM(TestingDataBldg7[[#This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117" priority="6">
      <formula>AND(COUNTIF($B$13:$B$312,$B13)&gt;1,$I13="",$J13="",$P13="")</formula>
    </cfRule>
  </conditionalFormatting>
  <conditionalFormatting sqref="B13:R13">
    <cfRule type="expression" dxfId="116" priority="5">
      <formula>FIND("[",B$13)&gt;0</formula>
    </cfRule>
  </conditionalFormatting>
  <conditionalFormatting sqref="C13:C312">
    <cfRule type="expression" dxfId="115" priority="7">
      <formula>AND(AND(MID(C13&amp;" ",9,1)="-",LEN(C13)=14)=FALSE,AND(MID(C13&amp;" ",10,1)="-",LEN(C13)=15)=FALSE,$C13&lt;&gt;"", $C13&lt;&gt;"[enter fixture ID]")</formula>
    </cfRule>
    <cfRule type="expression" dxfId="114" priority="8">
      <formula>COUNTIF($C$13:$C$312,$C13)&gt;1</formula>
    </cfRule>
  </conditionalFormatting>
  <conditionalFormatting sqref="C13:H312 K13:L312 O13:O312">
    <cfRule type="expression" dxfId="113" priority="10">
      <formula>OR(AND($I13&lt;&gt;"[enter $]",$I13&lt;&gt;""),AND($J13&lt;&gt;"[enter $]",$J13&lt;&gt;""),AND($P13&lt;&gt;"[enter $]",$P13&lt;&gt;""))</formula>
    </cfRule>
  </conditionalFormatting>
  <conditionalFormatting sqref="D3:D4">
    <cfRule type="expression" dxfId="112" priority="2">
      <formula>$D$4="Invalid Entity ID"</formula>
    </cfRule>
  </conditionalFormatting>
  <conditionalFormatting sqref="D7:D8 D10">
    <cfRule type="expression" dxfId="111" priority="4">
      <formula>FIND("enter",$D7)&gt;1</formula>
    </cfRule>
  </conditionalFormatting>
  <conditionalFormatting sqref="E13:E312 G13:G312">
    <cfRule type="expression" dxfId="110" priority="21">
      <formula>E13="ND"</formula>
    </cfRule>
    <cfRule type="expression" dxfId="109" priority="22">
      <formula>AND(VALUE(E13)&gt;5,VALUE(E13)&lt;10)</formula>
    </cfRule>
    <cfRule type="expression" dxfId="108" priority="23">
      <formula>AND(VALUE(E13)&gt;=10,VALUE(E13)&lt;15)</formula>
    </cfRule>
    <cfRule type="expression" dxfId="107" priority="24">
      <formula>VALUE(E13)&gt;=15</formula>
    </cfRule>
  </conditionalFormatting>
  <conditionalFormatting sqref="G3 D3:D5 M4:M5">
    <cfRule type="expression" dxfId="106" priority="1">
      <formula>D3="[autofill]"</formula>
    </cfRule>
  </conditionalFormatting>
  <conditionalFormatting sqref="G3 D5">
    <cfRule type="expression" dxfId="105" priority="3">
      <formula>$D$5="Invalid Entity ID"</formula>
    </cfRule>
  </conditionalFormatting>
  <conditionalFormatting sqref="H13:H312">
    <cfRule type="expression" dxfId="104" priority="16">
      <formula>AND($E13&lt;&gt;"",$E13&lt;&gt;"[result]",$O13&lt;&gt;"",$O13&lt;&gt;"[enter $]",OR($H13="",$H13="[select]"))</formula>
    </cfRule>
    <cfRule type="expression" dxfId="103" priority="17">
      <formula>AND($F13&gt;0,$H13="")</formula>
    </cfRule>
    <cfRule type="cellIs" dxfId="102" priority="25" operator="equal">
      <formula>"FTO"</formula>
    </cfRule>
    <cfRule type="expression" dxfId="101" priority="26">
      <formula>OR($H13="FS-RDT",$H13="Other",FIND("RB",$H13)&gt;0)</formula>
    </cfRule>
    <cfRule type="containsText" dxfId="100" priority="27" operator="containsText" text="IF">
      <formula>NOT(ISERROR(SEARCH("IF",H13)))</formula>
    </cfRule>
    <cfRule type="cellIs" dxfId="99" priority="28" operator="equal">
      <formula>"Remove"</formula>
    </cfRule>
  </conditionalFormatting>
  <conditionalFormatting sqref="I13:I312 P13:P312">
    <cfRule type="expression" dxfId="98" priority="13">
      <formula>AND($J13&lt;&gt;"[enter $]",$J13&lt;&gt;"")</formula>
    </cfRule>
  </conditionalFormatting>
  <conditionalFormatting sqref="I13:J312 P13:P312">
    <cfRule type="expression" dxfId="97" priority="11">
      <formula>AND(COUNT($I13, "&gt;0")+COUNT($J13, "&gt;0")+COUNT($P13, "&gt;0")&gt;1,I13&gt;0)</formula>
    </cfRule>
    <cfRule type="expression" dxfId="96" priority="14">
      <formula>AND($E13&lt;&gt;"[result]",$E13&lt;&gt;"")</formula>
    </cfRule>
  </conditionalFormatting>
  <conditionalFormatting sqref="I13:J312">
    <cfRule type="expression" dxfId="95" priority="12">
      <formula>AND($P13&lt;&gt;"[enter $]",$P13&lt;&gt;"")</formula>
    </cfRule>
  </conditionalFormatting>
  <conditionalFormatting sqref="J13:J312 P13:P312">
    <cfRule type="expression" dxfId="94" priority="15">
      <formula>AND($I13&lt;&gt;"[enter $]",$I13&lt;&gt;"")</formula>
    </cfRule>
  </conditionalFormatting>
  <conditionalFormatting sqref="K13:K312">
    <cfRule type="expression" dxfId="93" priority="18">
      <formula>AND($E13&lt;&gt;"[result]",$E13&lt;&gt;"",$K13="")</formula>
    </cfRule>
  </conditionalFormatting>
  <conditionalFormatting sqref="L13:L312">
    <cfRule type="expression" dxfId="92" priority="19">
      <formula>AND($F13&lt;&gt;"[retests]",$F13&lt;&gt;"",$L13="")</formula>
    </cfRule>
  </conditionalFormatting>
  <conditionalFormatting sqref="M13:N312 Q13:Q312">
    <cfRule type="cellIs" dxfId="91" priority="29" operator="equal">
      <formula>0</formula>
    </cfRule>
  </conditionalFormatting>
  <conditionalFormatting sqref="N13:N312">
    <cfRule type="expression" dxfId="90" priority="9">
      <formula>$N13&lt;&gt;""</formula>
    </cfRule>
  </conditionalFormatting>
  <conditionalFormatting sqref="R13:R312">
    <cfRule type="expression" dxfId="89"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36CF58B8-28BD-4FCC-9A69-1C48D9B7133C}"/>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50EE8F58-A081-498C-B2D5-D0E5CB141258}"/>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A6947007-DB4F-40C3-985A-2DECD05F0CD6}"/>
    <dataValidation allowBlank="1" showInputMessage="1" showErrorMessage="1" prompt="To populate this field, enter data in the corresponding field at the top of the &quot;START HERE&quot; tab." sqref="D3:D5 G3" xr:uid="{02C6DADA-A698-431C-91F6-E0DC174A4F3E}"/>
    <dataValidation allowBlank="1" showInputMessage="1" showErrorMessage="1" promptTitle="DO NOT OVERWRITE THIS CELL. " prompt="It will automatically calculate based on data entered in the previous columns. " sqref="M13:N312 Q13:Q312" xr:uid="{3A450890-1F6B-4E4C-BB29-0A65EF4409E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94E77513-8033-4AE9-AF0E-8AA361D19298}">
      <formula1>OR(AND(MID(C13&amp;" ",9,1)="-",LEN(C13)=14),AND(MID(C13&amp;" ",10,1)="-",LEN(C13)=15))+(C13="[enter fixture ID]   ")</formula1>
    </dataValidation>
    <dataValidation allowBlank="1" showInputMessage="1" showErrorMessage="1" prompt="Enter any applicable notes here" sqref="R13:R17" xr:uid="{2E97AA27-FB2B-4982-BFF7-D84492D9145E}"/>
    <dataValidation allowBlank="1" showInputMessage="1" showErrorMessage="1" prompt="Enter the per-sample cost of any retests performed for this fixture." sqref="L13:L17" xr:uid="{E6127AD2-16B2-4537-B45A-76B9406493A4}"/>
    <dataValidation allowBlank="1" showInputMessage="1" showErrorMessage="1" prompt="Enter the per-sample cost for the INITIAL sample." sqref="K13:K17" xr:uid="{18C4ED76-A42A-45BC-BB02-5BF17E7C9FE1}"/>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33126E0E-9CF4-4037-BDCA-0CC7FD4E9B28}"/>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79F9DC5D-DF67-4C71-A8CE-926F0F407200}"/>
    <dataValidation allowBlank="1" showInputMessage="1" showErrorMessage="1" prompt="If additional samples were tested from this fixture, enter the final test result." sqref="G13:G17" xr:uid="{0BF5E0A5-9852-43CD-88F1-9F52EF0424A8}"/>
    <dataValidation allowBlank="1" showInputMessage="1" showErrorMessage="1" prompt="If applicable, enter the number of additional samples tested from this fixture." sqref="F13:F17" xr:uid="{F62B733A-2DFB-4B6F-841E-A499188B0C63}"/>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16120352-0542-4B12-8DF4-3CF92A3C6442}"/>
    <dataValidation allowBlank="1" showInputMessage="1" showErrorMessage="1" prompt="Enter the date the initial sample was COLLECTED (not tested by the lab)" sqref="D13:D17" xr:uid="{2198EAC5-DB61-4A08-9B0F-F04F8EAEF7A5}"/>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7A3B2230-9730-4AC1-B9A2-C8C7FD1E51D8}"/>
    <dataValidation allowBlank="1" showInputMessage="1" showErrorMessage="1" promptTitle="Building ID #" prompt="Enter the Building ID # assigned to this building in the ODE School Facilities Building Collection. See the &quot;START HERE&quot; tab for more information." sqref="D7" xr:uid="{3026D12F-6AAC-4C3F-B2D0-EFCF6D584BE9}"/>
    <dataValidation allowBlank="1" showInputMessage="1" showErrorMessage="1" promptTitle="Building Name" prompt="Enter the building name as it is reported in the ODE School Facilities Building Collection. See the &quot;START HERE&quot; tab for more information." sqref="D8:G8" xr:uid="{85668C75-5D34-4494-8EBC-368373F6CAA0}"/>
    <dataValidation allowBlank="1" showInputMessage="1" showErrorMessage="1" promptTitle="Minimum Reporting Level (MRL)" prompt="Enter the minimum value of lead that can be detected in a sample in parts per billion (ppb) as reported in the lab results" sqref="D10:E10" xr:uid="{896758F9-1CD4-4CD3-935D-DF96D8BF4C0A}"/>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78B650E0-B420-4825-8DB7-DEF2B701646C}">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D2ADA5D4-83F7-498C-915E-F005C78E6D3E}">
          <x14:formula1>
            <xm:f>'Remediation Action Codes'!$C$3:$C$30</xm:f>
          </x14:formula1>
          <xm:sqref>H13:H17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27363-BB68-4769-9B69-21FB50AAD4C1}">
  <sheetPr>
    <tabColor rgb="FFAAD4F4"/>
    <pageSetUpPr autoPageBreaks="0" fitToPage="1"/>
  </sheetPr>
  <dimension ref="A1:T312"/>
  <sheetViews>
    <sheetView showGridLines="0" showRowColHeaders="0" workbookViewId="0">
      <pane ySplit="12" topLeftCell="A13" activePane="bottomLeft" state="frozen"/>
      <selection activeCell="D7" sqref="D7:G7"/>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IF(MIN(TestingDataBldg8[Initial  Test Date])=0,"[autofill]",MIN(TestingDataBldg8[Initial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IF(MAX(TestingDataBldg8[Initial  Test Date])=0,"[autofill]",MAX(TestingDataBldg8[Initial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SUM(TestingDataBldg8[Total '#    of Tests])</f>
        <v>0</v>
      </c>
      <c r="N10" s="89">
        <f>IF('START HERE'!$E$9="NOT Requesting Reimbursement - Reporting ONLY","         -",SUM(TestingDataBldg8[Testing   Costs Total]))</f>
        <v>0</v>
      </c>
      <c r="O10" s="193" t="s">
        <v>1655</v>
      </c>
      <c r="P10" s="194"/>
      <c r="Q10" s="86">
        <f>SUM(TestingDataBldg8[Remediation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[autofill]</v>
      </c>
      <c r="N13" s="113" t="str">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[autofill]</v>
      </c>
      <c r="O13" s="74" t="s">
        <v>1645</v>
      </c>
      <c r="P13" s="74" t="s">
        <v>1645</v>
      </c>
      <c r="Q13" s="113" t="str">
        <f>IF(AND(TestingDataBldg8[[#This Row],[Remediation Material Costs]]="[enter $]",TestingDataBldg8[[#This Row],[Remediation Labor Costs]]="[enter $]"),"[autofill]",SUM(TestingDataBldg8[[#This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 s="75"/>
      <c r="P14" s="75"/>
      <c r="Q14" s="113">
        <f>IF(AND(TestingDataBldg8[[#This Row],[Remediation Material Costs]]="[enter $]",TestingDataBldg8[[#This Row],[Remediation Labor Costs]]="[enter $]"),"[autofill]",SUM(TestingDataBldg8[[#This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 s="75"/>
      <c r="P15" s="75"/>
      <c r="Q15" s="113">
        <f>IF(AND(TestingDataBldg8[[#This Row],[Remediation Material Costs]]="[enter $]",TestingDataBldg8[[#This Row],[Remediation Labor Costs]]="[enter $]"),"[autofill]",SUM(TestingDataBldg8[[#This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 s="75"/>
      <c r="P16" s="75"/>
      <c r="Q16" s="113">
        <f>IF(AND(TestingDataBldg8[[#This Row],[Remediation Material Costs]]="[enter $]",TestingDataBldg8[[#This Row],[Remediation Labor Costs]]="[enter $]"),"[autofill]",SUM(TestingDataBldg8[[#This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 s="75"/>
      <c r="P17" s="75"/>
      <c r="Q17" s="113">
        <f>IF(AND(TestingDataBldg8[[#This Row],[Remediation Material Costs]]="[enter $]",TestingDataBldg8[[#This Row],[Remediation Labor Costs]]="[enter $]"),"[autofill]",SUM(TestingDataBldg8[[#This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 s="75"/>
      <c r="P18" s="75"/>
      <c r="Q18" s="113">
        <f>IF(AND(TestingDataBldg8[[#This Row],[Remediation Material Costs]]="[enter $]",TestingDataBldg8[[#This Row],[Remediation Labor Costs]]="[enter $]"),"[autofill]",SUM(TestingDataBldg8[[#This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 s="75"/>
      <c r="P19" s="75"/>
      <c r="Q19" s="113">
        <f>IF(AND(TestingDataBldg8[[#This Row],[Remediation Material Costs]]="[enter $]",TestingDataBldg8[[#This Row],[Remediation Labor Costs]]="[enter $]"),"[autofill]",SUM(TestingDataBldg8[[#This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 s="75"/>
      <c r="P20" s="75"/>
      <c r="Q20" s="113">
        <f>IF(AND(TestingDataBldg8[[#This Row],[Remediation Material Costs]]="[enter $]",TestingDataBldg8[[#This Row],[Remediation Labor Costs]]="[enter $]"),"[autofill]",SUM(TestingDataBldg8[[#This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 s="75"/>
      <c r="P21" s="75"/>
      <c r="Q21" s="113">
        <f>IF(AND(TestingDataBldg8[[#This Row],[Remediation Material Costs]]="[enter $]",TestingDataBldg8[[#This Row],[Remediation Labor Costs]]="[enter $]"),"[autofill]",SUM(TestingDataBldg8[[#This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 s="75"/>
      <c r="P22" s="75"/>
      <c r="Q22" s="113">
        <f>IF(AND(TestingDataBldg8[[#This Row],[Remediation Material Costs]]="[enter $]",TestingDataBldg8[[#This Row],[Remediation Labor Costs]]="[enter $]"),"[autofill]",SUM(TestingDataBldg8[[#This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 s="75"/>
      <c r="P23" s="75"/>
      <c r="Q23" s="113">
        <f>IF(AND(TestingDataBldg8[[#This Row],[Remediation Material Costs]]="[enter $]",TestingDataBldg8[[#This Row],[Remediation Labor Costs]]="[enter $]"),"[autofill]",SUM(TestingDataBldg8[[#This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 s="75"/>
      <c r="P24" s="75"/>
      <c r="Q24" s="113">
        <f>IF(AND(TestingDataBldg8[[#This Row],[Remediation Material Costs]]="[enter $]",TestingDataBldg8[[#This Row],[Remediation Labor Costs]]="[enter $]"),"[autofill]",SUM(TestingDataBldg8[[#This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 s="75"/>
      <c r="P25" s="75"/>
      <c r="Q25" s="113">
        <f>IF(AND(TestingDataBldg8[[#This Row],[Remediation Material Costs]]="[enter $]",TestingDataBldg8[[#This Row],[Remediation Labor Costs]]="[enter $]"),"[autofill]",SUM(TestingDataBldg8[[#This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 s="75"/>
      <c r="P26" s="75"/>
      <c r="Q26" s="113">
        <f>IF(AND(TestingDataBldg8[[#This Row],[Remediation Material Costs]]="[enter $]",TestingDataBldg8[[#This Row],[Remediation Labor Costs]]="[enter $]"),"[autofill]",SUM(TestingDataBldg8[[#This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 s="75"/>
      <c r="P27" s="75"/>
      <c r="Q27" s="113">
        <f>IF(AND(TestingDataBldg8[[#This Row],[Remediation Material Costs]]="[enter $]",TestingDataBldg8[[#This Row],[Remediation Labor Costs]]="[enter $]"),"[autofill]",SUM(TestingDataBldg8[[#This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 s="75"/>
      <c r="P28" s="75"/>
      <c r="Q28" s="113">
        <f>IF(AND(TestingDataBldg8[[#This Row],[Remediation Material Costs]]="[enter $]",TestingDataBldg8[[#This Row],[Remediation Labor Costs]]="[enter $]"),"[autofill]",SUM(TestingDataBldg8[[#This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 s="75"/>
      <c r="P29" s="75"/>
      <c r="Q29" s="113">
        <f>IF(AND(TestingDataBldg8[[#This Row],[Remediation Material Costs]]="[enter $]",TestingDataBldg8[[#This Row],[Remediation Labor Costs]]="[enter $]"),"[autofill]",SUM(TestingDataBldg8[[#This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 s="75"/>
      <c r="P30" s="75"/>
      <c r="Q30" s="113">
        <f>IF(AND(TestingDataBldg8[[#This Row],[Remediation Material Costs]]="[enter $]",TestingDataBldg8[[#This Row],[Remediation Labor Costs]]="[enter $]"),"[autofill]",SUM(TestingDataBldg8[[#This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1" s="75"/>
      <c r="P31" s="75"/>
      <c r="Q31" s="113">
        <f>IF(AND(TestingDataBldg8[[#This Row],[Remediation Material Costs]]="[enter $]",TestingDataBldg8[[#This Row],[Remediation Labor Costs]]="[enter $]"),"[autofill]",SUM(TestingDataBldg8[[#This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2" s="76"/>
      <c r="P32" s="76"/>
      <c r="Q32" s="113">
        <f>IF(AND(TestingDataBldg8[[#This Row],[Remediation Material Costs]]="[enter $]",TestingDataBldg8[[#This Row],[Remediation Labor Costs]]="[enter $]"),"[autofill]",SUM(TestingDataBldg8[[#This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3" s="76"/>
      <c r="P33" s="76"/>
      <c r="Q33" s="113">
        <f>IF(AND(TestingDataBldg8[[#This Row],[Remediation Material Costs]]="[enter $]",TestingDataBldg8[[#This Row],[Remediation Labor Costs]]="[enter $]"),"[autofill]",SUM(TestingDataBldg8[[#This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4" s="76"/>
      <c r="P34" s="76"/>
      <c r="Q34" s="113">
        <f>IF(AND(TestingDataBldg8[[#This Row],[Remediation Material Costs]]="[enter $]",TestingDataBldg8[[#This Row],[Remediation Labor Costs]]="[enter $]"),"[autofill]",SUM(TestingDataBldg8[[#This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5" s="75"/>
      <c r="P35" s="75"/>
      <c r="Q35" s="113">
        <f>IF(AND(TestingDataBldg8[[#This Row],[Remediation Material Costs]]="[enter $]",TestingDataBldg8[[#This Row],[Remediation Labor Costs]]="[enter $]"),"[autofill]",SUM(TestingDataBldg8[[#This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6" s="75"/>
      <c r="P36" s="75"/>
      <c r="Q36" s="113">
        <f>IF(AND(TestingDataBldg8[[#This Row],[Remediation Material Costs]]="[enter $]",TestingDataBldg8[[#This Row],[Remediation Labor Costs]]="[enter $]"),"[autofill]",SUM(TestingDataBldg8[[#This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7" s="75"/>
      <c r="P37" s="75"/>
      <c r="Q37" s="113">
        <f>IF(AND(TestingDataBldg8[[#This Row],[Remediation Material Costs]]="[enter $]",TestingDataBldg8[[#This Row],[Remediation Labor Costs]]="[enter $]"),"[autofill]",SUM(TestingDataBldg8[[#This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8" s="75"/>
      <c r="P38" s="75"/>
      <c r="Q38" s="113">
        <f>IF(AND(TestingDataBldg8[[#This Row],[Remediation Material Costs]]="[enter $]",TestingDataBldg8[[#This Row],[Remediation Labor Costs]]="[enter $]"),"[autofill]",SUM(TestingDataBldg8[[#This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9" s="75"/>
      <c r="P39" s="75"/>
      <c r="Q39" s="113">
        <f>IF(AND(TestingDataBldg8[[#This Row],[Remediation Material Costs]]="[enter $]",TestingDataBldg8[[#This Row],[Remediation Labor Costs]]="[enter $]"),"[autofill]",SUM(TestingDataBldg8[[#This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0" s="75"/>
      <c r="P40" s="75"/>
      <c r="Q40" s="113">
        <f>IF(AND(TestingDataBldg8[[#This Row],[Remediation Material Costs]]="[enter $]",TestingDataBldg8[[#This Row],[Remediation Labor Costs]]="[enter $]"),"[autofill]",SUM(TestingDataBldg8[[#This Row],[Remediation Material Costs]:[Remediation Labor Costs]]))</f>
        <v>0</v>
      </c>
      <c r="R40" s="29"/>
    </row>
    <row r="41" spans="1:18" x14ac:dyDescent="0.25">
      <c r="B41" s="31"/>
      <c r="C41" s="32"/>
      <c r="D41" s="33"/>
      <c r="E41" s="34"/>
      <c r="F41" s="34"/>
      <c r="G41" s="34"/>
      <c r="H41" s="34"/>
      <c r="I41" s="75"/>
      <c r="J41" s="75"/>
      <c r="K41" s="79"/>
      <c r="L41" s="79"/>
      <c r="M4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1" s="75"/>
      <c r="P41" s="75"/>
      <c r="Q41" s="113">
        <f>IF(AND(TestingDataBldg8[[#This Row],[Remediation Material Costs]]="[enter $]",TestingDataBldg8[[#This Row],[Remediation Labor Costs]]="[enter $]"),"[autofill]",SUM(TestingDataBldg8[[#This Row],[Remediation Material Costs]:[Remediation Labor Costs]]))</f>
        <v>0</v>
      </c>
      <c r="R41" s="29"/>
    </row>
    <row r="42" spans="1:18" x14ac:dyDescent="0.25">
      <c r="B42" s="38"/>
      <c r="C42" s="39"/>
      <c r="D42" s="40"/>
      <c r="E42" s="41"/>
      <c r="F42" s="41"/>
      <c r="G42" s="41"/>
      <c r="H42" s="41"/>
      <c r="I42" s="77"/>
      <c r="J42" s="77"/>
      <c r="K42" s="82"/>
      <c r="L42" s="82"/>
      <c r="M4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2" s="77"/>
      <c r="P42" s="77"/>
      <c r="Q42" s="113">
        <f>IF(AND(TestingDataBldg8[[#This Row],[Remediation Material Costs]]="[enter $]",TestingDataBldg8[[#This Row],[Remediation Labor Costs]]="[enter $]"),"[autofill]",SUM(TestingDataBldg8[[#This Row],[Remediation Material Costs]:[Remediation Labor Costs]]))</f>
        <v>0</v>
      </c>
      <c r="R42" s="29"/>
    </row>
    <row r="43" spans="1:18" x14ac:dyDescent="0.25">
      <c r="B43" s="38"/>
      <c r="C43" s="39"/>
      <c r="D43" s="40"/>
      <c r="E43" s="41"/>
      <c r="F43" s="41"/>
      <c r="G43" s="41"/>
      <c r="H43" s="41"/>
      <c r="I43" s="77"/>
      <c r="J43" s="77"/>
      <c r="K43" s="82"/>
      <c r="L43" s="82"/>
      <c r="M4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3" s="77"/>
      <c r="P43" s="77"/>
      <c r="Q43" s="113">
        <f>IF(AND(TestingDataBldg8[[#This Row],[Remediation Material Costs]]="[enter $]",TestingDataBldg8[[#This Row],[Remediation Labor Costs]]="[enter $]"),"[autofill]",SUM(TestingDataBldg8[[#This Row],[Remediation Material Costs]:[Remediation Labor Costs]]))</f>
        <v>0</v>
      </c>
      <c r="R43" s="29"/>
    </row>
    <row r="44" spans="1:18" x14ac:dyDescent="0.25">
      <c r="B44" s="38"/>
      <c r="C44" s="39"/>
      <c r="D44" s="40"/>
      <c r="E44" s="41"/>
      <c r="F44" s="41"/>
      <c r="G44" s="41"/>
      <c r="H44" s="41"/>
      <c r="I44" s="77"/>
      <c r="J44" s="77"/>
      <c r="K44" s="82"/>
      <c r="L44" s="82"/>
      <c r="M4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4" s="77"/>
      <c r="P44" s="77"/>
      <c r="Q44" s="113">
        <f>IF(AND(TestingDataBldg8[[#This Row],[Remediation Material Costs]]="[enter $]",TestingDataBldg8[[#This Row],[Remediation Labor Costs]]="[enter $]"),"[autofill]",SUM(TestingDataBldg8[[#This Row],[Remediation Material Costs]:[Remediation Labor Costs]]))</f>
        <v>0</v>
      </c>
      <c r="R44" s="29"/>
    </row>
    <row r="45" spans="1:18" x14ac:dyDescent="0.25">
      <c r="B45" s="38"/>
      <c r="C45" s="39"/>
      <c r="D45" s="40"/>
      <c r="E45" s="41"/>
      <c r="F45" s="41"/>
      <c r="G45" s="41"/>
      <c r="H45" s="41"/>
      <c r="I45" s="77"/>
      <c r="J45" s="77"/>
      <c r="K45" s="82"/>
      <c r="L45" s="82"/>
      <c r="M4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5" s="77"/>
      <c r="P45" s="77"/>
      <c r="Q45" s="113">
        <f>IF(AND(TestingDataBldg8[[#This Row],[Remediation Material Costs]]="[enter $]",TestingDataBldg8[[#This Row],[Remediation Labor Costs]]="[enter $]"),"[autofill]",SUM(TestingDataBldg8[[#This Row],[Remediation Material Costs]:[Remediation Labor Costs]]))</f>
        <v>0</v>
      </c>
      <c r="R45" s="29"/>
    </row>
    <row r="46" spans="1:18" x14ac:dyDescent="0.25">
      <c r="B46" s="38"/>
      <c r="C46" s="39"/>
      <c r="D46" s="40"/>
      <c r="E46" s="41"/>
      <c r="F46" s="41"/>
      <c r="G46" s="41"/>
      <c r="H46" s="41"/>
      <c r="I46" s="77"/>
      <c r="J46" s="77"/>
      <c r="K46" s="82"/>
      <c r="L46" s="82"/>
      <c r="M4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6" s="77"/>
      <c r="P46" s="77"/>
      <c r="Q46" s="113">
        <f>IF(AND(TestingDataBldg8[[#This Row],[Remediation Material Costs]]="[enter $]",TestingDataBldg8[[#This Row],[Remediation Labor Costs]]="[enter $]"),"[autofill]",SUM(TestingDataBldg8[[#This Row],[Remediation Material Costs]:[Remediation Labor Costs]]))</f>
        <v>0</v>
      </c>
      <c r="R46" s="29"/>
    </row>
    <row r="47" spans="1:18" x14ac:dyDescent="0.25">
      <c r="B47" s="38"/>
      <c r="C47" s="39"/>
      <c r="D47" s="40"/>
      <c r="E47" s="41"/>
      <c r="F47" s="41"/>
      <c r="G47" s="41"/>
      <c r="H47" s="41"/>
      <c r="I47" s="77"/>
      <c r="J47" s="77"/>
      <c r="K47" s="82"/>
      <c r="L47" s="82"/>
      <c r="M4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7" s="77"/>
      <c r="P47" s="77"/>
      <c r="Q47" s="113">
        <f>IF(AND(TestingDataBldg8[[#This Row],[Remediation Material Costs]]="[enter $]",TestingDataBldg8[[#This Row],[Remediation Labor Costs]]="[enter $]"),"[autofill]",SUM(TestingDataBldg8[[#This Row],[Remediation Material Costs]:[Remediation Labor Costs]]))</f>
        <v>0</v>
      </c>
      <c r="R47" s="29"/>
    </row>
    <row r="48" spans="1:18" x14ac:dyDescent="0.25">
      <c r="B48" s="26"/>
      <c r="C48" s="30"/>
      <c r="D48" s="27"/>
      <c r="E48" s="28"/>
      <c r="F48" s="28"/>
      <c r="G48" s="28"/>
      <c r="H48" s="28"/>
      <c r="I48" s="74"/>
      <c r="J48" s="74"/>
      <c r="K48" s="83"/>
      <c r="L48" s="83"/>
      <c r="M4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8" s="74"/>
      <c r="P48" s="74"/>
      <c r="Q48" s="113">
        <f>IF(AND(TestingDataBldg8[[#This Row],[Remediation Material Costs]]="[enter $]",TestingDataBldg8[[#This Row],[Remediation Labor Costs]]="[enter $]"),"[autofill]",SUM(TestingDataBldg8[[#This Row],[Remediation Material Costs]:[Remediation Labor Costs]]))</f>
        <v>0</v>
      </c>
      <c r="R48" s="29"/>
    </row>
    <row r="49" spans="2:18" x14ac:dyDescent="0.25">
      <c r="B49" s="26"/>
      <c r="C49" s="30"/>
      <c r="D49" s="27"/>
      <c r="E49" s="28"/>
      <c r="F49" s="28"/>
      <c r="G49" s="28"/>
      <c r="H49" s="28"/>
      <c r="I49" s="74"/>
      <c r="J49" s="74"/>
      <c r="K49" s="83"/>
      <c r="L49" s="83"/>
      <c r="M4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4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49" s="74"/>
      <c r="P49" s="74"/>
      <c r="Q49" s="113">
        <f>IF(AND(TestingDataBldg8[[#This Row],[Remediation Material Costs]]="[enter $]",TestingDataBldg8[[#This Row],[Remediation Labor Costs]]="[enter $]"),"[autofill]",SUM(TestingDataBldg8[[#This Row],[Remediation Material Costs]:[Remediation Labor Costs]]))</f>
        <v>0</v>
      </c>
      <c r="R49" s="29"/>
    </row>
    <row r="50" spans="2:18" x14ac:dyDescent="0.25">
      <c r="B50" s="26"/>
      <c r="C50" s="30"/>
      <c r="D50" s="27"/>
      <c r="E50" s="28"/>
      <c r="F50" s="28"/>
      <c r="G50" s="28"/>
      <c r="H50" s="28"/>
      <c r="I50" s="74"/>
      <c r="J50" s="74"/>
      <c r="K50" s="83"/>
      <c r="L50" s="83"/>
      <c r="M5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0" s="74"/>
      <c r="P50" s="74"/>
      <c r="Q50" s="113">
        <f>IF(AND(TestingDataBldg8[[#This Row],[Remediation Material Costs]]="[enter $]",TestingDataBldg8[[#This Row],[Remediation Labor Costs]]="[enter $]"),"[autofill]",SUM(TestingDataBldg8[[#This Row],[Remediation Material Costs]:[Remediation Labor Costs]]))</f>
        <v>0</v>
      </c>
      <c r="R50" s="29"/>
    </row>
    <row r="51" spans="2:18" x14ac:dyDescent="0.25">
      <c r="B51" s="26"/>
      <c r="C51" s="30"/>
      <c r="D51" s="27"/>
      <c r="E51" s="28"/>
      <c r="F51" s="28"/>
      <c r="G51" s="28"/>
      <c r="H51" s="28"/>
      <c r="I51" s="74"/>
      <c r="J51" s="74"/>
      <c r="K51" s="83"/>
      <c r="L51" s="83"/>
      <c r="M5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1" s="74"/>
      <c r="P51" s="74"/>
      <c r="Q51" s="113">
        <f>IF(AND(TestingDataBldg8[[#This Row],[Remediation Material Costs]]="[enter $]",TestingDataBldg8[[#This Row],[Remediation Labor Costs]]="[enter $]"),"[autofill]",SUM(TestingDataBldg8[[#This Row],[Remediation Material Costs]:[Remediation Labor Costs]]))</f>
        <v>0</v>
      </c>
      <c r="R51" s="29"/>
    </row>
    <row r="52" spans="2:18" x14ac:dyDescent="0.25">
      <c r="B52" s="26"/>
      <c r="C52" s="30"/>
      <c r="D52" s="27"/>
      <c r="E52" s="28"/>
      <c r="F52" s="28"/>
      <c r="G52" s="28"/>
      <c r="H52" s="28"/>
      <c r="I52" s="74"/>
      <c r="J52" s="74"/>
      <c r="K52" s="83"/>
      <c r="L52" s="83"/>
      <c r="M5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2" s="74"/>
      <c r="P52" s="74"/>
      <c r="Q52" s="113">
        <f>IF(AND(TestingDataBldg8[[#This Row],[Remediation Material Costs]]="[enter $]",TestingDataBldg8[[#This Row],[Remediation Labor Costs]]="[enter $]"),"[autofill]",SUM(TestingDataBldg8[[#This Row],[Remediation Material Costs]:[Remediation Labor Costs]]))</f>
        <v>0</v>
      </c>
      <c r="R52" s="29"/>
    </row>
    <row r="53" spans="2:18" x14ac:dyDescent="0.25">
      <c r="B53" s="26"/>
      <c r="C53" s="30"/>
      <c r="D53" s="27"/>
      <c r="E53" s="28"/>
      <c r="F53" s="28"/>
      <c r="G53" s="28"/>
      <c r="H53" s="28"/>
      <c r="I53" s="74"/>
      <c r="J53" s="74"/>
      <c r="K53" s="83"/>
      <c r="L53" s="83"/>
      <c r="M5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3" s="74"/>
      <c r="P53" s="74"/>
      <c r="Q53" s="113">
        <f>IF(AND(TestingDataBldg8[[#This Row],[Remediation Material Costs]]="[enter $]",TestingDataBldg8[[#This Row],[Remediation Labor Costs]]="[enter $]"),"[autofill]",SUM(TestingDataBldg8[[#This Row],[Remediation Material Costs]:[Remediation Labor Costs]]))</f>
        <v>0</v>
      </c>
      <c r="R53" s="29"/>
    </row>
    <row r="54" spans="2:18" x14ac:dyDescent="0.25">
      <c r="B54" s="26"/>
      <c r="C54" s="30"/>
      <c r="D54" s="27"/>
      <c r="E54" s="28"/>
      <c r="F54" s="28"/>
      <c r="G54" s="28"/>
      <c r="H54" s="28"/>
      <c r="I54" s="74"/>
      <c r="J54" s="74"/>
      <c r="K54" s="83"/>
      <c r="L54" s="83"/>
      <c r="M5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4" s="74"/>
      <c r="P54" s="74"/>
      <c r="Q54" s="113">
        <f>IF(AND(TestingDataBldg8[[#This Row],[Remediation Material Costs]]="[enter $]",TestingDataBldg8[[#This Row],[Remediation Labor Costs]]="[enter $]"),"[autofill]",SUM(TestingDataBldg8[[#This Row],[Remediation Material Costs]:[Remediation Labor Costs]]))</f>
        <v>0</v>
      </c>
      <c r="R54" s="29"/>
    </row>
    <row r="55" spans="2:18" x14ac:dyDescent="0.25">
      <c r="B55" s="26"/>
      <c r="C55" s="30"/>
      <c r="D55" s="27"/>
      <c r="E55" s="28"/>
      <c r="F55" s="28"/>
      <c r="G55" s="28"/>
      <c r="H55" s="28"/>
      <c r="I55" s="74"/>
      <c r="J55" s="74"/>
      <c r="K55" s="83"/>
      <c r="L55" s="83"/>
      <c r="M5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5" s="74"/>
      <c r="P55" s="74"/>
      <c r="Q55" s="113">
        <f>IF(AND(TestingDataBldg8[[#This Row],[Remediation Material Costs]]="[enter $]",TestingDataBldg8[[#This Row],[Remediation Labor Costs]]="[enter $]"),"[autofill]",SUM(TestingDataBldg8[[#This Row],[Remediation Material Costs]:[Remediation Labor Costs]]))</f>
        <v>0</v>
      </c>
      <c r="R55" s="29"/>
    </row>
    <row r="56" spans="2:18" x14ac:dyDescent="0.25">
      <c r="B56" s="26"/>
      <c r="C56" s="30"/>
      <c r="D56" s="27"/>
      <c r="E56" s="28"/>
      <c r="F56" s="28"/>
      <c r="G56" s="28"/>
      <c r="H56" s="28"/>
      <c r="I56" s="74"/>
      <c r="J56" s="74"/>
      <c r="K56" s="83"/>
      <c r="L56" s="83"/>
      <c r="M5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6" s="74"/>
      <c r="P56" s="74"/>
      <c r="Q56" s="113">
        <f>IF(AND(TestingDataBldg8[[#This Row],[Remediation Material Costs]]="[enter $]",TestingDataBldg8[[#This Row],[Remediation Labor Costs]]="[enter $]"),"[autofill]",SUM(TestingDataBldg8[[#This Row],[Remediation Material Costs]:[Remediation Labor Costs]]))</f>
        <v>0</v>
      </c>
      <c r="R56" s="29"/>
    </row>
    <row r="57" spans="2:18" x14ac:dyDescent="0.25">
      <c r="B57" s="26"/>
      <c r="C57" s="30"/>
      <c r="D57" s="27"/>
      <c r="E57" s="28"/>
      <c r="F57" s="28"/>
      <c r="G57" s="28"/>
      <c r="H57" s="28"/>
      <c r="I57" s="74"/>
      <c r="J57" s="74"/>
      <c r="K57" s="83"/>
      <c r="L57" s="83"/>
      <c r="M5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7" s="74"/>
      <c r="P57" s="74"/>
      <c r="Q57" s="113">
        <f>IF(AND(TestingDataBldg8[[#This Row],[Remediation Material Costs]]="[enter $]",TestingDataBldg8[[#This Row],[Remediation Labor Costs]]="[enter $]"),"[autofill]",SUM(TestingDataBldg8[[#This Row],[Remediation Material Costs]:[Remediation Labor Costs]]))</f>
        <v>0</v>
      </c>
      <c r="R57" s="29"/>
    </row>
    <row r="58" spans="2:18" x14ac:dyDescent="0.25">
      <c r="B58" s="26"/>
      <c r="C58" s="30"/>
      <c r="D58" s="27"/>
      <c r="E58" s="28"/>
      <c r="F58" s="28"/>
      <c r="G58" s="28"/>
      <c r="H58" s="28"/>
      <c r="I58" s="74"/>
      <c r="J58" s="74"/>
      <c r="K58" s="83"/>
      <c r="L58" s="83"/>
      <c r="M5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8" s="74"/>
      <c r="P58" s="74"/>
      <c r="Q58" s="113">
        <f>IF(AND(TestingDataBldg8[[#This Row],[Remediation Material Costs]]="[enter $]",TestingDataBldg8[[#This Row],[Remediation Labor Costs]]="[enter $]"),"[autofill]",SUM(TestingDataBldg8[[#This Row],[Remediation Material Costs]:[Remediation Labor Costs]]))</f>
        <v>0</v>
      </c>
      <c r="R58" s="29"/>
    </row>
    <row r="59" spans="2:18" x14ac:dyDescent="0.25">
      <c r="B59" s="26"/>
      <c r="C59" s="30"/>
      <c r="D59" s="27"/>
      <c r="E59" s="28"/>
      <c r="F59" s="28"/>
      <c r="G59" s="28"/>
      <c r="H59" s="28"/>
      <c r="I59" s="74"/>
      <c r="J59" s="74"/>
      <c r="K59" s="83"/>
      <c r="L59" s="83"/>
      <c r="M5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5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59" s="74"/>
      <c r="P59" s="74"/>
      <c r="Q59" s="113">
        <f>IF(AND(TestingDataBldg8[[#This Row],[Remediation Material Costs]]="[enter $]",TestingDataBldg8[[#This Row],[Remediation Labor Costs]]="[enter $]"),"[autofill]",SUM(TestingDataBldg8[[#This Row],[Remediation Material Costs]:[Remediation Labor Costs]]))</f>
        <v>0</v>
      </c>
      <c r="R59" s="29"/>
    </row>
    <row r="60" spans="2:18" x14ac:dyDescent="0.25">
      <c r="B60" s="26"/>
      <c r="C60" s="30"/>
      <c r="D60" s="27"/>
      <c r="E60" s="28"/>
      <c r="F60" s="28"/>
      <c r="G60" s="28"/>
      <c r="H60" s="28"/>
      <c r="I60" s="74"/>
      <c r="J60" s="74"/>
      <c r="K60" s="83"/>
      <c r="L60" s="83"/>
      <c r="M6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0" s="74"/>
      <c r="P60" s="74"/>
      <c r="Q60" s="113">
        <f>IF(AND(TestingDataBldg8[[#This Row],[Remediation Material Costs]]="[enter $]",TestingDataBldg8[[#This Row],[Remediation Labor Costs]]="[enter $]"),"[autofill]",SUM(TestingDataBldg8[[#This Row],[Remediation Material Costs]:[Remediation Labor Costs]]))</f>
        <v>0</v>
      </c>
      <c r="R60" s="29"/>
    </row>
    <row r="61" spans="2:18" x14ac:dyDescent="0.25">
      <c r="B61" s="26"/>
      <c r="C61" s="30"/>
      <c r="D61" s="27"/>
      <c r="E61" s="28"/>
      <c r="F61" s="28"/>
      <c r="G61" s="28"/>
      <c r="H61" s="28"/>
      <c r="I61" s="74"/>
      <c r="J61" s="74"/>
      <c r="K61" s="83"/>
      <c r="L61" s="83"/>
      <c r="M6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1" s="74"/>
      <c r="P61" s="74"/>
      <c r="Q61" s="113">
        <f>IF(AND(TestingDataBldg8[[#This Row],[Remediation Material Costs]]="[enter $]",TestingDataBldg8[[#This Row],[Remediation Labor Costs]]="[enter $]"),"[autofill]",SUM(TestingDataBldg8[[#This Row],[Remediation Material Costs]:[Remediation Labor Costs]]))</f>
        <v>0</v>
      </c>
      <c r="R61" s="29"/>
    </row>
    <row r="62" spans="2:18" x14ac:dyDescent="0.25">
      <c r="B62" s="26"/>
      <c r="C62" s="30"/>
      <c r="D62" s="27"/>
      <c r="E62" s="28"/>
      <c r="F62" s="28"/>
      <c r="G62" s="28"/>
      <c r="H62" s="28"/>
      <c r="I62" s="74"/>
      <c r="J62" s="74"/>
      <c r="K62" s="83"/>
      <c r="L62" s="83"/>
      <c r="M6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2" s="74"/>
      <c r="P62" s="74"/>
      <c r="Q62" s="113">
        <f>IF(AND(TestingDataBldg8[[#This Row],[Remediation Material Costs]]="[enter $]",TestingDataBldg8[[#This Row],[Remediation Labor Costs]]="[enter $]"),"[autofill]",SUM(TestingDataBldg8[[#This Row],[Remediation Material Costs]:[Remediation Labor Costs]]))</f>
        <v>0</v>
      </c>
      <c r="R62" s="29"/>
    </row>
    <row r="63" spans="2:18" x14ac:dyDescent="0.25">
      <c r="B63" s="26"/>
      <c r="C63" s="30"/>
      <c r="D63" s="27"/>
      <c r="E63" s="28"/>
      <c r="F63" s="28"/>
      <c r="G63" s="28"/>
      <c r="H63" s="28"/>
      <c r="I63" s="74"/>
      <c r="J63" s="74"/>
      <c r="K63" s="83"/>
      <c r="L63" s="83"/>
      <c r="M6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3" s="74"/>
      <c r="P63" s="74"/>
      <c r="Q63" s="113">
        <f>IF(AND(TestingDataBldg8[[#This Row],[Remediation Material Costs]]="[enter $]",TestingDataBldg8[[#This Row],[Remediation Labor Costs]]="[enter $]"),"[autofill]",SUM(TestingDataBldg8[[#This Row],[Remediation Material Costs]:[Remediation Labor Costs]]))</f>
        <v>0</v>
      </c>
      <c r="R63" s="29"/>
    </row>
    <row r="64" spans="2:18" x14ac:dyDescent="0.25">
      <c r="B64" s="26"/>
      <c r="C64" s="30"/>
      <c r="D64" s="27"/>
      <c r="E64" s="28"/>
      <c r="F64" s="28"/>
      <c r="G64" s="28"/>
      <c r="H64" s="28"/>
      <c r="I64" s="74"/>
      <c r="J64" s="74"/>
      <c r="K64" s="83"/>
      <c r="L64" s="83"/>
      <c r="M6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4" s="74"/>
      <c r="P64" s="74"/>
      <c r="Q64" s="113">
        <f>IF(AND(TestingDataBldg8[[#This Row],[Remediation Material Costs]]="[enter $]",TestingDataBldg8[[#This Row],[Remediation Labor Costs]]="[enter $]"),"[autofill]",SUM(TestingDataBldg8[[#This Row],[Remediation Material Costs]:[Remediation Labor Costs]]))</f>
        <v>0</v>
      </c>
      <c r="R64" s="29"/>
    </row>
    <row r="65" spans="2:18" x14ac:dyDescent="0.25">
      <c r="B65" s="26"/>
      <c r="C65" s="30"/>
      <c r="D65" s="27"/>
      <c r="E65" s="28"/>
      <c r="F65" s="28"/>
      <c r="G65" s="28"/>
      <c r="H65" s="28"/>
      <c r="I65" s="74"/>
      <c r="J65" s="74"/>
      <c r="K65" s="83"/>
      <c r="L65" s="83"/>
      <c r="M6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5" s="74"/>
      <c r="P65" s="74"/>
      <c r="Q65" s="113">
        <f>IF(AND(TestingDataBldg8[[#This Row],[Remediation Material Costs]]="[enter $]",TestingDataBldg8[[#This Row],[Remediation Labor Costs]]="[enter $]"),"[autofill]",SUM(TestingDataBldg8[[#This Row],[Remediation Material Costs]:[Remediation Labor Costs]]))</f>
        <v>0</v>
      </c>
      <c r="R65" s="29"/>
    </row>
    <row r="66" spans="2:18" x14ac:dyDescent="0.25">
      <c r="B66" s="26"/>
      <c r="C66" s="30"/>
      <c r="D66" s="27"/>
      <c r="E66" s="28"/>
      <c r="F66" s="28"/>
      <c r="G66" s="28"/>
      <c r="H66" s="28"/>
      <c r="I66" s="74"/>
      <c r="J66" s="74"/>
      <c r="K66" s="83"/>
      <c r="L66" s="83"/>
      <c r="M6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6" s="74"/>
      <c r="P66" s="74"/>
      <c r="Q66" s="113">
        <f>IF(AND(TestingDataBldg8[[#This Row],[Remediation Material Costs]]="[enter $]",TestingDataBldg8[[#This Row],[Remediation Labor Costs]]="[enter $]"),"[autofill]",SUM(TestingDataBldg8[[#This Row],[Remediation Material Costs]:[Remediation Labor Costs]]))</f>
        <v>0</v>
      </c>
      <c r="R66" s="29"/>
    </row>
    <row r="67" spans="2:18" x14ac:dyDescent="0.25">
      <c r="B67" s="26"/>
      <c r="C67" s="30"/>
      <c r="D67" s="27"/>
      <c r="E67" s="28"/>
      <c r="F67" s="28"/>
      <c r="G67" s="28"/>
      <c r="H67" s="28"/>
      <c r="I67" s="74"/>
      <c r="J67" s="74"/>
      <c r="K67" s="83"/>
      <c r="L67" s="83"/>
      <c r="M6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7" s="74"/>
      <c r="P67" s="74"/>
      <c r="Q67" s="113">
        <f>IF(AND(TestingDataBldg8[[#This Row],[Remediation Material Costs]]="[enter $]",TestingDataBldg8[[#This Row],[Remediation Labor Costs]]="[enter $]"),"[autofill]",SUM(TestingDataBldg8[[#This Row],[Remediation Material Costs]:[Remediation Labor Costs]]))</f>
        <v>0</v>
      </c>
      <c r="R67" s="29"/>
    </row>
    <row r="68" spans="2:18" x14ac:dyDescent="0.25">
      <c r="B68" s="26"/>
      <c r="C68" s="30"/>
      <c r="D68" s="27"/>
      <c r="E68" s="28"/>
      <c r="F68" s="28"/>
      <c r="G68" s="28"/>
      <c r="H68" s="28"/>
      <c r="I68" s="74"/>
      <c r="J68" s="74"/>
      <c r="K68" s="83"/>
      <c r="L68" s="83"/>
      <c r="M6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8" s="74"/>
      <c r="P68" s="74"/>
      <c r="Q68" s="113">
        <f>IF(AND(TestingDataBldg8[[#This Row],[Remediation Material Costs]]="[enter $]",TestingDataBldg8[[#This Row],[Remediation Labor Costs]]="[enter $]"),"[autofill]",SUM(TestingDataBldg8[[#This Row],[Remediation Material Costs]:[Remediation Labor Costs]]))</f>
        <v>0</v>
      </c>
      <c r="R68" s="29"/>
    </row>
    <row r="69" spans="2:18" x14ac:dyDescent="0.25">
      <c r="B69" s="26"/>
      <c r="C69" s="30"/>
      <c r="D69" s="27"/>
      <c r="E69" s="28"/>
      <c r="F69" s="28"/>
      <c r="G69" s="28"/>
      <c r="H69" s="28"/>
      <c r="I69" s="74"/>
      <c r="J69" s="74"/>
      <c r="K69" s="83"/>
      <c r="L69" s="83"/>
      <c r="M6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6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69" s="74"/>
      <c r="P69" s="74"/>
      <c r="Q69" s="113">
        <f>IF(AND(TestingDataBldg8[[#This Row],[Remediation Material Costs]]="[enter $]",TestingDataBldg8[[#This Row],[Remediation Labor Costs]]="[enter $]"),"[autofill]",SUM(TestingDataBldg8[[#This Row],[Remediation Material Costs]:[Remediation Labor Costs]]))</f>
        <v>0</v>
      </c>
      <c r="R69" s="29"/>
    </row>
    <row r="70" spans="2:18" x14ac:dyDescent="0.25">
      <c r="B70" s="26"/>
      <c r="C70" s="30"/>
      <c r="D70" s="27"/>
      <c r="E70" s="28"/>
      <c r="F70" s="28"/>
      <c r="G70" s="28"/>
      <c r="H70" s="28"/>
      <c r="I70" s="74"/>
      <c r="J70" s="74"/>
      <c r="K70" s="83"/>
      <c r="L70" s="83"/>
      <c r="M7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0" s="74"/>
      <c r="P70" s="74"/>
      <c r="Q70" s="113">
        <f>IF(AND(TestingDataBldg8[[#This Row],[Remediation Material Costs]]="[enter $]",TestingDataBldg8[[#This Row],[Remediation Labor Costs]]="[enter $]"),"[autofill]",SUM(TestingDataBldg8[[#This Row],[Remediation Material Costs]:[Remediation Labor Costs]]))</f>
        <v>0</v>
      </c>
      <c r="R70" s="29"/>
    </row>
    <row r="71" spans="2:18" x14ac:dyDescent="0.25">
      <c r="B71" s="26"/>
      <c r="C71" s="30"/>
      <c r="D71" s="27"/>
      <c r="E71" s="28"/>
      <c r="F71" s="28"/>
      <c r="G71" s="28"/>
      <c r="H71" s="28"/>
      <c r="I71" s="74"/>
      <c r="J71" s="74"/>
      <c r="K71" s="83"/>
      <c r="L71" s="83"/>
      <c r="M7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1" s="74"/>
      <c r="P71" s="74"/>
      <c r="Q71" s="113">
        <f>IF(AND(TestingDataBldg8[[#This Row],[Remediation Material Costs]]="[enter $]",TestingDataBldg8[[#This Row],[Remediation Labor Costs]]="[enter $]"),"[autofill]",SUM(TestingDataBldg8[[#This Row],[Remediation Material Costs]:[Remediation Labor Costs]]))</f>
        <v>0</v>
      </c>
      <c r="R71" s="29"/>
    </row>
    <row r="72" spans="2:18" x14ac:dyDescent="0.25">
      <c r="B72" s="26"/>
      <c r="C72" s="30"/>
      <c r="D72" s="27"/>
      <c r="E72" s="28"/>
      <c r="F72" s="28"/>
      <c r="G72" s="28"/>
      <c r="H72" s="28"/>
      <c r="I72" s="74"/>
      <c r="J72" s="74"/>
      <c r="K72" s="83"/>
      <c r="L72" s="83"/>
      <c r="M7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2" s="74"/>
      <c r="P72" s="74"/>
      <c r="Q72" s="113">
        <f>IF(AND(TestingDataBldg8[[#This Row],[Remediation Material Costs]]="[enter $]",TestingDataBldg8[[#This Row],[Remediation Labor Costs]]="[enter $]"),"[autofill]",SUM(TestingDataBldg8[[#This Row],[Remediation Material Costs]:[Remediation Labor Costs]]))</f>
        <v>0</v>
      </c>
      <c r="R72" s="29"/>
    </row>
    <row r="73" spans="2:18" x14ac:dyDescent="0.25">
      <c r="B73" s="26"/>
      <c r="C73" s="30"/>
      <c r="D73" s="27"/>
      <c r="E73" s="28"/>
      <c r="F73" s="28"/>
      <c r="G73" s="28"/>
      <c r="H73" s="28"/>
      <c r="I73" s="74"/>
      <c r="J73" s="74"/>
      <c r="K73" s="83"/>
      <c r="L73" s="83"/>
      <c r="M7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3" s="74"/>
      <c r="P73" s="74"/>
      <c r="Q73" s="113">
        <f>IF(AND(TestingDataBldg8[[#This Row],[Remediation Material Costs]]="[enter $]",TestingDataBldg8[[#This Row],[Remediation Labor Costs]]="[enter $]"),"[autofill]",SUM(TestingDataBldg8[[#This Row],[Remediation Material Costs]:[Remediation Labor Costs]]))</f>
        <v>0</v>
      </c>
      <c r="R73" s="29"/>
    </row>
    <row r="74" spans="2:18" x14ac:dyDescent="0.25">
      <c r="B74" s="26"/>
      <c r="C74" s="30"/>
      <c r="D74" s="27"/>
      <c r="E74" s="28"/>
      <c r="F74" s="28"/>
      <c r="G74" s="28"/>
      <c r="H74" s="28"/>
      <c r="I74" s="74"/>
      <c r="J74" s="74"/>
      <c r="K74" s="83"/>
      <c r="L74" s="83"/>
      <c r="M7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4" s="74"/>
      <c r="P74" s="74"/>
      <c r="Q74" s="113">
        <f>IF(AND(TestingDataBldg8[[#This Row],[Remediation Material Costs]]="[enter $]",TestingDataBldg8[[#This Row],[Remediation Labor Costs]]="[enter $]"),"[autofill]",SUM(TestingDataBldg8[[#This Row],[Remediation Material Costs]:[Remediation Labor Costs]]))</f>
        <v>0</v>
      </c>
      <c r="R74" s="29"/>
    </row>
    <row r="75" spans="2:18" x14ac:dyDescent="0.25">
      <c r="B75" s="26"/>
      <c r="C75" s="30"/>
      <c r="D75" s="27"/>
      <c r="E75" s="28"/>
      <c r="F75" s="28"/>
      <c r="G75" s="28"/>
      <c r="H75" s="28"/>
      <c r="I75" s="74"/>
      <c r="J75" s="74"/>
      <c r="K75" s="83"/>
      <c r="L75" s="83"/>
      <c r="M7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5" s="74"/>
      <c r="P75" s="74"/>
      <c r="Q75" s="113">
        <f>IF(AND(TestingDataBldg8[[#This Row],[Remediation Material Costs]]="[enter $]",TestingDataBldg8[[#This Row],[Remediation Labor Costs]]="[enter $]"),"[autofill]",SUM(TestingDataBldg8[[#This Row],[Remediation Material Costs]:[Remediation Labor Costs]]))</f>
        <v>0</v>
      </c>
      <c r="R75" s="29"/>
    </row>
    <row r="76" spans="2:18" x14ac:dyDescent="0.25">
      <c r="B76" s="26"/>
      <c r="C76" s="30"/>
      <c r="D76" s="27"/>
      <c r="E76" s="28"/>
      <c r="F76" s="28"/>
      <c r="G76" s="28"/>
      <c r="H76" s="28"/>
      <c r="I76" s="74"/>
      <c r="J76" s="74"/>
      <c r="K76" s="83"/>
      <c r="L76" s="83"/>
      <c r="M7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6" s="74"/>
      <c r="P76" s="74"/>
      <c r="Q76" s="113">
        <f>IF(AND(TestingDataBldg8[[#This Row],[Remediation Material Costs]]="[enter $]",TestingDataBldg8[[#This Row],[Remediation Labor Costs]]="[enter $]"),"[autofill]",SUM(TestingDataBldg8[[#This Row],[Remediation Material Costs]:[Remediation Labor Costs]]))</f>
        <v>0</v>
      </c>
      <c r="R76" s="29"/>
    </row>
    <row r="77" spans="2:18" x14ac:dyDescent="0.25">
      <c r="B77" s="26"/>
      <c r="C77" s="30"/>
      <c r="D77" s="27"/>
      <c r="E77" s="28"/>
      <c r="F77" s="28"/>
      <c r="G77" s="28"/>
      <c r="H77" s="28"/>
      <c r="I77" s="74"/>
      <c r="J77" s="74"/>
      <c r="K77" s="83"/>
      <c r="L77" s="83"/>
      <c r="M7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7" s="74"/>
      <c r="P77" s="74"/>
      <c r="Q77" s="113">
        <f>IF(AND(TestingDataBldg8[[#This Row],[Remediation Material Costs]]="[enter $]",TestingDataBldg8[[#This Row],[Remediation Labor Costs]]="[enter $]"),"[autofill]",SUM(TestingDataBldg8[[#This Row],[Remediation Material Costs]:[Remediation Labor Costs]]))</f>
        <v>0</v>
      </c>
      <c r="R77" s="29"/>
    </row>
    <row r="78" spans="2:18" x14ac:dyDescent="0.25">
      <c r="B78" s="26"/>
      <c r="C78" s="30"/>
      <c r="D78" s="27"/>
      <c r="E78" s="28"/>
      <c r="F78" s="28"/>
      <c r="G78" s="28"/>
      <c r="H78" s="28"/>
      <c r="I78" s="74"/>
      <c r="J78" s="74"/>
      <c r="K78" s="83"/>
      <c r="L78" s="83"/>
      <c r="M7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8" s="74"/>
      <c r="P78" s="74"/>
      <c r="Q78" s="113">
        <f>IF(AND(TestingDataBldg8[[#This Row],[Remediation Material Costs]]="[enter $]",TestingDataBldg8[[#This Row],[Remediation Labor Costs]]="[enter $]"),"[autofill]",SUM(TestingDataBldg8[[#This Row],[Remediation Material Costs]:[Remediation Labor Costs]]))</f>
        <v>0</v>
      </c>
      <c r="R78" s="29"/>
    </row>
    <row r="79" spans="2:18" x14ac:dyDescent="0.25">
      <c r="B79" s="26"/>
      <c r="C79" s="30"/>
      <c r="D79" s="27"/>
      <c r="E79" s="28"/>
      <c r="F79" s="28"/>
      <c r="G79" s="28"/>
      <c r="H79" s="28"/>
      <c r="I79" s="74"/>
      <c r="J79" s="74"/>
      <c r="K79" s="83"/>
      <c r="L79" s="83"/>
      <c r="M7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7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79" s="74"/>
      <c r="P79" s="74"/>
      <c r="Q79" s="113">
        <f>IF(AND(TestingDataBldg8[[#This Row],[Remediation Material Costs]]="[enter $]",TestingDataBldg8[[#This Row],[Remediation Labor Costs]]="[enter $]"),"[autofill]",SUM(TestingDataBldg8[[#This Row],[Remediation Material Costs]:[Remediation Labor Costs]]))</f>
        <v>0</v>
      </c>
      <c r="R79" s="29"/>
    </row>
    <row r="80" spans="2:18" x14ac:dyDescent="0.25">
      <c r="B80" s="26"/>
      <c r="C80" s="30"/>
      <c r="D80" s="27"/>
      <c r="E80" s="28"/>
      <c r="F80" s="28"/>
      <c r="G80" s="28"/>
      <c r="H80" s="28"/>
      <c r="I80" s="74"/>
      <c r="J80" s="74"/>
      <c r="K80" s="83"/>
      <c r="L80" s="83"/>
      <c r="M8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0" s="74"/>
      <c r="P80" s="74"/>
      <c r="Q80" s="113">
        <f>IF(AND(TestingDataBldg8[[#This Row],[Remediation Material Costs]]="[enter $]",TestingDataBldg8[[#This Row],[Remediation Labor Costs]]="[enter $]"),"[autofill]",SUM(TestingDataBldg8[[#This Row],[Remediation Material Costs]:[Remediation Labor Costs]]))</f>
        <v>0</v>
      </c>
      <c r="R80" s="29"/>
    </row>
    <row r="81" spans="2:18" x14ac:dyDescent="0.25">
      <c r="B81" s="26"/>
      <c r="C81" s="30"/>
      <c r="D81" s="27"/>
      <c r="E81" s="28"/>
      <c r="F81" s="28"/>
      <c r="G81" s="28"/>
      <c r="H81" s="28"/>
      <c r="I81" s="74"/>
      <c r="J81" s="74"/>
      <c r="K81" s="83"/>
      <c r="L81" s="83"/>
      <c r="M8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1" s="74"/>
      <c r="P81" s="74"/>
      <c r="Q81" s="113">
        <f>IF(AND(TestingDataBldg8[[#This Row],[Remediation Material Costs]]="[enter $]",TestingDataBldg8[[#This Row],[Remediation Labor Costs]]="[enter $]"),"[autofill]",SUM(TestingDataBldg8[[#This Row],[Remediation Material Costs]:[Remediation Labor Costs]]))</f>
        <v>0</v>
      </c>
      <c r="R81" s="29"/>
    </row>
    <row r="82" spans="2:18" x14ac:dyDescent="0.25">
      <c r="B82" s="26"/>
      <c r="C82" s="30"/>
      <c r="D82" s="27"/>
      <c r="E82" s="28"/>
      <c r="F82" s="28"/>
      <c r="G82" s="28"/>
      <c r="H82" s="28"/>
      <c r="I82" s="74"/>
      <c r="J82" s="74"/>
      <c r="K82" s="83"/>
      <c r="L82" s="83"/>
      <c r="M8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2" s="74"/>
      <c r="P82" s="74"/>
      <c r="Q82" s="113">
        <f>IF(AND(TestingDataBldg8[[#This Row],[Remediation Material Costs]]="[enter $]",TestingDataBldg8[[#This Row],[Remediation Labor Costs]]="[enter $]"),"[autofill]",SUM(TestingDataBldg8[[#This Row],[Remediation Material Costs]:[Remediation Labor Costs]]))</f>
        <v>0</v>
      </c>
      <c r="R82" s="29"/>
    </row>
    <row r="83" spans="2:18" x14ac:dyDescent="0.25">
      <c r="B83" s="26"/>
      <c r="C83" s="30"/>
      <c r="D83" s="27"/>
      <c r="E83" s="28"/>
      <c r="F83" s="28"/>
      <c r="G83" s="28"/>
      <c r="H83" s="28"/>
      <c r="I83" s="74"/>
      <c r="J83" s="74"/>
      <c r="K83" s="83"/>
      <c r="L83" s="83"/>
      <c r="M8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3" s="74"/>
      <c r="P83" s="74"/>
      <c r="Q83" s="113">
        <f>IF(AND(TestingDataBldg8[[#This Row],[Remediation Material Costs]]="[enter $]",TestingDataBldg8[[#This Row],[Remediation Labor Costs]]="[enter $]"),"[autofill]",SUM(TestingDataBldg8[[#This Row],[Remediation Material Costs]:[Remediation Labor Costs]]))</f>
        <v>0</v>
      </c>
      <c r="R83" s="29"/>
    </row>
    <row r="84" spans="2:18" x14ac:dyDescent="0.25">
      <c r="B84" s="26"/>
      <c r="C84" s="30"/>
      <c r="D84" s="27"/>
      <c r="E84" s="28"/>
      <c r="F84" s="28"/>
      <c r="G84" s="28"/>
      <c r="H84" s="28"/>
      <c r="I84" s="74"/>
      <c r="J84" s="74"/>
      <c r="K84" s="83"/>
      <c r="L84" s="83"/>
      <c r="M8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4" s="74"/>
      <c r="P84" s="74"/>
      <c r="Q84" s="113">
        <f>IF(AND(TestingDataBldg8[[#This Row],[Remediation Material Costs]]="[enter $]",TestingDataBldg8[[#This Row],[Remediation Labor Costs]]="[enter $]"),"[autofill]",SUM(TestingDataBldg8[[#This Row],[Remediation Material Costs]:[Remediation Labor Costs]]))</f>
        <v>0</v>
      </c>
      <c r="R84" s="29"/>
    </row>
    <row r="85" spans="2:18" x14ac:dyDescent="0.25">
      <c r="B85" s="26"/>
      <c r="C85" s="30"/>
      <c r="D85" s="27"/>
      <c r="E85" s="28"/>
      <c r="F85" s="28"/>
      <c r="G85" s="28"/>
      <c r="H85" s="28"/>
      <c r="I85" s="74"/>
      <c r="J85" s="74"/>
      <c r="K85" s="83"/>
      <c r="L85" s="83"/>
      <c r="M8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5" s="74"/>
      <c r="P85" s="74"/>
      <c r="Q85" s="113">
        <f>IF(AND(TestingDataBldg8[[#This Row],[Remediation Material Costs]]="[enter $]",TestingDataBldg8[[#This Row],[Remediation Labor Costs]]="[enter $]"),"[autofill]",SUM(TestingDataBldg8[[#This Row],[Remediation Material Costs]:[Remediation Labor Costs]]))</f>
        <v>0</v>
      </c>
      <c r="R85" s="29"/>
    </row>
    <row r="86" spans="2:18" x14ac:dyDescent="0.25">
      <c r="B86" s="26"/>
      <c r="C86" s="30"/>
      <c r="D86" s="27"/>
      <c r="E86" s="28"/>
      <c r="F86" s="28"/>
      <c r="G86" s="28"/>
      <c r="H86" s="28"/>
      <c r="I86" s="74"/>
      <c r="J86" s="74"/>
      <c r="K86" s="83"/>
      <c r="L86" s="83"/>
      <c r="M8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6" s="74"/>
      <c r="P86" s="74"/>
      <c r="Q86" s="113">
        <f>IF(AND(TestingDataBldg8[[#This Row],[Remediation Material Costs]]="[enter $]",TestingDataBldg8[[#This Row],[Remediation Labor Costs]]="[enter $]"),"[autofill]",SUM(TestingDataBldg8[[#This Row],[Remediation Material Costs]:[Remediation Labor Costs]]))</f>
        <v>0</v>
      </c>
      <c r="R86" s="29"/>
    </row>
    <row r="87" spans="2:18" x14ac:dyDescent="0.25">
      <c r="B87" s="26"/>
      <c r="C87" s="30"/>
      <c r="D87" s="27"/>
      <c r="E87" s="28"/>
      <c r="F87" s="28"/>
      <c r="G87" s="28"/>
      <c r="H87" s="28"/>
      <c r="I87" s="74"/>
      <c r="J87" s="74"/>
      <c r="K87" s="83"/>
      <c r="L87" s="83"/>
      <c r="M8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7" s="74"/>
      <c r="P87" s="74"/>
      <c r="Q87" s="113">
        <f>IF(AND(TestingDataBldg8[[#This Row],[Remediation Material Costs]]="[enter $]",TestingDataBldg8[[#This Row],[Remediation Labor Costs]]="[enter $]"),"[autofill]",SUM(TestingDataBldg8[[#This Row],[Remediation Material Costs]:[Remediation Labor Costs]]))</f>
        <v>0</v>
      </c>
      <c r="R87" s="29"/>
    </row>
    <row r="88" spans="2:18" x14ac:dyDescent="0.25">
      <c r="B88" s="26"/>
      <c r="C88" s="30"/>
      <c r="D88" s="27"/>
      <c r="E88" s="28"/>
      <c r="F88" s="28"/>
      <c r="G88" s="28"/>
      <c r="H88" s="28"/>
      <c r="I88" s="74"/>
      <c r="J88" s="74"/>
      <c r="K88" s="83"/>
      <c r="L88" s="83"/>
      <c r="M8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8" s="74"/>
      <c r="P88" s="74"/>
      <c r="Q88" s="113">
        <f>IF(AND(TestingDataBldg8[[#This Row],[Remediation Material Costs]]="[enter $]",TestingDataBldg8[[#This Row],[Remediation Labor Costs]]="[enter $]"),"[autofill]",SUM(TestingDataBldg8[[#This Row],[Remediation Material Costs]:[Remediation Labor Costs]]))</f>
        <v>0</v>
      </c>
      <c r="R88" s="29"/>
    </row>
    <row r="89" spans="2:18" x14ac:dyDescent="0.25">
      <c r="B89" s="26"/>
      <c r="C89" s="30"/>
      <c r="D89" s="27"/>
      <c r="E89" s="28"/>
      <c r="F89" s="28"/>
      <c r="G89" s="28"/>
      <c r="H89" s="28"/>
      <c r="I89" s="74"/>
      <c r="J89" s="74"/>
      <c r="K89" s="83"/>
      <c r="L89" s="83"/>
      <c r="M8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8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89" s="74"/>
      <c r="P89" s="74"/>
      <c r="Q89" s="113">
        <f>IF(AND(TestingDataBldg8[[#This Row],[Remediation Material Costs]]="[enter $]",TestingDataBldg8[[#This Row],[Remediation Labor Costs]]="[enter $]"),"[autofill]",SUM(TestingDataBldg8[[#This Row],[Remediation Material Costs]:[Remediation Labor Costs]]))</f>
        <v>0</v>
      </c>
      <c r="R89" s="29"/>
    </row>
    <row r="90" spans="2:18" x14ac:dyDescent="0.25">
      <c r="B90" s="26"/>
      <c r="C90" s="30"/>
      <c r="D90" s="27"/>
      <c r="E90" s="28"/>
      <c r="F90" s="28"/>
      <c r="G90" s="28"/>
      <c r="H90" s="28"/>
      <c r="I90" s="74"/>
      <c r="J90" s="74"/>
      <c r="K90" s="83"/>
      <c r="L90" s="83"/>
      <c r="M9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0" s="74"/>
      <c r="P90" s="74"/>
      <c r="Q90" s="113">
        <f>IF(AND(TestingDataBldg8[[#This Row],[Remediation Material Costs]]="[enter $]",TestingDataBldg8[[#This Row],[Remediation Labor Costs]]="[enter $]"),"[autofill]",SUM(TestingDataBldg8[[#This Row],[Remediation Material Costs]:[Remediation Labor Costs]]))</f>
        <v>0</v>
      </c>
      <c r="R90" s="29"/>
    </row>
    <row r="91" spans="2:18" x14ac:dyDescent="0.25">
      <c r="B91" s="26"/>
      <c r="C91" s="30"/>
      <c r="D91" s="27"/>
      <c r="E91" s="28"/>
      <c r="F91" s="28"/>
      <c r="G91" s="28"/>
      <c r="H91" s="28"/>
      <c r="I91" s="74"/>
      <c r="J91" s="74"/>
      <c r="K91" s="83"/>
      <c r="L91" s="83"/>
      <c r="M9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1" s="74"/>
      <c r="P91" s="74"/>
      <c r="Q91" s="113">
        <f>IF(AND(TestingDataBldg8[[#This Row],[Remediation Material Costs]]="[enter $]",TestingDataBldg8[[#This Row],[Remediation Labor Costs]]="[enter $]"),"[autofill]",SUM(TestingDataBldg8[[#This Row],[Remediation Material Costs]:[Remediation Labor Costs]]))</f>
        <v>0</v>
      </c>
      <c r="R91" s="29"/>
    </row>
    <row r="92" spans="2:18" x14ac:dyDescent="0.25">
      <c r="B92" s="26"/>
      <c r="C92" s="30"/>
      <c r="D92" s="27"/>
      <c r="E92" s="28"/>
      <c r="F92" s="28"/>
      <c r="G92" s="28"/>
      <c r="H92" s="28"/>
      <c r="I92" s="74"/>
      <c r="J92" s="74"/>
      <c r="K92" s="83"/>
      <c r="L92" s="83"/>
      <c r="M9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2" s="74"/>
      <c r="P92" s="74"/>
      <c r="Q92" s="113">
        <f>IF(AND(TestingDataBldg8[[#This Row],[Remediation Material Costs]]="[enter $]",TestingDataBldg8[[#This Row],[Remediation Labor Costs]]="[enter $]"),"[autofill]",SUM(TestingDataBldg8[[#This Row],[Remediation Material Costs]:[Remediation Labor Costs]]))</f>
        <v>0</v>
      </c>
      <c r="R92" s="29"/>
    </row>
    <row r="93" spans="2:18" x14ac:dyDescent="0.25">
      <c r="B93" s="26"/>
      <c r="C93" s="30"/>
      <c r="D93" s="27"/>
      <c r="E93" s="28"/>
      <c r="F93" s="28"/>
      <c r="G93" s="28"/>
      <c r="H93" s="28"/>
      <c r="I93" s="74"/>
      <c r="J93" s="74"/>
      <c r="K93" s="83"/>
      <c r="L93" s="83"/>
      <c r="M9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3" s="74"/>
      <c r="P93" s="74"/>
      <c r="Q93" s="113">
        <f>IF(AND(TestingDataBldg8[[#This Row],[Remediation Material Costs]]="[enter $]",TestingDataBldg8[[#This Row],[Remediation Labor Costs]]="[enter $]"),"[autofill]",SUM(TestingDataBldg8[[#This Row],[Remediation Material Costs]:[Remediation Labor Costs]]))</f>
        <v>0</v>
      </c>
      <c r="R93" s="29"/>
    </row>
    <row r="94" spans="2:18" x14ac:dyDescent="0.25">
      <c r="B94" s="26"/>
      <c r="C94" s="30"/>
      <c r="D94" s="27"/>
      <c r="E94" s="28"/>
      <c r="F94" s="28"/>
      <c r="G94" s="28"/>
      <c r="H94" s="28"/>
      <c r="I94" s="74"/>
      <c r="J94" s="74"/>
      <c r="K94" s="83"/>
      <c r="L94" s="83"/>
      <c r="M9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4" s="74"/>
      <c r="P94" s="74"/>
      <c r="Q94" s="113">
        <f>IF(AND(TestingDataBldg8[[#This Row],[Remediation Material Costs]]="[enter $]",TestingDataBldg8[[#This Row],[Remediation Labor Costs]]="[enter $]"),"[autofill]",SUM(TestingDataBldg8[[#This Row],[Remediation Material Costs]:[Remediation Labor Costs]]))</f>
        <v>0</v>
      </c>
      <c r="R94" s="29"/>
    </row>
    <row r="95" spans="2:18" x14ac:dyDescent="0.25">
      <c r="B95" s="26"/>
      <c r="C95" s="30"/>
      <c r="D95" s="27"/>
      <c r="E95" s="28"/>
      <c r="F95" s="28"/>
      <c r="G95" s="28"/>
      <c r="H95" s="28"/>
      <c r="I95" s="74"/>
      <c r="J95" s="74"/>
      <c r="K95" s="83"/>
      <c r="L95" s="83"/>
      <c r="M9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5" s="74"/>
      <c r="P95" s="74"/>
      <c r="Q95" s="113">
        <f>IF(AND(TestingDataBldg8[[#This Row],[Remediation Material Costs]]="[enter $]",TestingDataBldg8[[#This Row],[Remediation Labor Costs]]="[enter $]"),"[autofill]",SUM(TestingDataBldg8[[#This Row],[Remediation Material Costs]:[Remediation Labor Costs]]))</f>
        <v>0</v>
      </c>
      <c r="R95" s="29"/>
    </row>
    <row r="96" spans="2:18" x14ac:dyDescent="0.25">
      <c r="B96" s="26"/>
      <c r="C96" s="30"/>
      <c r="D96" s="27"/>
      <c r="E96" s="28"/>
      <c r="F96" s="28"/>
      <c r="G96" s="28"/>
      <c r="H96" s="28"/>
      <c r="I96" s="74"/>
      <c r="J96" s="74"/>
      <c r="K96" s="83"/>
      <c r="L96" s="83"/>
      <c r="M9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6" s="74"/>
      <c r="P96" s="74"/>
      <c r="Q96" s="113">
        <f>IF(AND(TestingDataBldg8[[#This Row],[Remediation Material Costs]]="[enter $]",TestingDataBldg8[[#This Row],[Remediation Labor Costs]]="[enter $]"),"[autofill]",SUM(TestingDataBldg8[[#This Row],[Remediation Material Costs]:[Remediation Labor Costs]]))</f>
        <v>0</v>
      </c>
      <c r="R96" s="29"/>
    </row>
    <row r="97" spans="2:18" x14ac:dyDescent="0.25">
      <c r="B97" s="26"/>
      <c r="C97" s="30"/>
      <c r="D97" s="27"/>
      <c r="E97" s="28"/>
      <c r="F97" s="28"/>
      <c r="G97" s="28"/>
      <c r="H97" s="28"/>
      <c r="I97" s="74"/>
      <c r="J97" s="74"/>
      <c r="K97" s="83"/>
      <c r="L97" s="83"/>
      <c r="M9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7" s="74"/>
      <c r="P97" s="74"/>
      <c r="Q97" s="113">
        <f>IF(AND(TestingDataBldg8[[#This Row],[Remediation Material Costs]]="[enter $]",TestingDataBldg8[[#This Row],[Remediation Labor Costs]]="[enter $]"),"[autofill]",SUM(TestingDataBldg8[[#This Row],[Remediation Material Costs]:[Remediation Labor Costs]]))</f>
        <v>0</v>
      </c>
      <c r="R97" s="29"/>
    </row>
    <row r="98" spans="2:18" x14ac:dyDescent="0.25">
      <c r="B98" s="26"/>
      <c r="C98" s="30"/>
      <c r="D98" s="27"/>
      <c r="E98" s="28"/>
      <c r="F98" s="28"/>
      <c r="G98" s="28"/>
      <c r="H98" s="28"/>
      <c r="I98" s="74"/>
      <c r="J98" s="74"/>
      <c r="K98" s="83"/>
      <c r="L98" s="83"/>
      <c r="M9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8" s="74"/>
      <c r="P98" s="74"/>
      <c r="Q98" s="113">
        <f>IF(AND(TestingDataBldg8[[#This Row],[Remediation Material Costs]]="[enter $]",TestingDataBldg8[[#This Row],[Remediation Labor Costs]]="[enter $]"),"[autofill]",SUM(TestingDataBldg8[[#This Row],[Remediation Material Costs]:[Remediation Labor Costs]]))</f>
        <v>0</v>
      </c>
      <c r="R98" s="29"/>
    </row>
    <row r="99" spans="2:18" x14ac:dyDescent="0.25">
      <c r="B99" s="26"/>
      <c r="C99" s="30"/>
      <c r="D99" s="27"/>
      <c r="E99" s="28"/>
      <c r="F99" s="28"/>
      <c r="G99" s="28"/>
      <c r="H99" s="28"/>
      <c r="I99" s="74"/>
      <c r="J99" s="74"/>
      <c r="K99" s="83"/>
      <c r="L99" s="83"/>
      <c r="M9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9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99" s="74"/>
      <c r="P99" s="74"/>
      <c r="Q99" s="113">
        <f>IF(AND(TestingDataBldg8[[#This Row],[Remediation Material Costs]]="[enter $]",TestingDataBldg8[[#This Row],[Remediation Labor Costs]]="[enter $]"),"[autofill]",SUM(TestingDataBldg8[[#This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0" s="74"/>
      <c r="P100" s="74"/>
      <c r="Q100" s="113">
        <f>IF(AND(TestingDataBldg8[[#This Row],[Remediation Material Costs]]="[enter $]",TestingDataBldg8[[#This Row],[Remediation Labor Costs]]="[enter $]"),"[autofill]",SUM(TestingDataBldg8[[#This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1" s="74"/>
      <c r="P101" s="74"/>
      <c r="Q101" s="113">
        <f>IF(AND(TestingDataBldg8[[#This Row],[Remediation Material Costs]]="[enter $]",TestingDataBldg8[[#This Row],[Remediation Labor Costs]]="[enter $]"),"[autofill]",SUM(TestingDataBldg8[[#This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2" s="74"/>
      <c r="P102" s="74"/>
      <c r="Q102" s="113">
        <f>IF(AND(TestingDataBldg8[[#This Row],[Remediation Material Costs]]="[enter $]",TestingDataBldg8[[#This Row],[Remediation Labor Costs]]="[enter $]"),"[autofill]",SUM(TestingDataBldg8[[#This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3" s="74"/>
      <c r="P103" s="74"/>
      <c r="Q103" s="113">
        <f>IF(AND(TestingDataBldg8[[#This Row],[Remediation Material Costs]]="[enter $]",TestingDataBldg8[[#This Row],[Remediation Labor Costs]]="[enter $]"),"[autofill]",SUM(TestingDataBldg8[[#This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4" s="74"/>
      <c r="P104" s="74"/>
      <c r="Q104" s="113">
        <f>IF(AND(TestingDataBldg8[[#This Row],[Remediation Material Costs]]="[enter $]",TestingDataBldg8[[#This Row],[Remediation Labor Costs]]="[enter $]"),"[autofill]",SUM(TestingDataBldg8[[#This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5" s="74"/>
      <c r="P105" s="74"/>
      <c r="Q105" s="113">
        <f>IF(AND(TestingDataBldg8[[#This Row],[Remediation Material Costs]]="[enter $]",TestingDataBldg8[[#This Row],[Remediation Labor Costs]]="[enter $]"),"[autofill]",SUM(TestingDataBldg8[[#This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6" s="74"/>
      <c r="P106" s="74"/>
      <c r="Q106" s="113">
        <f>IF(AND(TestingDataBldg8[[#This Row],[Remediation Material Costs]]="[enter $]",TestingDataBldg8[[#This Row],[Remediation Labor Costs]]="[enter $]"),"[autofill]",SUM(TestingDataBldg8[[#This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7" s="74"/>
      <c r="P107" s="74"/>
      <c r="Q107" s="113">
        <f>IF(AND(TestingDataBldg8[[#This Row],[Remediation Material Costs]]="[enter $]",TestingDataBldg8[[#This Row],[Remediation Labor Costs]]="[enter $]"),"[autofill]",SUM(TestingDataBldg8[[#This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8" s="74"/>
      <c r="P108" s="74"/>
      <c r="Q108" s="113">
        <f>IF(AND(TestingDataBldg8[[#This Row],[Remediation Material Costs]]="[enter $]",TestingDataBldg8[[#This Row],[Remediation Labor Costs]]="[enter $]"),"[autofill]",SUM(TestingDataBldg8[[#This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0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09" s="74"/>
      <c r="P109" s="74"/>
      <c r="Q109" s="113">
        <f>IF(AND(TestingDataBldg8[[#This Row],[Remediation Material Costs]]="[enter $]",TestingDataBldg8[[#This Row],[Remediation Labor Costs]]="[enter $]"),"[autofill]",SUM(TestingDataBldg8[[#This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0" s="74"/>
      <c r="P110" s="74"/>
      <c r="Q110" s="113">
        <f>IF(AND(TestingDataBldg8[[#This Row],[Remediation Material Costs]]="[enter $]",TestingDataBldg8[[#This Row],[Remediation Labor Costs]]="[enter $]"),"[autofill]",SUM(TestingDataBldg8[[#This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1" s="74"/>
      <c r="P111" s="74"/>
      <c r="Q111" s="113">
        <f>IF(AND(TestingDataBldg8[[#This Row],[Remediation Material Costs]]="[enter $]",TestingDataBldg8[[#This Row],[Remediation Labor Costs]]="[enter $]"),"[autofill]",SUM(TestingDataBldg8[[#This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2" s="74"/>
      <c r="P112" s="74"/>
      <c r="Q112" s="113">
        <f>IF(AND(TestingDataBldg8[[#This Row],[Remediation Material Costs]]="[enter $]",TestingDataBldg8[[#This Row],[Remediation Labor Costs]]="[enter $]"),"[autofill]",SUM(TestingDataBldg8[[#This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3" s="74"/>
      <c r="P113" s="74"/>
      <c r="Q113" s="113">
        <f>IF(AND(TestingDataBldg8[[#This Row],[Remediation Material Costs]]="[enter $]",TestingDataBldg8[[#This Row],[Remediation Labor Costs]]="[enter $]"),"[autofill]",SUM(TestingDataBldg8[[#This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4" s="74"/>
      <c r="P114" s="74"/>
      <c r="Q114" s="113">
        <f>IF(AND(TestingDataBldg8[[#This Row],[Remediation Material Costs]]="[enter $]",TestingDataBldg8[[#This Row],[Remediation Labor Costs]]="[enter $]"),"[autofill]",SUM(TestingDataBldg8[[#This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5" s="74"/>
      <c r="P115" s="74"/>
      <c r="Q115" s="113">
        <f>IF(AND(TestingDataBldg8[[#This Row],[Remediation Material Costs]]="[enter $]",TestingDataBldg8[[#This Row],[Remediation Labor Costs]]="[enter $]"),"[autofill]",SUM(TestingDataBldg8[[#This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6" s="74"/>
      <c r="P116" s="74"/>
      <c r="Q116" s="113">
        <f>IF(AND(TestingDataBldg8[[#This Row],[Remediation Material Costs]]="[enter $]",TestingDataBldg8[[#This Row],[Remediation Labor Costs]]="[enter $]"),"[autofill]",SUM(TestingDataBldg8[[#This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7" s="74"/>
      <c r="P117" s="74"/>
      <c r="Q117" s="113">
        <f>IF(AND(TestingDataBldg8[[#This Row],[Remediation Material Costs]]="[enter $]",TestingDataBldg8[[#This Row],[Remediation Labor Costs]]="[enter $]"),"[autofill]",SUM(TestingDataBldg8[[#This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8" s="74"/>
      <c r="P118" s="74"/>
      <c r="Q118" s="113">
        <f>IF(AND(TestingDataBldg8[[#This Row],[Remediation Material Costs]]="[enter $]",TestingDataBldg8[[#This Row],[Remediation Labor Costs]]="[enter $]"),"[autofill]",SUM(TestingDataBldg8[[#This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1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19" s="74"/>
      <c r="P119" s="74"/>
      <c r="Q119" s="113">
        <f>IF(AND(TestingDataBldg8[[#This Row],[Remediation Material Costs]]="[enter $]",TestingDataBldg8[[#This Row],[Remediation Labor Costs]]="[enter $]"),"[autofill]",SUM(TestingDataBldg8[[#This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0" s="74"/>
      <c r="P120" s="74"/>
      <c r="Q120" s="113">
        <f>IF(AND(TestingDataBldg8[[#This Row],[Remediation Material Costs]]="[enter $]",TestingDataBldg8[[#This Row],[Remediation Labor Costs]]="[enter $]"),"[autofill]",SUM(TestingDataBldg8[[#This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1" s="74"/>
      <c r="P121" s="74"/>
      <c r="Q121" s="113">
        <f>IF(AND(TestingDataBldg8[[#This Row],[Remediation Material Costs]]="[enter $]",TestingDataBldg8[[#This Row],[Remediation Labor Costs]]="[enter $]"),"[autofill]",SUM(TestingDataBldg8[[#This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2" s="74"/>
      <c r="P122" s="74"/>
      <c r="Q122" s="113">
        <f>IF(AND(TestingDataBldg8[[#This Row],[Remediation Material Costs]]="[enter $]",TestingDataBldg8[[#This Row],[Remediation Labor Costs]]="[enter $]"),"[autofill]",SUM(TestingDataBldg8[[#This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3" s="74"/>
      <c r="P123" s="74"/>
      <c r="Q123" s="113">
        <f>IF(AND(TestingDataBldg8[[#This Row],[Remediation Material Costs]]="[enter $]",TestingDataBldg8[[#This Row],[Remediation Labor Costs]]="[enter $]"),"[autofill]",SUM(TestingDataBldg8[[#This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4" s="74"/>
      <c r="P124" s="74"/>
      <c r="Q124" s="113">
        <f>IF(AND(TestingDataBldg8[[#This Row],[Remediation Material Costs]]="[enter $]",TestingDataBldg8[[#This Row],[Remediation Labor Costs]]="[enter $]"),"[autofill]",SUM(TestingDataBldg8[[#This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5" s="74"/>
      <c r="P125" s="74"/>
      <c r="Q125" s="113">
        <f>IF(AND(TestingDataBldg8[[#This Row],[Remediation Material Costs]]="[enter $]",TestingDataBldg8[[#This Row],[Remediation Labor Costs]]="[enter $]"),"[autofill]",SUM(TestingDataBldg8[[#This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6" s="74"/>
      <c r="P126" s="74"/>
      <c r="Q126" s="113">
        <f>IF(AND(TestingDataBldg8[[#This Row],[Remediation Material Costs]]="[enter $]",TestingDataBldg8[[#This Row],[Remediation Labor Costs]]="[enter $]"),"[autofill]",SUM(TestingDataBldg8[[#This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7" s="74"/>
      <c r="P127" s="74"/>
      <c r="Q127" s="113">
        <f>IF(AND(TestingDataBldg8[[#This Row],[Remediation Material Costs]]="[enter $]",TestingDataBldg8[[#This Row],[Remediation Labor Costs]]="[enter $]"),"[autofill]",SUM(TestingDataBldg8[[#This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8" s="74"/>
      <c r="P128" s="74"/>
      <c r="Q128" s="113">
        <f>IF(AND(TestingDataBldg8[[#This Row],[Remediation Material Costs]]="[enter $]",TestingDataBldg8[[#This Row],[Remediation Labor Costs]]="[enter $]"),"[autofill]",SUM(TestingDataBldg8[[#This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2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29" s="74"/>
      <c r="P129" s="74"/>
      <c r="Q129" s="113">
        <f>IF(AND(TestingDataBldg8[[#This Row],[Remediation Material Costs]]="[enter $]",TestingDataBldg8[[#This Row],[Remediation Labor Costs]]="[enter $]"),"[autofill]",SUM(TestingDataBldg8[[#This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0" s="74"/>
      <c r="P130" s="74"/>
      <c r="Q130" s="113">
        <f>IF(AND(TestingDataBldg8[[#This Row],[Remediation Material Costs]]="[enter $]",TestingDataBldg8[[#This Row],[Remediation Labor Costs]]="[enter $]"),"[autofill]",SUM(TestingDataBldg8[[#This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1" s="74"/>
      <c r="P131" s="74"/>
      <c r="Q131" s="113">
        <f>IF(AND(TestingDataBldg8[[#This Row],[Remediation Material Costs]]="[enter $]",TestingDataBldg8[[#This Row],[Remediation Labor Costs]]="[enter $]"),"[autofill]",SUM(TestingDataBldg8[[#This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2" s="74"/>
      <c r="P132" s="74"/>
      <c r="Q132" s="113">
        <f>IF(AND(TestingDataBldg8[[#This Row],[Remediation Material Costs]]="[enter $]",TestingDataBldg8[[#This Row],[Remediation Labor Costs]]="[enter $]"),"[autofill]",SUM(TestingDataBldg8[[#This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3" s="74"/>
      <c r="P133" s="74"/>
      <c r="Q133" s="113">
        <f>IF(AND(TestingDataBldg8[[#This Row],[Remediation Material Costs]]="[enter $]",TestingDataBldg8[[#This Row],[Remediation Labor Costs]]="[enter $]"),"[autofill]",SUM(TestingDataBldg8[[#This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4" s="74"/>
      <c r="P134" s="74"/>
      <c r="Q134" s="113">
        <f>IF(AND(TestingDataBldg8[[#This Row],[Remediation Material Costs]]="[enter $]",TestingDataBldg8[[#This Row],[Remediation Labor Costs]]="[enter $]"),"[autofill]",SUM(TestingDataBldg8[[#This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5" s="74"/>
      <c r="P135" s="74"/>
      <c r="Q135" s="113">
        <f>IF(AND(TestingDataBldg8[[#This Row],[Remediation Material Costs]]="[enter $]",TestingDataBldg8[[#This Row],[Remediation Labor Costs]]="[enter $]"),"[autofill]",SUM(TestingDataBldg8[[#This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6" s="74"/>
      <c r="P136" s="74"/>
      <c r="Q136" s="113">
        <f>IF(AND(TestingDataBldg8[[#This Row],[Remediation Material Costs]]="[enter $]",TestingDataBldg8[[#This Row],[Remediation Labor Costs]]="[enter $]"),"[autofill]",SUM(TestingDataBldg8[[#This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7" s="74"/>
      <c r="P137" s="74"/>
      <c r="Q137" s="113">
        <f>IF(AND(TestingDataBldg8[[#This Row],[Remediation Material Costs]]="[enter $]",TestingDataBldg8[[#This Row],[Remediation Labor Costs]]="[enter $]"),"[autofill]",SUM(TestingDataBldg8[[#This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8" s="74"/>
      <c r="P138" s="74"/>
      <c r="Q138" s="113">
        <f>IF(AND(TestingDataBldg8[[#This Row],[Remediation Material Costs]]="[enter $]",TestingDataBldg8[[#This Row],[Remediation Labor Costs]]="[enter $]"),"[autofill]",SUM(TestingDataBldg8[[#This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3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39" s="74"/>
      <c r="P139" s="74"/>
      <c r="Q139" s="113">
        <f>IF(AND(TestingDataBldg8[[#This Row],[Remediation Material Costs]]="[enter $]",TestingDataBldg8[[#This Row],[Remediation Labor Costs]]="[enter $]"),"[autofill]",SUM(TestingDataBldg8[[#This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0" s="74"/>
      <c r="P140" s="74"/>
      <c r="Q140" s="113">
        <f>IF(AND(TestingDataBldg8[[#This Row],[Remediation Material Costs]]="[enter $]",TestingDataBldg8[[#This Row],[Remediation Labor Costs]]="[enter $]"),"[autofill]",SUM(TestingDataBldg8[[#This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1" s="74"/>
      <c r="P141" s="74"/>
      <c r="Q141" s="113">
        <f>IF(AND(TestingDataBldg8[[#This Row],[Remediation Material Costs]]="[enter $]",TestingDataBldg8[[#This Row],[Remediation Labor Costs]]="[enter $]"),"[autofill]",SUM(TestingDataBldg8[[#This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2" s="74"/>
      <c r="P142" s="74"/>
      <c r="Q142" s="113">
        <f>IF(AND(TestingDataBldg8[[#This Row],[Remediation Material Costs]]="[enter $]",TestingDataBldg8[[#This Row],[Remediation Labor Costs]]="[enter $]"),"[autofill]",SUM(TestingDataBldg8[[#This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3" s="74"/>
      <c r="P143" s="74"/>
      <c r="Q143" s="113">
        <f>IF(AND(TestingDataBldg8[[#This Row],[Remediation Material Costs]]="[enter $]",TestingDataBldg8[[#This Row],[Remediation Labor Costs]]="[enter $]"),"[autofill]",SUM(TestingDataBldg8[[#This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4" s="74"/>
      <c r="P144" s="74"/>
      <c r="Q144" s="113">
        <f>IF(AND(TestingDataBldg8[[#This Row],[Remediation Material Costs]]="[enter $]",TestingDataBldg8[[#This Row],[Remediation Labor Costs]]="[enter $]"),"[autofill]",SUM(TestingDataBldg8[[#This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5" s="74"/>
      <c r="P145" s="74"/>
      <c r="Q145" s="113">
        <f>IF(AND(TestingDataBldg8[[#This Row],[Remediation Material Costs]]="[enter $]",TestingDataBldg8[[#This Row],[Remediation Labor Costs]]="[enter $]"),"[autofill]",SUM(TestingDataBldg8[[#This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6" s="74"/>
      <c r="P146" s="74"/>
      <c r="Q146" s="113">
        <f>IF(AND(TestingDataBldg8[[#This Row],[Remediation Material Costs]]="[enter $]",TestingDataBldg8[[#This Row],[Remediation Labor Costs]]="[enter $]"),"[autofill]",SUM(TestingDataBldg8[[#This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7" s="74"/>
      <c r="P147" s="74"/>
      <c r="Q147" s="113">
        <f>IF(AND(TestingDataBldg8[[#This Row],[Remediation Material Costs]]="[enter $]",TestingDataBldg8[[#This Row],[Remediation Labor Costs]]="[enter $]"),"[autofill]",SUM(TestingDataBldg8[[#This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8" s="74"/>
      <c r="P148" s="74"/>
      <c r="Q148" s="113">
        <f>IF(AND(TestingDataBldg8[[#This Row],[Remediation Material Costs]]="[enter $]",TestingDataBldg8[[#This Row],[Remediation Labor Costs]]="[enter $]"),"[autofill]",SUM(TestingDataBldg8[[#This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4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49" s="74"/>
      <c r="P149" s="74"/>
      <c r="Q149" s="113">
        <f>IF(AND(TestingDataBldg8[[#This Row],[Remediation Material Costs]]="[enter $]",TestingDataBldg8[[#This Row],[Remediation Labor Costs]]="[enter $]"),"[autofill]",SUM(TestingDataBldg8[[#This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0" s="74"/>
      <c r="P150" s="74"/>
      <c r="Q150" s="113">
        <f>IF(AND(TestingDataBldg8[[#This Row],[Remediation Material Costs]]="[enter $]",TestingDataBldg8[[#This Row],[Remediation Labor Costs]]="[enter $]"),"[autofill]",SUM(TestingDataBldg8[[#This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1" s="74"/>
      <c r="P151" s="74"/>
      <c r="Q151" s="113">
        <f>IF(AND(TestingDataBldg8[[#This Row],[Remediation Material Costs]]="[enter $]",TestingDataBldg8[[#This Row],[Remediation Labor Costs]]="[enter $]"),"[autofill]",SUM(TestingDataBldg8[[#This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2" s="74"/>
      <c r="P152" s="74"/>
      <c r="Q152" s="113">
        <f>IF(AND(TestingDataBldg8[[#This Row],[Remediation Material Costs]]="[enter $]",TestingDataBldg8[[#This Row],[Remediation Labor Costs]]="[enter $]"),"[autofill]",SUM(TestingDataBldg8[[#This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3" s="74"/>
      <c r="P153" s="74"/>
      <c r="Q153" s="113">
        <f>IF(AND(TestingDataBldg8[[#This Row],[Remediation Material Costs]]="[enter $]",TestingDataBldg8[[#This Row],[Remediation Labor Costs]]="[enter $]"),"[autofill]",SUM(TestingDataBldg8[[#This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4" s="74"/>
      <c r="P154" s="74"/>
      <c r="Q154" s="113">
        <f>IF(AND(TestingDataBldg8[[#This Row],[Remediation Material Costs]]="[enter $]",TestingDataBldg8[[#This Row],[Remediation Labor Costs]]="[enter $]"),"[autofill]",SUM(TestingDataBldg8[[#This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5" s="74"/>
      <c r="P155" s="74"/>
      <c r="Q155" s="113">
        <f>IF(AND(TestingDataBldg8[[#This Row],[Remediation Material Costs]]="[enter $]",TestingDataBldg8[[#This Row],[Remediation Labor Costs]]="[enter $]"),"[autofill]",SUM(TestingDataBldg8[[#This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6" s="74"/>
      <c r="P156" s="74"/>
      <c r="Q156" s="113">
        <f>IF(AND(TestingDataBldg8[[#This Row],[Remediation Material Costs]]="[enter $]",TestingDataBldg8[[#This Row],[Remediation Labor Costs]]="[enter $]"),"[autofill]",SUM(TestingDataBldg8[[#This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7" s="74"/>
      <c r="P157" s="74"/>
      <c r="Q157" s="113">
        <f>IF(AND(TestingDataBldg8[[#This Row],[Remediation Material Costs]]="[enter $]",TestingDataBldg8[[#This Row],[Remediation Labor Costs]]="[enter $]"),"[autofill]",SUM(TestingDataBldg8[[#This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8" s="74"/>
      <c r="P158" s="74"/>
      <c r="Q158" s="113">
        <f>IF(AND(TestingDataBldg8[[#This Row],[Remediation Material Costs]]="[enter $]",TestingDataBldg8[[#This Row],[Remediation Labor Costs]]="[enter $]"),"[autofill]",SUM(TestingDataBldg8[[#This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5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59" s="74"/>
      <c r="P159" s="74"/>
      <c r="Q159" s="113">
        <f>IF(AND(TestingDataBldg8[[#This Row],[Remediation Material Costs]]="[enter $]",TestingDataBldg8[[#This Row],[Remediation Labor Costs]]="[enter $]"),"[autofill]",SUM(TestingDataBldg8[[#This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0" s="74"/>
      <c r="P160" s="74"/>
      <c r="Q160" s="113">
        <f>IF(AND(TestingDataBldg8[[#This Row],[Remediation Material Costs]]="[enter $]",TestingDataBldg8[[#This Row],[Remediation Labor Costs]]="[enter $]"),"[autofill]",SUM(TestingDataBldg8[[#This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1" s="74"/>
      <c r="P161" s="74"/>
      <c r="Q161" s="113">
        <f>IF(AND(TestingDataBldg8[[#This Row],[Remediation Material Costs]]="[enter $]",TestingDataBldg8[[#This Row],[Remediation Labor Costs]]="[enter $]"),"[autofill]",SUM(TestingDataBldg8[[#This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2" s="74"/>
      <c r="P162" s="74"/>
      <c r="Q162" s="113">
        <f>IF(AND(TestingDataBldg8[[#This Row],[Remediation Material Costs]]="[enter $]",TestingDataBldg8[[#This Row],[Remediation Labor Costs]]="[enter $]"),"[autofill]",SUM(TestingDataBldg8[[#This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3" s="74"/>
      <c r="P163" s="74"/>
      <c r="Q163" s="113">
        <f>IF(AND(TestingDataBldg8[[#This Row],[Remediation Material Costs]]="[enter $]",TestingDataBldg8[[#This Row],[Remediation Labor Costs]]="[enter $]"),"[autofill]",SUM(TestingDataBldg8[[#This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4" s="74"/>
      <c r="P164" s="74"/>
      <c r="Q164" s="113">
        <f>IF(AND(TestingDataBldg8[[#This Row],[Remediation Material Costs]]="[enter $]",TestingDataBldg8[[#This Row],[Remediation Labor Costs]]="[enter $]"),"[autofill]",SUM(TestingDataBldg8[[#This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5" s="74"/>
      <c r="P165" s="74"/>
      <c r="Q165" s="113">
        <f>IF(AND(TestingDataBldg8[[#This Row],[Remediation Material Costs]]="[enter $]",TestingDataBldg8[[#This Row],[Remediation Labor Costs]]="[enter $]"),"[autofill]",SUM(TestingDataBldg8[[#This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6" s="74"/>
      <c r="P166" s="74"/>
      <c r="Q166" s="113">
        <f>IF(AND(TestingDataBldg8[[#This Row],[Remediation Material Costs]]="[enter $]",TestingDataBldg8[[#This Row],[Remediation Labor Costs]]="[enter $]"),"[autofill]",SUM(TestingDataBldg8[[#This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7" s="74"/>
      <c r="P167" s="74"/>
      <c r="Q167" s="113">
        <f>IF(AND(TestingDataBldg8[[#This Row],[Remediation Material Costs]]="[enter $]",TestingDataBldg8[[#This Row],[Remediation Labor Costs]]="[enter $]"),"[autofill]",SUM(TestingDataBldg8[[#This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8" s="74"/>
      <c r="P168" s="74"/>
      <c r="Q168" s="113">
        <f>IF(AND(TestingDataBldg8[[#This Row],[Remediation Material Costs]]="[enter $]",TestingDataBldg8[[#This Row],[Remediation Labor Costs]]="[enter $]"),"[autofill]",SUM(TestingDataBldg8[[#This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6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69" s="74"/>
      <c r="P169" s="74"/>
      <c r="Q169" s="113">
        <f>IF(AND(TestingDataBldg8[[#This Row],[Remediation Material Costs]]="[enter $]",TestingDataBldg8[[#This Row],[Remediation Labor Costs]]="[enter $]"),"[autofill]",SUM(TestingDataBldg8[[#This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0" s="74"/>
      <c r="P170" s="74"/>
      <c r="Q170" s="113">
        <f>IF(AND(TestingDataBldg8[[#This Row],[Remediation Material Costs]]="[enter $]",TestingDataBldg8[[#This Row],[Remediation Labor Costs]]="[enter $]"),"[autofill]",SUM(TestingDataBldg8[[#This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1" s="74"/>
      <c r="P171" s="74"/>
      <c r="Q171" s="113">
        <f>IF(AND(TestingDataBldg8[[#This Row],[Remediation Material Costs]]="[enter $]",TestingDataBldg8[[#This Row],[Remediation Labor Costs]]="[enter $]"),"[autofill]",SUM(TestingDataBldg8[[#This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2" s="74"/>
      <c r="P172" s="74"/>
      <c r="Q172" s="113">
        <f>IF(AND(TestingDataBldg8[[#This Row],[Remediation Material Costs]]="[enter $]",TestingDataBldg8[[#This Row],[Remediation Labor Costs]]="[enter $]"),"[autofill]",SUM(TestingDataBldg8[[#This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3" s="74"/>
      <c r="P173" s="74"/>
      <c r="Q173" s="113">
        <f>IF(AND(TestingDataBldg8[[#This Row],[Remediation Material Costs]]="[enter $]",TestingDataBldg8[[#This Row],[Remediation Labor Costs]]="[enter $]"),"[autofill]",SUM(TestingDataBldg8[[#This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4" s="74"/>
      <c r="P174" s="74"/>
      <c r="Q174" s="113">
        <f>IF(AND(TestingDataBldg8[[#This Row],[Remediation Material Costs]]="[enter $]",TestingDataBldg8[[#This Row],[Remediation Labor Costs]]="[enter $]"),"[autofill]",SUM(TestingDataBldg8[[#This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5" s="74"/>
      <c r="P175" s="74"/>
      <c r="Q175" s="113">
        <f>IF(AND(TestingDataBldg8[[#This Row],[Remediation Material Costs]]="[enter $]",TestingDataBldg8[[#This Row],[Remediation Labor Costs]]="[enter $]"),"[autofill]",SUM(TestingDataBldg8[[#This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6" s="74"/>
      <c r="P176" s="74"/>
      <c r="Q176" s="113">
        <f>IF(AND(TestingDataBldg8[[#This Row],[Remediation Material Costs]]="[enter $]",TestingDataBldg8[[#This Row],[Remediation Labor Costs]]="[enter $]"),"[autofill]",SUM(TestingDataBldg8[[#This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7" s="74"/>
      <c r="P177" s="74"/>
      <c r="Q177" s="113">
        <f>IF(AND(TestingDataBldg8[[#This Row],[Remediation Material Costs]]="[enter $]",TestingDataBldg8[[#This Row],[Remediation Labor Costs]]="[enter $]"),"[autofill]",SUM(TestingDataBldg8[[#This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8" s="74"/>
      <c r="P178" s="74"/>
      <c r="Q178" s="113">
        <f>IF(AND(TestingDataBldg8[[#This Row],[Remediation Material Costs]]="[enter $]",TestingDataBldg8[[#This Row],[Remediation Labor Costs]]="[enter $]"),"[autofill]",SUM(TestingDataBldg8[[#This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7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79" s="74"/>
      <c r="P179" s="74"/>
      <c r="Q179" s="113">
        <f>IF(AND(TestingDataBldg8[[#This Row],[Remediation Material Costs]]="[enter $]",TestingDataBldg8[[#This Row],[Remediation Labor Costs]]="[enter $]"),"[autofill]",SUM(TestingDataBldg8[[#This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0" s="74"/>
      <c r="P180" s="74"/>
      <c r="Q180" s="113">
        <f>IF(AND(TestingDataBldg8[[#This Row],[Remediation Material Costs]]="[enter $]",TestingDataBldg8[[#This Row],[Remediation Labor Costs]]="[enter $]"),"[autofill]",SUM(TestingDataBldg8[[#This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1" s="74"/>
      <c r="P181" s="74"/>
      <c r="Q181" s="113">
        <f>IF(AND(TestingDataBldg8[[#This Row],[Remediation Material Costs]]="[enter $]",TestingDataBldg8[[#This Row],[Remediation Labor Costs]]="[enter $]"),"[autofill]",SUM(TestingDataBldg8[[#This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2" s="74"/>
      <c r="P182" s="74"/>
      <c r="Q182" s="113">
        <f>IF(AND(TestingDataBldg8[[#This Row],[Remediation Material Costs]]="[enter $]",TestingDataBldg8[[#This Row],[Remediation Labor Costs]]="[enter $]"),"[autofill]",SUM(TestingDataBldg8[[#This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3" s="74"/>
      <c r="P183" s="74"/>
      <c r="Q183" s="113">
        <f>IF(AND(TestingDataBldg8[[#This Row],[Remediation Material Costs]]="[enter $]",TestingDataBldg8[[#This Row],[Remediation Labor Costs]]="[enter $]"),"[autofill]",SUM(TestingDataBldg8[[#This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4" s="74"/>
      <c r="P184" s="74"/>
      <c r="Q184" s="113">
        <f>IF(AND(TestingDataBldg8[[#This Row],[Remediation Material Costs]]="[enter $]",TestingDataBldg8[[#This Row],[Remediation Labor Costs]]="[enter $]"),"[autofill]",SUM(TestingDataBldg8[[#This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5" s="74"/>
      <c r="P185" s="74"/>
      <c r="Q185" s="113">
        <f>IF(AND(TestingDataBldg8[[#This Row],[Remediation Material Costs]]="[enter $]",TestingDataBldg8[[#This Row],[Remediation Labor Costs]]="[enter $]"),"[autofill]",SUM(TestingDataBldg8[[#This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6" s="74"/>
      <c r="P186" s="74"/>
      <c r="Q186" s="113">
        <f>IF(AND(TestingDataBldg8[[#This Row],[Remediation Material Costs]]="[enter $]",TestingDataBldg8[[#This Row],[Remediation Labor Costs]]="[enter $]"),"[autofill]",SUM(TestingDataBldg8[[#This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7" s="74"/>
      <c r="P187" s="74"/>
      <c r="Q187" s="113">
        <f>IF(AND(TestingDataBldg8[[#This Row],[Remediation Material Costs]]="[enter $]",TestingDataBldg8[[#This Row],[Remediation Labor Costs]]="[enter $]"),"[autofill]",SUM(TestingDataBldg8[[#This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8" s="74"/>
      <c r="P188" s="74"/>
      <c r="Q188" s="113">
        <f>IF(AND(TestingDataBldg8[[#This Row],[Remediation Material Costs]]="[enter $]",TestingDataBldg8[[#This Row],[Remediation Labor Costs]]="[enter $]"),"[autofill]",SUM(TestingDataBldg8[[#This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8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89" s="74"/>
      <c r="P189" s="74"/>
      <c r="Q189" s="113">
        <f>IF(AND(TestingDataBldg8[[#This Row],[Remediation Material Costs]]="[enter $]",TestingDataBldg8[[#This Row],[Remediation Labor Costs]]="[enter $]"),"[autofill]",SUM(TestingDataBldg8[[#This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0" s="74"/>
      <c r="P190" s="74"/>
      <c r="Q190" s="113">
        <f>IF(AND(TestingDataBldg8[[#This Row],[Remediation Material Costs]]="[enter $]",TestingDataBldg8[[#This Row],[Remediation Labor Costs]]="[enter $]"),"[autofill]",SUM(TestingDataBldg8[[#This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1" s="74"/>
      <c r="P191" s="74"/>
      <c r="Q191" s="113">
        <f>IF(AND(TestingDataBldg8[[#This Row],[Remediation Material Costs]]="[enter $]",TestingDataBldg8[[#This Row],[Remediation Labor Costs]]="[enter $]"),"[autofill]",SUM(TestingDataBldg8[[#This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2" s="74"/>
      <c r="P192" s="74"/>
      <c r="Q192" s="113">
        <f>IF(AND(TestingDataBldg8[[#This Row],[Remediation Material Costs]]="[enter $]",TestingDataBldg8[[#This Row],[Remediation Labor Costs]]="[enter $]"),"[autofill]",SUM(TestingDataBldg8[[#This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3" s="74"/>
      <c r="P193" s="74"/>
      <c r="Q193" s="113">
        <f>IF(AND(TestingDataBldg8[[#This Row],[Remediation Material Costs]]="[enter $]",TestingDataBldg8[[#This Row],[Remediation Labor Costs]]="[enter $]"),"[autofill]",SUM(TestingDataBldg8[[#This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4" s="74"/>
      <c r="P194" s="74"/>
      <c r="Q194" s="113">
        <f>IF(AND(TestingDataBldg8[[#This Row],[Remediation Material Costs]]="[enter $]",TestingDataBldg8[[#This Row],[Remediation Labor Costs]]="[enter $]"),"[autofill]",SUM(TestingDataBldg8[[#This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5" s="74"/>
      <c r="P195" s="74"/>
      <c r="Q195" s="113">
        <f>IF(AND(TestingDataBldg8[[#This Row],[Remediation Material Costs]]="[enter $]",TestingDataBldg8[[#This Row],[Remediation Labor Costs]]="[enter $]"),"[autofill]",SUM(TestingDataBldg8[[#This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6" s="74"/>
      <c r="P196" s="74"/>
      <c r="Q196" s="113">
        <f>IF(AND(TestingDataBldg8[[#This Row],[Remediation Material Costs]]="[enter $]",TestingDataBldg8[[#This Row],[Remediation Labor Costs]]="[enter $]"),"[autofill]",SUM(TestingDataBldg8[[#This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7" s="74"/>
      <c r="P197" s="74"/>
      <c r="Q197" s="113">
        <f>IF(AND(TestingDataBldg8[[#This Row],[Remediation Material Costs]]="[enter $]",TestingDataBldg8[[#This Row],[Remediation Labor Costs]]="[enter $]"),"[autofill]",SUM(TestingDataBldg8[[#This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8" s="74"/>
      <c r="P198" s="74"/>
      <c r="Q198" s="113">
        <f>IF(AND(TestingDataBldg8[[#This Row],[Remediation Material Costs]]="[enter $]",TestingDataBldg8[[#This Row],[Remediation Labor Costs]]="[enter $]"),"[autofill]",SUM(TestingDataBldg8[[#This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19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199" s="74"/>
      <c r="P199" s="74"/>
      <c r="Q199" s="113">
        <f>IF(AND(TestingDataBldg8[[#This Row],[Remediation Material Costs]]="[enter $]",TestingDataBldg8[[#This Row],[Remediation Labor Costs]]="[enter $]"),"[autofill]",SUM(TestingDataBldg8[[#This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0" s="74"/>
      <c r="P200" s="74"/>
      <c r="Q200" s="113">
        <f>IF(AND(TestingDataBldg8[[#This Row],[Remediation Material Costs]]="[enter $]",TestingDataBldg8[[#This Row],[Remediation Labor Costs]]="[enter $]"),"[autofill]",SUM(TestingDataBldg8[[#This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1" s="74"/>
      <c r="P201" s="74"/>
      <c r="Q201" s="113">
        <f>IF(AND(TestingDataBldg8[[#This Row],[Remediation Material Costs]]="[enter $]",TestingDataBldg8[[#This Row],[Remediation Labor Costs]]="[enter $]"),"[autofill]",SUM(TestingDataBldg8[[#This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2" s="74"/>
      <c r="P202" s="74"/>
      <c r="Q202" s="113">
        <f>IF(AND(TestingDataBldg8[[#This Row],[Remediation Material Costs]]="[enter $]",TestingDataBldg8[[#This Row],[Remediation Labor Costs]]="[enter $]"),"[autofill]",SUM(TestingDataBldg8[[#This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3" s="74"/>
      <c r="P203" s="74"/>
      <c r="Q203" s="113">
        <f>IF(AND(TestingDataBldg8[[#This Row],[Remediation Material Costs]]="[enter $]",TestingDataBldg8[[#This Row],[Remediation Labor Costs]]="[enter $]"),"[autofill]",SUM(TestingDataBldg8[[#This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4" s="74"/>
      <c r="P204" s="74"/>
      <c r="Q204" s="113">
        <f>IF(AND(TestingDataBldg8[[#This Row],[Remediation Material Costs]]="[enter $]",TestingDataBldg8[[#This Row],[Remediation Labor Costs]]="[enter $]"),"[autofill]",SUM(TestingDataBldg8[[#This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5" s="74"/>
      <c r="P205" s="74"/>
      <c r="Q205" s="113">
        <f>IF(AND(TestingDataBldg8[[#This Row],[Remediation Material Costs]]="[enter $]",TestingDataBldg8[[#This Row],[Remediation Labor Costs]]="[enter $]"),"[autofill]",SUM(TestingDataBldg8[[#This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6" s="74"/>
      <c r="P206" s="74"/>
      <c r="Q206" s="113">
        <f>IF(AND(TestingDataBldg8[[#This Row],[Remediation Material Costs]]="[enter $]",TestingDataBldg8[[#This Row],[Remediation Labor Costs]]="[enter $]"),"[autofill]",SUM(TestingDataBldg8[[#This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7" s="74"/>
      <c r="P207" s="74"/>
      <c r="Q207" s="113">
        <f>IF(AND(TestingDataBldg8[[#This Row],[Remediation Material Costs]]="[enter $]",TestingDataBldg8[[#This Row],[Remediation Labor Costs]]="[enter $]"),"[autofill]",SUM(TestingDataBldg8[[#This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8" s="74"/>
      <c r="P208" s="74"/>
      <c r="Q208" s="113">
        <f>IF(AND(TestingDataBldg8[[#This Row],[Remediation Material Costs]]="[enter $]",TestingDataBldg8[[#This Row],[Remediation Labor Costs]]="[enter $]"),"[autofill]",SUM(TestingDataBldg8[[#This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0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09" s="74"/>
      <c r="P209" s="74"/>
      <c r="Q209" s="113">
        <f>IF(AND(TestingDataBldg8[[#This Row],[Remediation Material Costs]]="[enter $]",TestingDataBldg8[[#This Row],[Remediation Labor Costs]]="[enter $]"),"[autofill]",SUM(TestingDataBldg8[[#This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0" s="74"/>
      <c r="P210" s="74"/>
      <c r="Q210" s="113">
        <f>IF(AND(TestingDataBldg8[[#This Row],[Remediation Material Costs]]="[enter $]",TestingDataBldg8[[#This Row],[Remediation Labor Costs]]="[enter $]"),"[autofill]",SUM(TestingDataBldg8[[#This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1" s="74"/>
      <c r="P211" s="74"/>
      <c r="Q211" s="113">
        <f>IF(AND(TestingDataBldg8[[#This Row],[Remediation Material Costs]]="[enter $]",TestingDataBldg8[[#This Row],[Remediation Labor Costs]]="[enter $]"),"[autofill]",SUM(TestingDataBldg8[[#This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2" s="74"/>
      <c r="P212" s="74"/>
      <c r="Q212" s="113">
        <f>IF(AND(TestingDataBldg8[[#This Row],[Remediation Material Costs]]="[enter $]",TestingDataBldg8[[#This Row],[Remediation Labor Costs]]="[enter $]"),"[autofill]",SUM(TestingDataBldg8[[#This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3" s="74"/>
      <c r="P213" s="74"/>
      <c r="Q213" s="113">
        <f>IF(AND(TestingDataBldg8[[#This Row],[Remediation Material Costs]]="[enter $]",TestingDataBldg8[[#This Row],[Remediation Labor Costs]]="[enter $]"),"[autofill]",SUM(TestingDataBldg8[[#This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4" s="74"/>
      <c r="P214" s="74"/>
      <c r="Q214" s="113">
        <f>IF(AND(TestingDataBldg8[[#This Row],[Remediation Material Costs]]="[enter $]",TestingDataBldg8[[#This Row],[Remediation Labor Costs]]="[enter $]"),"[autofill]",SUM(TestingDataBldg8[[#This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5" s="74"/>
      <c r="P215" s="74"/>
      <c r="Q215" s="113">
        <f>IF(AND(TestingDataBldg8[[#This Row],[Remediation Material Costs]]="[enter $]",TestingDataBldg8[[#This Row],[Remediation Labor Costs]]="[enter $]"),"[autofill]",SUM(TestingDataBldg8[[#This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6" s="74"/>
      <c r="P216" s="74"/>
      <c r="Q216" s="113">
        <f>IF(AND(TestingDataBldg8[[#This Row],[Remediation Material Costs]]="[enter $]",TestingDataBldg8[[#This Row],[Remediation Labor Costs]]="[enter $]"),"[autofill]",SUM(TestingDataBldg8[[#This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7" s="74"/>
      <c r="P217" s="74"/>
      <c r="Q217" s="113">
        <f>IF(AND(TestingDataBldg8[[#This Row],[Remediation Material Costs]]="[enter $]",TestingDataBldg8[[#This Row],[Remediation Labor Costs]]="[enter $]"),"[autofill]",SUM(TestingDataBldg8[[#This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8" s="74"/>
      <c r="P218" s="74"/>
      <c r="Q218" s="113">
        <f>IF(AND(TestingDataBldg8[[#This Row],[Remediation Material Costs]]="[enter $]",TestingDataBldg8[[#This Row],[Remediation Labor Costs]]="[enter $]"),"[autofill]",SUM(TestingDataBldg8[[#This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1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19" s="74"/>
      <c r="P219" s="74"/>
      <c r="Q219" s="113">
        <f>IF(AND(TestingDataBldg8[[#This Row],[Remediation Material Costs]]="[enter $]",TestingDataBldg8[[#This Row],[Remediation Labor Costs]]="[enter $]"),"[autofill]",SUM(TestingDataBldg8[[#This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0" s="74"/>
      <c r="P220" s="74"/>
      <c r="Q220" s="113">
        <f>IF(AND(TestingDataBldg8[[#This Row],[Remediation Material Costs]]="[enter $]",TestingDataBldg8[[#This Row],[Remediation Labor Costs]]="[enter $]"),"[autofill]",SUM(TestingDataBldg8[[#This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1" s="74"/>
      <c r="P221" s="74"/>
      <c r="Q221" s="113">
        <f>IF(AND(TestingDataBldg8[[#This Row],[Remediation Material Costs]]="[enter $]",TestingDataBldg8[[#This Row],[Remediation Labor Costs]]="[enter $]"),"[autofill]",SUM(TestingDataBldg8[[#This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2" s="74"/>
      <c r="P222" s="74"/>
      <c r="Q222" s="113">
        <f>IF(AND(TestingDataBldg8[[#This Row],[Remediation Material Costs]]="[enter $]",TestingDataBldg8[[#This Row],[Remediation Labor Costs]]="[enter $]"),"[autofill]",SUM(TestingDataBldg8[[#This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3" s="74"/>
      <c r="P223" s="74"/>
      <c r="Q223" s="113">
        <f>IF(AND(TestingDataBldg8[[#This Row],[Remediation Material Costs]]="[enter $]",TestingDataBldg8[[#This Row],[Remediation Labor Costs]]="[enter $]"),"[autofill]",SUM(TestingDataBldg8[[#This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4" s="74"/>
      <c r="P224" s="74"/>
      <c r="Q224" s="113">
        <f>IF(AND(TestingDataBldg8[[#This Row],[Remediation Material Costs]]="[enter $]",TestingDataBldg8[[#This Row],[Remediation Labor Costs]]="[enter $]"),"[autofill]",SUM(TestingDataBldg8[[#This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5" s="74"/>
      <c r="P225" s="74"/>
      <c r="Q225" s="113">
        <f>IF(AND(TestingDataBldg8[[#This Row],[Remediation Material Costs]]="[enter $]",TestingDataBldg8[[#This Row],[Remediation Labor Costs]]="[enter $]"),"[autofill]",SUM(TestingDataBldg8[[#This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6" s="74"/>
      <c r="P226" s="74"/>
      <c r="Q226" s="113">
        <f>IF(AND(TestingDataBldg8[[#This Row],[Remediation Material Costs]]="[enter $]",TestingDataBldg8[[#This Row],[Remediation Labor Costs]]="[enter $]"),"[autofill]",SUM(TestingDataBldg8[[#This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7" s="74"/>
      <c r="P227" s="74"/>
      <c r="Q227" s="113">
        <f>IF(AND(TestingDataBldg8[[#This Row],[Remediation Material Costs]]="[enter $]",TestingDataBldg8[[#This Row],[Remediation Labor Costs]]="[enter $]"),"[autofill]",SUM(TestingDataBldg8[[#This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8" s="74"/>
      <c r="P228" s="74"/>
      <c r="Q228" s="113">
        <f>IF(AND(TestingDataBldg8[[#This Row],[Remediation Material Costs]]="[enter $]",TestingDataBldg8[[#This Row],[Remediation Labor Costs]]="[enter $]"),"[autofill]",SUM(TestingDataBldg8[[#This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2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29" s="74"/>
      <c r="P229" s="74"/>
      <c r="Q229" s="113">
        <f>IF(AND(TestingDataBldg8[[#This Row],[Remediation Material Costs]]="[enter $]",TestingDataBldg8[[#This Row],[Remediation Labor Costs]]="[enter $]"),"[autofill]",SUM(TestingDataBldg8[[#This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0" s="74"/>
      <c r="P230" s="74"/>
      <c r="Q230" s="113">
        <f>IF(AND(TestingDataBldg8[[#This Row],[Remediation Material Costs]]="[enter $]",TestingDataBldg8[[#This Row],[Remediation Labor Costs]]="[enter $]"),"[autofill]",SUM(TestingDataBldg8[[#This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1" s="74"/>
      <c r="P231" s="74"/>
      <c r="Q231" s="113">
        <f>IF(AND(TestingDataBldg8[[#This Row],[Remediation Material Costs]]="[enter $]",TestingDataBldg8[[#This Row],[Remediation Labor Costs]]="[enter $]"),"[autofill]",SUM(TestingDataBldg8[[#This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2" s="74"/>
      <c r="P232" s="74"/>
      <c r="Q232" s="113">
        <f>IF(AND(TestingDataBldg8[[#This Row],[Remediation Material Costs]]="[enter $]",TestingDataBldg8[[#This Row],[Remediation Labor Costs]]="[enter $]"),"[autofill]",SUM(TestingDataBldg8[[#This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3" s="74"/>
      <c r="P233" s="74"/>
      <c r="Q233" s="113">
        <f>IF(AND(TestingDataBldg8[[#This Row],[Remediation Material Costs]]="[enter $]",TestingDataBldg8[[#This Row],[Remediation Labor Costs]]="[enter $]"),"[autofill]",SUM(TestingDataBldg8[[#This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4" s="74"/>
      <c r="P234" s="74"/>
      <c r="Q234" s="113">
        <f>IF(AND(TestingDataBldg8[[#This Row],[Remediation Material Costs]]="[enter $]",TestingDataBldg8[[#This Row],[Remediation Labor Costs]]="[enter $]"),"[autofill]",SUM(TestingDataBldg8[[#This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5" s="74"/>
      <c r="P235" s="74"/>
      <c r="Q235" s="113">
        <f>IF(AND(TestingDataBldg8[[#This Row],[Remediation Material Costs]]="[enter $]",TestingDataBldg8[[#This Row],[Remediation Labor Costs]]="[enter $]"),"[autofill]",SUM(TestingDataBldg8[[#This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6" s="74"/>
      <c r="P236" s="74"/>
      <c r="Q236" s="113">
        <f>IF(AND(TestingDataBldg8[[#This Row],[Remediation Material Costs]]="[enter $]",TestingDataBldg8[[#This Row],[Remediation Labor Costs]]="[enter $]"),"[autofill]",SUM(TestingDataBldg8[[#This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7" s="74"/>
      <c r="P237" s="74"/>
      <c r="Q237" s="113">
        <f>IF(AND(TestingDataBldg8[[#This Row],[Remediation Material Costs]]="[enter $]",TestingDataBldg8[[#This Row],[Remediation Labor Costs]]="[enter $]"),"[autofill]",SUM(TestingDataBldg8[[#This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8" s="74"/>
      <c r="P238" s="74"/>
      <c r="Q238" s="113">
        <f>IF(AND(TestingDataBldg8[[#This Row],[Remediation Material Costs]]="[enter $]",TestingDataBldg8[[#This Row],[Remediation Labor Costs]]="[enter $]"),"[autofill]",SUM(TestingDataBldg8[[#This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3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39" s="74"/>
      <c r="P239" s="74"/>
      <c r="Q239" s="113">
        <f>IF(AND(TestingDataBldg8[[#This Row],[Remediation Material Costs]]="[enter $]",TestingDataBldg8[[#This Row],[Remediation Labor Costs]]="[enter $]"),"[autofill]",SUM(TestingDataBldg8[[#This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0" s="74"/>
      <c r="P240" s="74"/>
      <c r="Q240" s="113">
        <f>IF(AND(TestingDataBldg8[[#This Row],[Remediation Material Costs]]="[enter $]",TestingDataBldg8[[#This Row],[Remediation Labor Costs]]="[enter $]"),"[autofill]",SUM(TestingDataBldg8[[#This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1" s="74"/>
      <c r="P241" s="74"/>
      <c r="Q241" s="113">
        <f>IF(AND(TestingDataBldg8[[#This Row],[Remediation Material Costs]]="[enter $]",TestingDataBldg8[[#This Row],[Remediation Labor Costs]]="[enter $]"),"[autofill]",SUM(TestingDataBldg8[[#This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2" s="74"/>
      <c r="P242" s="74"/>
      <c r="Q242" s="113">
        <f>IF(AND(TestingDataBldg8[[#This Row],[Remediation Material Costs]]="[enter $]",TestingDataBldg8[[#This Row],[Remediation Labor Costs]]="[enter $]"),"[autofill]",SUM(TestingDataBldg8[[#This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3" s="74"/>
      <c r="P243" s="74"/>
      <c r="Q243" s="113">
        <f>IF(AND(TestingDataBldg8[[#This Row],[Remediation Material Costs]]="[enter $]",TestingDataBldg8[[#This Row],[Remediation Labor Costs]]="[enter $]"),"[autofill]",SUM(TestingDataBldg8[[#This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4" s="74"/>
      <c r="P244" s="74"/>
      <c r="Q244" s="113">
        <f>IF(AND(TestingDataBldg8[[#This Row],[Remediation Material Costs]]="[enter $]",TestingDataBldg8[[#This Row],[Remediation Labor Costs]]="[enter $]"),"[autofill]",SUM(TestingDataBldg8[[#This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5" s="74"/>
      <c r="P245" s="74"/>
      <c r="Q245" s="113">
        <f>IF(AND(TestingDataBldg8[[#This Row],[Remediation Material Costs]]="[enter $]",TestingDataBldg8[[#This Row],[Remediation Labor Costs]]="[enter $]"),"[autofill]",SUM(TestingDataBldg8[[#This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6" s="74"/>
      <c r="P246" s="74"/>
      <c r="Q246" s="113">
        <f>IF(AND(TestingDataBldg8[[#This Row],[Remediation Material Costs]]="[enter $]",TestingDataBldg8[[#This Row],[Remediation Labor Costs]]="[enter $]"),"[autofill]",SUM(TestingDataBldg8[[#This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7" s="74"/>
      <c r="P247" s="74"/>
      <c r="Q247" s="113">
        <f>IF(AND(TestingDataBldg8[[#This Row],[Remediation Material Costs]]="[enter $]",TestingDataBldg8[[#This Row],[Remediation Labor Costs]]="[enter $]"),"[autofill]",SUM(TestingDataBldg8[[#This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8" s="74"/>
      <c r="P248" s="74"/>
      <c r="Q248" s="113">
        <f>IF(AND(TestingDataBldg8[[#This Row],[Remediation Material Costs]]="[enter $]",TestingDataBldg8[[#This Row],[Remediation Labor Costs]]="[enter $]"),"[autofill]",SUM(TestingDataBldg8[[#This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4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49" s="74"/>
      <c r="P249" s="74"/>
      <c r="Q249" s="113">
        <f>IF(AND(TestingDataBldg8[[#This Row],[Remediation Material Costs]]="[enter $]",TestingDataBldg8[[#This Row],[Remediation Labor Costs]]="[enter $]"),"[autofill]",SUM(TestingDataBldg8[[#This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0" s="74"/>
      <c r="P250" s="74"/>
      <c r="Q250" s="113">
        <f>IF(AND(TestingDataBldg8[[#This Row],[Remediation Material Costs]]="[enter $]",TestingDataBldg8[[#This Row],[Remediation Labor Costs]]="[enter $]"),"[autofill]",SUM(TestingDataBldg8[[#This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1" s="74"/>
      <c r="P251" s="74"/>
      <c r="Q251" s="113">
        <f>IF(AND(TestingDataBldg8[[#This Row],[Remediation Material Costs]]="[enter $]",TestingDataBldg8[[#This Row],[Remediation Labor Costs]]="[enter $]"),"[autofill]",SUM(TestingDataBldg8[[#This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2" s="74"/>
      <c r="P252" s="74"/>
      <c r="Q252" s="113">
        <f>IF(AND(TestingDataBldg8[[#This Row],[Remediation Material Costs]]="[enter $]",TestingDataBldg8[[#This Row],[Remediation Labor Costs]]="[enter $]"),"[autofill]",SUM(TestingDataBldg8[[#This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3" s="74"/>
      <c r="P253" s="74"/>
      <c r="Q253" s="113">
        <f>IF(AND(TestingDataBldg8[[#This Row],[Remediation Material Costs]]="[enter $]",TestingDataBldg8[[#This Row],[Remediation Labor Costs]]="[enter $]"),"[autofill]",SUM(TestingDataBldg8[[#This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4" s="74"/>
      <c r="P254" s="74"/>
      <c r="Q254" s="113">
        <f>IF(AND(TestingDataBldg8[[#This Row],[Remediation Material Costs]]="[enter $]",TestingDataBldg8[[#This Row],[Remediation Labor Costs]]="[enter $]"),"[autofill]",SUM(TestingDataBldg8[[#This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5" s="74"/>
      <c r="P255" s="74"/>
      <c r="Q255" s="113">
        <f>IF(AND(TestingDataBldg8[[#This Row],[Remediation Material Costs]]="[enter $]",TestingDataBldg8[[#This Row],[Remediation Labor Costs]]="[enter $]"),"[autofill]",SUM(TestingDataBldg8[[#This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6" s="74"/>
      <c r="P256" s="74"/>
      <c r="Q256" s="113">
        <f>IF(AND(TestingDataBldg8[[#This Row],[Remediation Material Costs]]="[enter $]",TestingDataBldg8[[#This Row],[Remediation Labor Costs]]="[enter $]"),"[autofill]",SUM(TestingDataBldg8[[#This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7" s="74"/>
      <c r="P257" s="74"/>
      <c r="Q257" s="113">
        <f>IF(AND(TestingDataBldg8[[#This Row],[Remediation Material Costs]]="[enter $]",TestingDataBldg8[[#This Row],[Remediation Labor Costs]]="[enter $]"),"[autofill]",SUM(TestingDataBldg8[[#This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8" s="74"/>
      <c r="P258" s="74"/>
      <c r="Q258" s="113">
        <f>IF(AND(TestingDataBldg8[[#This Row],[Remediation Material Costs]]="[enter $]",TestingDataBldg8[[#This Row],[Remediation Labor Costs]]="[enter $]"),"[autofill]",SUM(TestingDataBldg8[[#This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5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59" s="74"/>
      <c r="P259" s="74"/>
      <c r="Q259" s="113">
        <f>IF(AND(TestingDataBldg8[[#This Row],[Remediation Material Costs]]="[enter $]",TestingDataBldg8[[#This Row],[Remediation Labor Costs]]="[enter $]"),"[autofill]",SUM(TestingDataBldg8[[#This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0" s="74"/>
      <c r="P260" s="74"/>
      <c r="Q260" s="113">
        <f>IF(AND(TestingDataBldg8[[#This Row],[Remediation Material Costs]]="[enter $]",TestingDataBldg8[[#This Row],[Remediation Labor Costs]]="[enter $]"),"[autofill]",SUM(TestingDataBldg8[[#This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1" s="74"/>
      <c r="P261" s="74"/>
      <c r="Q261" s="113">
        <f>IF(AND(TestingDataBldg8[[#This Row],[Remediation Material Costs]]="[enter $]",TestingDataBldg8[[#This Row],[Remediation Labor Costs]]="[enter $]"),"[autofill]",SUM(TestingDataBldg8[[#This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2" s="74"/>
      <c r="P262" s="74"/>
      <c r="Q262" s="113">
        <f>IF(AND(TestingDataBldg8[[#This Row],[Remediation Material Costs]]="[enter $]",TestingDataBldg8[[#This Row],[Remediation Labor Costs]]="[enter $]"),"[autofill]",SUM(TestingDataBldg8[[#This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3" s="74"/>
      <c r="P263" s="74"/>
      <c r="Q263" s="113">
        <f>IF(AND(TestingDataBldg8[[#This Row],[Remediation Material Costs]]="[enter $]",TestingDataBldg8[[#This Row],[Remediation Labor Costs]]="[enter $]"),"[autofill]",SUM(TestingDataBldg8[[#This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4" s="74"/>
      <c r="P264" s="74"/>
      <c r="Q264" s="113">
        <f>IF(AND(TestingDataBldg8[[#This Row],[Remediation Material Costs]]="[enter $]",TestingDataBldg8[[#This Row],[Remediation Labor Costs]]="[enter $]"),"[autofill]",SUM(TestingDataBldg8[[#This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5" s="74"/>
      <c r="P265" s="74"/>
      <c r="Q265" s="113">
        <f>IF(AND(TestingDataBldg8[[#This Row],[Remediation Material Costs]]="[enter $]",TestingDataBldg8[[#This Row],[Remediation Labor Costs]]="[enter $]"),"[autofill]",SUM(TestingDataBldg8[[#This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6" s="74"/>
      <c r="P266" s="74"/>
      <c r="Q266" s="113">
        <f>IF(AND(TestingDataBldg8[[#This Row],[Remediation Material Costs]]="[enter $]",TestingDataBldg8[[#This Row],[Remediation Labor Costs]]="[enter $]"),"[autofill]",SUM(TestingDataBldg8[[#This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7" s="74"/>
      <c r="P267" s="74"/>
      <c r="Q267" s="113">
        <f>IF(AND(TestingDataBldg8[[#This Row],[Remediation Material Costs]]="[enter $]",TestingDataBldg8[[#This Row],[Remediation Labor Costs]]="[enter $]"),"[autofill]",SUM(TestingDataBldg8[[#This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8" s="74"/>
      <c r="P268" s="74"/>
      <c r="Q268" s="113">
        <f>IF(AND(TestingDataBldg8[[#This Row],[Remediation Material Costs]]="[enter $]",TestingDataBldg8[[#This Row],[Remediation Labor Costs]]="[enter $]"),"[autofill]",SUM(TestingDataBldg8[[#This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6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69" s="74"/>
      <c r="P269" s="74"/>
      <c r="Q269" s="113">
        <f>IF(AND(TestingDataBldg8[[#This Row],[Remediation Material Costs]]="[enter $]",TestingDataBldg8[[#This Row],[Remediation Labor Costs]]="[enter $]"),"[autofill]",SUM(TestingDataBldg8[[#This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0" s="74"/>
      <c r="P270" s="74"/>
      <c r="Q270" s="113">
        <f>IF(AND(TestingDataBldg8[[#This Row],[Remediation Material Costs]]="[enter $]",TestingDataBldg8[[#This Row],[Remediation Labor Costs]]="[enter $]"),"[autofill]",SUM(TestingDataBldg8[[#This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1" s="74"/>
      <c r="P271" s="74"/>
      <c r="Q271" s="113">
        <f>IF(AND(TestingDataBldg8[[#This Row],[Remediation Material Costs]]="[enter $]",TestingDataBldg8[[#This Row],[Remediation Labor Costs]]="[enter $]"),"[autofill]",SUM(TestingDataBldg8[[#This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2" s="74"/>
      <c r="P272" s="74"/>
      <c r="Q272" s="113">
        <f>IF(AND(TestingDataBldg8[[#This Row],[Remediation Material Costs]]="[enter $]",TestingDataBldg8[[#This Row],[Remediation Labor Costs]]="[enter $]"),"[autofill]",SUM(TestingDataBldg8[[#This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3" s="74"/>
      <c r="P273" s="74"/>
      <c r="Q273" s="113">
        <f>IF(AND(TestingDataBldg8[[#This Row],[Remediation Material Costs]]="[enter $]",TestingDataBldg8[[#This Row],[Remediation Labor Costs]]="[enter $]"),"[autofill]",SUM(TestingDataBldg8[[#This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4" s="74"/>
      <c r="P274" s="74"/>
      <c r="Q274" s="113">
        <f>IF(AND(TestingDataBldg8[[#This Row],[Remediation Material Costs]]="[enter $]",TestingDataBldg8[[#This Row],[Remediation Labor Costs]]="[enter $]"),"[autofill]",SUM(TestingDataBldg8[[#This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5" s="74"/>
      <c r="P275" s="74"/>
      <c r="Q275" s="113">
        <f>IF(AND(TestingDataBldg8[[#This Row],[Remediation Material Costs]]="[enter $]",TestingDataBldg8[[#This Row],[Remediation Labor Costs]]="[enter $]"),"[autofill]",SUM(TestingDataBldg8[[#This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6" s="74"/>
      <c r="P276" s="74"/>
      <c r="Q276" s="113">
        <f>IF(AND(TestingDataBldg8[[#This Row],[Remediation Material Costs]]="[enter $]",TestingDataBldg8[[#This Row],[Remediation Labor Costs]]="[enter $]"),"[autofill]",SUM(TestingDataBldg8[[#This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7" s="74"/>
      <c r="P277" s="74"/>
      <c r="Q277" s="113">
        <f>IF(AND(TestingDataBldg8[[#This Row],[Remediation Material Costs]]="[enter $]",TestingDataBldg8[[#This Row],[Remediation Labor Costs]]="[enter $]"),"[autofill]",SUM(TestingDataBldg8[[#This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8" s="74"/>
      <c r="P278" s="74"/>
      <c r="Q278" s="113">
        <f>IF(AND(TestingDataBldg8[[#This Row],[Remediation Material Costs]]="[enter $]",TestingDataBldg8[[#This Row],[Remediation Labor Costs]]="[enter $]"),"[autofill]",SUM(TestingDataBldg8[[#This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7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79" s="74"/>
      <c r="P279" s="74"/>
      <c r="Q279" s="113">
        <f>IF(AND(TestingDataBldg8[[#This Row],[Remediation Material Costs]]="[enter $]",TestingDataBldg8[[#This Row],[Remediation Labor Costs]]="[enter $]"),"[autofill]",SUM(TestingDataBldg8[[#This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0" s="74"/>
      <c r="P280" s="74"/>
      <c r="Q280" s="113">
        <f>IF(AND(TestingDataBldg8[[#This Row],[Remediation Material Costs]]="[enter $]",TestingDataBldg8[[#This Row],[Remediation Labor Costs]]="[enter $]"),"[autofill]",SUM(TestingDataBldg8[[#This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1" s="74"/>
      <c r="P281" s="74"/>
      <c r="Q281" s="113">
        <f>IF(AND(TestingDataBldg8[[#This Row],[Remediation Material Costs]]="[enter $]",TestingDataBldg8[[#This Row],[Remediation Labor Costs]]="[enter $]"),"[autofill]",SUM(TestingDataBldg8[[#This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2" s="74"/>
      <c r="P282" s="74"/>
      <c r="Q282" s="113">
        <f>IF(AND(TestingDataBldg8[[#This Row],[Remediation Material Costs]]="[enter $]",TestingDataBldg8[[#This Row],[Remediation Labor Costs]]="[enter $]"),"[autofill]",SUM(TestingDataBldg8[[#This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3" s="74"/>
      <c r="P283" s="74"/>
      <c r="Q283" s="113">
        <f>IF(AND(TestingDataBldg8[[#This Row],[Remediation Material Costs]]="[enter $]",TestingDataBldg8[[#This Row],[Remediation Labor Costs]]="[enter $]"),"[autofill]",SUM(TestingDataBldg8[[#This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4" s="74"/>
      <c r="P284" s="74"/>
      <c r="Q284" s="113">
        <f>IF(AND(TestingDataBldg8[[#This Row],[Remediation Material Costs]]="[enter $]",TestingDataBldg8[[#This Row],[Remediation Labor Costs]]="[enter $]"),"[autofill]",SUM(TestingDataBldg8[[#This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5" s="74"/>
      <c r="P285" s="74"/>
      <c r="Q285" s="113">
        <f>IF(AND(TestingDataBldg8[[#This Row],[Remediation Material Costs]]="[enter $]",TestingDataBldg8[[#This Row],[Remediation Labor Costs]]="[enter $]"),"[autofill]",SUM(TestingDataBldg8[[#This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6" s="74"/>
      <c r="P286" s="74"/>
      <c r="Q286" s="113">
        <f>IF(AND(TestingDataBldg8[[#This Row],[Remediation Material Costs]]="[enter $]",TestingDataBldg8[[#This Row],[Remediation Labor Costs]]="[enter $]"),"[autofill]",SUM(TestingDataBldg8[[#This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7" s="74"/>
      <c r="P287" s="74"/>
      <c r="Q287" s="113">
        <f>IF(AND(TestingDataBldg8[[#This Row],[Remediation Material Costs]]="[enter $]",TestingDataBldg8[[#This Row],[Remediation Labor Costs]]="[enter $]"),"[autofill]",SUM(TestingDataBldg8[[#This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8" s="74"/>
      <c r="P288" s="74"/>
      <c r="Q288" s="113">
        <f>IF(AND(TestingDataBldg8[[#This Row],[Remediation Material Costs]]="[enter $]",TestingDataBldg8[[#This Row],[Remediation Labor Costs]]="[enter $]"),"[autofill]",SUM(TestingDataBldg8[[#This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8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89" s="74"/>
      <c r="P289" s="74"/>
      <c r="Q289" s="113">
        <f>IF(AND(TestingDataBldg8[[#This Row],[Remediation Material Costs]]="[enter $]",TestingDataBldg8[[#This Row],[Remediation Labor Costs]]="[enter $]"),"[autofill]",SUM(TestingDataBldg8[[#This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0" s="74"/>
      <c r="P290" s="74"/>
      <c r="Q290" s="113">
        <f>IF(AND(TestingDataBldg8[[#This Row],[Remediation Material Costs]]="[enter $]",TestingDataBldg8[[#This Row],[Remediation Labor Costs]]="[enter $]"),"[autofill]",SUM(TestingDataBldg8[[#This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1" s="74"/>
      <c r="P291" s="74"/>
      <c r="Q291" s="113">
        <f>IF(AND(TestingDataBldg8[[#This Row],[Remediation Material Costs]]="[enter $]",TestingDataBldg8[[#This Row],[Remediation Labor Costs]]="[enter $]"),"[autofill]",SUM(TestingDataBldg8[[#This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2" s="74"/>
      <c r="P292" s="74"/>
      <c r="Q292" s="113">
        <f>IF(AND(TestingDataBldg8[[#This Row],[Remediation Material Costs]]="[enter $]",TestingDataBldg8[[#This Row],[Remediation Labor Costs]]="[enter $]"),"[autofill]",SUM(TestingDataBldg8[[#This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3" s="74"/>
      <c r="P293" s="74"/>
      <c r="Q293" s="113">
        <f>IF(AND(TestingDataBldg8[[#This Row],[Remediation Material Costs]]="[enter $]",TestingDataBldg8[[#This Row],[Remediation Labor Costs]]="[enter $]"),"[autofill]",SUM(TestingDataBldg8[[#This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4" s="74"/>
      <c r="P294" s="74"/>
      <c r="Q294" s="113">
        <f>IF(AND(TestingDataBldg8[[#This Row],[Remediation Material Costs]]="[enter $]",TestingDataBldg8[[#This Row],[Remediation Labor Costs]]="[enter $]"),"[autofill]",SUM(TestingDataBldg8[[#This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5" s="74"/>
      <c r="P295" s="74"/>
      <c r="Q295" s="113">
        <f>IF(AND(TestingDataBldg8[[#This Row],[Remediation Material Costs]]="[enter $]",TestingDataBldg8[[#This Row],[Remediation Labor Costs]]="[enter $]"),"[autofill]",SUM(TestingDataBldg8[[#This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6" s="74"/>
      <c r="P296" s="74"/>
      <c r="Q296" s="113">
        <f>IF(AND(TestingDataBldg8[[#This Row],[Remediation Material Costs]]="[enter $]",TestingDataBldg8[[#This Row],[Remediation Labor Costs]]="[enter $]"),"[autofill]",SUM(TestingDataBldg8[[#This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7" s="74"/>
      <c r="P297" s="74"/>
      <c r="Q297" s="113">
        <f>IF(AND(TestingDataBldg8[[#This Row],[Remediation Material Costs]]="[enter $]",TestingDataBldg8[[#This Row],[Remediation Labor Costs]]="[enter $]"),"[autofill]",SUM(TestingDataBldg8[[#This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8" s="74"/>
      <c r="P298" s="74"/>
      <c r="Q298" s="113">
        <f>IF(AND(TestingDataBldg8[[#This Row],[Remediation Material Costs]]="[enter $]",TestingDataBldg8[[#This Row],[Remediation Labor Costs]]="[enter $]"),"[autofill]",SUM(TestingDataBldg8[[#This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29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299" s="74"/>
      <c r="P299" s="74"/>
      <c r="Q299" s="113">
        <f>IF(AND(TestingDataBldg8[[#This Row],[Remediation Material Costs]]="[enter $]",TestingDataBldg8[[#This Row],[Remediation Labor Costs]]="[enter $]"),"[autofill]",SUM(TestingDataBldg8[[#This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0" s="74"/>
      <c r="P300" s="74"/>
      <c r="Q300" s="113">
        <f>IF(AND(TestingDataBldg8[[#This Row],[Remediation Material Costs]]="[enter $]",TestingDataBldg8[[#This Row],[Remediation Labor Costs]]="[enter $]"),"[autofill]",SUM(TestingDataBldg8[[#This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1" s="74"/>
      <c r="P301" s="74"/>
      <c r="Q301" s="113">
        <f>IF(AND(TestingDataBldg8[[#This Row],[Remediation Material Costs]]="[enter $]",TestingDataBldg8[[#This Row],[Remediation Labor Costs]]="[enter $]"),"[autofill]",SUM(TestingDataBldg8[[#This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2" s="74"/>
      <c r="P302" s="74"/>
      <c r="Q302" s="113">
        <f>IF(AND(TestingDataBldg8[[#This Row],[Remediation Material Costs]]="[enter $]",TestingDataBldg8[[#This Row],[Remediation Labor Costs]]="[enter $]"),"[autofill]",SUM(TestingDataBldg8[[#This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3"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3" s="74"/>
      <c r="P303" s="74"/>
      <c r="Q303" s="113">
        <f>IF(AND(TestingDataBldg8[[#This Row],[Remediation Material Costs]]="[enter $]",TestingDataBldg8[[#This Row],[Remediation Labor Costs]]="[enter $]"),"[autofill]",SUM(TestingDataBldg8[[#This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4"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4" s="74"/>
      <c r="P304" s="74"/>
      <c r="Q304" s="113">
        <f>IF(AND(TestingDataBldg8[[#This Row],[Remediation Material Costs]]="[enter $]",TestingDataBldg8[[#This Row],[Remediation Labor Costs]]="[enter $]"),"[autofill]",SUM(TestingDataBldg8[[#This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5"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5" s="74"/>
      <c r="P305" s="74"/>
      <c r="Q305" s="113">
        <f>IF(AND(TestingDataBldg8[[#This Row],[Remediation Material Costs]]="[enter $]",TestingDataBldg8[[#This Row],[Remediation Labor Costs]]="[enter $]"),"[autofill]",SUM(TestingDataBldg8[[#This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6"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6" s="74"/>
      <c r="P306" s="74"/>
      <c r="Q306" s="113">
        <f>IF(AND(TestingDataBldg8[[#This Row],[Remediation Material Costs]]="[enter $]",TestingDataBldg8[[#This Row],[Remediation Labor Costs]]="[enter $]"),"[autofill]",SUM(TestingDataBldg8[[#This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7"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7" s="74"/>
      <c r="P307" s="74"/>
      <c r="Q307" s="113">
        <f>IF(AND(TestingDataBldg8[[#This Row],[Remediation Material Costs]]="[enter $]",TestingDataBldg8[[#This Row],[Remediation Labor Costs]]="[enter $]"),"[autofill]",SUM(TestingDataBldg8[[#This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8"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8" s="74"/>
      <c r="P308" s="74"/>
      <c r="Q308" s="113">
        <f>IF(AND(TestingDataBldg8[[#This Row],[Remediation Material Costs]]="[enter $]",TestingDataBldg8[[#This Row],[Remediation Labor Costs]]="[enter $]"),"[autofill]",SUM(TestingDataBldg8[[#This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09"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09" s="74"/>
      <c r="P309" s="74"/>
      <c r="Q309" s="113">
        <f>IF(AND(TestingDataBldg8[[#This Row],[Remediation Material Costs]]="[enter $]",TestingDataBldg8[[#This Row],[Remediation Labor Costs]]="[enter $]"),"[autofill]",SUM(TestingDataBldg8[[#This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10"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10" s="74"/>
      <c r="P310" s="74"/>
      <c r="Q310" s="113">
        <f>IF(AND(TestingDataBldg8[[#This Row],[Remediation Material Costs]]="[enter $]",TestingDataBldg8[[#This Row],[Remediation Labor Costs]]="[enter $]"),"[autofill]",SUM(TestingDataBldg8[[#This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11"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11" s="74"/>
      <c r="P311" s="74"/>
      <c r="Q311" s="113">
        <f>IF(AND(TestingDataBldg8[[#This Row],[Remediation Material Costs]]="[enter $]",TestingDataBldg8[[#This Row],[Remediation Labor Costs]]="[enter $]"),"[autofill]",SUM(TestingDataBldg8[[#This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IF(AND(TestingDataBldg8[[#This Row],[Initial Test Result (ppb)]]="[result]",TestingDataBldg8[[#This Row],[Number of Retests]]="[retests]"),"[autofill]",IF(AND(TestingDataBldg8[[#This Row],[Initial Test Result (ppb)]]&lt;&gt;"",TestingDataBldg8[[#This Row],[Initial Test Result (ppb)]]&lt;&gt;"[result]"),IFERROR(VALUE(TestingDataBldg8[[#This Row],[Number of Retests]]),0)+1,IFERROR(VALUE(TestingDataBldg8[[#This Row],[Number of Retests]]),0)))</f>
        <v>0</v>
      </c>
      <c r="N312" s="113">
        <f>IF(AND(TestingDataBldg8[[#This Row],[Misc. Lab Costs]]="[enter $]",TestingDataBldg8[[#This Row],[Shipping Costs]]="[enter $]",TestingDataBldg8[[#This Row],[Lab Cost Per Initial Test]]="[enter $]"),"[autofill]",ROUND(IFERROR(VALUE(TestingDataBldg8[[#This Row],[Misc. Lab Costs]]),0)+IFERROR(VALUE(TestingDataBldg8[[#This Row],[Shipping Costs]]),0)+IFERROR(VALUE(TestingDataBldg8[[#This Row],[Lab Cost Per Initial Test]]),0)+IFERROR(TestingDataBldg8[[#This Row],[Lab Cost Per Retest]]*TestingDataBldg8[[#This Row],[Number of Retests]],0),2))</f>
        <v>0</v>
      </c>
      <c r="O312" s="85"/>
      <c r="P312" s="85"/>
      <c r="Q312" s="114">
        <f>IF(AND(TestingDataBldg8[[#This Row],[Remediation Material Costs]]="[enter $]",TestingDataBldg8[[#This Row],[Remediation Labor Costs]]="[enter $]"),"[autofill]",SUM(TestingDataBldg8[[#This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88" priority="6">
      <formula>AND(COUNTIF($B$13:$B$312,$B13)&gt;1,$I13="",$J13="",$P13="")</formula>
    </cfRule>
  </conditionalFormatting>
  <conditionalFormatting sqref="B13:R13">
    <cfRule type="expression" dxfId="87" priority="5">
      <formula>FIND("[",B$13)&gt;0</formula>
    </cfRule>
  </conditionalFormatting>
  <conditionalFormatting sqref="C13:C312">
    <cfRule type="expression" dxfId="86" priority="7">
      <formula>AND(AND(MID(C13&amp;" ",9,1)="-",LEN(C13)=14)=FALSE,AND(MID(C13&amp;" ",10,1)="-",LEN(C13)=15)=FALSE,$C13&lt;&gt;"", $C13&lt;&gt;"[enter fixture ID]")</formula>
    </cfRule>
    <cfRule type="expression" dxfId="85" priority="8">
      <formula>COUNTIF($C$13:$C$312,$C13)&gt;1</formula>
    </cfRule>
  </conditionalFormatting>
  <conditionalFormatting sqref="C13:H312 K13:L312 O13:O312">
    <cfRule type="expression" dxfId="84" priority="10">
      <formula>OR(AND($I13&lt;&gt;"[enter $]",$I13&lt;&gt;""),AND($J13&lt;&gt;"[enter $]",$J13&lt;&gt;""),AND($P13&lt;&gt;"[enter $]",$P13&lt;&gt;""))</formula>
    </cfRule>
  </conditionalFormatting>
  <conditionalFormatting sqref="D3:D4">
    <cfRule type="expression" dxfId="83" priority="2">
      <formula>$D$4="Invalid Entity ID"</formula>
    </cfRule>
  </conditionalFormatting>
  <conditionalFormatting sqref="D7:D8 D10">
    <cfRule type="expression" dxfId="82" priority="4">
      <formula>FIND("enter",$D7)&gt;1</formula>
    </cfRule>
  </conditionalFormatting>
  <conditionalFormatting sqref="E13:E312 G13:G312">
    <cfRule type="expression" dxfId="81" priority="21">
      <formula>E13="ND"</formula>
    </cfRule>
    <cfRule type="expression" dxfId="80" priority="22">
      <formula>AND(VALUE(E13)&gt;5,VALUE(E13)&lt;10)</formula>
    </cfRule>
    <cfRule type="expression" dxfId="79" priority="23">
      <formula>AND(VALUE(E13)&gt;=10,VALUE(E13)&lt;15)</formula>
    </cfRule>
    <cfRule type="expression" dxfId="78" priority="24">
      <formula>VALUE(E13)&gt;=15</formula>
    </cfRule>
  </conditionalFormatting>
  <conditionalFormatting sqref="G3 D3:D5 M4:M5">
    <cfRule type="expression" dxfId="77" priority="1">
      <formula>D3="[autofill]"</formula>
    </cfRule>
  </conditionalFormatting>
  <conditionalFormatting sqref="G3 D5">
    <cfRule type="expression" dxfId="76" priority="3">
      <formula>$D$5="Invalid Entity ID"</formula>
    </cfRule>
  </conditionalFormatting>
  <conditionalFormatting sqref="H13:H312">
    <cfRule type="expression" dxfId="75" priority="16">
      <formula>AND($E13&lt;&gt;"",$E13&lt;&gt;"[result]",$O13&lt;&gt;"",$O13&lt;&gt;"[enter $]",OR($H13="",$H13="[select]"))</formula>
    </cfRule>
    <cfRule type="expression" dxfId="74" priority="17">
      <formula>AND($F13&gt;0,$H13="")</formula>
    </cfRule>
    <cfRule type="cellIs" dxfId="73" priority="25" operator="equal">
      <formula>"FTO"</formula>
    </cfRule>
    <cfRule type="expression" dxfId="72" priority="26">
      <formula>OR($H13="FS-RDT",$H13="Other",FIND("RB",$H13)&gt;0)</formula>
    </cfRule>
    <cfRule type="containsText" dxfId="71" priority="27" operator="containsText" text="IF">
      <formula>NOT(ISERROR(SEARCH("IF",H13)))</formula>
    </cfRule>
    <cfRule type="cellIs" dxfId="70" priority="28" operator="equal">
      <formula>"Remove"</formula>
    </cfRule>
  </conditionalFormatting>
  <conditionalFormatting sqref="I13:I312 P13:P312">
    <cfRule type="expression" dxfId="69" priority="13">
      <formula>AND($J13&lt;&gt;"[enter $]",$J13&lt;&gt;"")</formula>
    </cfRule>
  </conditionalFormatting>
  <conditionalFormatting sqref="I13:J312 P13:P312">
    <cfRule type="expression" dxfId="68" priority="11">
      <formula>AND(COUNT($I13, "&gt;0")+COUNT($J13, "&gt;0")+COUNT($P13, "&gt;0")&gt;1,I13&gt;0)</formula>
    </cfRule>
    <cfRule type="expression" dxfId="67" priority="14">
      <formula>AND($E13&lt;&gt;"[result]",$E13&lt;&gt;"")</formula>
    </cfRule>
  </conditionalFormatting>
  <conditionalFormatting sqref="I13:J312">
    <cfRule type="expression" dxfId="66" priority="12">
      <formula>AND($P13&lt;&gt;"[enter $]",$P13&lt;&gt;"")</formula>
    </cfRule>
  </conditionalFormatting>
  <conditionalFormatting sqref="J13:J312 P13:P312">
    <cfRule type="expression" dxfId="65" priority="15">
      <formula>AND($I13&lt;&gt;"[enter $]",$I13&lt;&gt;"")</formula>
    </cfRule>
  </conditionalFormatting>
  <conditionalFormatting sqref="K13:K312">
    <cfRule type="expression" dxfId="64" priority="18">
      <formula>AND($E13&lt;&gt;"[result]",$E13&lt;&gt;"",$K13="")</formula>
    </cfRule>
  </conditionalFormatting>
  <conditionalFormatting sqref="L13:L312">
    <cfRule type="expression" dxfId="63" priority="19">
      <formula>AND($F13&lt;&gt;"[retests]",$F13&lt;&gt;"",$L13="")</formula>
    </cfRule>
  </conditionalFormatting>
  <conditionalFormatting sqref="M13:N312 Q13:Q312">
    <cfRule type="cellIs" dxfId="62" priority="29" operator="equal">
      <formula>0</formula>
    </cfRule>
  </conditionalFormatting>
  <conditionalFormatting sqref="N13:N312">
    <cfRule type="expression" dxfId="61" priority="9">
      <formula>$N13&lt;&gt;""</formula>
    </cfRule>
  </conditionalFormatting>
  <conditionalFormatting sqref="R13:R312">
    <cfRule type="expression" dxfId="60"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1C22E154-F685-41C6-9D29-9C510AF29461}"/>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329F444A-3F0A-4256-B342-381237BFEC48}"/>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B8CCF844-4B5C-483A-A5E1-7F63074BCC13}"/>
    <dataValidation allowBlank="1" showInputMessage="1" showErrorMessage="1" prompt="To populate this field, enter data in the corresponding field at the top of the &quot;START HERE&quot; tab." sqref="D3:D5 G3" xr:uid="{9F156007-330A-4089-BC04-7647A1DD6985}"/>
    <dataValidation allowBlank="1" showInputMessage="1" showErrorMessage="1" promptTitle="DO NOT OVERWRITE THIS CELL. " prompt="It will automatically calculate based on data entered in the previous columns. " sqref="M13:N312 Q13:Q312" xr:uid="{5C5659A4-0CC5-4170-A6EE-D4D56A3DF5DE}"/>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A24111E6-04E2-4124-B0A8-A0BBF3740ADE}">
      <formula1>OR(AND(MID(C13&amp;" ",9,1)="-",LEN(C13)=14),AND(MID(C13&amp;" ",10,1)="-",LEN(C13)=15))+(C13="[enter fixture ID]   ")</formula1>
    </dataValidation>
    <dataValidation allowBlank="1" showInputMessage="1" showErrorMessage="1" prompt="Enter any applicable notes here" sqref="R13:R17" xr:uid="{D565E9B1-5BF3-4491-B464-AE1F81E75043}"/>
    <dataValidation allowBlank="1" showInputMessage="1" showErrorMessage="1" prompt="Enter the per-sample cost of any retests performed for this fixture." sqref="L13:L17" xr:uid="{C00A391D-ABC4-4A40-A7DB-1E2E326F2175}"/>
    <dataValidation allowBlank="1" showInputMessage="1" showErrorMessage="1" prompt="Enter the per-sample cost for the INITIAL sample." sqref="K13:K17" xr:uid="{919C32D5-6246-461F-9880-0C9939E7C25F}"/>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70EC833A-61E8-4C77-B62A-52ADB9B1D801}"/>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DB7054DD-4603-43BC-88A5-C55C6949E46C}"/>
    <dataValidation allowBlank="1" showInputMessage="1" showErrorMessage="1" prompt="If additional samples were tested from this fixture, enter the final test result." sqref="G13:G17" xr:uid="{C5708C5A-E762-4035-93C0-08F9F4B3C543}"/>
    <dataValidation allowBlank="1" showInputMessage="1" showErrorMessage="1" prompt="If applicable, enter the number of additional samples tested from this fixture." sqref="F13:F17" xr:uid="{F86532CE-85E7-40EE-B467-12077B653C68}"/>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1AF91150-9A58-4F5E-B5A7-B2E8762E8148}"/>
    <dataValidation allowBlank="1" showInputMessage="1" showErrorMessage="1" prompt="Enter the date the initial sample was COLLECTED (not tested by the lab)" sqref="D13:D17" xr:uid="{D4B33BC2-488F-4954-A957-BF9624035AF9}"/>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1FC269C5-FA67-4BB6-8C6C-8109079F78BE}"/>
    <dataValidation allowBlank="1" showInputMessage="1" showErrorMessage="1" promptTitle="Building ID #" prompt="Enter the Building ID # assigned to this building in the ODE School Facilities Building Collection. See the &quot;START HERE&quot; tab for more information." sqref="D7" xr:uid="{D720632D-F6C9-4E65-AD35-CB1274F8858B}"/>
    <dataValidation allowBlank="1" showInputMessage="1" showErrorMessage="1" promptTitle="Building Name" prompt="Enter the building name as it is reported in the ODE School Facilities Building Collection. See the &quot;START HERE&quot; tab for more information." sqref="D8:G8" xr:uid="{0391F406-13A1-4398-8C68-1CCE1C5ED3E3}"/>
    <dataValidation allowBlank="1" showInputMessage="1" showErrorMessage="1" promptTitle="Minimum Reporting Level (MRL)" prompt="Enter the minimum value of lead that can be detected in a sample in parts per billion (ppb) as reported in the lab results" sqref="D10:E10" xr:uid="{521D1CA7-C3C2-493D-A206-898E69640C84}"/>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64FEAC2E-98DD-49B2-A888-5BE2E80039EE}">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0D610663-2792-4788-855D-C0B1D72FCC90}">
          <x14:formula1>
            <xm:f>'Remediation Action Codes'!$C$3:$C$30</xm:f>
          </x14:formula1>
          <xm:sqref>H13:H17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5F45C-8123-4EEE-8E96-CA9DB680AFB9}">
  <sheetPr>
    <tabColor rgb="FFAAD4F4"/>
    <pageSetUpPr autoPageBreaks="0" fitToPage="1"/>
  </sheetPr>
  <dimension ref="A1:T312"/>
  <sheetViews>
    <sheetView showGridLines="0" showRowColHeaders="0" workbookViewId="0">
      <pane ySplit="12" topLeftCell="A13" activePane="bottomLeft" state="frozen"/>
      <selection activeCell="D7" sqref="D7:G7"/>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IF(MIN(TestingDataBldg9[Initial  Test Date])=0,"[autofill]",MIN(TestingDataBldg9[Initial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IF(MAX(TestingDataBldg9[Initial  Test Date])=0,"[autofill]",MAX(TestingDataBldg9[Initial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SUM(TestingDataBldg9[Total '#    of Tests])</f>
        <v>0</v>
      </c>
      <c r="N10" s="89">
        <f>IF('START HERE'!$E$9="NOT Requesting Reimbursement - Reporting ONLY","         -",SUM(TestingDataBldg9[Testing   Costs Total]))</f>
        <v>0</v>
      </c>
      <c r="O10" s="193" t="s">
        <v>1655</v>
      </c>
      <c r="P10" s="194"/>
      <c r="Q10" s="86">
        <f>SUM(TestingDataBldg9[Remediation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[autofill]</v>
      </c>
      <c r="N13" s="113" t="str">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[autofill]</v>
      </c>
      <c r="O13" s="74" t="s">
        <v>1645</v>
      </c>
      <c r="P13" s="74" t="s">
        <v>1645</v>
      </c>
      <c r="Q13" s="113" t="str">
        <f>IF(AND(TestingDataBldg9[[#This Row],[Remediation Material Costs]]="[enter $]",TestingDataBldg9[[#This Row],[Remediation Labor Costs]]="[enter $]"),"[autofill]",SUM(TestingDataBldg9[[#This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 s="75"/>
      <c r="P14" s="75"/>
      <c r="Q14" s="113">
        <f>IF(AND(TestingDataBldg9[[#This Row],[Remediation Material Costs]]="[enter $]",TestingDataBldg9[[#This Row],[Remediation Labor Costs]]="[enter $]"),"[autofill]",SUM(TestingDataBldg9[[#This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 s="75"/>
      <c r="P15" s="75"/>
      <c r="Q15" s="113">
        <f>IF(AND(TestingDataBldg9[[#This Row],[Remediation Material Costs]]="[enter $]",TestingDataBldg9[[#This Row],[Remediation Labor Costs]]="[enter $]"),"[autofill]",SUM(TestingDataBldg9[[#This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 s="75"/>
      <c r="P16" s="75"/>
      <c r="Q16" s="113">
        <f>IF(AND(TestingDataBldg9[[#This Row],[Remediation Material Costs]]="[enter $]",TestingDataBldg9[[#This Row],[Remediation Labor Costs]]="[enter $]"),"[autofill]",SUM(TestingDataBldg9[[#This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 s="75"/>
      <c r="P17" s="75"/>
      <c r="Q17" s="113">
        <f>IF(AND(TestingDataBldg9[[#This Row],[Remediation Material Costs]]="[enter $]",TestingDataBldg9[[#This Row],[Remediation Labor Costs]]="[enter $]"),"[autofill]",SUM(TestingDataBldg9[[#This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 s="75"/>
      <c r="P18" s="75"/>
      <c r="Q18" s="113">
        <f>IF(AND(TestingDataBldg9[[#This Row],[Remediation Material Costs]]="[enter $]",TestingDataBldg9[[#This Row],[Remediation Labor Costs]]="[enter $]"),"[autofill]",SUM(TestingDataBldg9[[#This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 s="75"/>
      <c r="P19" s="75"/>
      <c r="Q19" s="113">
        <f>IF(AND(TestingDataBldg9[[#This Row],[Remediation Material Costs]]="[enter $]",TestingDataBldg9[[#This Row],[Remediation Labor Costs]]="[enter $]"),"[autofill]",SUM(TestingDataBldg9[[#This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 s="75"/>
      <c r="P20" s="75"/>
      <c r="Q20" s="113">
        <f>IF(AND(TestingDataBldg9[[#This Row],[Remediation Material Costs]]="[enter $]",TestingDataBldg9[[#This Row],[Remediation Labor Costs]]="[enter $]"),"[autofill]",SUM(TestingDataBldg9[[#This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 s="75"/>
      <c r="P21" s="75"/>
      <c r="Q21" s="113">
        <f>IF(AND(TestingDataBldg9[[#This Row],[Remediation Material Costs]]="[enter $]",TestingDataBldg9[[#This Row],[Remediation Labor Costs]]="[enter $]"),"[autofill]",SUM(TestingDataBldg9[[#This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 s="75"/>
      <c r="P22" s="75"/>
      <c r="Q22" s="113">
        <f>IF(AND(TestingDataBldg9[[#This Row],[Remediation Material Costs]]="[enter $]",TestingDataBldg9[[#This Row],[Remediation Labor Costs]]="[enter $]"),"[autofill]",SUM(TestingDataBldg9[[#This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 s="75"/>
      <c r="P23" s="75"/>
      <c r="Q23" s="113">
        <f>IF(AND(TestingDataBldg9[[#This Row],[Remediation Material Costs]]="[enter $]",TestingDataBldg9[[#This Row],[Remediation Labor Costs]]="[enter $]"),"[autofill]",SUM(TestingDataBldg9[[#This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 s="75"/>
      <c r="P24" s="75"/>
      <c r="Q24" s="113">
        <f>IF(AND(TestingDataBldg9[[#This Row],[Remediation Material Costs]]="[enter $]",TestingDataBldg9[[#This Row],[Remediation Labor Costs]]="[enter $]"),"[autofill]",SUM(TestingDataBldg9[[#This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 s="75"/>
      <c r="P25" s="75"/>
      <c r="Q25" s="113">
        <f>IF(AND(TestingDataBldg9[[#This Row],[Remediation Material Costs]]="[enter $]",TestingDataBldg9[[#This Row],[Remediation Labor Costs]]="[enter $]"),"[autofill]",SUM(TestingDataBldg9[[#This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 s="75"/>
      <c r="P26" s="75"/>
      <c r="Q26" s="113">
        <f>IF(AND(TestingDataBldg9[[#This Row],[Remediation Material Costs]]="[enter $]",TestingDataBldg9[[#This Row],[Remediation Labor Costs]]="[enter $]"),"[autofill]",SUM(TestingDataBldg9[[#This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 s="75"/>
      <c r="P27" s="75"/>
      <c r="Q27" s="113">
        <f>IF(AND(TestingDataBldg9[[#This Row],[Remediation Material Costs]]="[enter $]",TestingDataBldg9[[#This Row],[Remediation Labor Costs]]="[enter $]"),"[autofill]",SUM(TestingDataBldg9[[#This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 s="75"/>
      <c r="P28" s="75"/>
      <c r="Q28" s="113">
        <f>IF(AND(TestingDataBldg9[[#This Row],[Remediation Material Costs]]="[enter $]",TestingDataBldg9[[#This Row],[Remediation Labor Costs]]="[enter $]"),"[autofill]",SUM(TestingDataBldg9[[#This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 s="75"/>
      <c r="P29" s="75"/>
      <c r="Q29" s="113">
        <f>IF(AND(TestingDataBldg9[[#This Row],[Remediation Material Costs]]="[enter $]",TestingDataBldg9[[#This Row],[Remediation Labor Costs]]="[enter $]"),"[autofill]",SUM(TestingDataBldg9[[#This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 s="75"/>
      <c r="P30" s="75"/>
      <c r="Q30" s="113">
        <f>IF(AND(TestingDataBldg9[[#This Row],[Remediation Material Costs]]="[enter $]",TestingDataBldg9[[#This Row],[Remediation Labor Costs]]="[enter $]"),"[autofill]",SUM(TestingDataBldg9[[#This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1" s="75"/>
      <c r="P31" s="75"/>
      <c r="Q31" s="113">
        <f>IF(AND(TestingDataBldg9[[#This Row],[Remediation Material Costs]]="[enter $]",TestingDataBldg9[[#This Row],[Remediation Labor Costs]]="[enter $]"),"[autofill]",SUM(TestingDataBldg9[[#This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2" s="76"/>
      <c r="P32" s="76"/>
      <c r="Q32" s="113">
        <f>IF(AND(TestingDataBldg9[[#This Row],[Remediation Material Costs]]="[enter $]",TestingDataBldg9[[#This Row],[Remediation Labor Costs]]="[enter $]"),"[autofill]",SUM(TestingDataBldg9[[#This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3" s="76"/>
      <c r="P33" s="76"/>
      <c r="Q33" s="113">
        <f>IF(AND(TestingDataBldg9[[#This Row],[Remediation Material Costs]]="[enter $]",TestingDataBldg9[[#This Row],[Remediation Labor Costs]]="[enter $]"),"[autofill]",SUM(TestingDataBldg9[[#This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4" s="76"/>
      <c r="P34" s="76"/>
      <c r="Q34" s="113">
        <f>IF(AND(TestingDataBldg9[[#This Row],[Remediation Material Costs]]="[enter $]",TestingDataBldg9[[#This Row],[Remediation Labor Costs]]="[enter $]"),"[autofill]",SUM(TestingDataBldg9[[#This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5" s="75"/>
      <c r="P35" s="75"/>
      <c r="Q35" s="113">
        <f>IF(AND(TestingDataBldg9[[#This Row],[Remediation Material Costs]]="[enter $]",TestingDataBldg9[[#This Row],[Remediation Labor Costs]]="[enter $]"),"[autofill]",SUM(TestingDataBldg9[[#This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6" s="75"/>
      <c r="P36" s="75"/>
      <c r="Q36" s="113">
        <f>IF(AND(TestingDataBldg9[[#This Row],[Remediation Material Costs]]="[enter $]",TestingDataBldg9[[#This Row],[Remediation Labor Costs]]="[enter $]"),"[autofill]",SUM(TestingDataBldg9[[#This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7" s="75"/>
      <c r="P37" s="75"/>
      <c r="Q37" s="113">
        <f>IF(AND(TestingDataBldg9[[#This Row],[Remediation Material Costs]]="[enter $]",TestingDataBldg9[[#This Row],[Remediation Labor Costs]]="[enter $]"),"[autofill]",SUM(TestingDataBldg9[[#This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8" s="75"/>
      <c r="P38" s="75"/>
      <c r="Q38" s="113">
        <f>IF(AND(TestingDataBldg9[[#This Row],[Remediation Material Costs]]="[enter $]",TestingDataBldg9[[#This Row],[Remediation Labor Costs]]="[enter $]"),"[autofill]",SUM(TestingDataBldg9[[#This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9" s="75"/>
      <c r="P39" s="75"/>
      <c r="Q39" s="113">
        <f>IF(AND(TestingDataBldg9[[#This Row],[Remediation Material Costs]]="[enter $]",TestingDataBldg9[[#This Row],[Remediation Labor Costs]]="[enter $]"),"[autofill]",SUM(TestingDataBldg9[[#This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0" s="75"/>
      <c r="P40" s="75"/>
      <c r="Q40" s="113">
        <f>IF(AND(TestingDataBldg9[[#This Row],[Remediation Material Costs]]="[enter $]",TestingDataBldg9[[#This Row],[Remediation Labor Costs]]="[enter $]"),"[autofill]",SUM(TestingDataBldg9[[#This Row],[Remediation Material Costs]:[Remediation Labor Costs]]))</f>
        <v>0</v>
      </c>
      <c r="R40" s="29"/>
    </row>
    <row r="41" spans="1:18" x14ac:dyDescent="0.25">
      <c r="B41" s="31"/>
      <c r="C41" s="32"/>
      <c r="D41" s="33"/>
      <c r="E41" s="34"/>
      <c r="F41" s="34"/>
      <c r="G41" s="34"/>
      <c r="H41" s="34"/>
      <c r="I41" s="75"/>
      <c r="J41" s="75"/>
      <c r="K41" s="79"/>
      <c r="L41" s="79"/>
      <c r="M4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1" s="75"/>
      <c r="P41" s="75"/>
      <c r="Q41" s="113">
        <f>IF(AND(TestingDataBldg9[[#This Row],[Remediation Material Costs]]="[enter $]",TestingDataBldg9[[#This Row],[Remediation Labor Costs]]="[enter $]"),"[autofill]",SUM(TestingDataBldg9[[#This Row],[Remediation Material Costs]:[Remediation Labor Costs]]))</f>
        <v>0</v>
      </c>
      <c r="R41" s="29"/>
    </row>
    <row r="42" spans="1:18" x14ac:dyDescent="0.25">
      <c r="B42" s="38"/>
      <c r="C42" s="39"/>
      <c r="D42" s="40"/>
      <c r="E42" s="41"/>
      <c r="F42" s="41"/>
      <c r="G42" s="41"/>
      <c r="H42" s="41"/>
      <c r="I42" s="77"/>
      <c r="J42" s="77"/>
      <c r="K42" s="82"/>
      <c r="L42" s="82"/>
      <c r="M4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2" s="77"/>
      <c r="P42" s="77"/>
      <c r="Q42" s="113">
        <f>IF(AND(TestingDataBldg9[[#This Row],[Remediation Material Costs]]="[enter $]",TestingDataBldg9[[#This Row],[Remediation Labor Costs]]="[enter $]"),"[autofill]",SUM(TestingDataBldg9[[#This Row],[Remediation Material Costs]:[Remediation Labor Costs]]))</f>
        <v>0</v>
      </c>
      <c r="R42" s="29"/>
    </row>
    <row r="43" spans="1:18" x14ac:dyDescent="0.25">
      <c r="B43" s="38"/>
      <c r="C43" s="39"/>
      <c r="D43" s="40"/>
      <c r="E43" s="41"/>
      <c r="F43" s="41"/>
      <c r="G43" s="41"/>
      <c r="H43" s="41"/>
      <c r="I43" s="77"/>
      <c r="J43" s="77"/>
      <c r="K43" s="82"/>
      <c r="L43" s="82"/>
      <c r="M4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3" s="77"/>
      <c r="P43" s="77"/>
      <c r="Q43" s="113">
        <f>IF(AND(TestingDataBldg9[[#This Row],[Remediation Material Costs]]="[enter $]",TestingDataBldg9[[#This Row],[Remediation Labor Costs]]="[enter $]"),"[autofill]",SUM(TestingDataBldg9[[#This Row],[Remediation Material Costs]:[Remediation Labor Costs]]))</f>
        <v>0</v>
      </c>
      <c r="R43" s="29"/>
    </row>
    <row r="44" spans="1:18" x14ac:dyDescent="0.25">
      <c r="B44" s="38"/>
      <c r="C44" s="39"/>
      <c r="D44" s="40"/>
      <c r="E44" s="41"/>
      <c r="F44" s="41"/>
      <c r="G44" s="41"/>
      <c r="H44" s="41"/>
      <c r="I44" s="77"/>
      <c r="J44" s="77"/>
      <c r="K44" s="82"/>
      <c r="L44" s="82"/>
      <c r="M4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4" s="77"/>
      <c r="P44" s="77"/>
      <c r="Q44" s="113">
        <f>IF(AND(TestingDataBldg9[[#This Row],[Remediation Material Costs]]="[enter $]",TestingDataBldg9[[#This Row],[Remediation Labor Costs]]="[enter $]"),"[autofill]",SUM(TestingDataBldg9[[#This Row],[Remediation Material Costs]:[Remediation Labor Costs]]))</f>
        <v>0</v>
      </c>
      <c r="R44" s="29"/>
    </row>
    <row r="45" spans="1:18" x14ac:dyDescent="0.25">
      <c r="B45" s="38"/>
      <c r="C45" s="39"/>
      <c r="D45" s="40"/>
      <c r="E45" s="41"/>
      <c r="F45" s="41"/>
      <c r="G45" s="41"/>
      <c r="H45" s="41"/>
      <c r="I45" s="77"/>
      <c r="J45" s="77"/>
      <c r="K45" s="82"/>
      <c r="L45" s="82"/>
      <c r="M4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5" s="77"/>
      <c r="P45" s="77"/>
      <c r="Q45" s="113">
        <f>IF(AND(TestingDataBldg9[[#This Row],[Remediation Material Costs]]="[enter $]",TestingDataBldg9[[#This Row],[Remediation Labor Costs]]="[enter $]"),"[autofill]",SUM(TestingDataBldg9[[#This Row],[Remediation Material Costs]:[Remediation Labor Costs]]))</f>
        <v>0</v>
      </c>
      <c r="R45" s="29"/>
    </row>
    <row r="46" spans="1:18" x14ac:dyDescent="0.25">
      <c r="B46" s="38"/>
      <c r="C46" s="39"/>
      <c r="D46" s="40"/>
      <c r="E46" s="41"/>
      <c r="F46" s="41"/>
      <c r="G46" s="41"/>
      <c r="H46" s="41"/>
      <c r="I46" s="77"/>
      <c r="J46" s="77"/>
      <c r="K46" s="82"/>
      <c r="L46" s="82"/>
      <c r="M4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6" s="77"/>
      <c r="P46" s="77"/>
      <c r="Q46" s="113">
        <f>IF(AND(TestingDataBldg9[[#This Row],[Remediation Material Costs]]="[enter $]",TestingDataBldg9[[#This Row],[Remediation Labor Costs]]="[enter $]"),"[autofill]",SUM(TestingDataBldg9[[#This Row],[Remediation Material Costs]:[Remediation Labor Costs]]))</f>
        <v>0</v>
      </c>
      <c r="R46" s="29"/>
    </row>
    <row r="47" spans="1:18" x14ac:dyDescent="0.25">
      <c r="B47" s="38"/>
      <c r="C47" s="39"/>
      <c r="D47" s="40"/>
      <c r="E47" s="41"/>
      <c r="F47" s="41"/>
      <c r="G47" s="41"/>
      <c r="H47" s="41"/>
      <c r="I47" s="77"/>
      <c r="J47" s="77"/>
      <c r="K47" s="82"/>
      <c r="L47" s="82"/>
      <c r="M4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7" s="77"/>
      <c r="P47" s="77"/>
      <c r="Q47" s="113">
        <f>IF(AND(TestingDataBldg9[[#This Row],[Remediation Material Costs]]="[enter $]",TestingDataBldg9[[#This Row],[Remediation Labor Costs]]="[enter $]"),"[autofill]",SUM(TestingDataBldg9[[#This Row],[Remediation Material Costs]:[Remediation Labor Costs]]))</f>
        <v>0</v>
      </c>
      <c r="R47" s="29"/>
    </row>
    <row r="48" spans="1:18" x14ac:dyDescent="0.25">
      <c r="B48" s="26"/>
      <c r="C48" s="30"/>
      <c r="D48" s="27"/>
      <c r="E48" s="28"/>
      <c r="F48" s="28"/>
      <c r="G48" s="28"/>
      <c r="H48" s="28"/>
      <c r="I48" s="74"/>
      <c r="J48" s="74"/>
      <c r="K48" s="83"/>
      <c r="L48" s="83"/>
      <c r="M4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8" s="74"/>
      <c r="P48" s="74"/>
      <c r="Q48" s="113">
        <f>IF(AND(TestingDataBldg9[[#This Row],[Remediation Material Costs]]="[enter $]",TestingDataBldg9[[#This Row],[Remediation Labor Costs]]="[enter $]"),"[autofill]",SUM(TestingDataBldg9[[#This Row],[Remediation Material Costs]:[Remediation Labor Costs]]))</f>
        <v>0</v>
      </c>
      <c r="R48" s="29"/>
    </row>
    <row r="49" spans="2:18" x14ac:dyDescent="0.25">
      <c r="B49" s="26"/>
      <c r="C49" s="30"/>
      <c r="D49" s="27"/>
      <c r="E49" s="28"/>
      <c r="F49" s="28"/>
      <c r="G49" s="28"/>
      <c r="H49" s="28"/>
      <c r="I49" s="74"/>
      <c r="J49" s="74"/>
      <c r="K49" s="83"/>
      <c r="L49" s="83"/>
      <c r="M4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4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49" s="74"/>
      <c r="P49" s="74"/>
      <c r="Q49" s="113">
        <f>IF(AND(TestingDataBldg9[[#This Row],[Remediation Material Costs]]="[enter $]",TestingDataBldg9[[#This Row],[Remediation Labor Costs]]="[enter $]"),"[autofill]",SUM(TestingDataBldg9[[#This Row],[Remediation Material Costs]:[Remediation Labor Costs]]))</f>
        <v>0</v>
      </c>
      <c r="R49" s="29"/>
    </row>
    <row r="50" spans="2:18" x14ac:dyDescent="0.25">
      <c r="B50" s="26"/>
      <c r="C50" s="30"/>
      <c r="D50" s="27"/>
      <c r="E50" s="28"/>
      <c r="F50" s="28"/>
      <c r="G50" s="28"/>
      <c r="H50" s="28"/>
      <c r="I50" s="74"/>
      <c r="J50" s="74"/>
      <c r="K50" s="83"/>
      <c r="L50" s="83"/>
      <c r="M5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0" s="74"/>
      <c r="P50" s="74"/>
      <c r="Q50" s="113">
        <f>IF(AND(TestingDataBldg9[[#This Row],[Remediation Material Costs]]="[enter $]",TestingDataBldg9[[#This Row],[Remediation Labor Costs]]="[enter $]"),"[autofill]",SUM(TestingDataBldg9[[#This Row],[Remediation Material Costs]:[Remediation Labor Costs]]))</f>
        <v>0</v>
      </c>
      <c r="R50" s="29"/>
    </row>
    <row r="51" spans="2:18" x14ac:dyDescent="0.25">
      <c r="B51" s="26"/>
      <c r="C51" s="30"/>
      <c r="D51" s="27"/>
      <c r="E51" s="28"/>
      <c r="F51" s="28"/>
      <c r="G51" s="28"/>
      <c r="H51" s="28"/>
      <c r="I51" s="74"/>
      <c r="J51" s="74"/>
      <c r="K51" s="83"/>
      <c r="L51" s="83"/>
      <c r="M5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1" s="74"/>
      <c r="P51" s="74"/>
      <c r="Q51" s="113">
        <f>IF(AND(TestingDataBldg9[[#This Row],[Remediation Material Costs]]="[enter $]",TestingDataBldg9[[#This Row],[Remediation Labor Costs]]="[enter $]"),"[autofill]",SUM(TestingDataBldg9[[#This Row],[Remediation Material Costs]:[Remediation Labor Costs]]))</f>
        <v>0</v>
      </c>
      <c r="R51" s="29"/>
    </row>
    <row r="52" spans="2:18" x14ac:dyDescent="0.25">
      <c r="B52" s="26"/>
      <c r="C52" s="30"/>
      <c r="D52" s="27"/>
      <c r="E52" s="28"/>
      <c r="F52" s="28"/>
      <c r="G52" s="28"/>
      <c r="H52" s="28"/>
      <c r="I52" s="74"/>
      <c r="J52" s="74"/>
      <c r="K52" s="83"/>
      <c r="L52" s="83"/>
      <c r="M5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2" s="74"/>
      <c r="P52" s="74"/>
      <c r="Q52" s="113">
        <f>IF(AND(TestingDataBldg9[[#This Row],[Remediation Material Costs]]="[enter $]",TestingDataBldg9[[#This Row],[Remediation Labor Costs]]="[enter $]"),"[autofill]",SUM(TestingDataBldg9[[#This Row],[Remediation Material Costs]:[Remediation Labor Costs]]))</f>
        <v>0</v>
      </c>
      <c r="R52" s="29"/>
    </row>
    <row r="53" spans="2:18" x14ac:dyDescent="0.25">
      <c r="B53" s="26"/>
      <c r="C53" s="30"/>
      <c r="D53" s="27"/>
      <c r="E53" s="28"/>
      <c r="F53" s="28"/>
      <c r="G53" s="28"/>
      <c r="H53" s="28"/>
      <c r="I53" s="74"/>
      <c r="J53" s="74"/>
      <c r="K53" s="83"/>
      <c r="L53" s="83"/>
      <c r="M5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3" s="74"/>
      <c r="P53" s="74"/>
      <c r="Q53" s="113">
        <f>IF(AND(TestingDataBldg9[[#This Row],[Remediation Material Costs]]="[enter $]",TestingDataBldg9[[#This Row],[Remediation Labor Costs]]="[enter $]"),"[autofill]",SUM(TestingDataBldg9[[#This Row],[Remediation Material Costs]:[Remediation Labor Costs]]))</f>
        <v>0</v>
      </c>
      <c r="R53" s="29"/>
    </row>
    <row r="54" spans="2:18" x14ac:dyDescent="0.25">
      <c r="B54" s="26"/>
      <c r="C54" s="30"/>
      <c r="D54" s="27"/>
      <c r="E54" s="28"/>
      <c r="F54" s="28"/>
      <c r="G54" s="28"/>
      <c r="H54" s="28"/>
      <c r="I54" s="74"/>
      <c r="J54" s="74"/>
      <c r="K54" s="83"/>
      <c r="L54" s="83"/>
      <c r="M5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4" s="74"/>
      <c r="P54" s="74"/>
      <c r="Q54" s="113">
        <f>IF(AND(TestingDataBldg9[[#This Row],[Remediation Material Costs]]="[enter $]",TestingDataBldg9[[#This Row],[Remediation Labor Costs]]="[enter $]"),"[autofill]",SUM(TestingDataBldg9[[#This Row],[Remediation Material Costs]:[Remediation Labor Costs]]))</f>
        <v>0</v>
      </c>
      <c r="R54" s="29"/>
    </row>
    <row r="55" spans="2:18" x14ac:dyDescent="0.25">
      <c r="B55" s="26"/>
      <c r="C55" s="30"/>
      <c r="D55" s="27"/>
      <c r="E55" s="28"/>
      <c r="F55" s="28"/>
      <c r="G55" s="28"/>
      <c r="H55" s="28"/>
      <c r="I55" s="74"/>
      <c r="J55" s="74"/>
      <c r="K55" s="83"/>
      <c r="L55" s="83"/>
      <c r="M5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5" s="74"/>
      <c r="P55" s="74"/>
      <c r="Q55" s="113">
        <f>IF(AND(TestingDataBldg9[[#This Row],[Remediation Material Costs]]="[enter $]",TestingDataBldg9[[#This Row],[Remediation Labor Costs]]="[enter $]"),"[autofill]",SUM(TestingDataBldg9[[#This Row],[Remediation Material Costs]:[Remediation Labor Costs]]))</f>
        <v>0</v>
      </c>
      <c r="R55" s="29"/>
    </row>
    <row r="56" spans="2:18" x14ac:dyDescent="0.25">
      <c r="B56" s="26"/>
      <c r="C56" s="30"/>
      <c r="D56" s="27"/>
      <c r="E56" s="28"/>
      <c r="F56" s="28"/>
      <c r="G56" s="28"/>
      <c r="H56" s="28"/>
      <c r="I56" s="74"/>
      <c r="J56" s="74"/>
      <c r="K56" s="83"/>
      <c r="L56" s="83"/>
      <c r="M5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6" s="74"/>
      <c r="P56" s="74"/>
      <c r="Q56" s="113">
        <f>IF(AND(TestingDataBldg9[[#This Row],[Remediation Material Costs]]="[enter $]",TestingDataBldg9[[#This Row],[Remediation Labor Costs]]="[enter $]"),"[autofill]",SUM(TestingDataBldg9[[#This Row],[Remediation Material Costs]:[Remediation Labor Costs]]))</f>
        <v>0</v>
      </c>
      <c r="R56" s="29"/>
    </row>
    <row r="57" spans="2:18" x14ac:dyDescent="0.25">
      <c r="B57" s="26"/>
      <c r="C57" s="30"/>
      <c r="D57" s="27"/>
      <c r="E57" s="28"/>
      <c r="F57" s="28"/>
      <c r="G57" s="28"/>
      <c r="H57" s="28"/>
      <c r="I57" s="74"/>
      <c r="J57" s="74"/>
      <c r="K57" s="83"/>
      <c r="L57" s="83"/>
      <c r="M5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7" s="74"/>
      <c r="P57" s="74"/>
      <c r="Q57" s="113">
        <f>IF(AND(TestingDataBldg9[[#This Row],[Remediation Material Costs]]="[enter $]",TestingDataBldg9[[#This Row],[Remediation Labor Costs]]="[enter $]"),"[autofill]",SUM(TestingDataBldg9[[#This Row],[Remediation Material Costs]:[Remediation Labor Costs]]))</f>
        <v>0</v>
      </c>
      <c r="R57" s="29"/>
    </row>
    <row r="58" spans="2:18" x14ac:dyDescent="0.25">
      <c r="B58" s="26"/>
      <c r="C58" s="30"/>
      <c r="D58" s="27"/>
      <c r="E58" s="28"/>
      <c r="F58" s="28"/>
      <c r="G58" s="28"/>
      <c r="H58" s="28"/>
      <c r="I58" s="74"/>
      <c r="J58" s="74"/>
      <c r="K58" s="83"/>
      <c r="L58" s="83"/>
      <c r="M5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8" s="74"/>
      <c r="P58" s="74"/>
      <c r="Q58" s="113">
        <f>IF(AND(TestingDataBldg9[[#This Row],[Remediation Material Costs]]="[enter $]",TestingDataBldg9[[#This Row],[Remediation Labor Costs]]="[enter $]"),"[autofill]",SUM(TestingDataBldg9[[#This Row],[Remediation Material Costs]:[Remediation Labor Costs]]))</f>
        <v>0</v>
      </c>
      <c r="R58" s="29"/>
    </row>
    <row r="59" spans="2:18" x14ac:dyDescent="0.25">
      <c r="B59" s="26"/>
      <c r="C59" s="30"/>
      <c r="D59" s="27"/>
      <c r="E59" s="28"/>
      <c r="F59" s="28"/>
      <c r="G59" s="28"/>
      <c r="H59" s="28"/>
      <c r="I59" s="74"/>
      <c r="J59" s="74"/>
      <c r="K59" s="83"/>
      <c r="L59" s="83"/>
      <c r="M5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5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59" s="74"/>
      <c r="P59" s="74"/>
      <c r="Q59" s="113">
        <f>IF(AND(TestingDataBldg9[[#This Row],[Remediation Material Costs]]="[enter $]",TestingDataBldg9[[#This Row],[Remediation Labor Costs]]="[enter $]"),"[autofill]",SUM(TestingDataBldg9[[#This Row],[Remediation Material Costs]:[Remediation Labor Costs]]))</f>
        <v>0</v>
      </c>
      <c r="R59" s="29"/>
    </row>
    <row r="60" spans="2:18" x14ac:dyDescent="0.25">
      <c r="B60" s="26"/>
      <c r="C60" s="30"/>
      <c r="D60" s="27"/>
      <c r="E60" s="28"/>
      <c r="F60" s="28"/>
      <c r="G60" s="28"/>
      <c r="H60" s="28"/>
      <c r="I60" s="74"/>
      <c r="J60" s="74"/>
      <c r="K60" s="83"/>
      <c r="L60" s="83"/>
      <c r="M6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0" s="74"/>
      <c r="P60" s="74"/>
      <c r="Q60" s="113">
        <f>IF(AND(TestingDataBldg9[[#This Row],[Remediation Material Costs]]="[enter $]",TestingDataBldg9[[#This Row],[Remediation Labor Costs]]="[enter $]"),"[autofill]",SUM(TestingDataBldg9[[#This Row],[Remediation Material Costs]:[Remediation Labor Costs]]))</f>
        <v>0</v>
      </c>
      <c r="R60" s="29"/>
    </row>
    <row r="61" spans="2:18" x14ac:dyDescent="0.25">
      <c r="B61" s="26"/>
      <c r="C61" s="30"/>
      <c r="D61" s="27"/>
      <c r="E61" s="28"/>
      <c r="F61" s="28"/>
      <c r="G61" s="28"/>
      <c r="H61" s="28"/>
      <c r="I61" s="74"/>
      <c r="J61" s="74"/>
      <c r="K61" s="83"/>
      <c r="L61" s="83"/>
      <c r="M6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1" s="74"/>
      <c r="P61" s="74"/>
      <c r="Q61" s="113">
        <f>IF(AND(TestingDataBldg9[[#This Row],[Remediation Material Costs]]="[enter $]",TestingDataBldg9[[#This Row],[Remediation Labor Costs]]="[enter $]"),"[autofill]",SUM(TestingDataBldg9[[#This Row],[Remediation Material Costs]:[Remediation Labor Costs]]))</f>
        <v>0</v>
      </c>
      <c r="R61" s="29"/>
    </row>
    <row r="62" spans="2:18" x14ac:dyDescent="0.25">
      <c r="B62" s="26"/>
      <c r="C62" s="30"/>
      <c r="D62" s="27"/>
      <c r="E62" s="28"/>
      <c r="F62" s="28"/>
      <c r="G62" s="28"/>
      <c r="H62" s="28"/>
      <c r="I62" s="74"/>
      <c r="J62" s="74"/>
      <c r="K62" s="83"/>
      <c r="L62" s="83"/>
      <c r="M6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2" s="74"/>
      <c r="P62" s="74"/>
      <c r="Q62" s="113">
        <f>IF(AND(TestingDataBldg9[[#This Row],[Remediation Material Costs]]="[enter $]",TestingDataBldg9[[#This Row],[Remediation Labor Costs]]="[enter $]"),"[autofill]",SUM(TestingDataBldg9[[#This Row],[Remediation Material Costs]:[Remediation Labor Costs]]))</f>
        <v>0</v>
      </c>
      <c r="R62" s="29"/>
    </row>
    <row r="63" spans="2:18" x14ac:dyDescent="0.25">
      <c r="B63" s="26"/>
      <c r="C63" s="30"/>
      <c r="D63" s="27"/>
      <c r="E63" s="28"/>
      <c r="F63" s="28"/>
      <c r="G63" s="28"/>
      <c r="H63" s="28"/>
      <c r="I63" s="74"/>
      <c r="J63" s="74"/>
      <c r="K63" s="83"/>
      <c r="L63" s="83"/>
      <c r="M6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3" s="74"/>
      <c r="P63" s="74"/>
      <c r="Q63" s="113">
        <f>IF(AND(TestingDataBldg9[[#This Row],[Remediation Material Costs]]="[enter $]",TestingDataBldg9[[#This Row],[Remediation Labor Costs]]="[enter $]"),"[autofill]",SUM(TestingDataBldg9[[#This Row],[Remediation Material Costs]:[Remediation Labor Costs]]))</f>
        <v>0</v>
      </c>
      <c r="R63" s="29"/>
    </row>
    <row r="64" spans="2:18" x14ac:dyDescent="0.25">
      <c r="B64" s="26"/>
      <c r="C64" s="30"/>
      <c r="D64" s="27"/>
      <c r="E64" s="28"/>
      <c r="F64" s="28"/>
      <c r="G64" s="28"/>
      <c r="H64" s="28"/>
      <c r="I64" s="74"/>
      <c r="J64" s="74"/>
      <c r="K64" s="83"/>
      <c r="L64" s="83"/>
      <c r="M6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4" s="74"/>
      <c r="P64" s="74"/>
      <c r="Q64" s="113">
        <f>IF(AND(TestingDataBldg9[[#This Row],[Remediation Material Costs]]="[enter $]",TestingDataBldg9[[#This Row],[Remediation Labor Costs]]="[enter $]"),"[autofill]",SUM(TestingDataBldg9[[#This Row],[Remediation Material Costs]:[Remediation Labor Costs]]))</f>
        <v>0</v>
      </c>
      <c r="R64" s="29"/>
    </row>
    <row r="65" spans="2:18" x14ac:dyDescent="0.25">
      <c r="B65" s="26"/>
      <c r="C65" s="30"/>
      <c r="D65" s="27"/>
      <c r="E65" s="28"/>
      <c r="F65" s="28"/>
      <c r="G65" s="28"/>
      <c r="H65" s="28"/>
      <c r="I65" s="74"/>
      <c r="J65" s="74"/>
      <c r="K65" s="83"/>
      <c r="L65" s="83"/>
      <c r="M6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5" s="74"/>
      <c r="P65" s="74"/>
      <c r="Q65" s="113">
        <f>IF(AND(TestingDataBldg9[[#This Row],[Remediation Material Costs]]="[enter $]",TestingDataBldg9[[#This Row],[Remediation Labor Costs]]="[enter $]"),"[autofill]",SUM(TestingDataBldg9[[#This Row],[Remediation Material Costs]:[Remediation Labor Costs]]))</f>
        <v>0</v>
      </c>
      <c r="R65" s="29"/>
    </row>
    <row r="66" spans="2:18" x14ac:dyDescent="0.25">
      <c r="B66" s="26"/>
      <c r="C66" s="30"/>
      <c r="D66" s="27"/>
      <c r="E66" s="28"/>
      <c r="F66" s="28"/>
      <c r="G66" s="28"/>
      <c r="H66" s="28"/>
      <c r="I66" s="74"/>
      <c r="J66" s="74"/>
      <c r="K66" s="83"/>
      <c r="L66" s="83"/>
      <c r="M6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6" s="74"/>
      <c r="P66" s="74"/>
      <c r="Q66" s="113">
        <f>IF(AND(TestingDataBldg9[[#This Row],[Remediation Material Costs]]="[enter $]",TestingDataBldg9[[#This Row],[Remediation Labor Costs]]="[enter $]"),"[autofill]",SUM(TestingDataBldg9[[#This Row],[Remediation Material Costs]:[Remediation Labor Costs]]))</f>
        <v>0</v>
      </c>
      <c r="R66" s="29"/>
    </row>
    <row r="67" spans="2:18" x14ac:dyDescent="0.25">
      <c r="B67" s="26"/>
      <c r="C67" s="30"/>
      <c r="D67" s="27"/>
      <c r="E67" s="28"/>
      <c r="F67" s="28"/>
      <c r="G67" s="28"/>
      <c r="H67" s="28"/>
      <c r="I67" s="74"/>
      <c r="J67" s="74"/>
      <c r="K67" s="83"/>
      <c r="L67" s="83"/>
      <c r="M6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7" s="74"/>
      <c r="P67" s="74"/>
      <c r="Q67" s="113">
        <f>IF(AND(TestingDataBldg9[[#This Row],[Remediation Material Costs]]="[enter $]",TestingDataBldg9[[#This Row],[Remediation Labor Costs]]="[enter $]"),"[autofill]",SUM(TestingDataBldg9[[#This Row],[Remediation Material Costs]:[Remediation Labor Costs]]))</f>
        <v>0</v>
      </c>
      <c r="R67" s="29"/>
    </row>
    <row r="68" spans="2:18" x14ac:dyDescent="0.25">
      <c r="B68" s="26"/>
      <c r="C68" s="30"/>
      <c r="D68" s="27"/>
      <c r="E68" s="28"/>
      <c r="F68" s="28"/>
      <c r="G68" s="28"/>
      <c r="H68" s="28"/>
      <c r="I68" s="74"/>
      <c r="J68" s="74"/>
      <c r="K68" s="83"/>
      <c r="L68" s="83"/>
      <c r="M6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8" s="74"/>
      <c r="P68" s="74"/>
      <c r="Q68" s="113">
        <f>IF(AND(TestingDataBldg9[[#This Row],[Remediation Material Costs]]="[enter $]",TestingDataBldg9[[#This Row],[Remediation Labor Costs]]="[enter $]"),"[autofill]",SUM(TestingDataBldg9[[#This Row],[Remediation Material Costs]:[Remediation Labor Costs]]))</f>
        <v>0</v>
      </c>
      <c r="R68" s="29"/>
    </row>
    <row r="69" spans="2:18" x14ac:dyDescent="0.25">
      <c r="B69" s="26"/>
      <c r="C69" s="30"/>
      <c r="D69" s="27"/>
      <c r="E69" s="28"/>
      <c r="F69" s="28"/>
      <c r="G69" s="28"/>
      <c r="H69" s="28"/>
      <c r="I69" s="74"/>
      <c r="J69" s="74"/>
      <c r="K69" s="83"/>
      <c r="L69" s="83"/>
      <c r="M6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6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69" s="74"/>
      <c r="P69" s="74"/>
      <c r="Q69" s="113">
        <f>IF(AND(TestingDataBldg9[[#This Row],[Remediation Material Costs]]="[enter $]",TestingDataBldg9[[#This Row],[Remediation Labor Costs]]="[enter $]"),"[autofill]",SUM(TestingDataBldg9[[#This Row],[Remediation Material Costs]:[Remediation Labor Costs]]))</f>
        <v>0</v>
      </c>
      <c r="R69" s="29"/>
    </row>
    <row r="70" spans="2:18" x14ac:dyDescent="0.25">
      <c r="B70" s="26"/>
      <c r="C70" s="30"/>
      <c r="D70" s="27"/>
      <c r="E70" s="28"/>
      <c r="F70" s="28"/>
      <c r="G70" s="28"/>
      <c r="H70" s="28"/>
      <c r="I70" s="74"/>
      <c r="J70" s="74"/>
      <c r="K70" s="83"/>
      <c r="L70" s="83"/>
      <c r="M7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0" s="74"/>
      <c r="P70" s="74"/>
      <c r="Q70" s="113">
        <f>IF(AND(TestingDataBldg9[[#This Row],[Remediation Material Costs]]="[enter $]",TestingDataBldg9[[#This Row],[Remediation Labor Costs]]="[enter $]"),"[autofill]",SUM(TestingDataBldg9[[#This Row],[Remediation Material Costs]:[Remediation Labor Costs]]))</f>
        <v>0</v>
      </c>
      <c r="R70" s="29"/>
    </row>
    <row r="71" spans="2:18" x14ac:dyDescent="0.25">
      <c r="B71" s="26"/>
      <c r="C71" s="30"/>
      <c r="D71" s="27"/>
      <c r="E71" s="28"/>
      <c r="F71" s="28"/>
      <c r="G71" s="28"/>
      <c r="H71" s="28"/>
      <c r="I71" s="74"/>
      <c r="J71" s="74"/>
      <c r="K71" s="83"/>
      <c r="L71" s="83"/>
      <c r="M7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1" s="74"/>
      <c r="P71" s="74"/>
      <c r="Q71" s="113">
        <f>IF(AND(TestingDataBldg9[[#This Row],[Remediation Material Costs]]="[enter $]",TestingDataBldg9[[#This Row],[Remediation Labor Costs]]="[enter $]"),"[autofill]",SUM(TestingDataBldg9[[#This Row],[Remediation Material Costs]:[Remediation Labor Costs]]))</f>
        <v>0</v>
      </c>
      <c r="R71" s="29"/>
    </row>
    <row r="72" spans="2:18" x14ac:dyDescent="0.25">
      <c r="B72" s="26"/>
      <c r="C72" s="30"/>
      <c r="D72" s="27"/>
      <c r="E72" s="28"/>
      <c r="F72" s="28"/>
      <c r="G72" s="28"/>
      <c r="H72" s="28"/>
      <c r="I72" s="74"/>
      <c r="J72" s="74"/>
      <c r="K72" s="83"/>
      <c r="L72" s="83"/>
      <c r="M7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2" s="74"/>
      <c r="P72" s="74"/>
      <c r="Q72" s="113">
        <f>IF(AND(TestingDataBldg9[[#This Row],[Remediation Material Costs]]="[enter $]",TestingDataBldg9[[#This Row],[Remediation Labor Costs]]="[enter $]"),"[autofill]",SUM(TestingDataBldg9[[#This Row],[Remediation Material Costs]:[Remediation Labor Costs]]))</f>
        <v>0</v>
      </c>
      <c r="R72" s="29"/>
    </row>
    <row r="73" spans="2:18" x14ac:dyDescent="0.25">
      <c r="B73" s="26"/>
      <c r="C73" s="30"/>
      <c r="D73" s="27"/>
      <c r="E73" s="28"/>
      <c r="F73" s="28"/>
      <c r="G73" s="28"/>
      <c r="H73" s="28"/>
      <c r="I73" s="74"/>
      <c r="J73" s="74"/>
      <c r="K73" s="83"/>
      <c r="L73" s="83"/>
      <c r="M7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3" s="74"/>
      <c r="P73" s="74"/>
      <c r="Q73" s="113">
        <f>IF(AND(TestingDataBldg9[[#This Row],[Remediation Material Costs]]="[enter $]",TestingDataBldg9[[#This Row],[Remediation Labor Costs]]="[enter $]"),"[autofill]",SUM(TestingDataBldg9[[#This Row],[Remediation Material Costs]:[Remediation Labor Costs]]))</f>
        <v>0</v>
      </c>
      <c r="R73" s="29"/>
    </row>
    <row r="74" spans="2:18" x14ac:dyDescent="0.25">
      <c r="B74" s="26"/>
      <c r="C74" s="30"/>
      <c r="D74" s="27"/>
      <c r="E74" s="28"/>
      <c r="F74" s="28"/>
      <c r="G74" s="28"/>
      <c r="H74" s="28"/>
      <c r="I74" s="74"/>
      <c r="J74" s="74"/>
      <c r="K74" s="83"/>
      <c r="L74" s="83"/>
      <c r="M7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4" s="74"/>
      <c r="P74" s="74"/>
      <c r="Q74" s="113">
        <f>IF(AND(TestingDataBldg9[[#This Row],[Remediation Material Costs]]="[enter $]",TestingDataBldg9[[#This Row],[Remediation Labor Costs]]="[enter $]"),"[autofill]",SUM(TestingDataBldg9[[#This Row],[Remediation Material Costs]:[Remediation Labor Costs]]))</f>
        <v>0</v>
      </c>
      <c r="R74" s="29"/>
    </row>
    <row r="75" spans="2:18" x14ac:dyDescent="0.25">
      <c r="B75" s="26"/>
      <c r="C75" s="30"/>
      <c r="D75" s="27"/>
      <c r="E75" s="28"/>
      <c r="F75" s="28"/>
      <c r="G75" s="28"/>
      <c r="H75" s="28"/>
      <c r="I75" s="74"/>
      <c r="J75" s="74"/>
      <c r="K75" s="83"/>
      <c r="L75" s="83"/>
      <c r="M7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5" s="74"/>
      <c r="P75" s="74"/>
      <c r="Q75" s="113">
        <f>IF(AND(TestingDataBldg9[[#This Row],[Remediation Material Costs]]="[enter $]",TestingDataBldg9[[#This Row],[Remediation Labor Costs]]="[enter $]"),"[autofill]",SUM(TestingDataBldg9[[#This Row],[Remediation Material Costs]:[Remediation Labor Costs]]))</f>
        <v>0</v>
      </c>
      <c r="R75" s="29"/>
    </row>
    <row r="76" spans="2:18" x14ac:dyDescent="0.25">
      <c r="B76" s="26"/>
      <c r="C76" s="30"/>
      <c r="D76" s="27"/>
      <c r="E76" s="28"/>
      <c r="F76" s="28"/>
      <c r="G76" s="28"/>
      <c r="H76" s="28"/>
      <c r="I76" s="74"/>
      <c r="J76" s="74"/>
      <c r="K76" s="83"/>
      <c r="L76" s="83"/>
      <c r="M7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6" s="74"/>
      <c r="P76" s="74"/>
      <c r="Q76" s="113">
        <f>IF(AND(TestingDataBldg9[[#This Row],[Remediation Material Costs]]="[enter $]",TestingDataBldg9[[#This Row],[Remediation Labor Costs]]="[enter $]"),"[autofill]",SUM(TestingDataBldg9[[#This Row],[Remediation Material Costs]:[Remediation Labor Costs]]))</f>
        <v>0</v>
      </c>
      <c r="R76" s="29"/>
    </row>
    <row r="77" spans="2:18" x14ac:dyDescent="0.25">
      <c r="B77" s="26"/>
      <c r="C77" s="30"/>
      <c r="D77" s="27"/>
      <c r="E77" s="28"/>
      <c r="F77" s="28"/>
      <c r="G77" s="28"/>
      <c r="H77" s="28"/>
      <c r="I77" s="74"/>
      <c r="J77" s="74"/>
      <c r="K77" s="83"/>
      <c r="L77" s="83"/>
      <c r="M7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7" s="74"/>
      <c r="P77" s="74"/>
      <c r="Q77" s="113">
        <f>IF(AND(TestingDataBldg9[[#This Row],[Remediation Material Costs]]="[enter $]",TestingDataBldg9[[#This Row],[Remediation Labor Costs]]="[enter $]"),"[autofill]",SUM(TestingDataBldg9[[#This Row],[Remediation Material Costs]:[Remediation Labor Costs]]))</f>
        <v>0</v>
      </c>
      <c r="R77" s="29"/>
    </row>
    <row r="78" spans="2:18" x14ac:dyDescent="0.25">
      <c r="B78" s="26"/>
      <c r="C78" s="30"/>
      <c r="D78" s="27"/>
      <c r="E78" s="28"/>
      <c r="F78" s="28"/>
      <c r="G78" s="28"/>
      <c r="H78" s="28"/>
      <c r="I78" s="74"/>
      <c r="J78" s="74"/>
      <c r="K78" s="83"/>
      <c r="L78" s="83"/>
      <c r="M7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8" s="74"/>
      <c r="P78" s="74"/>
      <c r="Q78" s="113">
        <f>IF(AND(TestingDataBldg9[[#This Row],[Remediation Material Costs]]="[enter $]",TestingDataBldg9[[#This Row],[Remediation Labor Costs]]="[enter $]"),"[autofill]",SUM(TestingDataBldg9[[#This Row],[Remediation Material Costs]:[Remediation Labor Costs]]))</f>
        <v>0</v>
      </c>
      <c r="R78" s="29"/>
    </row>
    <row r="79" spans="2:18" x14ac:dyDescent="0.25">
      <c r="B79" s="26"/>
      <c r="C79" s="30"/>
      <c r="D79" s="27"/>
      <c r="E79" s="28"/>
      <c r="F79" s="28"/>
      <c r="G79" s="28"/>
      <c r="H79" s="28"/>
      <c r="I79" s="74"/>
      <c r="J79" s="74"/>
      <c r="K79" s="83"/>
      <c r="L79" s="83"/>
      <c r="M7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7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79" s="74"/>
      <c r="P79" s="74"/>
      <c r="Q79" s="113">
        <f>IF(AND(TestingDataBldg9[[#This Row],[Remediation Material Costs]]="[enter $]",TestingDataBldg9[[#This Row],[Remediation Labor Costs]]="[enter $]"),"[autofill]",SUM(TestingDataBldg9[[#This Row],[Remediation Material Costs]:[Remediation Labor Costs]]))</f>
        <v>0</v>
      </c>
      <c r="R79" s="29"/>
    </row>
    <row r="80" spans="2:18" x14ac:dyDescent="0.25">
      <c r="B80" s="26"/>
      <c r="C80" s="30"/>
      <c r="D80" s="27"/>
      <c r="E80" s="28"/>
      <c r="F80" s="28"/>
      <c r="G80" s="28"/>
      <c r="H80" s="28"/>
      <c r="I80" s="74"/>
      <c r="J80" s="74"/>
      <c r="K80" s="83"/>
      <c r="L80" s="83"/>
      <c r="M8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0" s="74"/>
      <c r="P80" s="74"/>
      <c r="Q80" s="113">
        <f>IF(AND(TestingDataBldg9[[#This Row],[Remediation Material Costs]]="[enter $]",TestingDataBldg9[[#This Row],[Remediation Labor Costs]]="[enter $]"),"[autofill]",SUM(TestingDataBldg9[[#This Row],[Remediation Material Costs]:[Remediation Labor Costs]]))</f>
        <v>0</v>
      </c>
      <c r="R80" s="29"/>
    </row>
    <row r="81" spans="2:18" x14ac:dyDescent="0.25">
      <c r="B81" s="26"/>
      <c r="C81" s="30"/>
      <c r="D81" s="27"/>
      <c r="E81" s="28"/>
      <c r="F81" s="28"/>
      <c r="G81" s="28"/>
      <c r="H81" s="28"/>
      <c r="I81" s="74"/>
      <c r="J81" s="74"/>
      <c r="K81" s="83"/>
      <c r="L81" s="83"/>
      <c r="M8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1" s="74"/>
      <c r="P81" s="74"/>
      <c r="Q81" s="113">
        <f>IF(AND(TestingDataBldg9[[#This Row],[Remediation Material Costs]]="[enter $]",TestingDataBldg9[[#This Row],[Remediation Labor Costs]]="[enter $]"),"[autofill]",SUM(TestingDataBldg9[[#This Row],[Remediation Material Costs]:[Remediation Labor Costs]]))</f>
        <v>0</v>
      </c>
      <c r="R81" s="29"/>
    </row>
    <row r="82" spans="2:18" x14ac:dyDescent="0.25">
      <c r="B82" s="26"/>
      <c r="C82" s="30"/>
      <c r="D82" s="27"/>
      <c r="E82" s="28"/>
      <c r="F82" s="28"/>
      <c r="G82" s="28"/>
      <c r="H82" s="28"/>
      <c r="I82" s="74"/>
      <c r="J82" s="74"/>
      <c r="K82" s="83"/>
      <c r="L82" s="83"/>
      <c r="M8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2" s="74"/>
      <c r="P82" s="74"/>
      <c r="Q82" s="113">
        <f>IF(AND(TestingDataBldg9[[#This Row],[Remediation Material Costs]]="[enter $]",TestingDataBldg9[[#This Row],[Remediation Labor Costs]]="[enter $]"),"[autofill]",SUM(TestingDataBldg9[[#This Row],[Remediation Material Costs]:[Remediation Labor Costs]]))</f>
        <v>0</v>
      </c>
      <c r="R82" s="29"/>
    </row>
    <row r="83" spans="2:18" x14ac:dyDescent="0.25">
      <c r="B83" s="26"/>
      <c r="C83" s="30"/>
      <c r="D83" s="27"/>
      <c r="E83" s="28"/>
      <c r="F83" s="28"/>
      <c r="G83" s="28"/>
      <c r="H83" s="28"/>
      <c r="I83" s="74"/>
      <c r="J83" s="74"/>
      <c r="K83" s="83"/>
      <c r="L83" s="83"/>
      <c r="M8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3" s="74"/>
      <c r="P83" s="74"/>
      <c r="Q83" s="113">
        <f>IF(AND(TestingDataBldg9[[#This Row],[Remediation Material Costs]]="[enter $]",TestingDataBldg9[[#This Row],[Remediation Labor Costs]]="[enter $]"),"[autofill]",SUM(TestingDataBldg9[[#This Row],[Remediation Material Costs]:[Remediation Labor Costs]]))</f>
        <v>0</v>
      </c>
      <c r="R83" s="29"/>
    </row>
    <row r="84" spans="2:18" x14ac:dyDescent="0.25">
      <c r="B84" s="26"/>
      <c r="C84" s="30"/>
      <c r="D84" s="27"/>
      <c r="E84" s="28"/>
      <c r="F84" s="28"/>
      <c r="G84" s="28"/>
      <c r="H84" s="28"/>
      <c r="I84" s="74"/>
      <c r="J84" s="74"/>
      <c r="K84" s="83"/>
      <c r="L84" s="83"/>
      <c r="M8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4" s="74"/>
      <c r="P84" s="74"/>
      <c r="Q84" s="113">
        <f>IF(AND(TestingDataBldg9[[#This Row],[Remediation Material Costs]]="[enter $]",TestingDataBldg9[[#This Row],[Remediation Labor Costs]]="[enter $]"),"[autofill]",SUM(TestingDataBldg9[[#This Row],[Remediation Material Costs]:[Remediation Labor Costs]]))</f>
        <v>0</v>
      </c>
      <c r="R84" s="29"/>
    </row>
    <row r="85" spans="2:18" x14ac:dyDescent="0.25">
      <c r="B85" s="26"/>
      <c r="C85" s="30"/>
      <c r="D85" s="27"/>
      <c r="E85" s="28"/>
      <c r="F85" s="28"/>
      <c r="G85" s="28"/>
      <c r="H85" s="28"/>
      <c r="I85" s="74"/>
      <c r="J85" s="74"/>
      <c r="K85" s="83"/>
      <c r="L85" s="83"/>
      <c r="M8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5" s="74"/>
      <c r="P85" s="74"/>
      <c r="Q85" s="113">
        <f>IF(AND(TestingDataBldg9[[#This Row],[Remediation Material Costs]]="[enter $]",TestingDataBldg9[[#This Row],[Remediation Labor Costs]]="[enter $]"),"[autofill]",SUM(TestingDataBldg9[[#This Row],[Remediation Material Costs]:[Remediation Labor Costs]]))</f>
        <v>0</v>
      </c>
      <c r="R85" s="29"/>
    </row>
    <row r="86" spans="2:18" x14ac:dyDescent="0.25">
      <c r="B86" s="26"/>
      <c r="C86" s="30"/>
      <c r="D86" s="27"/>
      <c r="E86" s="28"/>
      <c r="F86" s="28"/>
      <c r="G86" s="28"/>
      <c r="H86" s="28"/>
      <c r="I86" s="74"/>
      <c r="J86" s="74"/>
      <c r="K86" s="83"/>
      <c r="L86" s="83"/>
      <c r="M8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6" s="74"/>
      <c r="P86" s="74"/>
      <c r="Q86" s="113">
        <f>IF(AND(TestingDataBldg9[[#This Row],[Remediation Material Costs]]="[enter $]",TestingDataBldg9[[#This Row],[Remediation Labor Costs]]="[enter $]"),"[autofill]",SUM(TestingDataBldg9[[#This Row],[Remediation Material Costs]:[Remediation Labor Costs]]))</f>
        <v>0</v>
      </c>
      <c r="R86" s="29"/>
    </row>
    <row r="87" spans="2:18" x14ac:dyDescent="0.25">
      <c r="B87" s="26"/>
      <c r="C87" s="30"/>
      <c r="D87" s="27"/>
      <c r="E87" s="28"/>
      <c r="F87" s="28"/>
      <c r="G87" s="28"/>
      <c r="H87" s="28"/>
      <c r="I87" s="74"/>
      <c r="J87" s="74"/>
      <c r="K87" s="83"/>
      <c r="L87" s="83"/>
      <c r="M8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7" s="74"/>
      <c r="P87" s="74"/>
      <c r="Q87" s="113">
        <f>IF(AND(TestingDataBldg9[[#This Row],[Remediation Material Costs]]="[enter $]",TestingDataBldg9[[#This Row],[Remediation Labor Costs]]="[enter $]"),"[autofill]",SUM(TestingDataBldg9[[#This Row],[Remediation Material Costs]:[Remediation Labor Costs]]))</f>
        <v>0</v>
      </c>
      <c r="R87" s="29"/>
    </row>
    <row r="88" spans="2:18" x14ac:dyDescent="0.25">
      <c r="B88" s="26"/>
      <c r="C88" s="30"/>
      <c r="D88" s="27"/>
      <c r="E88" s="28"/>
      <c r="F88" s="28"/>
      <c r="G88" s="28"/>
      <c r="H88" s="28"/>
      <c r="I88" s="74"/>
      <c r="J88" s="74"/>
      <c r="K88" s="83"/>
      <c r="L88" s="83"/>
      <c r="M8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8" s="74"/>
      <c r="P88" s="74"/>
      <c r="Q88" s="113">
        <f>IF(AND(TestingDataBldg9[[#This Row],[Remediation Material Costs]]="[enter $]",TestingDataBldg9[[#This Row],[Remediation Labor Costs]]="[enter $]"),"[autofill]",SUM(TestingDataBldg9[[#This Row],[Remediation Material Costs]:[Remediation Labor Costs]]))</f>
        <v>0</v>
      </c>
      <c r="R88" s="29"/>
    </row>
    <row r="89" spans="2:18" x14ac:dyDescent="0.25">
      <c r="B89" s="26"/>
      <c r="C89" s="30"/>
      <c r="D89" s="27"/>
      <c r="E89" s="28"/>
      <c r="F89" s="28"/>
      <c r="G89" s="28"/>
      <c r="H89" s="28"/>
      <c r="I89" s="74"/>
      <c r="J89" s="74"/>
      <c r="K89" s="83"/>
      <c r="L89" s="83"/>
      <c r="M8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8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89" s="74"/>
      <c r="P89" s="74"/>
      <c r="Q89" s="113">
        <f>IF(AND(TestingDataBldg9[[#This Row],[Remediation Material Costs]]="[enter $]",TestingDataBldg9[[#This Row],[Remediation Labor Costs]]="[enter $]"),"[autofill]",SUM(TestingDataBldg9[[#This Row],[Remediation Material Costs]:[Remediation Labor Costs]]))</f>
        <v>0</v>
      </c>
      <c r="R89" s="29"/>
    </row>
    <row r="90" spans="2:18" x14ac:dyDescent="0.25">
      <c r="B90" s="26"/>
      <c r="C90" s="30"/>
      <c r="D90" s="27"/>
      <c r="E90" s="28"/>
      <c r="F90" s="28"/>
      <c r="G90" s="28"/>
      <c r="H90" s="28"/>
      <c r="I90" s="74"/>
      <c r="J90" s="74"/>
      <c r="K90" s="83"/>
      <c r="L90" s="83"/>
      <c r="M9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0" s="74"/>
      <c r="P90" s="74"/>
      <c r="Q90" s="113">
        <f>IF(AND(TestingDataBldg9[[#This Row],[Remediation Material Costs]]="[enter $]",TestingDataBldg9[[#This Row],[Remediation Labor Costs]]="[enter $]"),"[autofill]",SUM(TestingDataBldg9[[#This Row],[Remediation Material Costs]:[Remediation Labor Costs]]))</f>
        <v>0</v>
      </c>
      <c r="R90" s="29"/>
    </row>
    <row r="91" spans="2:18" x14ac:dyDescent="0.25">
      <c r="B91" s="26"/>
      <c r="C91" s="30"/>
      <c r="D91" s="27"/>
      <c r="E91" s="28"/>
      <c r="F91" s="28"/>
      <c r="G91" s="28"/>
      <c r="H91" s="28"/>
      <c r="I91" s="74"/>
      <c r="J91" s="74"/>
      <c r="K91" s="83"/>
      <c r="L91" s="83"/>
      <c r="M9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1" s="74"/>
      <c r="P91" s="74"/>
      <c r="Q91" s="113">
        <f>IF(AND(TestingDataBldg9[[#This Row],[Remediation Material Costs]]="[enter $]",TestingDataBldg9[[#This Row],[Remediation Labor Costs]]="[enter $]"),"[autofill]",SUM(TestingDataBldg9[[#This Row],[Remediation Material Costs]:[Remediation Labor Costs]]))</f>
        <v>0</v>
      </c>
      <c r="R91" s="29"/>
    </row>
    <row r="92" spans="2:18" x14ac:dyDescent="0.25">
      <c r="B92" s="26"/>
      <c r="C92" s="30"/>
      <c r="D92" s="27"/>
      <c r="E92" s="28"/>
      <c r="F92" s="28"/>
      <c r="G92" s="28"/>
      <c r="H92" s="28"/>
      <c r="I92" s="74"/>
      <c r="J92" s="74"/>
      <c r="K92" s="83"/>
      <c r="L92" s="83"/>
      <c r="M9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2" s="74"/>
      <c r="P92" s="74"/>
      <c r="Q92" s="113">
        <f>IF(AND(TestingDataBldg9[[#This Row],[Remediation Material Costs]]="[enter $]",TestingDataBldg9[[#This Row],[Remediation Labor Costs]]="[enter $]"),"[autofill]",SUM(TestingDataBldg9[[#This Row],[Remediation Material Costs]:[Remediation Labor Costs]]))</f>
        <v>0</v>
      </c>
      <c r="R92" s="29"/>
    </row>
    <row r="93" spans="2:18" x14ac:dyDescent="0.25">
      <c r="B93" s="26"/>
      <c r="C93" s="30"/>
      <c r="D93" s="27"/>
      <c r="E93" s="28"/>
      <c r="F93" s="28"/>
      <c r="G93" s="28"/>
      <c r="H93" s="28"/>
      <c r="I93" s="74"/>
      <c r="J93" s="74"/>
      <c r="K93" s="83"/>
      <c r="L93" s="83"/>
      <c r="M9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3" s="74"/>
      <c r="P93" s="74"/>
      <c r="Q93" s="113">
        <f>IF(AND(TestingDataBldg9[[#This Row],[Remediation Material Costs]]="[enter $]",TestingDataBldg9[[#This Row],[Remediation Labor Costs]]="[enter $]"),"[autofill]",SUM(TestingDataBldg9[[#This Row],[Remediation Material Costs]:[Remediation Labor Costs]]))</f>
        <v>0</v>
      </c>
      <c r="R93" s="29"/>
    </row>
    <row r="94" spans="2:18" x14ac:dyDescent="0.25">
      <c r="B94" s="26"/>
      <c r="C94" s="30"/>
      <c r="D94" s="27"/>
      <c r="E94" s="28"/>
      <c r="F94" s="28"/>
      <c r="G94" s="28"/>
      <c r="H94" s="28"/>
      <c r="I94" s="74"/>
      <c r="J94" s="74"/>
      <c r="K94" s="83"/>
      <c r="L94" s="83"/>
      <c r="M9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4" s="74"/>
      <c r="P94" s="74"/>
      <c r="Q94" s="113">
        <f>IF(AND(TestingDataBldg9[[#This Row],[Remediation Material Costs]]="[enter $]",TestingDataBldg9[[#This Row],[Remediation Labor Costs]]="[enter $]"),"[autofill]",SUM(TestingDataBldg9[[#This Row],[Remediation Material Costs]:[Remediation Labor Costs]]))</f>
        <v>0</v>
      </c>
      <c r="R94" s="29"/>
    </row>
    <row r="95" spans="2:18" x14ac:dyDescent="0.25">
      <c r="B95" s="26"/>
      <c r="C95" s="30"/>
      <c r="D95" s="27"/>
      <c r="E95" s="28"/>
      <c r="F95" s="28"/>
      <c r="G95" s="28"/>
      <c r="H95" s="28"/>
      <c r="I95" s="74"/>
      <c r="J95" s="74"/>
      <c r="K95" s="83"/>
      <c r="L95" s="83"/>
      <c r="M9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5" s="74"/>
      <c r="P95" s="74"/>
      <c r="Q95" s="113">
        <f>IF(AND(TestingDataBldg9[[#This Row],[Remediation Material Costs]]="[enter $]",TestingDataBldg9[[#This Row],[Remediation Labor Costs]]="[enter $]"),"[autofill]",SUM(TestingDataBldg9[[#This Row],[Remediation Material Costs]:[Remediation Labor Costs]]))</f>
        <v>0</v>
      </c>
      <c r="R95" s="29"/>
    </row>
    <row r="96" spans="2:18" x14ac:dyDescent="0.25">
      <c r="B96" s="26"/>
      <c r="C96" s="30"/>
      <c r="D96" s="27"/>
      <c r="E96" s="28"/>
      <c r="F96" s="28"/>
      <c r="G96" s="28"/>
      <c r="H96" s="28"/>
      <c r="I96" s="74"/>
      <c r="J96" s="74"/>
      <c r="K96" s="83"/>
      <c r="L96" s="83"/>
      <c r="M9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6" s="74"/>
      <c r="P96" s="74"/>
      <c r="Q96" s="113">
        <f>IF(AND(TestingDataBldg9[[#This Row],[Remediation Material Costs]]="[enter $]",TestingDataBldg9[[#This Row],[Remediation Labor Costs]]="[enter $]"),"[autofill]",SUM(TestingDataBldg9[[#This Row],[Remediation Material Costs]:[Remediation Labor Costs]]))</f>
        <v>0</v>
      </c>
      <c r="R96" s="29"/>
    </row>
    <row r="97" spans="2:18" x14ac:dyDescent="0.25">
      <c r="B97" s="26"/>
      <c r="C97" s="30"/>
      <c r="D97" s="27"/>
      <c r="E97" s="28"/>
      <c r="F97" s="28"/>
      <c r="G97" s="28"/>
      <c r="H97" s="28"/>
      <c r="I97" s="74"/>
      <c r="J97" s="74"/>
      <c r="K97" s="83"/>
      <c r="L97" s="83"/>
      <c r="M9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7" s="74"/>
      <c r="P97" s="74"/>
      <c r="Q97" s="113">
        <f>IF(AND(TestingDataBldg9[[#This Row],[Remediation Material Costs]]="[enter $]",TestingDataBldg9[[#This Row],[Remediation Labor Costs]]="[enter $]"),"[autofill]",SUM(TestingDataBldg9[[#This Row],[Remediation Material Costs]:[Remediation Labor Costs]]))</f>
        <v>0</v>
      </c>
      <c r="R97" s="29"/>
    </row>
    <row r="98" spans="2:18" x14ac:dyDescent="0.25">
      <c r="B98" s="26"/>
      <c r="C98" s="30"/>
      <c r="D98" s="27"/>
      <c r="E98" s="28"/>
      <c r="F98" s="28"/>
      <c r="G98" s="28"/>
      <c r="H98" s="28"/>
      <c r="I98" s="74"/>
      <c r="J98" s="74"/>
      <c r="K98" s="83"/>
      <c r="L98" s="83"/>
      <c r="M9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8" s="74"/>
      <c r="P98" s="74"/>
      <c r="Q98" s="113">
        <f>IF(AND(TestingDataBldg9[[#This Row],[Remediation Material Costs]]="[enter $]",TestingDataBldg9[[#This Row],[Remediation Labor Costs]]="[enter $]"),"[autofill]",SUM(TestingDataBldg9[[#This Row],[Remediation Material Costs]:[Remediation Labor Costs]]))</f>
        <v>0</v>
      </c>
      <c r="R98" s="29"/>
    </row>
    <row r="99" spans="2:18" x14ac:dyDescent="0.25">
      <c r="B99" s="26"/>
      <c r="C99" s="30"/>
      <c r="D99" s="27"/>
      <c r="E99" s="28"/>
      <c r="F99" s="28"/>
      <c r="G99" s="28"/>
      <c r="H99" s="28"/>
      <c r="I99" s="74"/>
      <c r="J99" s="74"/>
      <c r="K99" s="83"/>
      <c r="L99" s="83"/>
      <c r="M9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9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99" s="74"/>
      <c r="P99" s="74"/>
      <c r="Q99" s="113">
        <f>IF(AND(TestingDataBldg9[[#This Row],[Remediation Material Costs]]="[enter $]",TestingDataBldg9[[#This Row],[Remediation Labor Costs]]="[enter $]"),"[autofill]",SUM(TestingDataBldg9[[#This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0" s="74"/>
      <c r="P100" s="74"/>
      <c r="Q100" s="113">
        <f>IF(AND(TestingDataBldg9[[#This Row],[Remediation Material Costs]]="[enter $]",TestingDataBldg9[[#This Row],[Remediation Labor Costs]]="[enter $]"),"[autofill]",SUM(TestingDataBldg9[[#This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1" s="74"/>
      <c r="P101" s="74"/>
      <c r="Q101" s="113">
        <f>IF(AND(TestingDataBldg9[[#This Row],[Remediation Material Costs]]="[enter $]",TestingDataBldg9[[#This Row],[Remediation Labor Costs]]="[enter $]"),"[autofill]",SUM(TestingDataBldg9[[#This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2" s="74"/>
      <c r="P102" s="74"/>
      <c r="Q102" s="113">
        <f>IF(AND(TestingDataBldg9[[#This Row],[Remediation Material Costs]]="[enter $]",TestingDataBldg9[[#This Row],[Remediation Labor Costs]]="[enter $]"),"[autofill]",SUM(TestingDataBldg9[[#This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3" s="74"/>
      <c r="P103" s="74"/>
      <c r="Q103" s="113">
        <f>IF(AND(TestingDataBldg9[[#This Row],[Remediation Material Costs]]="[enter $]",TestingDataBldg9[[#This Row],[Remediation Labor Costs]]="[enter $]"),"[autofill]",SUM(TestingDataBldg9[[#This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4" s="74"/>
      <c r="P104" s="74"/>
      <c r="Q104" s="113">
        <f>IF(AND(TestingDataBldg9[[#This Row],[Remediation Material Costs]]="[enter $]",TestingDataBldg9[[#This Row],[Remediation Labor Costs]]="[enter $]"),"[autofill]",SUM(TestingDataBldg9[[#This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5" s="74"/>
      <c r="P105" s="74"/>
      <c r="Q105" s="113">
        <f>IF(AND(TestingDataBldg9[[#This Row],[Remediation Material Costs]]="[enter $]",TestingDataBldg9[[#This Row],[Remediation Labor Costs]]="[enter $]"),"[autofill]",SUM(TestingDataBldg9[[#This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6" s="74"/>
      <c r="P106" s="74"/>
      <c r="Q106" s="113">
        <f>IF(AND(TestingDataBldg9[[#This Row],[Remediation Material Costs]]="[enter $]",TestingDataBldg9[[#This Row],[Remediation Labor Costs]]="[enter $]"),"[autofill]",SUM(TestingDataBldg9[[#This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7" s="74"/>
      <c r="P107" s="74"/>
      <c r="Q107" s="113">
        <f>IF(AND(TestingDataBldg9[[#This Row],[Remediation Material Costs]]="[enter $]",TestingDataBldg9[[#This Row],[Remediation Labor Costs]]="[enter $]"),"[autofill]",SUM(TestingDataBldg9[[#This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8" s="74"/>
      <c r="P108" s="74"/>
      <c r="Q108" s="113">
        <f>IF(AND(TestingDataBldg9[[#This Row],[Remediation Material Costs]]="[enter $]",TestingDataBldg9[[#This Row],[Remediation Labor Costs]]="[enter $]"),"[autofill]",SUM(TestingDataBldg9[[#This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0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09" s="74"/>
      <c r="P109" s="74"/>
      <c r="Q109" s="113">
        <f>IF(AND(TestingDataBldg9[[#This Row],[Remediation Material Costs]]="[enter $]",TestingDataBldg9[[#This Row],[Remediation Labor Costs]]="[enter $]"),"[autofill]",SUM(TestingDataBldg9[[#This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0" s="74"/>
      <c r="P110" s="74"/>
      <c r="Q110" s="113">
        <f>IF(AND(TestingDataBldg9[[#This Row],[Remediation Material Costs]]="[enter $]",TestingDataBldg9[[#This Row],[Remediation Labor Costs]]="[enter $]"),"[autofill]",SUM(TestingDataBldg9[[#This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1" s="74"/>
      <c r="P111" s="74"/>
      <c r="Q111" s="113">
        <f>IF(AND(TestingDataBldg9[[#This Row],[Remediation Material Costs]]="[enter $]",TestingDataBldg9[[#This Row],[Remediation Labor Costs]]="[enter $]"),"[autofill]",SUM(TestingDataBldg9[[#This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2" s="74"/>
      <c r="P112" s="74"/>
      <c r="Q112" s="113">
        <f>IF(AND(TestingDataBldg9[[#This Row],[Remediation Material Costs]]="[enter $]",TestingDataBldg9[[#This Row],[Remediation Labor Costs]]="[enter $]"),"[autofill]",SUM(TestingDataBldg9[[#This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3" s="74"/>
      <c r="P113" s="74"/>
      <c r="Q113" s="113">
        <f>IF(AND(TestingDataBldg9[[#This Row],[Remediation Material Costs]]="[enter $]",TestingDataBldg9[[#This Row],[Remediation Labor Costs]]="[enter $]"),"[autofill]",SUM(TestingDataBldg9[[#This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4" s="74"/>
      <c r="P114" s="74"/>
      <c r="Q114" s="113">
        <f>IF(AND(TestingDataBldg9[[#This Row],[Remediation Material Costs]]="[enter $]",TestingDataBldg9[[#This Row],[Remediation Labor Costs]]="[enter $]"),"[autofill]",SUM(TestingDataBldg9[[#This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5" s="74"/>
      <c r="P115" s="74"/>
      <c r="Q115" s="113">
        <f>IF(AND(TestingDataBldg9[[#This Row],[Remediation Material Costs]]="[enter $]",TestingDataBldg9[[#This Row],[Remediation Labor Costs]]="[enter $]"),"[autofill]",SUM(TestingDataBldg9[[#This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6" s="74"/>
      <c r="P116" s="74"/>
      <c r="Q116" s="113">
        <f>IF(AND(TestingDataBldg9[[#This Row],[Remediation Material Costs]]="[enter $]",TestingDataBldg9[[#This Row],[Remediation Labor Costs]]="[enter $]"),"[autofill]",SUM(TestingDataBldg9[[#This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7" s="74"/>
      <c r="P117" s="74"/>
      <c r="Q117" s="113">
        <f>IF(AND(TestingDataBldg9[[#This Row],[Remediation Material Costs]]="[enter $]",TestingDataBldg9[[#This Row],[Remediation Labor Costs]]="[enter $]"),"[autofill]",SUM(TestingDataBldg9[[#This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8" s="74"/>
      <c r="P118" s="74"/>
      <c r="Q118" s="113">
        <f>IF(AND(TestingDataBldg9[[#This Row],[Remediation Material Costs]]="[enter $]",TestingDataBldg9[[#This Row],[Remediation Labor Costs]]="[enter $]"),"[autofill]",SUM(TestingDataBldg9[[#This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1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19" s="74"/>
      <c r="P119" s="74"/>
      <c r="Q119" s="113">
        <f>IF(AND(TestingDataBldg9[[#This Row],[Remediation Material Costs]]="[enter $]",TestingDataBldg9[[#This Row],[Remediation Labor Costs]]="[enter $]"),"[autofill]",SUM(TestingDataBldg9[[#This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0" s="74"/>
      <c r="P120" s="74"/>
      <c r="Q120" s="113">
        <f>IF(AND(TestingDataBldg9[[#This Row],[Remediation Material Costs]]="[enter $]",TestingDataBldg9[[#This Row],[Remediation Labor Costs]]="[enter $]"),"[autofill]",SUM(TestingDataBldg9[[#This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1" s="74"/>
      <c r="P121" s="74"/>
      <c r="Q121" s="113">
        <f>IF(AND(TestingDataBldg9[[#This Row],[Remediation Material Costs]]="[enter $]",TestingDataBldg9[[#This Row],[Remediation Labor Costs]]="[enter $]"),"[autofill]",SUM(TestingDataBldg9[[#This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2" s="74"/>
      <c r="P122" s="74"/>
      <c r="Q122" s="113">
        <f>IF(AND(TestingDataBldg9[[#This Row],[Remediation Material Costs]]="[enter $]",TestingDataBldg9[[#This Row],[Remediation Labor Costs]]="[enter $]"),"[autofill]",SUM(TestingDataBldg9[[#This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3" s="74"/>
      <c r="P123" s="74"/>
      <c r="Q123" s="113">
        <f>IF(AND(TestingDataBldg9[[#This Row],[Remediation Material Costs]]="[enter $]",TestingDataBldg9[[#This Row],[Remediation Labor Costs]]="[enter $]"),"[autofill]",SUM(TestingDataBldg9[[#This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4" s="74"/>
      <c r="P124" s="74"/>
      <c r="Q124" s="113">
        <f>IF(AND(TestingDataBldg9[[#This Row],[Remediation Material Costs]]="[enter $]",TestingDataBldg9[[#This Row],[Remediation Labor Costs]]="[enter $]"),"[autofill]",SUM(TestingDataBldg9[[#This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5" s="74"/>
      <c r="P125" s="74"/>
      <c r="Q125" s="113">
        <f>IF(AND(TestingDataBldg9[[#This Row],[Remediation Material Costs]]="[enter $]",TestingDataBldg9[[#This Row],[Remediation Labor Costs]]="[enter $]"),"[autofill]",SUM(TestingDataBldg9[[#This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6" s="74"/>
      <c r="P126" s="74"/>
      <c r="Q126" s="113">
        <f>IF(AND(TestingDataBldg9[[#This Row],[Remediation Material Costs]]="[enter $]",TestingDataBldg9[[#This Row],[Remediation Labor Costs]]="[enter $]"),"[autofill]",SUM(TestingDataBldg9[[#This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7" s="74"/>
      <c r="P127" s="74"/>
      <c r="Q127" s="113">
        <f>IF(AND(TestingDataBldg9[[#This Row],[Remediation Material Costs]]="[enter $]",TestingDataBldg9[[#This Row],[Remediation Labor Costs]]="[enter $]"),"[autofill]",SUM(TestingDataBldg9[[#This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8" s="74"/>
      <c r="P128" s="74"/>
      <c r="Q128" s="113">
        <f>IF(AND(TestingDataBldg9[[#This Row],[Remediation Material Costs]]="[enter $]",TestingDataBldg9[[#This Row],[Remediation Labor Costs]]="[enter $]"),"[autofill]",SUM(TestingDataBldg9[[#This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2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29" s="74"/>
      <c r="P129" s="74"/>
      <c r="Q129" s="113">
        <f>IF(AND(TestingDataBldg9[[#This Row],[Remediation Material Costs]]="[enter $]",TestingDataBldg9[[#This Row],[Remediation Labor Costs]]="[enter $]"),"[autofill]",SUM(TestingDataBldg9[[#This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0" s="74"/>
      <c r="P130" s="74"/>
      <c r="Q130" s="113">
        <f>IF(AND(TestingDataBldg9[[#This Row],[Remediation Material Costs]]="[enter $]",TestingDataBldg9[[#This Row],[Remediation Labor Costs]]="[enter $]"),"[autofill]",SUM(TestingDataBldg9[[#This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1" s="74"/>
      <c r="P131" s="74"/>
      <c r="Q131" s="113">
        <f>IF(AND(TestingDataBldg9[[#This Row],[Remediation Material Costs]]="[enter $]",TestingDataBldg9[[#This Row],[Remediation Labor Costs]]="[enter $]"),"[autofill]",SUM(TestingDataBldg9[[#This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2" s="74"/>
      <c r="P132" s="74"/>
      <c r="Q132" s="113">
        <f>IF(AND(TestingDataBldg9[[#This Row],[Remediation Material Costs]]="[enter $]",TestingDataBldg9[[#This Row],[Remediation Labor Costs]]="[enter $]"),"[autofill]",SUM(TestingDataBldg9[[#This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3" s="74"/>
      <c r="P133" s="74"/>
      <c r="Q133" s="113">
        <f>IF(AND(TestingDataBldg9[[#This Row],[Remediation Material Costs]]="[enter $]",TestingDataBldg9[[#This Row],[Remediation Labor Costs]]="[enter $]"),"[autofill]",SUM(TestingDataBldg9[[#This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4" s="74"/>
      <c r="P134" s="74"/>
      <c r="Q134" s="113">
        <f>IF(AND(TestingDataBldg9[[#This Row],[Remediation Material Costs]]="[enter $]",TestingDataBldg9[[#This Row],[Remediation Labor Costs]]="[enter $]"),"[autofill]",SUM(TestingDataBldg9[[#This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5" s="74"/>
      <c r="P135" s="74"/>
      <c r="Q135" s="113">
        <f>IF(AND(TestingDataBldg9[[#This Row],[Remediation Material Costs]]="[enter $]",TestingDataBldg9[[#This Row],[Remediation Labor Costs]]="[enter $]"),"[autofill]",SUM(TestingDataBldg9[[#This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6" s="74"/>
      <c r="P136" s="74"/>
      <c r="Q136" s="113">
        <f>IF(AND(TestingDataBldg9[[#This Row],[Remediation Material Costs]]="[enter $]",TestingDataBldg9[[#This Row],[Remediation Labor Costs]]="[enter $]"),"[autofill]",SUM(TestingDataBldg9[[#This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7" s="74"/>
      <c r="P137" s="74"/>
      <c r="Q137" s="113">
        <f>IF(AND(TestingDataBldg9[[#This Row],[Remediation Material Costs]]="[enter $]",TestingDataBldg9[[#This Row],[Remediation Labor Costs]]="[enter $]"),"[autofill]",SUM(TestingDataBldg9[[#This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8" s="74"/>
      <c r="P138" s="74"/>
      <c r="Q138" s="113">
        <f>IF(AND(TestingDataBldg9[[#This Row],[Remediation Material Costs]]="[enter $]",TestingDataBldg9[[#This Row],[Remediation Labor Costs]]="[enter $]"),"[autofill]",SUM(TestingDataBldg9[[#This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3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39" s="74"/>
      <c r="P139" s="74"/>
      <c r="Q139" s="113">
        <f>IF(AND(TestingDataBldg9[[#This Row],[Remediation Material Costs]]="[enter $]",TestingDataBldg9[[#This Row],[Remediation Labor Costs]]="[enter $]"),"[autofill]",SUM(TestingDataBldg9[[#This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0" s="74"/>
      <c r="P140" s="74"/>
      <c r="Q140" s="113">
        <f>IF(AND(TestingDataBldg9[[#This Row],[Remediation Material Costs]]="[enter $]",TestingDataBldg9[[#This Row],[Remediation Labor Costs]]="[enter $]"),"[autofill]",SUM(TestingDataBldg9[[#This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1" s="74"/>
      <c r="P141" s="74"/>
      <c r="Q141" s="113">
        <f>IF(AND(TestingDataBldg9[[#This Row],[Remediation Material Costs]]="[enter $]",TestingDataBldg9[[#This Row],[Remediation Labor Costs]]="[enter $]"),"[autofill]",SUM(TestingDataBldg9[[#This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2" s="74"/>
      <c r="P142" s="74"/>
      <c r="Q142" s="113">
        <f>IF(AND(TestingDataBldg9[[#This Row],[Remediation Material Costs]]="[enter $]",TestingDataBldg9[[#This Row],[Remediation Labor Costs]]="[enter $]"),"[autofill]",SUM(TestingDataBldg9[[#This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3" s="74"/>
      <c r="P143" s="74"/>
      <c r="Q143" s="113">
        <f>IF(AND(TestingDataBldg9[[#This Row],[Remediation Material Costs]]="[enter $]",TestingDataBldg9[[#This Row],[Remediation Labor Costs]]="[enter $]"),"[autofill]",SUM(TestingDataBldg9[[#This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4" s="74"/>
      <c r="P144" s="74"/>
      <c r="Q144" s="113">
        <f>IF(AND(TestingDataBldg9[[#This Row],[Remediation Material Costs]]="[enter $]",TestingDataBldg9[[#This Row],[Remediation Labor Costs]]="[enter $]"),"[autofill]",SUM(TestingDataBldg9[[#This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5" s="74"/>
      <c r="P145" s="74"/>
      <c r="Q145" s="113">
        <f>IF(AND(TestingDataBldg9[[#This Row],[Remediation Material Costs]]="[enter $]",TestingDataBldg9[[#This Row],[Remediation Labor Costs]]="[enter $]"),"[autofill]",SUM(TestingDataBldg9[[#This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6" s="74"/>
      <c r="P146" s="74"/>
      <c r="Q146" s="113">
        <f>IF(AND(TestingDataBldg9[[#This Row],[Remediation Material Costs]]="[enter $]",TestingDataBldg9[[#This Row],[Remediation Labor Costs]]="[enter $]"),"[autofill]",SUM(TestingDataBldg9[[#This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7" s="74"/>
      <c r="P147" s="74"/>
      <c r="Q147" s="113">
        <f>IF(AND(TestingDataBldg9[[#This Row],[Remediation Material Costs]]="[enter $]",TestingDataBldg9[[#This Row],[Remediation Labor Costs]]="[enter $]"),"[autofill]",SUM(TestingDataBldg9[[#This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8" s="74"/>
      <c r="P148" s="74"/>
      <c r="Q148" s="113">
        <f>IF(AND(TestingDataBldg9[[#This Row],[Remediation Material Costs]]="[enter $]",TestingDataBldg9[[#This Row],[Remediation Labor Costs]]="[enter $]"),"[autofill]",SUM(TestingDataBldg9[[#This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4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49" s="74"/>
      <c r="P149" s="74"/>
      <c r="Q149" s="113">
        <f>IF(AND(TestingDataBldg9[[#This Row],[Remediation Material Costs]]="[enter $]",TestingDataBldg9[[#This Row],[Remediation Labor Costs]]="[enter $]"),"[autofill]",SUM(TestingDataBldg9[[#This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0" s="74"/>
      <c r="P150" s="74"/>
      <c r="Q150" s="113">
        <f>IF(AND(TestingDataBldg9[[#This Row],[Remediation Material Costs]]="[enter $]",TestingDataBldg9[[#This Row],[Remediation Labor Costs]]="[enter $]"),"[autofill]",SUM(TestingDataBldg9[[#This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1" s="74"/>
      <c r="P151" s="74"/>
      <c r="Q151" s="113">
        <f>IF(AND(TestingDataBldg9[[#This Row],[Remediation Material Costs]]="[enter $]",TestingDataBldg9[[#This Row],[Remediation Labor Costs]]="[enter $]"),"[autofill]",SUM(TestingDataBldg9[[#This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2" s="74"/>
      <c r="P152" s="74"/>
      <c r="Q152" s="113">
        <f>IF(AND(TestingDataBldg9[[#This Row],[Remediation Material Costs]]="[enter $]",TestingDataBldg9[[#This Row],[Remediation Labor Costs]]="[enter $]"),"[autofill]",SUM(TestingDataBldg9[[#This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3" s="74"/>
      <c r="P153" s="74"/>
      <c r="Q153" s="113">
        <f>IF(AND(TestingDataBldg9[[#This Row],[Remediation Material Costs]]="[enter $]",TestingDataBldg9[[#This Row],[Remediation Labor Costs]]="[enter $]"),"[autofill]",SUM(TestingDataBldg9[[#This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4" s="74"/>
      <c r="P154" s="74"/>
      <c r="Q154" s="113">
        <f>IF(AND(TestingDataBldg9[[#This Row],[Remediation Material Costs]]="[enter $]",TestingDataBldg9[[#This Row],[Remediation Labor Costs]]="[enter $]"),"[autofill]",SUM(TestingDataBldg9[[#This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5" s="74"/>
      <c r="P155" s="74"/>
      <c r="Q155" s="113">
        <f>IF(AND(TestingDataBldg9[[#This Row],[Remediation Material Costs]]="[enter $]",TestingDataBldg9[[#This Row],[Remediation Labor Costs]]="[enter $]"),"[autofill]",SUM(TestingDataBldg9[[#This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6" s="74"/>
      <c r="P156" s="74"/>
      <c r="Q156" s="113">
        <f>IF(AND(TestingDataBldg9[[#This Row],[Remediation Material Costs]]="[enter $]",TestingDataBldg9[[#This Row],[Remediation Labor Costs]]="[enter $]"),"[autofill]",SUM(TestingDataBldg9[[#This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7" s="74"/>
      <c r="P157" s="74"/>
      <c r="Q157" s="113">
        <f>IF(AND(TestingDataBldg9[[#This Row],[Remediation Material Costs]]="[enter $]",TestingDataBldg9[[#This Row],[Remediation Labor Costs]]="[enter $]"),"[autofill]",SUM(TestingDataBldg9[[#This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8" s="74"/>
      <c r="P158" s="74"/>
      <c r="Q158" s="113">
        <f>IF(AND(TestingDataBldg9[[#This Row],[Remediation Material Costs]]="[enter $]",TestingDataBldg9[[#This Row],[Remediation Labor Costs]]="[enter $]"),"[autofill]",SUM(TestingDataBldg9[[#This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5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59" s="74"/>
      <c r="P159" s="74"/>
      <c r="Q159" s="113">
        <f>IF(AND(TestingDataBldg9[[#This Row],[Remediation Material Costs]]="[enter $]",TestingDataBldg9[[#This Row],[Remediation Labor Costs]]="[enter $]"),"[autofill]",SUM(TestingDataBldg9[[#This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0" s="74"/>
      <c r="P160" s="74"/>
      <c r="Q160" s="113">
        <f>IF(AND(TestingDataBldg9[[#This Row],[Remediation Material Costs]]="[enter $]",TestingDataBldg9[[#This Row],[Remediation Labor Costs]]="[enter $]"),"[autofill]",SUM(TestingDataBldg9[[#This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1" s="74"/>
      <c r="P161" s="74"/>
      <c r="Q161" s="113">
        <f>IF(AND(TestingDataBldg9[[#This Row],[Remediation Material Costs]]="[enter $]",TestingDataBldg9[[#This Row],[Remediation Labor Costs]]="[enter $]"),"[autofill]",SUM(TestingDataBldg9[[#This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2" s="74"/>
      <c r="P162" s="74"/>
      <c r="Q162" s="113">
        <f>IF(AND(TestingDataBldg9[[#This Row],[Remediation Material Costs]]="[enter $]",TestingDataBldg9[[#This Row],[Remediation Labor Costs]]="[enter $]"),"[autofill]",SUM(TestingDataBldg9[[#This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3" s="74"/>
      <c r="P163" s="74"/>
      <c r="Q163" s="113">
        <f>IF(AND(TestingDataBldg9[[#This Row],[Remediation Material Costs]]="[enter $]",TestingDataBldg9[[#This Row],[Remediation Labor Costs]]="[enter $]"),"[autofill]",SUM(TestingDataBldg9[[#This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4" s="74"/>
      <c r="P164" s="74"/>
      <c r="Q164" s="113">
        <f>IF(AND(TestingDataBldg9[[#This Row],[Remediation Material Costs]]="[enter $]",TestingDataBldg9[[#This Row],[Remediation Labor Costs]]="[enter $]"),"[autofill]",SUM(TestingDataBldg9[[#This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5" s="74"/>
      <c r="P165" s="74"/>
      <c r="Q165" s="113">
        <f>IF(AND(TestingDataBldg9[[#This Row],[Remediation Material Costs]]="[enter $]",TestingDataBldg9[[#This Row],[Remediation Labor Costs]]="[enter $]"),"[autofill]",SUM(TestingDataBldg9[[#This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6" s="74"/>
      <c r="P166" s="74"/>
      <c r="Q166" s="113">
        <f>IF(AND(TestingDataBldg9[[#This Row],[Remediation Material Costs]]="[enter $]",TestingDataBldg9[[#This Row],[Remediation Labor Costs]]="[enter $]"),"[autofill]",SUM(TestingDataBldg9[[#This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7" s="74"/>
      <c r="P167" s="74"/>
      <c r="Q167" s="113">
        <f>IF(AND(TestingDataBldg9[[#This Row],[Remediation Material Costs]]="[enter $]",TestingDataBldg9[[#This Row],[Remediation Labor Costs]]="[enter $]"),"[autofill]",SUM(TestingDataBldg9[[#This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8" s="74"/>
      <c r="P168" s="74"/>
      <c r="Q168" s="113">
        <f>IF(AND(TestingDataBldg9[[#This Row],[Remediation Material Costs]]="[enter $]",TestingDataBldg9[[#This Row],[Remediation Labor Costs]]="[enter $]"),"[autofill]",SUM(TestingDataBldg9[[#This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6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69" s="74"/>
      <c r="P169" s="74"/>
      <c r="Q169" s="113">
        <f>IF(AND(TestingDataBldg9[[#This Row],[Remediation Material Costs]]="[enter $]",TestingDataBldg9[[#This Row],[Remediation Labor Costs]]="[enter $]"),"[autofill]",SUM(TestingDataBldg9[[#This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0" s="74"/>
      <c r="P170" s="74"/>
      <c r="Q170" s="113">
        <f>IF(AND(TestingDataBldg9[[#This Row],[Remediation Material Costs]]="[enter $]",TestingDataBldg9[[#This Row],[Remediation Labor Costs]]="[enter $]"),"[autofill]",SUM(TestingDataBldg9[[#This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1" s="74"/>
      <c r="P171" s="74"/>
      <c r="Q171" s="113">
        <f>IF(AND(TestingDataBldg9[[#This Row],[Remediation Material Costs]]="[enter $]",TestingDataBldg9[[#This Row],[Remediation Labor Costs]]="[enter $]"),"[autofill]",SUM(TestingDataBldg9[[#This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2" s="74"/>
      <c r="P172" s="74"/>
      <c r="Q172" s="113">
        <f>IF(AND(TestingDataBldg9[[#This Row],[Remediation Material Costs]]="[enter $]",TestingDataBldg9[[#This Row],[Remediation Labor Costs]]="[enter $]"),"[autofill]",SUM(TestingDataBldg9[[#This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3" s="74"/>
      <c r="P173" s="74"/>
      <c r="Q173" s="113">
        <f>IF(AND(TestingDataBldg9[[#This Row],[Remediation Material Costs]]="[enter $]",TestingDataBldg9[[#This Row],[Remediation Labor Costs]]="[enter $]"),"[autofill]",SUM(TestingDataBldg9[[#This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4" s="74"/>
      <c r="P174" s="74"/>
      <c r="Q174" s="113">
        <f>IF(AND(TestingDataBldg9[[#This Row],[Remediation Material Costs]]="[enter $]",TestingDataBldg9[[#This Row],[Remediation Labor Costs]]="[enter $]"),"[autofill]",SUM(TestingDataBldg9[[#This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5" s="74"/>
      <c r="P175" s="74"/>
      <c r="Q175" s="113">
        <f>IF(AND(TestingDataBldg9[[#This Row],[Remediation Material Costs]]="[enter $]",TestingDataBldg9[[#This Row],[Remediation Labor Costs]]="[enter $]"),"[autofill]",SUM(TestingDataBldg9[[#This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6" s="74"/>
      <c r="P176" s="74"/>
      <c r="Q176" s="113">
        <f>IF(AND(TestingDataBldg9[[#This Row],[Remediation Material Costs]]="[enter $]",TestingDataBldg9[[#This Row],[Remediation Labor Costs]]="[enter $]"),"[autofill]",SUM(TestingDataBldg9[[#This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7" s="74"/>
      <c r="P177" s="74"/>
      <c r="Q177" s="113">
        <f>IF(AND(TestingDataBldg9[[#This Row],[Remediation Material Costs]]="[enter $]",TestingDataBldg9[[#This Row],[Remediation Labor Costs]]="[enter $]"),"[autofill]",SUM(TestingDataBldg9[[#This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8" s="74"/>
      <c r="P178" s="74"/>
      <c r="Q178" s="113">
        <f>IF(AND(TestingDataBldg9[[#This Row],[Remediation Material Costs]]="[enter $]",TestingDataBldg9[[#This Row],[Remediation Labor Costs]]="[enter $]"),"[autofill]",SUM(TestingDataBldg9[[#This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7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79" s="74"/>
      <c r="P179" s="74"/>
      <c r="Q179" s="113">
        <f>IF(AND(TestingDataBldg9[[#This Row],[Remediation Material Costs]]="[enter $]",TestingDataBldg9[[#This Row],[Remediation Labor Costs]]="[enter $]"),"[autofill]",SUM(TestingDataBldg9[[#This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0" s="74"/>
      <c r="P180" s="74"/>
      <c r="Q180" s="113">
        <f>IF(AND(TestingDataBldg9[[#This Row],[Remediation Material Costs]]="[enter $]",TestingDataBldg9[[#This Row],[Remediation Labor Costs]]="[enter $]"),"[autofill]",SUM(TestingDataBldg9[[#This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1" s="74"/>
      <c r="P181" s="74"/>
      <c r="Q181" s="113">
        <f>IF(AND(TestingDataBldg9[[#This Row],[Remediation Material Costs]]="[enter $]",TestingDataBldg9[[#This Row],[Remediation Labor Costs]]="[enter $]"),"[autofill]",SUM(TestingDataBldg9[[#This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2" s="74"/>
      <c r="P182" s="74"/>
      <c r="Q182" s="113">
        <f>IF(AND(TestingDataBldg9[[#This Row],[Remediation Material Costs]]="[enter $]",TestingDataBldg9[[#This Row],[Remediation Labor Costs]]="[enter $]"),"[autofill]",SUM(TestingDataBldg9[[#This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3" s="74"/>
      <c r="P183" s="74"/>
      <c r="Q183" s="113">
        <f>IF(AND(TestingDataBldg9[[#This Row],[Remediation Material Costs]]="[enter $]",TestingDataBldg9[[#This Row],[Remediation Labor Costs]]="[enter $]"),"[autofill]",SUM(TestingDataBldg9[[#This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4" s="74"/>
      <c r="P184" s="74"/>
      <c r="Q184" s="113">
        <f>IF(AND(TestingDataBldg9[[#This Row],[Remediation Material Costs]]="[enter $]",TestingDataBldg9[[#This Row],[Remediation Labor Costs]]="[enter $]"),"[autofill]",SUM(TestingDataBldg9[[#This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5" s="74"/>
      <c r="P185" s="74"/>
      <c r="Q185" s="113">
        <f>IF(AND(TestingDataBldg9[[#This Row],[Remediation Material Costs]]="[enter $]",TestingDataBldg9[[#This Row],[Remediation Labor Costs]]="[enter $]"),"[autofill]",SUM(TestingDataBldg9[[#This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6" s="74"/>
      <c r="P186" s="74"/>
      <c r="Q186" s="113">
        <f>IF(AND(TestingDataBldg9[[#This Row],[Remediation Material Costs]]="[enter $]",TestingDataBldg9[[#This Row],[Remediation Labor Costs]]="[enter $]"),"[autofill]",SUM(TestingDataBldg9[[#This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7" s="74"/>
      <c r="P187" s="74"/>
      <c r="Q187" s="113">
        <f>IF(AND(TestingDataBldg9[[#This Row],[Remediation Material Costs]]="[enter $]",TestingDataBldg9[[#This Row],[Remediation Labor Costs]]="[enter $]"),"[autofill]",SUM(TestingDataBldg9[[#This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8" s="74"/>
      <c r="P188" s="74"/>
      <c r="Q188" s="113">
        <f>IF(AND(TestingDataBldg9[[#This Row],[Remediation Material Costs]]="[enter $]",TestingDataBldg9[[#This Row],[Remediation Labor Costs]]="[enter $]"),"[autofill]",SUM(TestingDataBldg9[[#This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8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89" s="74"/>
      <c r="P189" s="74"/>
      <c r="Q189" s="113">
        <f>IF(AND(TestingDataBldg9[[#This Row],[Remediation Material Costs]]="[enter $]",TestingDataBldg9[[#This Row],[Remediation Labor Costs]]="[enter $]"),"[autofill]",SUM(TestingDataBldg9[[#This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0" s="74"/>
      <c r="P190" s="74"/>
      <c r="Q190" s="113">
        <f>IF(AND(TestingDataBldg9[[#This Row],[Remediation Material Costs]]="[enter $]",TestingDataBldg9[[#This Row],[Remediation Labor Costs]]="[enter $]"),"[autofill]",SUM(TestingDataBldg9[[#This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1" s="74"/>
      <c r="P191" s="74"/>
      <c r="Q191" s="113">
        <f>IF(AND(TestingDataBldg9[[#This Row],[Remediation Material Costs]]="[enter $]",TestingDataBldg9[[#This Row],[Remediation Labor Costs]]="[enter $]"),"[autofill]",SUM(TestingDataBldg9[[#This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2" s="74"/>
      <c r="P192" s="74"/>
      <c r="Q192" s="113">
        <f>IF(AND(TestingDataBldg9[[#This Row],[Remediation Material Costs]]="[enter $]",TestingDataBldg9[[#This Row],[Remediation Labor Costs]]="[enter $]"),"[autofill]",SUM(TestingDataBldg9[[#This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3" s="74"/>
      <c r="P193" s="74"/>
      <c r="Q193" s="113">
        <f>IF(AND(TestingDataBldg9[[#This Row],[Remediation Material Costs]]="[enter $]",TestingDataBldg9[[#This Row],[Remediation Labor Costs]]="[enter $]"),"[autofill]",SUM(TestingDataBldg9[[#This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4" s="74"/>
      <c r="P194" s="74"/>
      <c r="Q194" s="113">
        <f>IF(AND(TestingDataBldg9[[#This Row],[Remediation Material Costs]]="[enter $]",TestingDataBldg9[[#This Row],[Remediation Labor Costs]]="[enter $]"),"[autofill]",SUM(TestingDataBldg9[[#This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5" s="74"/>
      <c r="P195" s="74"/>
      <c r="Q195" s="113">
        <f>IF(AND(TestingDataBldg9[[#This Row],[Remediation Material Costs]]="[enter $]",TestingDataBldg9[[#This Row],[Remediation Labor Costs]]="[enter $]"),"[autofill]",SUM(TestingDataBldg9[[#This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6" s="74"/>
      <c r="P196" s="74"/>
      <c r="Q196" s="113">
        <f>IF(AND(TestingDataBldg9[[#This Row],[Remediation Material Costs]]="[enter $]",TestingDataBldg9[[#This Row],[Remediation Labor Costs]]="[enter $]"),"[autofill]",SUM(TestingDataBldg9[[#This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7" s="74"/>
      <c r="P197" s="74"/>
      <c r="Q197" s="113">
        <f>IF(AND(TestingDataBldg9[[#This Row],[Remediation Material Costs]]="[enter $]",TestingDataBldg9[[#This Row],[Remediation Labor Costs]]="[enter $]"),"[autofill]",SUM(TestingDataBldg9[[#This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8" s="74"/>
      <c r="P198" s="74"/>
      <c r="Q198" s="113">
        <f>IF(AND(TestingDataBldg9[[#This Row],[Remediation Material Costs]]="[enter $]",TestingDataBldg9[[#This Row],[Remediation Labor Costs]]="[enter $]"),"[autofill]",SUM(TestingDataBldg9[[#This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19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199" s="74"/>
      <c r="P199" s="74"/>
      <c r="Q199" s="113">
        <f>IF(AND(TestingDataBldg9[[#This Row],[Remediation Material Costs]]="[enter $]",TestingDataBldg9[[#This Row],[Remediation Labor Costs]]="[enter $]"),"[autofill]",SUM(TestingDataBldg9[[#This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0" s="74"/>
      <c r="P200" s="74"/>
      <c r="Q200" s="113">
        <f>IF(AND(TestingDataBldg9[[#This Row],[Remediation Material Costs]]="[enter $]",TestingDataBldg9[[#This Row],[Remediation Labor Costs]]="[enter $]"),"[autofill]",SUM(TestingDataBldg9[[#This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1" s="74"/>
      <c r="P201" s="74"/>
      <c r="Q201" s="113">
        <f>IF(AND(TestingDataBldg9[[#This Row],[Remediation Material Costs]]="[enter $]",TestingDataBldg9[[#This Row],[Remediation Labor Costs]]="[enter $]"),"[autofill]",SUM(TestingDataBldg9[[#This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2" s="74"/>
      <c r="P202" s="74"/>
      <c r="Q202" s="113">
        <f>IF(AND(TestingDataBldg9[[#This Row],[Remediation Material Costs]]="[enter $]",TestingDataBldg9[[#This Row],[Remediation Labor Costs]]="[enter $]"),"[autofill]",SUM(TestingDataBldg9[[#This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3" s="74"/>
      <c r="P203" s="74"/>
      <c r="Q203" s="113">
        <f>IF(AND(TestingDataBldg9[[#This Row],[Remediation Material Costs]]="[enter $]",TestingDataBldg9[[#This Row],[Remediation Labor Costs]]="[enter $]"),"[autofill]",SUM(TestingDataBldg9[[#This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4" s="74"/>
      <c r="P204" s="74"/>
      <c r="Q204" s="113">
        <f>IF(AND(TestingDataBldg9[[#This Row],[Remediation Material Costs]]="[enter $]",TestingDataBldg9[[#This Row],[Remediation Labor Costs]]="[enter $]"),"[autofill]",SUM(TestingDataBldg9[[#This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5" s="74"/>
      <c r="P205" s="74"/>
      <c r="Q205" s="113">
        <f>IF(AND(TestingDataBldg9[[#This Row],[Remediation Material Costs]]="[enter $]",TestingDataBldg9[[#This Row],[Remediation Labor Costs]]="[enter $]"),"[autofill]",SUM(TestingDataBldg9[[#This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6" s="74"/>
      <c r="P206" s="74"/>
      <c r="Q206" s="113">
        <f>IF(AND(TestingDataBldg9[[#This Row],[Remediation Material Costs]]="[enter $]",TestingDataBldg9[[#This Row],[Remediation Labor Costs]]="[enter $]"),"[autofill]",SUM(TestingDataBldg9[[#This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7" s="74"/>
      <c r="P207" s="74"/>
      <c r="Q207" s="113">
        <f>IF(AND(TestingDataBldg9[[#This Row],[Remediation Material Costs]]="[enter $]",TestingDataBldg9[[#This Row],[Remediation Labor Costs]]="[enter $]"),"[autofill]",SUM(TestingDataBldg9[[#This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8" s="74"/>
      <c r="P208" s="74"/>
      <c r="Q208" s="113">
        <f>IF(AND(TestingDataBldg9[[#This Row],[Remediation Material Costs]]="[enter $]",TestingDataBldg9[[#This Row],[Remediation Labor Costs]]="[enter $]"),"[autofill]",SUM(TestingDataBldg9[[#This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0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09" s="74"/>
      <c r="P209" s="74"/>
      <c r="Q209" s="113">
        <f>IF(AND(TestingDataBldg9[[#This Row],[Remediation Material Costs]]="[enter $]",TestingDataBldg9[[#This Row],[Remediation Labor Costs]]="[enter $]"),"[autofill]",SUM(TestingDataBldg9[[#This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0" s="74"/>
      <c r="P210" s="74"/>
      <c r="Q210" s="113">
        <f>IF(AND(TestingDataBldg9[[#This Row],[Remediation Material Costs]]="[enter $]",TestingDataBldg9[[#This Row],[Remediation Labor Costs]]="[enter $]"),"[autofill]",SUM(TestingDataBldg9[[#This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1" s="74"/>
      <c r="P211" s="74"/>
      <c r="Q211" s="113">
        <f>IF(AND(TestingDataBldg9[[#This Row],[Remediation Material Costs]]="[enter $]",TestingDataBldg9[[#This Row],[Remediation Labor Costs]]="[enter $]"),"[autofill]",SUM(TestingDataBldg9[[#This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2" s="74"/>
      <c r="P212" s="74"/>
      <c r="Q212" s="113">
        <f>IF(AND(TestingDataBldg9[[#This Row],[Remediation Material Costs]]="[enter $]",TestingDataBldg9[[#This Row],[Remediation Labor Costs]]="[enter $]"),"[autofill]",SUM(TestingDataBldg9[[#This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3" s="74"/>
      <c r="P213" s="74"/>
      <c r="Q213" s="113">
        <f>IF(AND(TestingDataBldg9[[#This Row],[Remediation Material Costs]]="[enter $]",TestingDataBldg9[[#This Row],[Remediation Labor Costs]]="[enter $]"),"[autofill]",SUM(TestingDataBldg9[[#This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4" s="74"/>
      <c r="P214" s="74"/>
      <c r="Q214" s="113">
        <f>IF(AND(TestingDataBldg9[[#This Row],[Remediation Material Costs]]="[enter $]",TestingDataBldg9[[#This Row],[Remediation Labor Costs]]="[enter $]"),"[autofill]",SUM(TestingDataBldg9[[#This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5" s="74"/>
      <c r="P215" s="74"/>
      <c r="Q215" s="113">
        <f>IF(AND(TestingDataBldg9[[#This Row],[Remediation Material Costs]]="[enter $]",TestingDataBldg9[[#This Row],[Remediation Labor Costs]]="[enter $]"),"[autofill]",SUM(TestingDataBldg9[[#This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6" s="74"/>
      <c r="P216" s="74"/>
      <c r="Q216" s="113">
        <f>IF(AND(TestingDataBldg9[[#This Row],[Remediation Material Costs]]="[enter $]",TestingDataBldg9[[#This Row],[Remediation Labor Costs]]="[enter $]"),"[autofill]",SUM(TestingDataBldg9[[#This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7" s="74"/>
      <c r="P217" s="74"/>
      <c r="Q217" s="113">
        <f>IF(AND(TestingDataBldg9[[#This Row],[Remediation Material Costs]]="[enter $]",TestingDataBldg9[[#This Row],[Remediation Labor Costs]]="[enter $]"),"[autofill]",SUM(TestingDataBldg9[[#This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8" s="74"/>
      <c r="P218" s="74"/>
      <c r="Q218" s="113">
        <f>IF(AND(TestingDataBldg9[[#This Row],[Remediation Material Costs]]="[enter $]",TestingDataBldg9[[#This Row],[Remediation Labor Costs]]="[enter $]"),"[autofill]",SUM(TestingDataBldg9[[#This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1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19" s="74"/>
      <c r="P219" s="74"/>
      <c r="Q219" s="113">
        <f>IF(AND(TestingDataBldg9[[#This Row],[Remediation Material Costs]]="[enter $]",TestingDataBldg9[[#This Row],[Remediation Labor Costs]]="[enter $]"),"[autofill]",SUM(TestingDataBldg9[[#This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0" s="74"/>
      <c r="P220" s="74"/>
      <c r="Q220" s="113">
        <f>IF(AND(TestingDataBldg9[[#This Row],[Remediation Material Costs]]="[enter $]",TestingDataBldg9[[#This Row],[Remediation Labor Costs]]="[enter $]"),"[autofill]",SUM(TestingDataBldg9[[#This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1" s="74"/>
      <c r="P221" s="74"/>
      <c r="Q221" s="113">
        <f>IF(AND(TestingDataBldg9[[#This Row],[Remediation Material Costs]]="[enter $]",TestingDataBldg9[[#This Row],[Remediation Labor Costs]]="[enter $]"),"[autofill]",SUM(TestingDataBldg9[[#This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2" s="74"/>
      <c r="P222" s="74"/>
      <c r="Q222" s="113">
        <f>IF(AND(TestingDataBldg9[[#This Row],[Remediation Material Costs]]="[enter $]",TestingDataBldg9[[#This Row],[Remediation Labor Costs]]="[enter $]"),"[autofill]",SUM(TestingDataBldg9[[#This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3" s="74"/>
      <c r="P223" s="74"/>
      <c r="Q223" s="113">
        <f>IF(AND(TestingDataBldg9[[#This Row],[Remediation Material Costs]]="[enter $]",TestingDataBldg9[[#This Row],[Remediation Labor Costs]]="[enter $]"),"[autofill]",SUM(TestingDataBldg9[[#This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4" s="74"/>
      <c r="P224" s="74"/>
      <c r="Q224" s="113">
        <f>IF(AND(TestingDataBldg9[[#This Row],[Remediation Material Costs]]="[enter $]",TestingDataBldg9[[#This Row],[Remediation Labor Costs]]="[enter $]"),"[autofill]",SUM(TestingDataBldg9[[#This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5" s="74"/>
      <c r="P225" s="74"/>
      <c r="Q225" s="113">
        <f>IF(AND(TestingDataBldg9[[#This Row],[Remediation Material Costs]]="[enter $]",TestingDataBldg9[[#This Row],[Remediation Labor Costs]]="[enter $]"),"[autofill]",SUM(TestingDataBldg9[[#This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6" s="74"/>
      <c r="P226" s="74"/>
      <c r="Q226" s="113">
        <f>IF(AND(TestingDataBldg9[[#This Row],[Remediation Material Costs]]="[enter $]",TestingDataBldg9[[#This Row],[Remediation Labor Costs]]="[enter $]"),"[autofill]",SUM(TestingDataBldg9[[#This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7" s="74"/>
      <c r="P227" s="74"/>
      <c r="Q227" s="113">
        <f>IF(AND(TestingDataBldg9[[#This Row],[Remediation Material Costs]]="[enter $]",TestingDataBldg9[[#This Row],[Remediation Labor Costs]]="[enter $]"),"[autofill]",SUM(TestingDataBldg9[[#This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8" s="74"/>
      <c r="P228" s="74"/>
      <c r="Q228" s="113">
        <f>IF(AND(TestingDataBldg9[[#This Row],[Remediation Material Costs]]="[enter $]",TestingDataBldg9[[#This Row],[Remediation Labor Costs]]="[enter $]"),"[autofill]",SUM(TestingDataBldg9[[#This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2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29" s="74"/>
      <c r="P229" s="74"/>
      <c r="Q229" s="113">
        <f>IF(AND(TestingDataBldg9[[#This Row],[Remediation Material Costs]]="[enter $]",TestingDataBldg9[[#This Row],[Remediation Labor Costs]]="[enter $]"),"[autofill]",SUM(TestingDataBldg9[[#This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0" s="74"/>
      <c r="P230" s="74"/>
      <c r="Q230" s="113">
        <f>IF(AND(TestingDataBldg9[[#This Row],[Remediation Material Costs]]="[enter $]",TestingDataBldg9[[#This Row],[Remediation Labor Costs]]="[enter $]"),"[autofill]",SUM(TestingDataBldg9[[#This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1" s="74"/>
      <c r="P231" s="74"/>
      <c r="Q231" s="113">
        <f>IF(AND(TestingDataBldg9[[#This Row],[Remediation Material Costs]]="[enter $]",TestingDataBldg9[[#This Row],[Remediation Labor Costs]]="[enter $]"),"[autofill]",SUM(TestingDataBldg9[[#This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2" s="74"/>
      <c r="P232" s="74"/>
      <c r="Q232" s="113">
        <f>IF(AND(TestingDataBldg9[[#This Row],[Remediation Material Costs]]="[enter $]",TestingDataBldg9[[#This Row],[Remediation Labor Costs]]="[enter $]"),"[autofill]",SUM(TestingDataBldg9[[#This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3" s="74"/>
      <c r="P233" s="74"/>
      <c r="Q233" s="113">
        <f>IF(AND(TestingDataBldg9[[#This Row],[Remediation Material Costs]]="[enter $]",TestingDataBldg9[[#This Row],[Remediation Labor Costs]]="[enter $]"),"[autofill]",SUM(TestingDataBldg9[[#This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4" s="74"/>
      <c r="P234" s="74"/>
      <c r="Q234" s="113">
        <f>IF(AND(TestingDataBldg9[[#This Row],[Remediation Material Costs]]="[enter $]",TestingDataBldg9[[#This Row],[Remediation Labor Costs]]="[enter $]"),"[autofill]",SUM(TestingDataBldg9[[#This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5" s="74"/>
      <c r="P235" s="74"/>
      <c r="Q235" s="113">
        <f>IF(AND(TestingDataBldg9[[#This Row],[Remediation Material Costs]]="[enter $]",TestingDataBldg9[[#This Row],[Remediation Labor Costs]]="[enter $]"),"[autofill]",SUM(TestingDataBldg9[[#This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6" s="74"/>
      <c r="P236" s="74"/>
      <c r="Q236" s="113">
        <f>IF(AND(TestingDataBldg9[[#This Row],[Remediation Material Costs]]="[enter $]",TestingDataBldg9[[#This Row],[Remediation Labor Costs]]="[enter $]"),"[autofill]",SUM(TestingDataBldg9[[#This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7" s="74"/>
      <c r="P237" s="74"/>
      <c r="Q237" s="113">
        <f>IF(AND(TestingDataBldg9[[#This Row],[Remediation Material Costs]]="[enter $]",TestingDataBldg9[[#This Row],[Remediation Labor Costs]]="[enter $]"),"[autofill]",SUM(TestingDataBldg9[[#This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8" s="74"/>
      <c r="P238" s="74"/>
      <c r="Q238" s="113">
        <f>IF(AND(TestingDataBldg9[[#This Row],[Remediation Material Costs]]="[enter $]",TestingDataBldg9[[#This Row],[Remediation Labor Costs]]="[enter $]"),"[autofill]",SUM(TestingDataBldg9[[#This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3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39" s="74"/>
      <c r="P239" s="74"/>
      <c r="Q239" s="113">
        <f>IF(AND(TestingDataBldg9[[#This Row],[Remediation Material Costs]]="[enter $]",TestingDataBldg9[[#This Row],[Remediation Labor Costs]]="[enter $]"),"[autofill]",SUM(TestingDataBldg9[[#This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0" s="74"/>
      <c r="P240" s="74"/>
      <c r="Q240" s="113">
        <f>IF(AND(TestingDataBldg9[[#This Row],[Remediation Material Costs]]="[enter $]",TestingDataBldg9[[#This Row],[Remediation Labor Costs]]="[enter $]"),"[autofill]",SUM(TestingDataBldg9[[#This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1" s="74"/>
      <c r="P241" s="74"/>
      <c r="Q241" s="113">
        <f>IF(AND(TestingDataBldg9[[#This Row],[Remediation Material Costs]]="[enter $]",TestingDataBldg9[[#This Row],[Remediation Labor Costs]]="[enter $]"),"[autofill]",SUM(TestingDataBldg9[[#This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2" s="74"/>
      <c r="P242" s="74"/>
      <c r="Q242" s="113">
        <f>IF(AND(TestingDataBldg9[[#This Row],[Remediation Material Costs]]="[enter $]",TestingDataBldg9[[#This Row],[Remediation Labor Costs]]="[enter $]"),"[autofill]",SUM(TestingDataBldg9[[#This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3" s="74"/>
      <c r="P243" s="74"/>
      <c r="Q243" s="113">
        <f>IF(AND(TestingDataBldg9[[#This Row],[Remediation Material Costs]]="[enter $]",TestingDataBldg9[[#This Row],[Remediation Labor Costs]]="[enter $]"),"[autofill]",SUM(TestingDataBldg9[[#This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4" s="74"/>
      <c r="P244" s="74"/>
      <c r="Q244" s="113">
        <f>IF(AND(TestingDataBldg9[[#This Row],[Remediation Material Costs]]="[enter $]",TestingDataBldg9[[#This Row],[Remediation Labor Costs]]="[enter $]"),"[autofill]",SUM(TestingDataBldg9[[#This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5" s="74"/>
      <c r="P245" s="74"/>
      <c r="Q245" s="113">
        <f>IF(AND(TestingDataBldg9[[#This Row],[Remediation Material Costs]]="[enter $]",TestingDataBldg9[[#This Row],[Remediation Labor Costs]]="[enter $]"),"[autofill]",SUM(TestingDataBldg9[[#This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6" s="74"/>
      <c r="P246" s="74"/>
      <c r="Q246" s="113">
        <f>IF(AND(TestingDataBldg9[[#This Row],[Remediation Material Costs]]="[enter $]",TestingDataBldg9[[#This Row],[Remediation Labor Costs]]="[enter $]"),"[autofill]",SUM(TestingDataBldg9[[#This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7" s="74"/>
      <c r="P247" s="74"/>
      <c r="Q247" s="113">
        <f>IF(AND(TestingDataBldg9[[#This Row],[Remediation Material Costs]]="[enter $]",TestingDataBldg9[[#This Row],[Remediation Labor Costs]]="[enter $]"),"[autofill]",SUM(TestingDataBldg9[[#This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8" s="74"/>
      <c r="P248" s="74"/>
      <c r="Q248" s="113">
        <f>IF(AND(TestingDataBldg9[[#This Row],[Remediation Material Costs]]="[enter $]",TestingDataBldg9[[#This Row],[Remediation Labor Costs]]="[enter $]"),"[autofill]",SUM(TestingDataBldg9[[#This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4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49" s="74"/>
      <c r="P249" s="74"/>
      <c r="Q249" s="113">
        <f>IF(AND(TestingDataBldg9[[#This Row],[Remediation Material Costs]]="[enter $]",TestingDataBldg9[[#This Row],[Remediation Labor Costs]]="[enter $]"),"[autofill]",SUM(TestingDataBldg9[[#This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0" s="74"/>
      <c r="P250" s="74"/>
      <c r="Q250" s="113">
        <f>IF(AND(TestingDataBldg9[[#This Row],[Remediation Material Costs]]="[enter $]",TestingDataBldg9[[#This Row],[Remediation Labor Costs]]="[enter $]"),"[autofill]",SUM(TestingDataBldg9[[#This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1" s="74"/>
      <c r="P251" s="74"/>
      <c r="Q251" s="113">
        <f>IF(AND(TestingDataBldg9[[#This Row],[Remediation Material Costs]]="[enter $]",TestingDataBldg9[[#This Row],[Remediation Labor Costs]]="[enter $]"),"[autofill]",SUM(TestingDataBldg9[[#This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2" s="74"/>
      <c r="P252" s="74"/>
      <c r="Q252" s="113">
        <f>IF(AND(TestingDataBldg9[[#This Row],[Remediation Material Costs]]="[enter $]",TestingDataBldg9[[#This Row],[Remediation Labor Costs]]="[enter $]"),"[autofill]",SUM(TestingDataBldg9[[#This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3" s="74"/>
      <c r="P253" s="74"/>
      <c r="Q253" s="113">
        <f>IF(AND(TestingDataBldg9[[#This Row],[Remediation Material Costs]]="[enter $]",TestingDataBldg9[[#This Row],[Remediation Labor Costs]]="[enter $]"),"[autofill]",SUM(TestingDataBldg9[[#This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4" s="74"/>
      <c r="P254" s="74"/>
      <c r="Q254" s="113">
        <f>IF(AND(TestingDataBldg9[[#This Row],[Remediation Material Costs]]="[enter $]",TestingDataBldg9[[#This Row],[Remediation Labor Costs]]="[enter $]"),"[autofill]",SUM(TestingDataBldg9[[#This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5" s="74"/>
      <c r="P255" s="74"/>
      <c r="Q255" s="113">
        <f>IF(AND(TestingDataBldg9[[#This Row],[Remediation Material Costs]]="[enter $]",TestingDataBldg9[[#This Row],[Remediation Labor Costs]]="[enter $]"),"[autofill]",SUM(TestingDataBldg9[[#This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6" s="74"/>
      <c r="P256" s="74"/>
      <c r="Q256" s="113">
        <f>IF(AND(TestingDataBldg9[[#This Row],[Remediation Material Costs]]="[enter $]",TestingDataBldg9[[#This Row],[Remediation Labor Costs]]="[enter $]"),"[autofill]",SUM(TestingDataBldg9[[#This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7" s="74"/>
      <c r="P257" s="74"/>
      <c r="Q257" s="113">
        <f>IF(AND(TestingDataBldg9[[#This Row],[Remediation Material Costs]]="[enter $]",TestingDataBldg9[[#This Row],[Remediation Labor Costs]]="[enter $]"),"[autofill]",SUM(TestingDataBldg9[[#This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8" s="74"/>
      <c r="P258" s="74"/>
      <c r="Q258" s="113">
        <f>IF(AND(TestingDataBldg9[[#This Row],[Remediation Material Costs]]="[enter $]",TestingDataBldg9[[#This Row],[Remediation Labor Costs]]="[enter $]"),"[autofill]",SUM(TestingDataBldg9[[#This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5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59" s="74"/>
      <c r="P259" s="74"/>
      <c r="Q259" s="113">
        <f>IF(AND(TestingDataBldg9[[#This Row],[Remediation Material Costs]]="[enter $]",TestingDataBldg9[[#This Row],[Remediation Labor Costs]]="[enter $]"),"[autofill]",SUM(TestingDataBldg9[[#This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0" s="74"/>
      <c r="P260" s="74"/>
      <c r="Q260" s="113">
        <f>IF(AND(TestingDataBldg9[[#This Row],[Remediation Material Costs]]="[enter $]",TestingDataBldg9[[#This Row],[Remediation Labor Costs]]="[enter $]"),"[autofill]",SUM(TestingDataBldg9[[#This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1" s="74"/>
      <c r="P261" s="74"/>
      <c r="Q261" s="113">
        <f>IF(AND(TestingDataBldg9[[#This Row],[Remediation Material Costs]]="[enter $]",TestingDataBldg9[[#This Row],[Remediation Labor Costs]]="[enter $]"),"[autofill]",SUM(TestingDataBldg9[[#This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2" s="74"/>
      <c r="P262" s="74"/>
      <c r="Q262" s="113">
        <f>IF(AND(TestingDataBldg9[[#This Row],[Remediation Material Costs]]="[enter $]",TestingDataBldg9[[#This Row],[Remediation Labor Costs]]="[enter $]"),"[autofill]",SUM(TestingDataBldg9[[#This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3" s="74"/>
      <c r="P263" s="74"/>
      <c r="Q263" s="113">
        <f>IF(AND(TestingDataBldg9[[#This Row],[Remediation Material Costs]]="[enter $]",TestingDataBldg9[[#This Row],[Remediation Labor Costs]]="[enter $]"),"[autofill]",SUM(TestingDataBldg9[[#This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4" s="74"/>
      <c r="P264" s="74"/>
      <c r="Q264" s="113">
        <f>IF(AND(TestingDataBldg9[[#This Row],[Remediation Material Costs]]="[enter $]",TestingDataBldg9[[#This Row],[Remediation Labor Costs]]="[enter $]"),"[autofill]",SUM(TestingDataBldg9[[#This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5" s="74"/>
      <c r="P265" s="74"/>
      <c r="Q265" s="113">
        <f>IF(AND(TestingDataBldg9[[#This Row],[Remediation Material Costs]]="[enter $]",TestingDataBldg9[[#This Row],[Remediation Labor Costs]]="[enter $]"),"[autofill]",SUM(TestingDataBldg9[[#This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6" s="74"/>
      <c r="P266" s="74"/>
      <c r="Q266" s="113">
        <f>IF(AND(TestingDataBldg9[[#This Row],[Remediation Material Costs]]="[enter $]",TestingDataBldg9[[#This Row],[Remediation Labor Costs]]="[enter $]"),"[autofill]",SUM(TestingDataBldg9[[#This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7" s="74"/>
      <c r="P267" s="74"/>
      <c r="Q267" s="113">
        <f>IF(AND(TestingDataBldg9[[#This Row],[Remediation Material Costs]]="[enter $]",TestingDataBldg9[[#This Row],[Remediation Labor Costs]]="[enter $]"),"[autofill]",SUM(TestingDataBldg9[[#This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8" s="74"/>
      <c r="P268" s="74"/>
      <c r="Q268" s="113">
        <f>IF(AND(TestingDataBldg9[[#This Row],[Remediation Material Costs]]="[enter $]",TestingDataBldg9[[#This Row],[Remediation Labor Costs]]="[enter $]"),"[autofill]",SUM(TestingDataBldg9[[#This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6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69" s="74"/>
      <c r="P269" s="74"/>
      <c r="Q269" s="113">
        <f>IF(AND(TestingDataBldg9[[#This Row],[Remediation Material Costs]]="[enter $]",TestingDataBldg9[[#This Row],[Remediation Labor Costs]]="[enter $]"),"[autofill]",SUM(TestingDataBldg9[[#This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0" s="74"/>
      <c r="P270" s="74"/>
      <c r="Q270" s="113">
        <f>IF(AND(TestingDataBldg9[[#This Row],[Remediation Material Costs]]="[enter $]",TestingDataBldg9[[#This Row],[Remediation Labor Costs]]="[enter $]"),"[autofill]",SUM(TestingDataBldg9[[#This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1" s="74"/>
      <c r="P271" s="74"/>
      <c r="Q271" s="113">
        <f>IF(AND(TestingDataBldg9[[#This Row],[Remediation Material Costs]]="[enter $]",TestingDataBldg9[[#This Row],[Remediation Labor Costs]]="[enter $]"),"[autofill]",SUM(TestingDataBldg9[[#This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2" s="74"/>
      <c r="P272" s="74"/>
      <c r="Q272" s="113">
        <f>IF(AND(TestingDataBldg9[[#This Row],[Remediation Material Costs]]="[enter $]",TestingDataBldg9[[#This Row],[Remediation Labor Costs]]="[enter $]"),"[autofill]",SUM(TestingDataBldg9[[#This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3" s="74"/>
      <c r="P273" s="74"/>
      <c r="Q273" s="113">
        <f>IF(AND(TestingDataBldg9[[#This Row],[Remediation Material Costs]]="[enter $]",TestingDataBldg9[[#This Row],[Remediation Labor Costs]]="[enter $]"),"[autofill]",SUM(TestingDataBldg9[[#This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4" s="74"/>
      <c r="P274" s="74"/>
      <c r="Q274" s="113">
        <f>IF(AND(TestingDataBldg9[[#This Row],[Remediation Material Costs]]="[enter $]",TestingDataBldg9[[#This Row],[Remediation Labor Costs]]="[enter $]"),"[autofill]",SUM(TestingDataBldg9[[#This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5" s="74"/>
      <c r="P275" s="74"/>
      <c r="Q275" s="113">
        <f>IF(AND(TestingDataBldg9[[#This Row],[Remediation Material Costs]]="[enter $]",TestingDataBldg9[[#This Row],[Remediation Labor Costs]]="[enter $]"),"[autofill]",SUM(TestingDataBldg9[[#This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6" s="74"/>
      <c r="P276" s="74"/>
      <c r="Q276" s="113">
        <f>IF(AND(TestingDataBldg9[[#This Row],[Remediation Material Costs]]="[enter $]",TestingDataBldg9[[#This Row],[Remediation Labor Costs]]="[enter $]"),"[autofill]",SUM(TestingDataBldg9[[#This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7" s="74"/>
      <c r="P277" s="74"/>
      <c r="Q277" s="113">
        <f>IF(AND(TestingDataBldg9[[#This Row],[Remediation Material Costs]]="[enter $]",TestingDataBldg9[[#This Row],[Remediation Labor Costs]]="[enter $]"),"[autofill]",SUM(TestingDataBldg9[[#This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8" s="74"/>
      <c r="P278" s="74"/>
      <c r="Q278" s="113">
        <f>IF(AND(TestingDataBldg9[[#This Row],[Remediation Material Costs]]="[enter $]",TestingDataBldg9[[#This Row],[Remediation Labor Costs]]="[enter $]"),"[autofill]",SUM(TestingDataBldg9[[#This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7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79" s="74"/>
      <c r="P279" s="74"/>
      <c r="Q279" s="113">
        <f>IF(AND(TestingDataBldg9[[#This Row],[Remediation Material Costs]]="[enter $]",TestingDataBldg9[[#This Row],[Remediation Labor Costs]]="[enter $]"),"[autofill]",SUM(TestingDataBldg9[[#This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0" s="74"/>
      <c r="P280" s="74"/>
      <c r="Q280" s="113">
        <f>IF(AND(TestingDataBldg9[[#This Row],[Remediation Material Costs]]="[enter $]",TestingDataBldg9[[#This Row],[Remediation Labor Costs]]="[enter $]"),"[autofill]",SUM(TestingDataBldg9[[#This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1" s="74"/>
      <c r="P281" s="74"/>
      <c r="Q281" s="113">
        <f>IF(AND(TestingDataBldg9[[#This Row],[Remediation Material Costs]]="[enter $]",TestingDataBldg9[[#This Row],[Remediation Labor Costs]]="[enter $]"),"[autofill]",SUM(TestingDataBldg9[[#This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2" s="74"/>
      <c r="P282" s="74"/>
      <c r="Q282" s="113">
        <f>IF(AND(TestingDataBldg9[[#This Row],[Remediation Material Costs]]="[enter $]",TestingDataBldg9[[#This Row],[Remediation Labor Costs]]="[enter $]"),"[autofill]",SUM(TestingDataBldg9[[#This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3" s="74"/>
      <c r="P283" s="74"/>
      <c r="Q283" s="113">
        <f>IF(AND(TestingDataBldg9[[#This Row],[Remediation Material Costs]]="[enter $]",TestingDataBldg9[[#This Row],[Remediation Labor Costs]]="[enter $]"),"[autofill]",SUM(TestingDataBldg9[[#This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4" s="74"/>
      <c r="P284" s="74"/>
      <c r="Q284" s="113">
        <f>IF(AND(TestingDataBldg9[[#This Row],[Remediation Material Costs]]="[enter $]",TestingDataBldg9[[#This Row],[Remediation Labor Costs]]="[enter $]"),"[autofill]",SUM(TestingDataBldg9[[#This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5" s="74"/>
      <c r="P285" s="74"/>
      <c r="Q285" s="113">
        <f>IF(AND(TestingDataBldg9[[#This Row],[Remediation Material Costs]]="[enter $]",TestingDataBldg9[[#This Row],[Remediation Labor Costs]]="[enter $]"),"[autofill]",SUM(TestingDataBldg9[[#This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6" s="74"/>
      <c r="P286" s="74"/>
      <c r="Q286" s="113">
        <f>IF(AND(TestingDataBldg9[[#This Row],[Remediation Material Costs]]="[enter $]",TestingDataBldg9[[#This Row],[Remediation Labor Costs]]="[enter $]"),"[autofill]",SUM(TestingDataBldg9[[#This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7" s="74"/>
      <c r="P287" s="74"/>
      <c r="Q287" s="113">
        <f>IF(AND(TestingDataBldg9[[#This Row],[Remediation Material Costs]]="[enter $]",TestingDataBldg9[[#This Row],[Remediation Labor Costs]]="[enter $]"),"[autofill]",SUM(TestingDataBldg9[[#This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8" s="74"/>
      <c r="P288" s="74"/>
      <c r="Q288" s="113">
        <f>IF(AND(TestingDataBldg9[[#This Row],[Remediation Material Costs]]="[enter $]",TestingDataBldg9[[#This Row],[Remediation Labor Costs]]="[enter $]"),"[autofill]",SUM(TestingDataBldg9[[#This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8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89" s="74"/>
      <c r="P289" s="74"/>
      <c r="Q289" s="113">
        <f>IF(AND(TestingDataBldg9[[#This Row],[Remediation Material Costs]]="[enter $]",TestingDataBldg9[[#This Row],[Remediation Labor Costs]]="[enter $]"),"[autofill]",SUM(TestingDataBldg9[[#This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0" s="74"/>
      <c r="P290" s="74"/>
      <c r="Q290" s="113">
        <f>IF(AND(TestingDataBldg9[[#This Row],[Remediation Material Costs]]="[enter $]",TestingDataBldg9[[#This Row],[Remediation Labor Costs]]="[enter $]"),"[autofill]",SUM(TestingDataBldg9[[#This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1" s="74"/>
      <c r="P291" s="74"/>
      <c r="Q291" s="113">
        <f>IF(AND(TestingDataBldg9[[#This Row],[Remediation Material Costs]]="[enter $]",TestingDataBldg9[[#This Row],[Remediation Labor Costs]]="[enter $]"),"[autofill]",SUM(TestingDataBldg9[[#This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2" s="74"/>
      <c r="P292" s="74"/>
      <c r="Q292" s="113">
        <f>IF(AND(TestingDataBldg9[[#This Row],[Remediation Material Costs]]="[enter $]",TestingDataBldg9[[#This Row],[Remediation Labor Costs]]="[enter $]"),"[autofill]",SUM(TestingDataBldg9[[#This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3" s="74"/>
      <c r="P293" s="74"/>
      <c r="Q293" s="113">
        <f>IF(AND(TestingDataBldg9[[#This Row],[Remediation Material Costs]]="[enter $]",TestingDataBldg9[[#This Row],[Remediation Labor Costs]]="[enter $]"),"[autofill]",SUM(TestingDataBldg9[[#This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4" s="74"/>
      <c r="P294" s="74"/>
      <c r="Q294" s="113">
        <f>IF(AND(TestingDataBldg9[[#This Row],[Remediation Material Costs]]="[enter $]",TestingDataBldg9[[#This Row],[Remediation Labor Costs]]="[enter $]"),"[autofill]",SUM(TestingDataBldg9[[#This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5" s="74"/>
      <c r="P295" s="74"/>
      <c r="Q295" s="113">
        <f>IF(AND(TestingDataBldg9[[#This Row],[Remediation Material Costs]]="[enter $]",TestingDataBldg9[[#This Row],[Remediation Labor Costs]]="[enter $]"),"[autofill]",SUM(TestingDataBldg9[[#This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6" s="74"/>
      <c r="P296" s="74"/>
      <c r="Q296" s="113">
        <f>IF(AND(TestingDataBldg9[[#This Row],[Remediation Material Costs]]="[enter $]",TestingDataBldg9[[#This Row],[Remediation Labor Costs]]="[enter $]"),"[autofill]",SUM(TestingDataBldg9[[#This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7" s="74"/>
      <c r="P297" s="74"/>
      <c r="Q297" s="113">
        <f>IF(AND(TestingDataBldg9[[#This Row],[Remediation Material Costs]]="[enter $]",TestingDataBldg9[[#This Row],[Remediation Labor Costs]]="[enter $]"),"[autofill]",SUM(TestingDataBldg9[[#This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8" s="74"/>
      <c r="P298" s="74"/>
      <c r="Q298" s="113">
        <f>IF(AND(TestingDataBldg9[[#This Row],[Remediation Material Costs]]="[enter $]",TestingDataBldg9[[#This Row],[Remediation Labor Costs]]="[enter $]"),"[autofill]",SUM(TestingDataBldg9[[#This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29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299" s="74"/>
      <c r="P299" s="74"/>
      <c r="Q299" s="113">
        <f>IF(AND(TestingDataBldg9[[#This Row],[Remediation Material Costs]]="[enter $]",TestingDataBldg9[[#This Row],[Remediation Labor Costs]]="[enter $]"),"[autofill]",SUM(TestingDataBldg9[[#This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0" s="74"/>
      <c r="P300" s="74"/>
      <c r="Q300" s="113">
        <f>IF(AND(TestingDataBldg9[[#This Row],[Remediation Material Costs]]="[enter $]",TestingDataBldg9[[#This Row],[Remediation Labor Costs]]="[enter $]"),"[autofill]",SUM(TestingDataBldg9[[#This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1" s="74"/>
      <c r="P301" s="74"/>
      <c r="Q301" s="113">
        <f>IF(AND(TestingDataBldg9[[#This Row],[Remediation Material Costs]]="[enter $]",TestingDataBldg9[[#This Row],[Remediation Labor Costs]]="[enter $]"),"[autofill]",SUM(TestingDataBldg9[[#This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2" s="74"/>
      <c r="P302" s="74"/>
      <c r="Q302" s="113">
        <f>IF(AND(TestingDataBldg9[[#This Row],[Remediation Material Costs]]="[enter $]",TestingDataBldg9[[#This Row],[Remediation Labor Costs]]="[enter $]"),"[autofill]",SUM(TestingDataBldg9[[#This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3"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3" s="74"/>
      <c r="P303" s="74"/>
      <c r="Q303" s="113">
        <f>IF(AND(TestingDataBldg9[[#This Row],[Remediation Material Costs]]="[enter $]",TestingDataBldg9[[#This Row],[Remediation Labor Costs]]="[enter $]"),"[autofill]",SUM(TestingDataBldg9[[#This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4"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4" s="74"/>
      <c r="P304" s="74"/>
      <c r="Q304" s="113">
        <f>IF(AND(TestingDataBldg9[[#This Row],[Remediation Material Costs]]="[enter $]",TestingDataBldg9[[#This Row],[Remediation Labor Costs]]="[enter $]"),"[autofill]",SUM(TestingDataBldg9[[#This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5"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5" s="74"/>
      <c r="P305" s="74"/>
      <c r="Q305" s="113">
        <f>IF(AND(TestingDataBldg9[[#This Row],[Remediation Material Costs]]="[enter $]",TestingDataBldg9[[#This Row],[Remediation Labor Costs]]="[enter $]"),"[autofill]",SUM(TestingDataBldg9[[#This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6"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6" s="74"/>
      <c r="P306" s="74"/>
      <c r="Q306" s="113">
        <f>IF(AND(TestingDataBldg9[[#This Row],[Remediation Material Costs]]="[enter $]",TestingDataBldg9[[#This Row],[Remediation Labor Costs]]="[enter $]"),"[autofill]",SUM(TestingDataBldg9[[#This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7"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7" s="74"/>
      <c r="P307" s="74"/>
      <c r="Q307" s="113">
        <f>IF(AND(TestingDataBldg9[[#This Row],[Remediation Material Costs]]="[enter $]",TestingDataBldg9[[#This Row],[Remediation Labor Costs]]="[enter $]"),"[autofill]",SUM(TestingDataBldg9[[#This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8"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8" s="74"/>
      <c r="P308" s="74"/>
      <c r="Q308" s="113">
        <f>IF(AND(TestingDataBldg9[[#This Row],[Remediation Material Costs]]="[enter $]",TestingDataBldg9[[#This Row],[Remediation Labor Costs]]="[enter $]"),"[autofill]",SUM(TestingDataBldg9[[#This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09"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09" s="74"/>
      <c r="P309" s="74"/>
      <c r="Q309" s="113">
        <f>IF(AND(TestingDataBldg9[[#This Row],[Remediation Material Costs]]="[enter $]",TestingDataBldg9[[#This Row],[Remediation Labor Costs]]="[enter $]"),"[autofill]",SUM(TestingDataBldg9[[#This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10"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10" s="74"/>
      <c r="P310" s="74"/>
      <c r="Q310" s="113">
        <f>IF(AND(TestingDataBldg9[[#This Row],[Remediation Material Costs]]="[enter $]",TestingDataBldg9[[#This Row],[Remediation Labor Costs]]="[enter $]"),"[autofill]",SUM(TestingDataBldg9[[#This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11"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11" s="74"/>
      <c r="P311" s="74"/>
      <c r="Q311" s="113">
        <f>IF(AND(TestingDataBldg9[[#This Row],[Remediation Material Costs]]="[enter $]",TestingDataBldg9[[#This Row],[Remediation Labor Costs]]="[enter $]"),"[autofill]",SUM(TestingDataBldg9[[#This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IF(AND(TestingDataBldg9[[#This Row],[Initial Test Result (ppb)]]="[result]",TestingDataBldg9[[#This Row],[Number of Retests]]="[retests]"),"[autofill]",IF(AND(TestingDataBldg9[[#This Row],[Initial Test Result (ppb)]]&lt;&gt;"",TestingDataBldg9[[#This Row],[Initial Test Result (ppb)]]&lt;&gt;"[result]"),IFERROR(VALUE(TestingDataBldg9[[#This Row],[Number of Retests]]),0)+1,IFERROR(VALUE(TestingDataBldg9[[#This Row],[Number of Retests]]),0)))</f>
        <v>0</v>
      </c>
      <c r="N312" s="113">
        <f>IF(AND(TestingDataBldg9[[#This Row],[Misc. Lab Costs]]="[enter $]",TestingDataBldg9[[#This Row],[Shipping Costs]]="[enter $]",TestingDataBldg9[[#This Row],[Lab Cost Per Initial Test]]="[enter $]"),"[autofill]",ROUND(IFERROR(VALUE(TestingDataBldg9[[#This Row],[Misc. Lab Costs]]),0)+IFERROR(VALUE(TestingDataBldg9[[#This Row],[Shipping Costs]]),0)+IFERROR(VALUE(TestingDataBldg9[[#This Row],[Lab Cost Per Initial Test]]),0)+IFERROR(TestingDataBldg9[[#This Row],[Lab Cost Per Retest]]*TestingDataBldg9[[#This Row],[Number of Retests]],0),2))</f>
        <v>0</v>
      </c>
      <c r="O312" s="85"/>
      <c r="P312" s="85"/>
      <c r="Q312" s="114">
        <f>IF(AND(TestingDataBldg9[[#This Row],[Remediation Material Costs]]="[enter $]",TestingDataBldg9[[#This Row],[Remediation Labor Costs]]="[enter $]"),"[autofill]",SUM(TestingDataBldg9[[#This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59" priority="6">
      <formula>AND(COUNTIF($B$13:$B$312,$B13)&gt;1,$I13="",$J13="",$P13="")</formula>
    </cfRule>
  </conditionalFormatting>
  <conditionalFormatting sqref="B13:R13">
    <cfRule type="expression" dxfId="58" priority="5">
      <formula>FIND("[",B$13)&gt;0</formula>
    </cfRule>
  </conditionalFormatting>
  <conditionalFormatting sqref="C13:C312">
    <cfRule type="expression" dxfId="57" priority="7">
      <formula>AND(AND(MID(C13&amp;" ",9,1)="-",LEN(C13)=14)=FALSE,AND(MID(C13&amp;" ",10,1)="-",LEN(C13)=15)=FALSE,$C13&lt;&gt;"", $C13&lt;&gt;"[enter fixture ID]")</formula>
    </cfRule>
    <cfRule type="expression" dxfId="56" priority="8">
      <formula>COUNTIF($C$13:$C$312,$C13)&gt;1</formula>
    </cfRule>
  </conditionalFormatting>
  <conditionalFormatting sqref="C13:H312 K13:L312 O13:O312">
    <cfRule type="expression" dxfId="55" priority="10">
      <formula>OR(AND($I13&lt;&gt;"[enter $]",$I13&lt;&gt;""),AND($J13&lt;&gt;"[enter $]",$J13&lt;&gt;""),AND($P13&lt;&gt;"[enter $]",$P13&lt;&gt;""))</formula>
    </cfRule>
  </conditionalFormatting>
  <conditionalFormatting sqref="D3:D4">
    <cfRule type="expression" dxfId="54" priority="2">
      <formula>$D$4="Invalid Entity ID"</formula>
    </cfRule>
  </conditionalFormatting>
  <conditionalFormatting sqref="D7:D8 D10">
    <cfRule type="expression" dxfId="53" priority="4">
      <formula>FIND("enter",$D7)&gt;1</formula>
    </cfRule>
  </conditionalFormatting>
  <conditionalFormatting sqref="E13:E312 G13:G312">
    <cfRule type="expression" dxfId="52" priority="21">
      <formula>E13="ND"</formula>
    </cfRule>
    <cfRule type="expression" dxfId="51" priority="22">
      <formula>AND(VALUE(E13)&gt;5,VALUE(E13)&lt;10)</formula>
    </cfRule>
    <cfRule type="expression" dxfId="50" priority="23">
      <formula>AND(VALUE(E13)&gt;=10,VALUE(E13)&lt;15)</formula>
    </cfRule>
    <cfRule type="expression" dxfId="49" priority="24">
      <formula>VALUE(E13)&gt;=15</formula>
    </cfRule>
  </conditionalFormatting>
  <conditionalFormatting sqref="G3 D3:D5 M4:M5">
    <cfRule type="expression" dxfId="48" priority="1">
      <formula>D3="[autofill]"</formula>
    </cfRule>
  </conditionalFormatting>
  <conditionalFormatting sqref="G3 D5">
    <cfRule type="expression" dxfId="47" priority="3">
      <formula>$D$5="Invalid Entity ID"</formula>
    </cfRule>
  </conditionalFormatting>
  <conditionalFormatting sqref="H13:H312">
    <cfRule type="expression" dxfId="46" priority="16">
      <formula>AND($E13&lt;&gt;"",$E13&lt;&gt;"[result]",$O13&lt;&gt;"",$O13&lt;&gt;"[enter $]",OR($H13="",$H13="[select]"))</formula>
    </cfRule>
    <cfRule type="expression" dxfId="45" priority="17">
      <formula>AND($F13&gt;0,$H13="")</formula>
    </cfRule>
    <cfRule type="cellIs" dxfId="44" priority="25" operator="equal">
      <formula>"FTO"</formula>
    </cfRule>
    <cfRule type="expression" dxfId="43" priority="26">
      <formula>OR($H13="FS-RDT",$H13="Other",FIND("RB",$H13)&gt;0)</formula>
    </cfRule>
    <cfRule type="containsText" dxfId="42" priority="27" operator="containsText" text="IF">
      <formula>NOT(ISERROR(SEARCH("IF",H13)))</formula>
    </cfRule>
    <cfRule type="cellIs" dxfId="41" priority="28" operator="equal">
      <formula>"Remove"</formula>
    </cfRule>
  </conditionalFormatting>
  <conditionalFormatting sqref="I13:I312 P13:P312">
    <cfRule type="expression" dxfId="40" priority="13">
      <formula>AND($J13&lt;&gt;"[enter $]",$J13&lt;&gt;"")</formula>
    </cfRule>
  </conditionalFormatting>
  <conditionalFormatting sqref="I13:J312 P13:P312">
    <cfRule type="expression" dxfId="39" priority="11">
      <formula>AND(COUNT($I13, "&gt;0")+COUNT($J13, "&gt;0")+COUNT($P13, "&gt;0")&gt;1,I13&gt;0)</formula>
    </cfRule>
    <cfRule type="expression" dxfId="38" priority="14">
      <formula>AND($E13&lt;&gt;"[result]",$E13&lt;&gt;"")</formula>
    </cfRule>
  </conditionalFormatting>
  <conditionalFormatting sqref="I13:J312">
    <cfRule type="expression" dxfId="37" priority="12">
      <formula>AND($P13&lt;&gt;"[enter $]",$P13&lt;&gt;"")</formula>
    </cfRule>
  </conditionalFormatting>
  <conditionalFormatting sqref="J13:J312 P13:P312">
    <cfRule type="expression" dxfId="36" priority="15">
      <formula>AND($I13&lt;&gt;"[enter $]",$I13&lt;&gt;"")</formula>
    </cfRule>
  </conditionalFormatting>
  <conditionalFormatting sqref="K13:K312">
    <cfRule type="expression" dxfId="35" priority="18">
      <formula>AND($E13&lt;&gt;"[result]",$E13&lt;&gt;"",$K13="")</formula>
    </cfRule>
  </conditionalFormatting>
  <conditionalFormatting sqref="L13:L312">
    <cfRule type="expression" dxfId="34" priority="19">
      <formula>AND($F13&lt;&gt;"[retests]",$F13&lt;&gt;"",$L13="")</formula>
    </cfRule>
  </conditionalFormatting>
  <conditionalFormatting sqref="M13:N312 Q13:Q312">
    <cfRule type="cellIs" dxfId="33" priority="29" operator="equal">
      <formula>0</formula>
    </cfRule>
  </conditionalFormatting>
  <conditionalFormatting sqref="N13:N312">
    <cfRule type="expression" dxfId="32" priority="9">
      <formula>$N13&lt;&gt;""</formula>
    </cfRule>
  </conditionalFormatting>
  <conditionalFormatting sqref="R13:R312">
    <cfRule type="expression" dxfId="31"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2A4A223D-7E94-49D9-B591-B7B24F85D59F}"/>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93BB3F85-02B2-4A2C-A65C-DA4CCB676264}"/>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616FFE08-6C66-4242-8915-3FA37B0D5EE0}"/>
    <dataValidation allowBlank="1" showInputMessage="1" showErrorMessage="1" prompt="To populate this field, enter data in the corresponding field at the top of the &quot;START HERE&quot; tab." sqref="D3:D5 G3" xr:uid="{BE1E3CFE-D072-4FEF-92F6-CA6D5F171CE9}"/>
    <dataValidation allowBlank="1" showInputMessage="1" showErrorMessage="1" promptTitle="DO NOT OVERWRITE THIS CELL. " prompt="It will automatically calculate based on data entered in the previous columns. " sqref="M13:N312 Q13:Q312" xr:uid="{463865F5-765F-45E7-AD0F-3DFD53C48197}"/>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60E9730E-F82B-43C4-9E21-7B8405BA0219}">
      <formula1>OR(AND(MID(C13&amp;" ",9,1)="-",LEN(C13)=14),AND(MID(C13&amp;" ",10,1)="-",LEN(C13)=15))+(C13="[enter fixture ID]   ")</formula1>
    </dataValidation>
    <dataValidation allowBlank="1" showInputMessage="1" showErrorMessage="1" prompt="Enter any applicable notes here" sqref="R13:R17" xr:uid="{A6AB9E77-FF7E-4BE0-A753-2E885A2E6095}"/>
    <dataValidation allowBlank="1" showInputMessage="1" showErrorMessage="1" prompt="Enter the per-sample cost of any retests performed for this fixture." sqref="L13:L17" xr:uid="{9F80E65B-BFED-4B29-BF9B-EAEEF6D278AD}"/>
    <dataValidation allowBlank="1" showInputMessage="1" showErrorMessage="1" prompt="Enter the per-sample cost for the INITIAL sample." sqref="K13:K17" xr:uid="{1C555175-8FF3-434B-8822-28462068012B}"/>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8855DD0E-516A-4B79-9A26-A9404C249CA0}"/>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E0C44C59-6B05-4730-9A53-AE6640DC01D7}"/>
    <dataValidation allowBlank="1" showInputMessage="1" showErrorMessage="1" prompt="If additional samples were tested from this fixture, enter the final test result." sqref="G13:G17" xr:uid="{3DE211E7-922F-4FD8-83E7-C1AA3BD114B6}"/>
    <dataValidation allowBlank="1" showInputMessage="1" showErrorMessage="1" prompt="If applicable, enter the number of additional samples tested from this fixture." sqref="F13:F17" xr:uid="{BBD9E35B-0339-4F08-98D2-04CA0EC2A5F3}"/>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945A51A7-D2F8-4B4C-9D8A-37A9E1ADA8EB}"/>
    <dataValidation allowBlank="1" showInputMessage="1" showErrorMessage="1" prompt="Enter the date the initial sample was COLLECTED (not tested by the lab)" sqref="D13:D17" xr:uid="{2C21BC75-04A8-4BEA-887E-34F1C6D1142C}"/>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4A8BCF6E-0E36-4A87-95F8-F1E8F70136A6}"/>
    <dataValidation allowBlank="1" showInputMessage="1" showErrorMessage="1" promptTitle="Building ID #" prompt="Enter the Building ID # assigned to this building in the ODE School Facilities Building Collection. See the &quot;START HERE&quot; tab for more information." sqref="D7" xr:uid="{E16C62A5-0BA4-452C-8431-7098601A07FD}"/>
    <dataValidation allowBlank="1" showInputMessage="1" showErrorMessage="1" promptTitle="Building Name" prompt="Enter the building name as it is reported in the ODE School Facilities Building Collection. See the &quot;START HERE&quot; tab for more information." sqref="D8:G8" xr:uid="{77E14070-54AC-4586-BA10-5EF2573DA974}"/>
    <dataValidation allowBlank="1" showInputMessage="1" showErrorMessage="1" promptTitle="Minimum Reporting Level (MRL)" prompt="Enter the minimum value of lead that can be detected in a sample in parts per billion (ppb) as reported in the lab results" sqref="D10:E10" xr:uid="{C23B072E-DAAB-445C-A8D1-FD648DEC29FF}"/>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F3B0A343-7B98-4978-A4E4-DEDEAFEF1193}">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E7C87D2C-57C8-425A-B5B9-BD5150915D50}">
          <x14:formula1>
            <xm:f>'Remediation Action Codes'!$C$3:$C$30</xm:f>
          </x14:formula1>
          <xm:sqref>H13:H17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FEA45-CF9C-47A8-8D21-2899B8B8DEA3}">
  <sheetPr>
    <tabColor rgb="FFAAD4F4"/>
    <pageSetUpPr autoPageBreaks="0" fitToPage="1"/>
  </sheetPr>
  <dimension ref="A1:T312"/>
  <sheetViews>
    <sheetView showGridLines="0" showRowColHeaders="0" workbookViewId="0">
      <pane ySplit="12" topLeftCell="A13" activePane="bottomLeft" state="frozen"/>
      <selection activeCell="D7" sqref="D7:G7"/>
      <selection pane="bottomLeft" activeCell="D7" sqref="D7:G7"/>
    </sheetView>
  </sheetViews>
  <sheetFormatPr defaultRowHeight="15" x14ac:dyDescent="0.25"/>
  <cols>
    <col min="1" max="1" width="2.7109375" style="1" customWidth="1"/>
    <col min="2" max="2" width="35.7109375" customWidth="1"/>
    <col min="3" max="3" width="19.140625" customWidth="1"/>
    <col min="4" max="4" width="10.140625" customWidth="1"/>
    <col min="5" max="5" width="11.85546875" customWidth="1"/>
    <col min="6" max="6" width="9.85546875" bestFit="1" customWidth="1"/>
    <col min="7" max="7" width="11.85546875" bestFit="1" customWidth="1"/>
    <col min="8" max="8" width="14.7109375" bestFit="1" customWidth="1"/>
    <col min="9" max="10" width="10.28515625" customWidth="1"/>
    <col min="11" max="11" width="12.7109375" customWidth="1"/>
    <col min="12" max="12" width="10.140625" bestFit="1" customWidth="1"/>
    <col min="13" max="13" width="9.7109375" customWidth="1"/>
    <col min="14" max="14" width="12.7109375" bestFit="1" customWidth="1"/>
    <col min="15" max="15" width="13.85546875" bestFit="1" customWidth="1"/>
    <col min="16" max="16" width="12.42578125" bestFit="1" customWidth="1"/>
    <col min="17" max="17" width="12.7109375" customWidth="1"/>
    <col min="18" max="18" width="28.7109375" customWidth="1"/>
    <col min="19" max="19" width="1.7109375" customWidth="1"/>
    <col min="20" max="20" width="27.5703125" customWidth="1"/>
  </cols>
  <sheetData>
    <row r="1" spans="1:20" ht="26.25" x14ac:dyDescent="0.25">
      <c r="A1" s="1" t="s">
        <v>10</v>
      </c>
      <c r="B1" s="195" t="s">
        <v>1635</v>
      </c>
      <c r="C1" s="196"/>
      <c r="D1" s="196"/>
      <c r="E1" s="196"/>
      <c r="F1" s="196"/>
      <c r="G1" s="196"/>
      <c r="H1" s="196"/>
      <c r="I1" s="196"/>
      <c r="J1" s="196"/>
      <c r="K1" s="196"/>
      <c r="L1" s="196"/>
      <c r="M1" s="196"/>
      <c r="N1" s="196"/>
      <c r="O1" s="196"/>
      <c r="P1" s="196"/>
      <c r="Q1" s="196"/>
      <c r="R1" s="197"/>
    </row>
    <row r="2" spans="1:20" ht="9" customHeight="1" x14ac:dyDescent="0.25">
      <c r="A2" s="1" t="s">
        <v>10</v>
      </c>
      <c r="C2" s="12" t="s">
        <v>10</v>
      </c>
    </row>
    <row r="3" spans="1:20" x14ac:dyDescent="0.25">
      <c r="A3" s="1" t="s">
        <v>10</v>
      </c>
      <c r="C3" s="121" t="s">
        <v>1683</v>
      </c>
      <c r="D3" s="117" t="str">
        <f>IF('START HERE'!$D$4="[enter Inst. ID]","[autofill]",'START HERE'!$D$4)</f>
        <v>[autofill]</v>
      </c>
      <c r="E3" s="60"/>
      <c r="F3" s="121" t="s">
        <v>1689</v>
      </c>
      <c r="G3" s="117" t="str">
        <f>IF('START HERE'!$D$6="[enter Inst. ID]","[autofill]",'START HERE'!$D$6)</f>
        <v>[autofill]</v>
      </c>
      <c r="H3" s="12"/>
    </row>
    <row r="4" spans="1:20" x14ac:dyDescent="0.25">
      <c r="A4" s="1" t="s">
        <v>10</v>
      </c>
      <c r="C4" s="123" t="s">
        <v>1684</v>
      </c>
      <c r="D4" s="207" t="str">
        <f>'START HERE'!$D$5</f>
        <v>[autofill]</v>
      </c>
      <c r="E4" s="208"/>
      <c r="F4" s="208"/>
      <c r="G4" s="209"/>
      <c r="H4" s="12" t="s">
        <v>10</v>
      </c>
      <c r="K4" s="198" t="s">
        <v>1690</v>
      </c>
      <c r="L4" s="199"/>
      <c r="M4" s="115" t="str">
        <f>IF(MIN(TestingDataBldg10[Initial  Test Date])=0,"[autofill]",MIN(TestingDataBldg10[Initial  Test Date]))</f>
        <v>[autofill]</v>
      </c>
      <c r="S4" s="11"/>
    </row>
    <row r="5" spans="1:20" x14ac:dyDescent="0.25">
      <c r="A5" s="1" t="s">
        <v>10</v>
      </c>
      <c r="B5" s="5"/>
      <c r="C5" s="124" t="s">
        <v>1685</v>
      </c>
      <c r="D5" s="210" t="str">
        <f>IF('START HERE'!$D$7="[autofill]","[autofill]",IF('START HERE'!$D$6&lt;&gt;"x",'START HERE'!$D$7,'START HERE'!$G$7))</f>
        <v>[autofill]</v>
      </c>
      <c r="E5" s="211"/>
      <c r="F5" s="211"/>
      <c r="G5" s="212"/>
      <c r="H5" s="12" t="s">
        <v>10</v>
      </c>
      <c r="K5" s="200" t="s">
        <v>1691</v>
      </c>
      <c r="L5" s="201"/>
      <c r="M5" s="116" t="str">
        <f>IF(MAX(TestingDataBldg10[Initial  Test Date])=0,"[autofill]",MAX(TestingDataBldg10[Initial  Test Date]))</f>
        <v>[autofill]</v>
      </c>
    </row>
    <row r="6" spans="1:20" ht="9" customHeight="1" x14ac:dyDescent="0.25">
      <c r="A6" s="1" t="s">
        <v>10</v>
      </c>
      <c r="C6" s="12" t="s">
        <v>10</v>
      </c>
    </row>
    <row r="7" spans="1:20" x14ac:dyDescent="0.25">
      <c r="A7" s="1" t="s">
        <v>10</v>
      </c>
      <c r="C7" s="121" t="s">
        <v>1686</v>
      </c>
      <c r="D7" s="202" t="s">
        <v>1651</v>
      </c>
      <c r="E7" s="203"/>
      <c r="F7" s="203"/>
      <c r="G7" s="204"/>
      <c r="H7" s="12" t="s">
        <v>10</v>
      </c>
    </row>
    <row r="8" spans="1:20" x14ac:dyDescent="0.25">
      <c r="A8" s="1" t="s">
        <v>10</v>
      </c>
      <c r="C8" s="122" t="s">
        <v>1687</v>
      </c>
      <c r="D8" s="205" t="s">
        <v>1652</v>
      </c>
      <c r="E8" s="205"/>
      <c r="F8" s="205"/>
      <c r="G8" s="206"/>
      <c r="N8" s="63"/>
    </row>
    <row r="9" spans="1:20" ht="9" customHeight="1" x14ac:dyDescent="0.25">
      <c r="A9" s="1" t="s">
        <v>10</v>
      </c>
      <c r="C9" s="12" t="s">
        <v>10</v>
      </c>
      <c r="M9" s="73"/>
    </row>
    <row r="10" spans="1:20" ht="17.25" x14ac:dyDescent="0.3">
      <c r="A10" s="1" t="s">
        <v>10</v>
      </c>
      <c r="B10" s="5"/>
      <c r="C10" s="120" t="s">
        <v>1688</v>
      </c>
      <c r="D10" s="174" t="s">
        <v>1653</v>
      </c>
      <c r="E10" s="175"/>
      <c r="F10" s="12" t="s">
        <v>10</v>
      </c>
      <c r="G10" s="12" t="s">
        <v>10</v>
      </c>
      <c r="K10" s="191" t="s">
        <v>1656</v>
      </c>
      <c r="L10" s="192"/>
      <c r="M10" s="88">
        <f>SUM(TestingDataBldg10[Total '#    of Tests])</f>
        <v>0</v>
      </c>
      <c r="N10" s="89">
        <f>IF('START HERE'!$E$9="NOT Requesting Reimbursement - Reporting ONLY","         -",SUM(TestingDataBldg10[Testing   Costs Total]))</f>
        <v>0</v>
      </c>
      <c r="O10" s="193" t="s">
        <v>1655</v>
      </c>
      <c r="P10" s="194"/>
      <c r="Q10" s="86">
        <f>SUM(TestingDataBldg10[Remediation Costs Total])</f>
        <v>0</v>
      </c>
    </row>
    <row r="11" spans="1:20" ht="9" customHeight="1" x14ac:dyDescent="0.25">
      <c r="A11" s="1" t="s">
        <v>10</v>
      </c>
      <c r="C11" s="12" t="s">
        <v>10</v>
      </c>
      <c r="G11" s="4"/>
      <c r="K11" s="3"/>
      <c r="L11" s="3"/>
    </row>
    <row r="12" spans="1:20" ht="30.75" thickBot="1" x14ac:dyDescent="0.3">
      <c r="A12" s="1" t="s">
        <v>10</v>
      </c>
      <c r="B12" s="65" t="s">
        <v>405</v>
      </c>
      <c r="C12" s="66" t="s">
        <v>508</v>
      </c>
      <c r="D12" s="67" t="s">
        <v>469</v>
      </c>
      <c r="E12" s="68" t="s">
        <v>1</v>
      </c>
      <c r="F12" s="69" t="s">
        <v>404</v>
      </c>
      <c r="G12" s="67" t="s">
        <v>2</v>
      </c>
      <c r="H12" s="67" t="s">
        <v>1673</v>
      </c>
      <c r="I12" s="67" t="s">
        <v>1667</v>
      </c>
      <c r="J12" s="68" t="s">
        <v>1668</v>
      </c>
      <c r="K12" s="70" t="s">
        <v>470</v>
      </c>
      <c r="L12" s="71" t="s">
        <v>471</v>
      </c>
      <c r="M12" s="72" t="s">
        <v>1657</v>
      </c>
      <c r="N12" s="84" t="s">
        <v>1669</v>
      </c>
      <c r="O12" s="87" t="s">
        <v>1671</v>
      </c>
      <c r="P12" s="87" t="s">
        <v>1672</v>
      </c>
      <c r="Q12" s="84" t="s">
        <v>1670</v>
      </c>
      <c r="R12" s="65" t="s">
        <v>401</v>
      </c>
    </row>
    <row r="13" spans="1:20" s="7" customFormat="1" x14ac:dyDescent="0.25">
      <c r="A13" s="64" t="s">
        <v>496</v>
      </c>
      <c r="B13" s="26" t="s">
        <v>1642</v>
      </c>
      <c r="C13" s="30" t="s">
        <v>1643</v>
      </c>
      <c r="D13" s="27" t="s">
        <v>1648</v>
      </c>
      <c r="E13" s="28" t="s">
        <v>1646</v>
      </c>
      <c r="F13" s="28" t="s">
        <v>1647</v>
      </c>
      <c r="G13" s="28" t="s">
        <v>1646</v>
      </c>
      <c r="H13" s="41" t="s">
        <v>1654</v>
      </c>
      <c r="I13" s="74" t="s">
        <v>1645</v>
      </c>
      <c r="J13" s="74" t="s">
        <v>1645</v>
      </c>
      <c r="K13" s="78" t="s">
        <v>1645</v>
      </c>
      <c r="L13" s="79" t="s">
        <v>1645</v>
      </c>
      <c r="M13" s="112" t="str">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[autofill]</v>
      </c>
      <c r="N13" s="113" t="str">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[autofill]</v>
      </c>
      <c r="O13" s="74" t="s">
        <v>1645</v>
      </c>
      <c r="P13" s="74" t="s">
        <v>1645</v>
      </c>
      <c r="Q13" s="113" t="str">
        <f>IF(AND(TestingDataBldg10[[#This Row],[Remediation Material Costs]]="[enter $]",TestingDataBldg10[[#This Row],[Remediation Labor Costs]]="[enter $]"),"[autofill]",SUM(TestingDataBldg10[[#This Row],[Remediation Material Costs]:[Remediation Labor Costs]]))</f>
        <v>[autofill]</v>
      </c>
      <c r="R13" s="29" t="s">
        <v>1644</v>
      </c>
    </row>
    <row r="14" spans="1:20" s="7" customFormat="1" x14ac:dyDescent="0.25">
      <c r="A14" s="6"/>
      <c r="B14" s="26"/>
      <c r="C14" s="32"/>
      <c r="D14" s="33"/>
      <c r="E14" s="34"/>
      <c r="F14" s="34"/>
      <c r="G14" s="34"/>
      <c r="H14" s="34"/>
      <c r="I14" s="75"/>
      <c r="J14" s="75"/>
      <c r="K14" s="79"/>
      <c r="L14" s="79"/>
      <c r="M1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 s="75"/>
      <c r="P14" s="75"/>
      <c r="Q14" s="113">
        <f>IF(AND(TestingDataBldg10[[#This Row],[Remediation Material Costs]]="[enter $]",TestingDataBldg10[[#This Row],[Remediation Labor Costs]]="[enter $]"),"[autofill]",SUM(TestingDataBldg10[[#This Row],[Remediation Material Costs]:[Remediation Labor Costs]]))</f>
        <v>0</v>
      </c>
      <c r="R14" s="29"/>
    </row>
    <row r="15" spans="1:20" s="7" customFormat="1" x14ac:dyDescent="0.25">
      <c r="A15" s="6"/>
      <c r="B15" s="26"/>
      <c r="C15" s="35"/>
      <c r="D15" s="27"/>
      <c r="E15" s="34"/>
      <c r="F15" s="34"/>
      <c r="G15" s="34"/>
      <c r="H15" s="34"/>
      <c r="I15" s="75"/>
      <c r="J15" s="75"/>
      <c r="K15" s="79"/>
      <c r="L15" s="80"/>
      <c r="M1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 s="75"/>
      <c r="P15" s="75"/>
      <c r="Q15" s="113">
        <f>IF(AND(TestingDataBldg10[[#This Row],[Remediation Material Costs]]="[enter $]",TestingDataBldg10[[#This Row],[Remediation Labor Costs]]="[enter $]"),"[autofill]",SUM(TestingDataBldg10[[#This Row],[Remediation Material Costs]:[Remediation Labor Costs]]))</f>
        <v>0</v>
      </c>
      <c r="R15" s="29"/>
    </row>
    <row r="16" spans="1:20" s="7" customFormat="1" x14ac:dyDescent="0.25">
      <c r="A16" s="6"/>
      <c r="B16" s="26"/>
      <c r="C16" s="30"/>
      <c r="D16" s="33"/>
      <c r="E16" s="34"/>
      <c r="F16" s="34"/>
      <c r="G16" s="34"/>
      <c r="H16" s="34"/>
      <c r="I16" s="75"/>
      <c r="J16" s="75"/>
      <c r="K16" s="79"/>
      <c r="L16" s="79"/>
      <c r="M1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 s="75"/>
      <c r="P16" s="75"/>
      <c r="Q16" s="113">
        <f>IF(AND(TestingDataBldg10[[#This Row],[Remediation Material Costs]]="[enter $]",TestingDataBldg10[[#This Row],[Remediation Labor Costs]]="[enter $]"),"[autofill]",SUM(TestingDataBldg10[[#This Row],[Remediation Material Costs]:[Remediation Labor Costs]]))</f>
        <v>0</v>
      </c>
      <c r="R16" s="29"/>
      <c r="T16" s="10"/>
    </row>
    <row r="17" spans="1:20" s="7" customFormat="1" x14ac:dyDescent="0.25">
      <c r="A17" s="6"/>
      <c r="B17" s="26"/>
      <c r="C17" s="32"/>
      <c r="D17" s="33"/>
      <c r="E17" s="28"/>
      <c r="F17" s="34"/>
      <c r="G17" s="34"/>
      <c r="H17" s="28"/>
      <c r="I17" s="75"/>
      <c r="J17" s="75"/>
      <c r="K17" s="79"/>
      <c r="L17" s="79"/>
      <c r="M1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 s="75"/>
      <c r="P17" s="75"/>
      <c r="Q17" s="113">
        <f>IF(AND(TestingDataBldg10[[#This Row],[Remediation Material Costs]]="[enter $]",TestingDataBldg10[[#This Row],[Remediation Labor Costs]]="[enter $]"),"[autofill]",SUM(TestingDataBldg10[[#This Row],[Remediation Material Costs]:[Remediation Labor Costs]]))</f>
        <v>0</v>
      </c>
      <c r="R17" s="29"/>
    </row>
    <row r="18" spans="1:20" s="7" customFormat="1" x14ac:dyDescent="0.25">
      <c r="A18" s="6"/>
      <c r="B18" s="31"/>
      <c r="C18" s="32"/>
      <c r="D18" s="33"/>
      <c r="E18" s="34"/>
      <c r="F18" s="34"/>
      <c r="G18" s="34"/>
      <c r="H18" s="34"/>
      <c r="I18" s="75"/>
      <c r="J18" s="75"/>
      <c r="K18" s="79"/>
      <c r="L18" s="79"/>
      <c r="M1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 s="75"/>
      <c r="P18" s="75"/>
      <c r="Q18" s="113">
        <f>IF(AND(TestingDataBldg10[[#This Row],[Remediation Material Costs]]="[enter $]",TestingDataBldg10[[#This Row],[Remediation Labor Costs]]="[enter $]"),"[autofill]",SUM(TestingDataBldg10[[#This Row],[Remediation Material Costs]:[Remediation Labor Costs]]))</f>
        <v>0</v>
      </c>
      <c r="R18" s="29"/>
    </row>
    <row r="19" spans="1:20" s="7" customFormat="1" x14ac:dyDescent="0.25">
      <c r="A19" s="6"/>
      <c r="B19" s="31"/>
      <c r="C19" s="32"/>
      <c r="D19" s="33"/>
      <c r="E19" s="34"/>
      <c r="F19" s="34"/>
      <c r="G19" s="34"/>
      <c r="H19" s="34"/>
      <c r="I19" s="75"/>
      <c r="J19" s="75"/>
      <c r="K19" s="79"/>
      <c r="L19" s="79"/>
      <c r="M1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 s="75"/>
      <c r="P19" s="75"/>
      <c r="Q19" s="113">
        <f>IF(AND(TestingDataBldg10[[#This Row],[Remediation Material Costs]]="[enter $]",TestingDataBldg10[[#This Row],[Remediation Labor Costs]]="[enter $]"),"[autofill]",SUM(TestingDataBldg10[[#This Row],[Remediation Material Costs]:[Remediation Labor Costs]]))</f>
        <v>0</v>
      </c>
      <c r="R19" s="29"/>
      <c r="T19" s="10"/>
    </row>
    <row r="20" spans="1:20" s="7" customFormat="1" x14ac:dyDescent="0.25">
      <c r="A20" s="6"/>
      <c r="B20" s="31"/>
      <c r="C20" s="32"/>
      <c r="D20" s="33"/>
      <c r="E20" s="34"/>
      <c r="F20" s="34"/>
      <c r="G20" s="34"/>
      <c r="H20" s="34"/>
      <c r="I20" s="75"/>
      <c r="J20" s="75"/>
      <c r="K20" s="79"/>
      <c r="L20" s="79"/>
      <c r="M2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 s="75"/>
      <c r="P20" s="75"/>
      <c r="Q20" s="113">
        <f>IF(AND(TestingDataBldg10[[#This Row],[Remediation Material Costs]]="[enter $]",TestingDataBldg10[[#This Row],[Remediation Labor Costs]]="[enter $]"),"[autofill]",SUM(TestingDataBldg10[[#This Row],[Remediation Material Costs]:[Remediation Labor Costs]]))</f>
        <v>0</v>
      </c>
      <c r="R20" s="29"/>
      <c r="T20" s="10"/>
    </row>
    <row r="21" spans="1:20" s="7" customFormat="1" x14ac:dyDescent="0.25">
      <c r="A21" s="6"/>
      <c r="B21" s="31"/>
      <c r="C21" s="30"/>
      <c r="D21" s="33"/>
      <c r="E21" s="34"/>
      <c r="F21" s="34"/>
      <c r="G21" s="28"/>
      <c r="H21" s="34"/>
      <c r="I21" s="75"/>
      <c r="J21" s="75"/>
      <c r="K21" s="79"/>
      <c r="L21" s="79"/>
      <c r="M2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 s="75"/>
      <c r="P21" s="75"/>
      <c r="Q21" s="113">
        <f>IF(AND(TestingDataBldg10[[#This Row],[Remediation Material Costs]]="[enter $]",TestingDataBldg10[[#This Row],[Remediation Labor Costs]]="[enter $]"),"[autofill]",SUM(TestingDataBldg10[[#This Row],[Remediation Material Costs]:[Remediation Labor Costs]]))</f>
        <v>0</v>
      </c>
      <c r="R21" s="29"/>
    </row>
    <row r="22" spans="1:20" s="7" customFormat="1" x14ac:dyDescent="0.25">
      <c r="A22" s="6"/>
      <c r="B22" s="31"/>
      <c r="C22" s="30"/>
      <c r="D22" s="33"/>
      <c r="E22" s="34"/>
      <c r="F22" s="34"/>
      <c r="G22" s="34"/>
      <c r="H22" s="34"/>
      <c r="I22" s="75"/>
      <c r="J22" s="75"/>
      <c r="K22" s="79"/>
      <c r="L22" s="79"/>
      <c r="M2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 s="75"/>
      <c r="P22" s="75"/>
      <c r="Q22" s="113">
        <f>IF(AND(TestingDataBldg10[[#This Row],[Remediation Material Costs]]="[enter $]",TestingDataBldg10[[#This Row],[Remediation Labor Costs]]="[enter $]"),"[autofill]",SUM(TestingDataBldg10[[#This Row],[Remediation Material Costs]:[Remediation Labor Costs]]))</f>
        <v>0</v>
      </c>
      <c r="R22" s="29"/>
      <c r="T22" s="10"/>
    </row>
    <row r="23" spans="1:20" s="7" customFormat="1" x14ac:dyDescent="0.25">
      <c r="A23" s="6"/>
      <c r="B23" s="31"/>
      <c r="C23" s="30"/>
      <c r="D23" s="33"/>
      <c r="E23" s="34"/>
      <c r="F23" s="34"/>
      <c r="G23" s="34"/>
      <c r="H23" s="34"/>
      <c r="I23" s="75"/>
      <c r="J23" s="75"/>
      <c r="K23" s="79"/>
      <c r="L23" s="79"/>
      <c r="M2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 s="75"/>
      <c r="P23" s="75"/>
      <c r="Q23" s="113">
        <f>IF(AND(TestingDataBldg10[[#This Row],[Remediation Material Costs]]="[enter $]",TestingDataBldg10[[#This Row],[Remediation Labor Costs]]="[enter $]"),"[autofill]",SUM(TestingDataBldg10[[#This Row],[Remediation Material Costs]:[Remediation Labor Costs]]))</f>
        <v>0</v>
      </c>
      <c r="R23" s="29"/>
      <c r="T23" s="10"/>
    </row>
    <row r="24" spans="1:20" s="7" customFormat="1" x14ac:dyDescent="0.25">
      <c r="A24" s="6"/>
      <c r="B24" s="26"/>
      <c r="C24" s="35"/>
      <c r="D24" s="33"/>
      <c r="E24" s="34"/>
      <c r="F24" s="34"/>
      <c r="G24" s="34"/>
      <c r="H24" s="34"/>
      <c r="I24" s="75"/>
      <c r="J24" s="75"/>
      <c r="K24" s="79"/>
      <c r="L24" s="79"/>
      <c r="M2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 s="75"/>
      <c r="P24" s="75"/>
      <c r="Q24" s="113">
        <f>IF(AND(TestingDataBldg10[[#This Row],[Remediation Material Costs]]="[enter $]",TestingDataBldg10[[#This Row],[Remediation Labor Costs]]="[enter $]"),"[autofill]",SUM(TestingDataBldg10[[#This Row],[Remediation Material Costs]:[Remediation Labor Costs]]))</f>
        <v>0</v>
      </c>
      <c r="R24" s="29"/>
    </row>
    <row r="25" spans="1:20" s="7" customFormat="1" x14ac:dyDescent="0.25">
      <c r="A25" s="6"/>
      <c r="B25" s="31"/>
      <c r="C25" s="32"/>
      <c r="D25" s="33"/>
      <c r="E25" s="34"/>
      <c r="F25" s="34"/>
      <c r="G25" s="34"/>
      <c r="H25" s="34"/>
      <c r="I25" s="75"/>
      <c r="J25" s="75"/>
      <c r="K25" s="79"/>
      <c r="L25" s="79"/>
      <c r="M2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 s="75"/>
      <c r="P25" s="75"/>
      <c r="Q25" s="113">
        <f>IF(AND(TestingDataBldg10[[#This Row],[Remediation Material Costs]]="[enter $]",TestingDataBldg10[[#This Row],[Remediation Labor Costs]]="[enter $]"),"[autofill]",SUM(TestingDataBldg10[[#This Row],[Remediation Material Costs]:[Remediation Labor Costs]]))</f>
        <v>0</v>
      </c>
      <c r="R25" s="29"/>
    </row>
    <row r="26" spans="1:20" s="7" customFormat="1" x14ac:dyDescent="0.25">
      <c r="A26" s="6"/>
      <c r="B26" s="31"/>
      <c r="C26" s="32"/>
      <c r="D26" s="33"/>
      <c r="E26" s="34"/>
      <c r="F26" s="34"/>
      <c r="G26" s="34"/>
      <c r="H26" s="34"/>
      <c r="I26" s="75"/>
      <c r="J26" s="75"/>
      <c r="K26" s="79"/>
      <c r="L26" s="79"/>
      <c r="M2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 s="75"/>
      <c r="P26" s="75"/>
      <c r="Q26" s="113">
        <f>IF(AND(TestingDataBldg10[[#This Row],[Remediation Material Costs]]="[enter $]",TestingDataBldg10[[#This Row],[Remediation Labor Costs]]="[enter $]"),"[autofill]",SUM(TestingDataBldg10[[#This Row],[Remediation Material Costs]:[Remediation Labor Costs]]))</f>
        <v>0</v>
      </c>
      <c r="R26" s="29"/>
    </row>
    <row r="27" spans="1:20" s="7" customFormat="1" x14ac:dyDescent="0.25">
      <c r="A27" s="6"/>
      <c r="B27" s="31"/>
      <c r="C27" s="32"/>
      <c r="D27" s="33"/>
      <c r="E27" s="34"/>
      <c r="F27" s="34"/>
      <c r="G27" s="28"/>
      <c r="H27" s="34"/>
      <c r="I27" s="75"/>
      <c r="J27" s="75"/>
      <c r="K27" s="79"/>
      <c r="L27" s="79"/>
      <c r="M2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 s="75"/>
      <c r="P27" s="75"/>
      <c r="Q27" s="113">
        <f>IF(AND(TestingDataBldg10[[#This Row],[Remediation Material Costs]]="[enter $]",TestingDataBldg10[[#This Row],[Remediation Labor Costs]]="[enter $]"),"[autofill]",SUM(TestingDataBldg10[[#This Row],[Remediation Material Costs]:[Remediation Labor Costs]]))</f>
        <v>0</v>
      </c>
      <c r="R27" s="29"/>
    </row>
    <row r="28" spans="1:20" s="7" customFormat="1" x14ac:dyDescent="0.25">
      <c r="A28" s="6"/>
      <c r="B28" s="31"/>
      <c r="C28" s="30"/>
      <c r="D28" s="33"/>
      <c r="E28" s="34"/>
      <c r="F28" s="34"/>
      <c r="G28" s="34"/>
      <c r="H28" s="34"/>
      <c r="I28" s="75"/>
      <c r="J28" s="75"/>
      <c r="K28" s="79"/>
      <c r="L28" s="79"/>
      <c r="M2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 s="75"/>
      <c r="P28" s="75"/>
      <c r="Q28" s="113">
        <f>IF(AND(TestingDataBldg10[[#This Row],[Remediation Material Costs]]="[enter $]",TestingDataBldg10[[#This Row],[Remediation Labor Costs]]="[enter $]"),"[autofill]",SUM(TestingDataBldg10[[#This Row],[Remediation Material Costs]:[Remediation Labor Costs]]))</f>
        <v>0</v>
      </c>
      <c r="R28" s="29"/>
    </row>
    <row r="29" spans="1:20" s="7" customFormat="1" x14ac:dyDescent="0.25">
      <c r="A29" s="6"/>
      <c r="B29" s="31"/>
      <c r="C29" s="32"/>
      <c r="D29" s="33"/>
      <c r="E29" s="34"/>
      <c r="F29" s="34"/>
      <c r="G29" s="34"/>
      <c r="H29" s="34"/>
      <c r="I29" s="75"/>
      <c r="J29" s="75"/>
      <c r="K29" s="79"/>
      <c r="L29" s="79"/>
      <c r="M2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 s="75"/>
      <c r="P29" s="75"/>
      <c r="Q29" s="113">
        <f>IF(AND(TestingDataBldg10[[#This Row],[Remediation Material Costs]]="[enter $]",TestingDataBldg10[[#This Row],[Remediation Labor Costs]]="[enter $]"),"[autofill]",SUM(TestingDataBldg10[[#This Row],[Remediation Material Costs]:[Remediation Labor Costs]]))</f>
        <v>0</v>
      </c>
      <c r="R29" s="29"/>
    </row>
    <row r="30" spans="1:20" s="7" customFormat="1" x14ac:dyDescent="0.25">
      <c r="A30" s="6"/>
      <c r="B30" s="26"/>
      <c r="C30" s="30"/>
      <c r="D30" s="33"/>
      <c r="E30" s="34"/>
      <c r="F30" s="34"/>
      <c r="G30" s="34"/>
      <c r="H30" s="34"/>
      <c r="I30" s="75"/>
      <c r="J30" s="75"/>
      <c r="K30" s="79"/>
      <c r="L30" s="79"/>
      <c r="M3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 s="75"/>
      <c r="P30" s="75"/>
      <c r="Q30" s="113">
        <f>IF(AND(TestingDataBldg10[[#This Row],[Remediation Material Costs]]="[enter $]",TestingDataBldg10[[#This Row],[Remediation Labor Costs]]="[enter $]"),"[autofill]",SUM(TestingDataBldg10[[#This Row],[Remediation Material Costs]:[Remediation Labor Costs]]))</f>
        <v>0</v>
      </c>
      <c r="R30" s="29"/>
    </row>
    <row r="31" spans="1:20" s="7" customFormat="1" x14ac:dyDescent="0.25">
      <c r="A31" s="6"/>
      <c r="B31" s="26"/>
      <c r="C31" s="32"/>
      <c r="D31" s="33"/>
      <c r="E31" s="34"/>
      <c r="F31" s="34"/>
      <c r="G31" s="34"/>
      <c r="H31" s="34"/>
      <c r="I31" s="75"/>
      <c r="J31" s="75"/>
      <c r="K31" s="79"/>
      <c r="L31" s="79"/>
      <c r="M3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1" s="75"/>
      <c r="P31" s="75"/>
      <c r="Q31" s="113">
        <f>IF(AND(TestingDataBldg10[[#This Row],[Remediation Material Costs]]="[enter $]",TestingDataBldg10[[#This Row],[Remediation Labor Costs]]="[enter $]"),"[autofill]",SUM(TestingDataBldg10[[#This Row],[Remediation Material Costs]:[Remediation Labor Costs]]))</f>
        <v>0</v>
      </c>
      <c r="R31" s="29"/>
    </row>
    <row r="32" spans="1:20" s="7" customFormat="1" x14ac:dyDescent="0.25">
      <c r="A32" s="6"/>
      <c r="B32" s="26"/>
      <c r="C32" s="35"/>
      <c r="D32" s="36"/>
      <c r="E32" s="37"/>
      <c r="F32" s="37"/>
      <c r="G32" s="37"/>
      <c r="H32" s="37"/>
      <c r="I32" s="76"/>
      <c r="J32" s="76"/>
      <c r="K32" s="81"/>
      <c r="L32" s="81"/>
      <c r="M3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2" s="76"/>
      <c r="P32" s="76"/>
      <c r="Q32" s="113">
        <f>IF(AND(TestingDataBldg10[[#This Row],[Remediation Material Costs]]="[enter $]",TestingDataBldg10[[#This Row],[Remediation Labor Costs]]="[enter $]"),"[autofill]",SUM(TestingDataBldg10[[#This Row],[Remediation Material Costs]:[Remediation Labor Costs]]))</f>
        <v>0</v>
      </c>
      <c r="R32" s="29"/>
    </row>
    <row r="33" spans="1:18" s="7" customFormat="1" x14ac:dyDescent="0.25">
      <c r="A33" s="6"/>
      <c r="B33" s="26"/>
      <c r="C33" s="35"/>
      <c r="D33" s="36"/>
      <c r="E33" s="37"/>
      <c r="F33" s="37"/>
      <c r="G33" s="37"/>
      <c r="H33" s="37"/>
      <c r="I33" s="76"/>
      <c r="J33" s="76"/>
      <c r="K33" s="81"/>
      <c r="L33" s="81"/>
      <c r="M3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3" s="76"/>
      <c r="P33" s="76"/>
      <c r="Q33" s="113">
        <f>IF(AND(TestingDataBldg10[[#This Row],[Remediation Material Costs]]="[enter $]",TestingDataBldg10[[#This Row],[Remediation Labor Costs]]="[enter $]"),"[autofill]",SUM(TestingDataBldg10[[#This Row],[Remediation Material Costs]:[Remediation Labor Costs]]))</f>
        <v>0</v>
      </c>
      <c r="R33" s="29"/>
    </row>
    <row r="34" spans="1:18" s="7" customFormat="1" x14ac:dyDescent="0.25">
      <c r="A34" s="6"/>
      <c r="B34" s="26"/>
      <c r="C34" s="35"/>
      <c r="D34" s="36"/>
      <c r="E34" s="37"/>
      <c r="F34" s="37"/>
      <c r="G34" s="37"/>
      <c r="H34" s="37"/>
      <c r="I34" s="76"/>
      <c r="J34" s="76"/>
      <c r="K34" s="81"/>
      <c r="L34" s="81"/>
      <c r="M3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4" s="76"/>
      <c r="P34" s="76"/>
      <c r="Q34" s="113">
        <f>IF(AND(TestingDataBldg10[[#This Row],[Remediation Material Costs]]="[enter $]",TestingDataBldg10[[#This Row],[Remediation Labor Costs]]="[enter $]"),"[autofill]",SUM(TestingDataBldg10[[#This Row],[Remediation Material Costs]:[Remediation Labor Costs]]))</f>
        <v>0</v>
      </c>
      <c r="R34" s="29"/>
    </row>
    <row r="35" spans="1:18" s="7" customFormat="1" x14ac:dyDescent="0.25">
      <c r="A35" s="6"/>
      <c r="B35" s="31"/>
      <c r="C35" s="32"/>
      <c r="D35" s="33"/>
      <c r="E35" s="34"/>
      <c r="F35" s="34"/>
      <c r="G35" s="34"/>
      <c r="H35" s="34"/>
      <c r="I35" s="75"/>
      <c r="J35" s="75"/>
      <c r="K35" s="79"/>
      <c r="L35" s="79"/>
      <c r="M3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5" s="75"/>
      <c r="P35" s="75"/>
      <c r="Q35" s="113">
        <f>IF(AND(TestingDataBldg10[[#This Row],[Remediation Material Costs]]="[enter $]",TestingDataBldg10[[#This Row],[Remediation Labor Costs]]="[enter $]"),"[autofill]",SUM(TestingDataBldg10[[#This Row],[Remediation Material Costs]:[Remediation Labor Costs]]))</f>
        <v>0</v>
      </c>
      <c r="R35" s="29"/>
    </row>
    <row r="36" spans="1:18" s="7" customFormat="1" x14ac:dyDescent="0.25">
      <c r="A36" s="6"/>
      <c r="B36" s="31"/>
      <c r="C36" s="32"/>
      <c r="D36" s="33"/>
      <c r="E36" s="34"/>
      <c r="F36" s="34"/>
      <c r="G36" s="34"/>
      <c r="H36" s="34"/>
      <c r="I36" s="75"/>
      <c r="J36" s="75"/>
      <c r="K36" s="79"/>
      <c r="L36" s="79"/>
      <c r="M3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6" s="75"/>
      <c r="P36" s="75"/>
      <c r="Q36" s="113">
        <f>IF(AND(TestingDataBldg10[[#This Row],[Remediation Material Costs]]="[enter $]",TestingDataBldg10[[#This Row],[Remediation Labor Costs]]="[enter $]"),"[autofill]",SUM(TestingDataBldg10[[#This Row],[Remediation Material Costs]:[Remediation Labor Costs]]))</f>
        <v>0</v>
      </c>
      <c r="R36" s="29"/>
    </row>
    <row r="37" spans="1:18" s="7" customFormat="1" x14ac:dyDescent="0.25">
      <c r="A37" s="6"/>
      <c r="B37" s="29"/>
      <c r="C37" s="32"/>
      <c r="D37" s="33"/>
      <c r="E37" s="34"/>
      <c r="F37" s="34"/>
      <c r="G37" s="34"/>
      <c r="H37" s="34"/>
      <c r="I37" s="75"/>
      <c r="J37" s="75"/>
      <c r="K37" s="79"/>
      <c r="L37" s="79"/>
      <c r="M3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7" s="75"/>
      <c r="P37" s="75"/>
      <c r="Q37" s="113">
        <f>IF(AND(TestingDataBldg10[[#This Row],[Remediation Material Costs]]="[enter $]",TestingDataBldg10[[#This Row],[Remediation Labor Costs]]="[enter $]"),"[autofill]",SUM(TestingDataBldg10[[#This Row],[Remediation Material Costs]:[Remediation Labor Costs]]))</f>
        <v>0</v>
      </c>
      <c r="R37" s="29"/>
    </row>
    <row r="38" spans="1:18" s="7" customFormat="1" x14ac:dyDescent="0.25">
      <c r="A38" s="6"/>
      <c r="B38" s="29"/>
      <c r="C38" s="32"/>
      <c r="D38" s="33"/>
      <c r="E38" s="34"/>
      <c r="F38" s="34"/>
      <c r="G38" s="34"/>
      <c r="H38" s="34"/>
      <c r="I38" s="75"/>
      <c r="J38" s="75"/>
      <c r="K38" s="79"/>
      <c r="L38" s="79"/>
      <c r="M3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8" s="75"/>
      <c r="P38" s="75"/>
      <c r="Q38" s="113">
        <f>IF(AND(TestingDataBldg10[[#This Row],[Remediation Material Costs]]="[enter $]",TestingDataBldg10[[#This Row],[Remediation Labor Costs]]="[enter $]"),"[autofill]",SUM(TestingDataBldg10[[#This Row],[Remediation Material Costs]:[Remediation Labor Costs]]))</f>
        <v>0</v>
      </c>
      <c r="R38" s="29"/>
    </row>
    <row r="39" spans="1:18" s="7" customFormat="1" x14ac:dyDescent="0.25">
      <c r="A39" s="6"/>
      <c r="B39" s="31"/>
      <c r="C39" s="32"/>
      <c r="D39" s="33"/>
      <c r="E39" s="34"/>
      <c r="F39" s="34"/>
      <c r="G39" s="34"/>
      <c r="H39" s="34"/>
      <c r="I39" s="75"/>
      <c r="J39" s="75"/>
      <c r="K39" s="79"/>
      <c r="L39" s="79"/>
      <c r="M3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9" s="75"/>
      <c r="P39" s="75"/>
      <c r="Q39" s="113">
        <f>IF(AND(TestingDataBldg10[[#This Row],[Remediation Material Costs]]="[enter $]",TestingDataBldg10[[#This Row],[Remediation Labor Costs]]="[enter $]"),"[autofill]",SUM(TestingDataBldg10[[#This Row],[Remediation Material Costs]:[Remediation Labor Costs]]))</f>
        <v>0</v>
      </c>
      <c r="R39" s="29"/>
    </row>
    <row r="40" spans="1:18" s="7" customFormat="1" x14ac:dyDescent="0.25">
      <c r="A40" s="6"/>
      <c r="B40" s="26"/>
      <c r="C40" s="32"/>
      <c r="D40" s="33"/>
      <c r="E40" s="34"/>
      <c r="F40" s="34"/>
      <c r="G40" s="34"/>
      <c r="H40" s="34"/>
      <c r="I40" s="75"/>
      <c r="J40" s="75"/>
      <c r="K40" s="79"/>
      <c r="L40" s="79"/>
      <c r="M4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0" s="75"/>
      <c r="P40" s="75"/>
      <c r="Q40" s="113">
        <f>IF(AND(TestingDataBldg10[[#This Row],[Remediation Material Costs]]="[enter $]",TestingDataBldg10[[#This Row],[Remediation Labor Costs]]="[enter $]"),"[autofill]",SUM(TestingDataBldg10[[#This Row],[Remediation Material Costs]:[Remediation Labor Costs]]))</f>
        <v>0</v>
      </c>
      <c r="R40" s="29"/>
    </row>
    <row r="41" spans="1:18" x14ac:dyDescent="0.25">
      <c r="B41" s="31"/>
      <c r="C41" s="32"/>
      <c r="D41" s="33"/>
      <c r="E41" s="34"/>
      <c r="F41" s="34"/>
      <c r="G41" s="34"/>
      <c r="H41" s="34"/>
      <c r="I41" s="75"/>
      <c r="J41" s="75"/>
      <c r="K41" s="79"/>
      <c r="L41" s="79"/>
      <c r="M4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1" s="75"/>
      <c r="P41" s="75"/>
      <c r="Q41" s="113">
        <f>IF(AND(TestingDataBldg10[[#This Row],[Remediation Material Costs]]="[enter $]",TestingDataBldg10[[#This Row],[Remediation Labor Costs]]="[enter $]"),"[autofill]",SUM(TestingDataBldg10[[#This Row],[Remediation Material Costs]:[Remediation Labor Costs]]))</f>
        <v>0</v>
      </c>
      <c r="R41" s="29"/>
    </row>
    <row r="42" spans="1:18" x14ac:dyDescent="0.25">
      <c r="B42" s="38"/>
      <c r="C42" s="39"/>
      <c r="D42" s="40"/>
      <c r="E42" s="41"/>
      <c r="F42" s="41"/>
      <c r="G42" s="41"/>
      <c r="H42" s="41"/>
      <c r="I42" s="77"/>
      <c r="J42" s="77"/>
      <c r="K42" s="82"/>
      <c r="L42" s="82"/>
      <c r="M4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2" s="77"/>
      <c r="P42" s="77"/>
      <c r="Q42" s="113">
        <f>IF(AND(TestingDataBldg10[[#This Row],[Remediation Material Costs]]="[enter $]",TestingDataBldg10[[#This Row],[Remediation Labor Costs]]="[enter $]"),"[autofill]",SUM(TestingDataBldg10[[#This Row],[Remediation Material Costs]:[Remediation Labor Costs]]))</f>
        <v>0</v>
      </c>
      <c r="R42" s="29"/>
    </row>
    <row r="43" spans="1:18" x14ac:dyDescent="0.25">
      <c r="B43" s="38"/>
      <c r="C43" s="39"/>
      <c r="D43" s="40"/>
      <c r="E43" s="41"/>
      <c r="F43" s="41"/>
      <c r="G43" s="41"/>
      <c r="H43" s="41"/>
      <c r="I43" s="77"/>
      <c r="J43" s="77"/>
      <c r="K43" s="82"/>
      <c r="L43" s="82"/>
      <c r="M4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3" s="77"/>
      <c r="P43" s="77"/>
      <c r="Q43" s="113">
        <f>IF(AND(TestingDataBldg10[[#This Row],[Remediation Material Costs]]="[enter $]",TestingDataBldg10[[#This Row],[Remediation Labor Costs]]="[enter $]"),"[autofill]",SUM(TestingDataBldg10[[#This Row],[Remediation Material Costs]:[Remediation Labor Costs]]))</f>
        <v>0</v>
      </c>
      <c r="R43" s="29"/>
    </row>
    <row r="44" spans="1:18" x14ac:dyDescent="0.25">
      <c r="B44" s="38"/>
      <c r="C44" s="39"/>
      <c r="D44" s="40"/>
      <c r="E44" s="41"/>
      <c r="F44" s="41"/>
      <c r="G44" s="41"/>
      <c r="H44" s="41"/>
      <c r="I44" s="77"/>
      <c r="J44" s="77"/>
      <c r="K44" s="82"/>
      <c r="L44" s="82"/>
      <c r="M4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4" s="77"/>
      <c r="P44" s="77"/>
      <c r="Q44" s="113">
        <f>IF(AND(TestingDataBldg10[[#This Row],[Remediation Material Costs]]="[enter $]",TestingDataBldg10[[#This Row],[Remediation Labor Costs]]="[enter $]"),"[autofill]",SUM(TestingDataBldg10[[#This Row],[Remediation Material Costs]:[Remediation Labor Costs]]))</f>
        <v>0</v>
      </c>
      <c r="R44" s="29"/>
    </row>
    <row r="45" spans="1:18" x14ac:dyDescent="0.25">
      <c r="B45" s="38"/>
      <c r="C45" s="39"/>
      <c r="D45" s="40"/>
      <c r="E45" s="41"/>
      <c r="F45" s="41"/>
      <c r="G45" s="41"/>
      <c r="H45" s="41"/>
      <c r="I45" s="77"/>
      <c r="J45" s="77"/>
      <c r="K45" s="82"/>
      <c r="L45" s="82"/>
      <c r="M4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5" s="77"/>
      <c r="P45" s="77"/>
      <c r="Q45" s="113">
        <f>IF(AND(TestingDataBldg10[[#This Row],[Remediation Material Costs]]="[enter $]",TestingDataBldg10[[#This Row],[Remediation Labor Costs]]="[enter $]"),"[autofill]",SUM(TestingDataBldg10[[#This Row],[Remediation Material Costs]:[Remediation Labor Costs]]))</f>
        <v>0</v>
      </c>
      <c r="R45" s="29"/>
    </row>
    <row r="46" spans="1:18" x14ac:dyDescent="0.25">
      <c r="B46" s="38"/>
      <c r="C46" s="39"/>
      <c r="D46" s="40"/>
      <c r="E46" s="41"/>
      <c r="F46" s="41"/>
      <c r="G46" s="41"/>
      <c r="H46" s="41"/>
      <c r="I46" s="77"/>
      <c r="J46" s="77"/>
      <c r="K46" s="82"/>
      <c r="L46" s="82"/>
      <c r="M4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6" s="77"/>
      <c r="P46" s="77"/>
      <c r="Q46" s="113">
        <f>IF(AND(TestingDataBldg10[[#This Row],[Remediation Material Costs]]="[enter $]",TestingDataBldg10[[#This Row],[Remediation Labor Costs]]="[enter $]"),"[autofill]",SUM(TestingDataBldg10[[#This Row],[Remediation Material Costs]:[Remediation Labor Costs]]))</f>
        <v>0</v>
      </c>
      <c r="R46" s="29"/>
    </row>
    <row r="47" spans="1:18" x14ac:dyDescent="0.25">
      <c r="B47" s="38"/>
      <c r="C47" s="39"/>
      <c r="D47" s="40"/>
      <c r="E47" s="41"/>
      <c r="F47" s="41"/>
      <c r="G47" s="41"/>
      <c r="H47" s="41"/>
      <c r="I47" s="77"/>
      <c r="J47" s="77"/>
      <c r="K47" s="82"/>
      <c r="L47" s="82"/>
      <c r="M4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7" s="77"/>
      <c r="P47" s="77"/>
      <c r="Q47" s="113">
        <f>IF(AND(TestingDataBldg10[[#This Row],[Remediation Material Costs]]="[enter $]",TestingDataBldg10[[#This Row],[Remediation Labor Costs]]="[enter $]"),"[autofill]",SUM(TestingDataBldg10[[#This Row],[Remediation Material Costs]:[Remediation Labor Costs]]))</f>
        <v>0</v>
      </c>
      <c r="R47" s="29"/>
    </row>
    <row r="48" spans="1:18" x14ac:dyDescent="0.25">
      <c r="B48" s="26"/>
      <c r="C48" s="30"/>
      <c r="D48" s="27"/>
      <c r="E48" s="28"/>
      <c r="F48" s="28"/>
      <c r="G48" s="28"/>
      <c r="H48" s="28"/>
      <c r="I48" s="74"/>
      <c r="J48" s="74"/>
      <c r="K48" s="83"/>
      <c r="L48" s="83"/>
      <c r="M4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8" s="74"/>
      <c r="P48" s="74"/>
      <c r="Q48" s="113">
        <f>IF(AND(TestingDataBldg10[[#This Row],[Remediation Material Costs]]="[enter $]",TestingDataBldg10[[#This Row],[Remediation Labor Costs]]="[enter $]"),"[autofill]",SUM(TestingDataBldg10[[#This Row],[Remediation Material Costs]:[Remediation Labor Costs]]))</f>
        <v>0</v>
      </c>
      <c r="R48" s="29"/>
    </row>
    <row r="49" spans="2:18" x14ac:dyDescent="0.25">
      <c r="B49" s="26"/>
      <c r="C49" s="30"/>
      <c r="D49" s="27"/>
      <c r="E49" s="28"/>
      <c r="F49" s="28"/>
      <c r="G49" s="28"/>
      <c r="H49" s="28"/>
      <c r="I49" s="74"/>
      <c r="J49" s="74"/>
      <c r="K49" s="83"/>
      <c r="L49" s="83"/>
      <c r="M4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4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49" s="74"/>
      <c r="P49" s="74"/>
      <c r="Q49" s="113">
        <f>IF(AND(TestingDataBldg10[[#This Row],[Remediation Material Costs]]="[enter $]",TestingDataBldg10[[#This Row],[Remediation Labor Costs]]="[enter $]"),"[autofill]",SUM(TestingDataBldg10[[#This Row],[Remediation Material Costs]:[Remediation Labor Costs]]))</f>
        <v>0</v>
      </c>
      <c r="R49" s="29"/>
    </row>
    <row r="50" spans="2:18" x14ac:dyDescent="0.25">
      <c r="B50" s="26"/>
      <c r="C50" s="30"/>
      <c r="D50" s="27"/>
      <c r="E50" s="28"/>
      <c r="F50" s="28"/>
      <c r="G50" s="28"/>
      <c r="H50" s="28"/>
      <c r="I50" s="74"/>
      <c r="J50" s="74"/>
      <c r="K50" s="83"/>
      <c r="L50" s="83"/>
      <c r="M5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0" s="74"/>
      <c r="P50" s="74"/>
      <c r="Q50" s="113">
        <f>IF(AND(TestingDataBldg10[[#This Row],[Remediation Material Costs]]="[enter $]",TestingDataBldg10[[#This Row],[Remediation Labor Costs]]="[enter $]"),"[autofill]",SUM(TestingDataBldg10[[#This Row],[Remediation Material Costs]:[Remediation Labor Costs]]))</f>
        <v>0</v>
      </c>
      <c r="R50" s="29"/>
    </row>
    <row r="51" spans="2:18" x14ac:dyDescent="0.25">
      <c r="B51" s="26"/>
      <c r="C51" s="30"/>
      <c r="D51" s="27"/>
      <c r="E51" s="28"/>
      <c r="F51" s="28"/>
      <c r="G51" s="28"/>
      <c r="H51" s="28"/>
      <c r="I51" s="74"/>
      <c r="J51" s="74"/>
      <c r="K51" s="83"/>
      <c r="L51" s="83"/>
      <c r="M5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1" s="74"/>
      <c r="P51" s="74"/>
      <c r="Q51" s="113">
        <f>IF(AND(TestingDataBldg10[[#This Row],[Remediation Material Costs]]="[enter $]",TestingDataBldg10[[#This Row],[Remediation Labor Costs]]="[enter $]"),"[autofill]",SUM(TestingDataBldg10[[#This Row],[Remediation Material Costs]:[Remediation Labor Costs]]))</f>
        <v>0</v>
      </c>
      <c r="R51" s="29"/>
    </row>
    <row r="52" spans="2:18" x14ac:dyDescent="0.25">
      <c r="B52" s="26"/>
      <c r="C52" s="30"/>
      <c r="D52" s="27"/>
      <c r="E52" s="28"/>
      <c r="F52" s="28"/>
      <c r="G52" s="28"/>
      <c r="H52" s="28"/>
      <c r="I52" s="74"/>
      <c r="J52" s="74"/>
      <c r="K52" s="83"/>
      <c r="L52" s="83"/>
      <c r="M5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2" s="74"/>
      <c r="P52" s="74"/>
      <c r="Q52" s="113">
        <f>IF(AND(TestingDataBldg10[[#This Row],[Remediation Material Costs]]="[enter $]",TestingDataBldg10[[#This Row],[Remediation Labor Costs]]="[enter $]"),"[autofill]",SUM(TestingDataBldg10[[#This Row],[Remediation Material Costs]:[Remediation Labor Costs]]))</f>
        <v>0</v>
      </c>
      <c r="R52" s="29"/>
    </row>
    <row r="53" spans="2:18" x14ac:dyDescent="0.25">
      <c r="B53" s="26"/>
      <c r="C53" s="30"/>
      <c r="D53" s="27"/>
      <c r="E53" s="28"/>
      <c r="F53" s="28"/>
      <c r="G53" s="28"/>
      <c r="H53" s="28"/>
      <c r="I53" s="74"/>
      <c r="J53" s="74"/>
      <c r="K53" s="83"/>
      <c r="L53" s="83"/>
      <c r="M5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3" s="74"/>
      <c r="P53" s="74"/>
      <c r="Q53" s="113">
        <f>IF(AND(TestingDataBldg10[[#This Row],[Remediation Material Costs]]="[enter $]",TestingDataBldg10[[#This Row],[Remediation Labor Costs]]="[enter $]"),"[autofill]",SUM(TestingDataBldg10[[#This Row],[Remediation Material Costs]:[Remediation Labor Costs]]))</f>
        <v>0</v>
      </c>
      <c r="R53" s="29"/>
    </row>
    <row r="54" spans="2:18" x14ac:dyDescent="0.25">
      <c r="B54" s="26"/>
      <c r="C54" s="30"/>
      <c r="D54" s="27"/>
      <c r="E54" s="28"/>
      <c r="F54" s="28"/>
      <c r="G54" s="28"/>
      <c r="H54" s="28"/>
      <c r="I54" s="74"/>
      <c r="J54" s="74"/>
      <c r="K54" s="83"/>
      <c r="L54" s="83"/>
      <c r="M5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4" s="74"/>
      <c r="P54" s="74"/>
      <c r="Q54" s="113">
        <f>IF(AND(TestingDataBldg10[[#This Row],[Remediation Material Costs]]="[enter $]",TestingDataBldg10[[#This Row],[Remediation Labor Costs]]="[enter $]"),"[autofill]",SUM(TestingDataBldg10[[#This Row],[Remediation Material Costs]:[Remediation Labor Costs]]))</f>
        <v>0</v>
      </c>
      <c r="R54" s="29"/>
    </row>
    <row r="55" spans="2:18" x14ac:dyDescent="0.25">
      <c r="B55" s="26"/>
      <c r="C55" s="30"/>
      <c r="D55" s="27"/>
      <c r="E55" s="28"/>
      <c r="F55" s="28"/>
      <c r="G55" s="28"/>
      <c r="H55" s="28"/>
      <c r="I55" s="74"/>
      <c r="J55" s="74"/>
      <c r="K55" s="83"/>
      <c r="L55" s="83"/>
      <c r="M5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5" s="74"/>
      <c r="P55" s="74"/>
      <c r="Q55" s="113">
        <f>IF(AND(TestingDataBldg10[[#This Row],[Remediation Material Costs]]="[enter $]",TestingDataBldg10[[#This Row],[Remediation Labor Costs]]="[enter $]"),"[autofill]",SUM(TestingDataBldg10[[#This Row],[Remediation Material Costs]:[Remediation Labor Costs]]))</f>
        <v>0</v>
      </c>
      <c r="R55" s="29"/>
    </row>
    <row r="56" spans="2:18" x14ac:dyDescent="0.25">
      <c r="B56" s="26"/>
      <c r="C56" s="30"/>
      <c r="D56" s="27"/>
      <c r="E56" s="28"/>
      <c r="F56" s="28"/>
      <c r="G56" s="28"/>
      <c r="H56" s="28"/>
      <c r="I56" s="74"/>
      <c r="J56" s="74"/>
      <c r="K56" s="83"/>
      <c r="L56" s="83"/>
      <c r="M5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6" s="74"/>
      <c r="P56" s="74"/>
      <c r="Q56" s="113">
        <f>IF(AND(TestingDataBldg10[[#This Row],[Remediation Material Costs]]="[enter $]",TestingDataBldg10[[#This Row],[Remediation Labor Costs]]="[enter $]"),"[autofill]",SUM(TestingDataBldg10[[#This Row],[Remediation Material Costs]:[Remediation Labor Costs]]))</f>
        <v>0</v>
      </c>
      <c r="R56" s="29"/>
    </row>
    <row r="57" spans="2:18" x14ac:dyDescent="0.25">
      <c r="B57" s="26"/>
      <c r="C57" s="30"/>
      <c r="D57" s="27"/>
      <c r="E57" s="28"/>
      <c r="F57" s="28"/>
      <c r="G57" s="28"/>
      <c r="H57" s="28"/>
      <c r="I57" s="74"/>
      <c r="J57" s="74"/>
      <c r="K57" s="83"/>
      <c r="L57" s="83"/>
      <c r="M5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7" s="74"/>
      <c r="P57" s="74"/>
      <c r="Q57" s="113">
        <f>IF(AND(TestingDataBldg10[[#This Row],[Remediation Material Costs]]="[enter $]",TestingDataBldg10[[#This Row],[Remediation Labor Costs]]="[enter $]"),"[autofill]",SUM(TestingDataBldg10[[#This Row],[Remediation Material Costs]:[Remediation Labor Costs]]))</f>
        <v>0</v>
      </c>
      <c r="R57" s="29"/>
    </row>
    <row r="58" spans="2:18" x14ac:dyDescent="0.25">
      <c r="B58" s="26"/>
      <c r="C58" s="30"/>
      <c r="D58" s="27"/>
      <c r="E58" s="28"/>
      <c r="F58" s="28"/>
      <c r="G58" s="28"/>
      <c r="H58" s="28"/>
      <c r="I58" s="74"/>
      <c r="J58" s="74"/>
      <c r="K58" s="83"/>
      <c r="L58" s="83"/>
      <c r="M5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8" s="74"/>
      <c r="P58" s="74"/>
      <c r="Q58" s="113">
        <f>IF(AND(TestingDataBldg10[[#This Row],[Remediation Material Costs]]="[enter $]",TestingDataBldg10[[#This Row],[Remediation Labor Costs]]="[enter $]"),"[autofill]",SUM(TestingDataBldg10[[#This Row],[Remediation Material Costs]:[Remediation Labor Costs]]))</f>
        <v>0</v>
      </c>
      <c r="R58" s="29"/>
    </row>
    <row r="59" spans="2:18" x14ac:dyDescent="0.25">
      <c r="B59" s="26"/>
      <c r="C59" s="30"/>
      <c r="D59" s="27"/>
      <c r="E59" s="28"/>
      <c r="F59" s="28"/>
      <c r="G59" s="28"/>
      <c r="H59" s="28"/>
      <c r="I59" s="74"/>
      <c r="J59" s="74"/>
      <c r="K59" s="83"/>
      <c r="L59" s="83"/>
      <c r="M5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5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59" s="74"/>
      <c r="P59" s="74"/>
      <c r="Q59" s="113">
        <f>IF(AND(TestingDataBldg10[[#This Row],[Remediation Material Costs]]="[enter $]",TestingDataBldg10[[#This Row],[Remediation Labor Costs]]="[enter $]"),"[autofill]",SUM(TestingDataBldg10[[#This Row],[Remediation Material Costs]:[Remediation Labor Costs]]))</f>
        <v>0</v>
      </c>
      <c r="R59" s="29"/>
    </row>
    <row r="60" spans="2:18" x14ac:dyDescent="0.25">
      <c r="B60" s="26"/>
      <c r="C60" s="30"/>
      <c r="D60" s="27"/>
      <c r="E60" s="28"/>
      <c r="F60" s="28"/>
      <c r="G60" s="28"/>
      <c r="H60" s="28"/>
      <c r="I60" s="74"/>
      <c r="J60" s="74"/>
      <c r="K60" s="83"/>
      <c r="L60" s="83"/>
      <c r="M6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0" s="74"/>
      <c r="P60" s="74"/>
      <c r="Q60" s="113">
        <f>IF(AND(TestingDataBldg10[[#This Row],[Remediation Material Costs]]="[enter $]",TestingDataBldg10[[#This Row],[Remediation Labor Costs]]="[enter $]"),"[autofill]",SUM(TestingDataBldg10[[#This Row],[Remediation Material Costs]:[Remediation Labor Costs]]))</f>
        <v>0</v>
      </c>
      <c r="R60" s="29"/>
    </row>
    <row r="61" spans="2:18" x14ac:dyDescent="0.25">
      <c r="B61" s="26"/>
      <c r="C61" s="30"/>
      <c r="D61" s="27"/>
      <c r="E61" s="28"/>
      <c r="F61" s="28"/>
      <c r="G61" s="28"/>
      <c r="H61" s="28"/>
      <c r="I61" s="74"/>
      <c r="J61" s="74"/>
      <c r="K61" s="83"/>
      <c r="L61" s="83"/>
      <c r="M6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1" s="74"/>
      <c r="P61" s="74"/>
      <c r="Q61" s="113">
        <f>IF(AND(TestingDataBldg10[[#This Row],[Remediation Material Costs]]="[enter $]",TestingDataBldg10[[#This Row],[Remediation Labor Costs]]="[enter $]"),"[autofill]",SUM(TestingDataBldg10[[#This Row],[Remediation Material Costs]:[Remediation Labor Costs]]))</f>
        <v>0</v>
      </c>
      <c r="R61" s="29"/>
    </row>
    <row r="62" spans="2:18" x14ac:dyDescent="0.25">
      <c r="B62" s="26"/>
      <c r="C62" s="30"/>
      <c r="D62" s="27"/>
      <c r="E62" s="28"/>
      <c r="F62" s="28"/>
      <c r="G62" s="28"/>
      <c r="H62" s="28"/>
      <c r="I62" s="74"/>
      <c r="J62" s="74"/>
      <c r="K62" s="83"/>
      <c r="L62" s="83"/>
      <c r="M6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2" s="74"/>
      <c r="P62" s="74"/>
      <c r="Q62" s="113">
        <f>IF(AND(TestingDataBldg10[[#This Row],[Remediation Material Costs]]="[enter $]",TestingDataBldg10[[#This Row],[Remediation Labor Costs]]="[enter $]"),"[autofill]",SUM(TestingDataBldg10[[#This Row],[Remediation Material Costs]:[Remediation Labor Costs]]))</f>
        <v>0</v>
      </c>
      <c r="R62" s="29"/>
    </row>
    <row r="63" spans="2:18" x14ac:dyDescent="0.25">
      <c r="B63" s="26"/>
      <c r="C63" s="30"/>
      <c r="D63" s="27"/>
      <c r="E63" s="28"/>
      <c r="F63" s="28"/>
      <c r="G63" s="28"/>
      <c r="H63" s="28"/>
      <c r="I63" s="74"/>
      <c r="J63" s="74"/>
      <c r="K63" s="83"/>
      <c r="L63" s="83"/>
      <c r="M6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3" s="74"/>
      <c r="P63" s="74"/>
      <c r="Q63" s="113">
        <f>IF(AND(TestingDataBldg10[[#This Row],[Remediation Material Costs]]="[enter $]",TestingDataBldg10[[#This Row],[Remediation Labor Costs]]="[enter $]"),"[autofill]",SUM(TestingDataBldg10[[#This Row],[Remediation Material Costs]:[Remediation Labor Costs]]))</f>
        <v>0</v>
      </c>
      <c r="R63" s="29"/>
    </row>
    <row r="64" spans="2:18" x14ac:dyDescent="0.25">
      <c r="B64" s="26"/>
      <c r="C64" s="30"/>
      <c r="D64" s="27"/>
      <c r="E64" s="28"/>
      <c r="F64" s="28"/>
      <c r="G64" s="28"/>
      <c r="H64" s="28"/>
      <c r="I64" s="74"/>
      <c r="J64" s="74"/>
      <c r="K64" s="83"/>
      <c r="L64" s="83"/>
      <c r="M6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4" s="74"/>
      <c r="P64" s="74"/>
      <c r="Q64" s="113">
        <f>IF(AND(TestingDataBldg10[[#This Row],[Remediation Material Costs]]="[enter $]",TestingDataBldg10[[#This Row],[Remediation Labor Costs]]="[enter $]"),"[autofill]",SUM(TestingDataBldg10[[#This Row],[Remediation Material Costs]:[Remediation Labor Costs]]))</f>
        <v>0</v>
      </c>
      <c r="R64" s="29"/>
    </row>
    <row r="65" spans="2:18" x14ac:dyDescent="0.25">
      <c r="B65" s="26"/>
      <c r="C65" s="30"/>
      <c r="D65" s="27"/>
      <c r="E65" s="28"/>
      <c r="F65" s="28"/>
      <c r="G65" s="28"/>
      <c r="H65" s="28"/>
      <c r="I65" s="74"/>
      <c r="J65" s="74"/>
      <c r="K65" s="83"/>
      <c r="L65" s="83"/>
      <c r="M6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5" s="74"/>
      <c r="P65" s="74"/>
      <c r="Q65" s="113">
        <f>IF(AND(TestingDataBldg10[[#This Row],[Remediation Material Costs]]="[enter $]",TestingDataBldg10[[#This Row],[Remediation Labor Costs]]="[enter $]"),"[autofill]",SUM(TestingDataBldg10[[#This Row],[Remediation Material Costs]:[Remediation Labor Costs]]))</f>
        <v>0</v>
      </c>
      <c r="R65" s="29"/>
    </row>
    <row r="66" spans="2:18" x14ac:dyDescent="0.25">
      <c r="B66" s="26"/>
      <c r="C66" s="30"/>
      <c r="D66" s="27"/>
      <c r="E66" s="28"/>
      <c r="F66" s="28"/>
      <c r="G66" s="28"/>
      <c r="H66" s="28"/>
      <c r="I66" s="74"/>
      <c r="J66" s="74"/>
      <c r="K66" s="83"/>
      <c r="L66" s="83"/>
      <c r="M6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6" s="74"/>
      <c r="P66" s="74"/>
      <c r="Q66" s="113">
        <f>IF(AND(TestingDataBldg10[[#This Row],[Remediation Material Costs]]="[enter $]",TestingDataBldg10[[#This Row],[Remediation Labor Costs]]="[enter $]"),"[autofill]",SUM(TestingDataBldg10[[#This Row],[Remediation Material Costs]:[Remediation Labor Costs]]))</f>
        <v>0</v>
      </c>
      <c r="R66" s="29"/>
    </row>
    <row r="67" spans="2:18" x14ac:dyDescent="0.25">
      <c r="B67" s="26"/>
      <c r="C67" s="30"/>
      <c r="D67" s="27"/>
      <c r="E67" s="28"/>
      <c r="F67" s="28"/>
      <c r="G67" s="28"/>
      <c r="H67" s="28"/>
      <c r="I67" s="74"/>
      <c r="J67" s="74"/>
      <c r="K67" s="83"/>
      <c r="L67" s="83"/>
      <c r="M6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7" s="74"/>
      <c r="P67" s="74"/>
      <c r="Q67" s="113">
        <f>IF(AND(TestingDataBldg10[[#This Row],[Remediation Material Costs]]="[enter $]",TestingDataBldg10[[#This Row],[Remediation Labor Costs]]="[enter $]"),"[autofill]",SUM(TestingDataBldg10[[#This Row],[Remediation Material Costs]:[Remediation Labor Costs]]))</f>
        <v>0</v>
      </c>
      <c r="R67" s="29"/>
    </row>
    <row r="68" spans="2:18" x14ac:dyDescent="0.25">
      <c r="B68" s="26"/>
      <c r="C68" s="30"/>
      <c r="D68" s="27"/>
      <c r="E68" s="28"/>
      <c r="F68" s="28"/>
      <c r="G68" s="28"/>
      <c r="H68" s="28"/>
      <c r="I68" s="74"/>
      <c r="J68" s="74"/>
      <c r="K68" s="83"/>
      <c r="L68" s="83"/>
      <c r="M6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8" s="74"/>
      <c r="P68" s="74"/>
      <c r="Q68" s="113">
        <f>IF(AND(TestingDataBldg10[[#This Row],[Remediation Material Costs]]="[enter $]",TestingDataBldg10[[#This Row],[Remediation Labor Costs]]="[enter $]"),"[autofill]",SUM(TestingDataBldg10[[#This Row],[Remediation Material Costs]:[Remediation Labor Costs]]))</f>
        <v>0</v>
      </c>
      <c r="R68" s="29"/>
    </row>
    <row r="69" spans="2:18" x14ac:dyDescent="0.25">
      <c r="B69" s="26"/>
      <c r="C69" s="30"/>
      <c r="D69" s="27"/>
      <c r="E69" s="28"/>
      <c r="F69" s="28"/>
      <c r="G69" s="28"/>
      <c r="H69" s="28"/>
      <c r="I69" s="74"/>
      <c r="J69" s="74"/>
      <c r="K69" s="83"/>
      <c r="L69" s="83"/>
      <c r="M6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6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69" s="74"/>
      <c r="P69" s="74"/>
      <c r="Q69" s="113">
        <f>IF(AND(TestingDataBldg10[[#This Row],[Remediation Material Costs]]="[enter $]",TestingDataBldg10[[#This Row],[Remediation Labor Costs]]="[enter $]"),"[autofill]",SUM(TestingDataBldg10[[#This Row],[Remediation Material Costs]:[Remediation Labor Costs]]))</f>
        <v>0</v>
      </c>
      <c r="R69" s="29"/>
    </row>
    <row r="70" spans="2:18" x14ac:dyDescent="0.25">
      <c r="B70" s="26"/>
      <c r="C70" s="30"/>
      <c r="D70" s="27"/>
      <c r="E70" s="28"/>
      <c r="F70" s="28"/>
      <c r="G70" s="28"/>
      <c r="H70" s="28"/>
      <c r="I70" s="74"/>
      <c r="J70" s="74"/>
      <c r="K70" s="83"/>
      <c r="L70" s="83"/>
      <c r="M7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0" s="74"/>
      <c r="P70" s="74"/>
      <c r="Q70" s="113">
        <f>IF(AND(TestingDataBldg10[[#This Row],[Remediation Material Costs]]="[enter $]",TestingDataBldg10[[#This Row],[Remediation Labor Costs]]="[enter $]"),"[autofill]",SUM(TestingDataBldg10[[#This Row],[Remediation Material Costs]:[Remediation Labor Costs]]))</f>
        <v>0</v>
      </c>
      <c r="R70" s="29"/>
    </row>
    <row r="71" spans="2:18" x14ac:dyDescent="0.25">
      <c r="B71" s="26"/>
      <c r="C71" s="30"/>
      <c r="D71" s="27"/>
      <c r="E71" s="28"/>
      <c r="F71" s="28"/>
      <c r="G71" s="28"/>
      <c r="H71" s="28"/>
      <c r="I71" s="74"/>
      <c r="J71" s="74"/>
      <c r="K71" s="83"/>
      <c r="L71" s="83"/>
      <c r="M7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1" s="74"/>
      <c r="P71" s="74"/>
      <c r="Q71" s="113">
        <f>IF(AND(TestingDataBldg10[[#This Row],[Remediation Material Costs]]="[enter $]",TestingDataBldg10[[#This Row],[Remediation Labor Costs]]="[enter $]"),"[autofill]",SUM(TestingDataBldg10[[#This Row],[Remediation Material Costs]:[Remediation Labor Costs]]))</f>
        <v>0</v>
      </c>
      <c r="R71" s="29"/>
    </row>
    <row r="72" spans="2:18" x14ac:dyDescent="0.25">
      <c r="B72" s="26"/>
      <c r="C72" s="30"/>
      <c r="D72" s="27"/>
      <c r="E72" s="28"/>
      <c r="F72" s="28"/>
      <c r="G72" s="28"/>
      <c r="H72" s="28"/>
      <c r="I72" s="74"/>
      <c r="J72" s="74"/>
      <c r="K72" s="83"/>
      <c r="L72" s="83"/>
      <c r="M7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2" s="74"/>
      <c r="P72" s="74"/>
      <c r="Q72" s="113">
        <f>IF(AND(TestingDataBldg10[[#This Row],[Remediation Material Costs]]="[enter $]",TestingDataBldg10[[#This Row],[Remediation Labor Costs]]="[enter $]"),"[autofill]",SUM(TestingDataBldg10[[#This Row],[Remediation Material Costs]:[Remediation Labor Costs]]))</f>
        <v>0</v>
      </c>
      <c r="R72" s="29"/>
    </row>
    <row r="73" spans="2:18" x14ac:dyDescent="0.25">
      <c r="B73" s="26"/>
      <c r="C73" s="30"/>
      <c r="D73" s="27"/>
      <c r="E73" s="28"/>
      <c r="F73" s="28"/>
      <c r="G73" s="28"/>
      <c r="H73" s="28"/>
      <c r="I73" s="74"/>
      <c r="J73" s="74"/>
      <c r="K73" s="83"/>
      <c r="L73" s="83"/>
      <c r="M7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3" s="74"/>
      <c r="P73" s="74"/>
      <c r="Q73" s="113">
        <f>IF(AND(TestingDataBldg10[[#This Row],[Remediation Material Costs]]="[enter $]",TestingDataBldg10[[#This Row],[Remediation Labor Costs]]="[enter $]"),"[autofill]",SUM(TestingDataBldg10[[#This Row],[Remediation Material Costs]:[Remediation Labor Costs]]))</f>
        <v>0</v>
      </c>
      <c r="R73" s="29"/>
    </row>
    <row r="74" spans="2:18" x14ac:dyDescent="0.25">
      <c r="B74" s="26"/>
      <c r="C74" s="30"/>
      <c r="D74" s="27"/>
      <c r="E74" s="28"/>
      <c r="F74" s="28"/>
      <c r="G74" s="28"/>
      <c r="H74" s="28"/>
      <c r="I74" s="74"/>
      <c r="J74" s="74"/>
      <c r="K74" s="83"/>
      <c r="L74" s="83"/>
      <c r="M7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4" s="74"/>
      <c r="P74" s="74"/>
      <c r="Q74" s="113">
        <f>IF(AND(TestingDataBldg10[[#This Row],[Remediation Material Costs]]="[enter $]",TestingDataBldg10[[#This Row],[Remediation Labor Costs]]="[enter $]"),"[autofill]",SUM(TestingDataBldg10[[#This Row],[Remediation Material Costs]:[Remediation Labor Costs]]))</f>
        <v>0</v>
      </c>
      <c r="R74" s="29"/>
    </row>
    <row r="75" spans="2:18" x14ac:dyDescent="0.25">
      <c r="B75" s="26"/>
      <c r="C75" s="30"/>
      <c r="D75" s="27"/>
      <c r="E75" s="28"/>
      <c r="F75" s="28"/>
      <c r="G75" s="28"/>
      <c r="H75" s="28"/>
      <c r="I75" s="74"/>
      <c r="J75" s="74"/>
      <c r="K75" s="83"/>
      <c r="L75" s="83"/>
      <c r="M7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5" s="74"/>
      <c r="P75" s="74"/>
      <c r="Q75" s="113">
        <f>IF(AND(TestingDataBldg10[[#This Row],[Remediation Material Costs]]="[enter $]",TestingDataBldg10[[#This Row],[Remediation Labor Costs]]="[enter $]"),"[autofill]",SUM(TestingDataBldg10[[#This Row],[Remediation Material Costs]:[Remediation Labor Costs]]))</f>
        <v>0</v>
      </c>
      <c r="R75" s="29"/>
    </row>
    <row r="76" spans="2:18" x14ac:dyDescent="0.25">
      <c r="B76" s="26"/>
      <c r="C76" s="30"/>
      <c r="D76" s="27"/>
      <c r="E76" s="28"/>
      <c r="F76" s="28"/>
      <c r="G76" s="28"/>
      <c r="H76" s="28"/>
      <c r="I76" s="74"/>
      <c r="J76" s="74"/>
      <c r="K76" s="83"/>
      <c r="L76" s="83"/>
      <c r="M7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6" s="74"/>
      <c r="P76" s="74"/>
      <c r="Q76" s="113">
        <f>IF(AND(TestingDataBldg10[[#This Row],[Remediation Material Costs]]="[enter $]",TestingDataBldg10[[#This Row],[Remediation Labor Costs]]="[enter $]"),"[autofill]",SUM(TestingDataBldg10[[#This Row],[Remediation Material Costs]:[Remediation Labor Costs]]))</f>
        <v>0</v>
      </c>
      <c r="R76" s="29"/>
    </row>
    <row r="77" spans="2:18" x14ac:dyDescent="0.25">
      <c r="B77" s="26"/>
      <c r="C77" s="30"/>
      <c r="D77" s="27"/>
      <c r="E77" s="28"/>
      <c r="F77" s="28"/>
      <c r="G77" s="28"/>
      <c r="H77" s="28"/>
      <c r="I77" s="74"/>
      <c r="J77" s="74"/>
      <c r="K77" s="83"/>
      <c r="L77" s="83"/>
      <c r="M7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7" s="74"/>
      <c r="P77" s="74"/>
      <c r="Q77" s="113">
        <f>IF(AND(TestingDataBldg10[[#This Row],[Remediation Material Costs]]="[enter $]",TestingDataBldg10[[#This Row],[Remediation Labor Costs]]="[enter $]"),"[autofill]",SUM(TestingDataBldg10[[#This Row],[Remediation Material Costs]:[Remediation Labor Costs]]))</f>
        <v>0</v>
      </c>
      <c r="R77" s="29"/>
    </row>
    <row r="78" spans="2:18" x14ac:dyDescent="0.25">
      <c r="B78" s="26"/>
      <c r="C78" s="30"/>
      <c r="D78" s="27"/>
      <c r="E78" s="28"/>
      <c r="F78" s="28"/>
      <c r="G78" s="28"/>
      <c r="H78" s="28"/>
      <c r="I78" s="74"/>
      <c r="J78" s="74"/>
      <c r="K78" s="83"/>
      <c r="L78" s="83"/>
      <c r="M7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8" s="74"/>
      <c r="P78" s="74"/>
      <c r="Q78" s="113">
        <f>IF(AND(TestingDataBldg10[[#This Row],[Remediation Material Costs]]="[enter $]",TestingDataBldg10[[#This Row],[Remediation Labor Costs]]="[enter $]"),"[autofill]",SUM(TestingDataBldg10[[#This Row],[Remediation Material Costs]:[Remediation Labor Costs]]))</f>
        <v>0</v>
      </c>
      <c r="R78" s="29"/>
    </row>
    <row r="79" spans="2:18" x14ac:dyDescent="0.25">
      <c r="B79" s="26"/>
      <c r="C79" s="30"/>
      <c r="D79" s="27"/>
      <c r="E79" s="28"/>
      <c r="F79" s="28"/>
      <c r="G79" s="28"/>
      <c r="H79" s="28"/>
      <c r="I79" s="74"/>
      <c r="J79" s="74"/>
      <c r="K79" s="83"/>
      <c r="L79" s="83"/>
      <c r="M7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7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79" s="74"/>
      <c r="P79" s="74"/>
      <c r="Q79" s="113">
        <f>IF(AND(TestingDataBldg10[[#This Row],[Remediation Material Costs]]="[enter $]",TestingDataBldg10[[#This Row],[Remediation Labor Costs]]="[enter $]"),"[autofill]",SUM(TestingDataBldg10[[#This Row],[Remediation Material Costs]:[Remediation Labor Costs]]))</f>
        <v>0</v>
      </c>
      <c r="R79" s="29"/>
    </row>
    <row r="80" spans="2:18" x14ac:dyDescent="0.25">
      <c r="B80" s="26"/>
      <c r="C80" s="30"/>
      <c r="D80" s="27"/>
      <c r="E80" s="28"/>
      <c r="F80" s="28"/>
      <c r="G80" s="28"/>
      <c r="H80" s="28"/>
      <c r="I80" s="74"/>
      <c r="J80" s="74"/>
      <c r="K80" s="83"/>
      <c r="L80" s="83"/>
      <c r="M8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0" s="74"/>
      <c r="P80" s="74"/>
      <c r="Q80" s="113">
        <f>IF(AND(TestingDataBldg10[[#This Row],[Remediation Material Costs]]="[enter $]",TestingDataBldg10[[#This Row],[Remediation Labor Costs]]="[enter $]"),"[autofill]",SUM(TestingDataBldg10[[#This Row],[Remediation Material Costs]:[Remediation Labor Costs]]))</f>
        <v>0</v>
      </c>
      <c r="R80" s="29"/>
    </row>
    <row r="81" spans="2:18" x14ac:dyDescent="0.25">
      <c r="B81" s="26"/>
      <c r="C81" s="30"/>
      <c r="D81" s="27"/>
      <c r="E81" s="28"/>
      <c r="F81" s="28"/>
      <c r="G81" s="28"/>
      <c r="H81" s="28"/>
      <c r="I81" s="74"/>
      <c r="J81" s="74"/>
      <c r="K81" s="83"/>
      <c r="L81" s="83"/>
      <c r="M8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1" s="74"/>
      <c r="P81" s="74"/>
      <c r="Q81" s="113">
        <f>IF(AND(TestingDataBldg10[[#This Row],[Remediation Material Costs]]="[enter $]",TestingDataBldg10[[#This Row],[Remediation Labor Costs]]="[enter $]"),"[autofill]",SUM(TestingDataBldg10[[#This Row],[Remediation Material Costs]:[Remediation Labor Costs]]))</f>
        <v>0</v>
      </c>
      <c r="R81" s="29"/>
    </row>
    <row r="82" spans="2:18" x14ac:dyDescent="0.25">
      <c r="B82" s="26"/>
      <c r="C82" s="30"/>
      <c r="D82" s="27"/>
      <c r="E82" s="28"/>
      <c r="F82" s="28"/>
      <c r="G82" s="28"/>
      <c r="H82" s="28"/>
      <c r="I82" s="74"/>
      <c r="J82" s="74"/>
      <c r="K82" s="83"/>
      <c r="L82" s="83"/>
      <c r="M8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2" s="74"/>
      <c r="P82" s="74"/>
      <c r="Q82" s="113">
        <f>IF(AND(TestingDataBldg10[[#This Row],[Remediation Material Costs]]="[enter $]",TestingDataBldg10[[#This Row],[Remediation Labor Costs]]="[enter $]"),"[autofill]",SUM(TestingDataBldg10[[#This Row],[Remediation Material Costs]:[Remediation Labor Costs]]))</f>
        <v>0</v>
      </c>
      <c r="R82" s="29"/>
    </row>
    <row r="83" spans="2:18" x14ac:dyDescent="0.25">
      <c r="B83" s="26"/>
      <c r="C83" s="30"/>
      <c r="D83" s="27"/>
      <c r="E83" s="28"/>
      <c r="F83" s="28"/>
      <c r="G83" s="28"/>
      <c r="H83" s="28"/>
      <c r="I83" s="74"/>
      <c r="J83" s="74"/>
      <c r="K83" s="83"/>
      <c r="L83" s="83"/>
      <c r="M8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3" s="74"/>
      <c r="P83" s="74"/>
      <c r="Q83" s="113">
        <f>IF(AND(TestingDataBldg10[[#This Row],[Remediation Material Costs]]="[enter $]",TestingDataBldg10[[#This Row],[Remediation Labor Costs]]="[enter $]"),"[autofill]",SUM(TestingDataBldg10[[#This Row],[Remediation Material Costs]:[Remediation Labor Costs]]))</f>
        <v>0</v>
      </c>
      <c r="R83" s="29"/>
    </row>
    <row r="84" spans="2:18" x14ac:dyDescent="0.25">
      <c r="B84" s="26"/>
      <c r="C84" s="30"/>
      <c r="D84" s="27"/>
      <c r="E84" s="28"/>
      <c r="F84" s="28"/>
      <c r="G84" s="28"/>
      <c r="H84" s="28"/>
      <c r="I84" s="74"/>
      <c r="J84" s="74"/>
      <c r="K84" s="83"/>
      <c r="L84" s="83"/>
      <c r="M8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4" s="74"/>
      <c r="P84" s="74"/>
      <c r="Q84" s="113">
        <f>IF(AND(TestingDataBldg10[[#This Row],[Remediation Material Costs]]="[enter $]",TestingDataBldg10[[#This Row],[Remediation Labor Costs]]="[enter $]"),"[autofill]",SUM(TestingDataBldg10[[#This Row],[Remediation Material Costs]:[Remediation Labor Costs]]))</f>
        <v>0</v>
      </c>
      <c r="R84" s="29"/>
    </row>
    <row r="85" spans="2:18" x14ac:dyDescent="0.25">
      <c r="B85" s="26"/>
      <c r="C85" s="30"/>
      <c r="D85" s="27"/>
      <c r="E85" s="28"/>
      <c r="F85" s="28"/>
      <c r="G85" s="28"/>
      <c r="H85" s="28"/>
      <c r="I85" s="74"/>
      <c r="J85" s="74"/>
      <c r="K85" s="83"/>
      <c r="L85" s="83"/>
      <c r="M8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5" s="74"/>
      <c r="P85" s="74"/>
      <c r="Q85" s="113">
        <f>IF(AND(TestingDataBldg10[[#This Row],[Remediation Material Costs]]="[enter $]",TestingDataBldg10[[#This Row],[Remediation Labor Costs]]="[enter $]"),"[autofill]",SUM(TestingDataBldg10[[#This Row],[Remediation Material Costs]:[Remediation Labor Costs]]))</f>
        <v>0</v>
      </c>
      <c r="R85" s="29"/>
    </row>
    <row r="86" spans="2:18" x14ac:dyDescent="0.25">
      <c r="B86" s="26"/>
      <c r="C86" s="30"/>
      <c r="D86" s="27"/>
      <c r="E86" s="28"/>
      <c r="F86" s="28"/>
      <c r="G86" s="28"/>
      <c r="H86" s="28"/>
      <c r="I86" s="74"/>
      <c r="J86" s="74"/>
      <c r="K86" s="83"/>
      <c r="L86" s="83"/>
      <c r="M8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6" s="74"/>
      <c r="P86" s="74"/>
      <c r="Q86" s="113">
        <f>IF(AND(TestingDataBldg10[[#This Row],[Remediation Material Costs]]="[enter $]",TestingDataBldg10[[#This Row],[Remediation Labor Costs]]="[enter $]"),"[autofill]",SUM(TestingDataBldg10[[#This Row],[Remediation Material Costs]:[Remediation Labor Costs]]))</f>
        <v>0</v>
      </c>
      <c r="R86" s="29"/>
    </row>
    <row r="87" spans="2:18" x14ac:dyDescent="0.25">
      <c r="B87" s="26"/>
      <c r="C87" s="30"/>
      <c r="D87" s="27"/>
      <c r="E87" s="28"/>
      <c r="F87" s="28"/>
      <c r="G87" s="28"/>
      <c r="H87" s="28"/>
      <c r="I87" s="74"/>
      <c r="J87" s="74"/>
      <c r="K87" s="83"/>
      <c r="L87" s="83"/>
      <c r="M8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7" s="74"/>
      <c r="P87" s="74"/>
      <c r="Q87" s="113">
        <f>IF(AND(TestingDataBldg10[[#This Row],[Remediation Material Costs]]="[enter $]",TestingDataBldg10[[#This Row],[Remediation Labor Costs]]="[enter $]"),"[autofill]",SUM(TestingDataBldg10[[#This Row],[Remediation Material Costs]:[Remediation Labor Costs]]))</f>
        <v>0</v>
      </c>
      <c r="R87" s="29"/>
    </row>
    <row r="88" spans="2:18" x14ac:dyDescent="0.25">
      <c r="B88" s="26"/>
      <c r="C88" s="30"/>
      <c r="D88" s="27"/>
      <c r="E88" s="28"/>
      <c r="F88" s="28"/>
      <c r="G88" s="28"/>
      <c r="H88" s="28"/>
      <c r="I88" s="74"/>
      <c r="J88" s="74"/>
      <c r="K88" s="83"/>
      <c r="L88" s="83"/>
      <c r="M8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8" s="74"/>
      <c r="P88" s="74"/>
      <c r="Q88" s="113">
        <f>IF(AND(TestingDataBldg10[[#This Row],[Remediation Material Costs]]="[enter $]",TestingDataBldg10[[#This Row],[Remediation Labor Costs]]="[enter $]"),"[autofill]",SUM(TestingDataBldg10[[#This Row],[Remediation Material Costs]:[Remediation Labor Costs]]))</f>
        <v>0</v>
      </c>
      <c r="R88" s="29"/>
    </row>
    <row r="89" spans="2:18" x14ac:dyDescent="0.25">
      <c r="B89" s="26"/>
      <c r="C89" s="30"/>
      <c r="D89" s="27"/>
      <c r="E89" s="28"/>
      <c r="F89" s="28"/>
      <c r="G89" s="28"/>
      <c r="H89" s="28"/>
      <c r="I89" s="74"/>
      <c r="J89" s="74"/>
      <c r="K89" s="83"/>
      <c r="L89" s="83"/>
      <c r="M8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8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89" s="74"/>
      <c r="P89" s="74"/>
      <c r="Q89" s="113">
        <f>IF(AND(TestingDataBldg10[[#This Row],[Remediation Material Costs]]="[enter $]",TestingDataBldg10[[#This Row],[Remediation Labor Costs]]="[enter $]"),"[autofill]",SUM(TestingDataBldg10[[#This Row],[Remediation Material Costs]:[Remediation Labor Costs]]))</f>
        <v>0</v>
      </c>
      <c r="R89" s="29"/>
    </row>
    <row r="90" spans="2:18" x14ac:dyDescent="0.25">
      <c r="B90" s="26"/>
      <c r="C90" s="30"/>
      <c r="D90" s="27"/>
      <c r="E90" s="28"/>
      <c r="F90" s="28"/>
      <c r="G90" s="28"/>
      <c r="H90" s="28"/>
      <c r="I90" s="74"/>
      <c r="J90" s="74"/>
      <c r="K90" s="83"/>
      <c r="L90" s="83"/>
      <c r="M9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0" s="74"/>
      <c r="P90" s="74"/>
      <c r="Q90" s="113">
        <f>IF(AND(TestingDataBldg10[[#This Row],[Remediation Material Costs]]="[enter $]",TestingDataBldg10[[#This Row],[Remediation Labor Costs]]="[enter $]"),"[autofill]",SUM(TestingDataBldg10[[#This Row],[Remediation Material Costs]:[Remediation Labor Costs]]))</f>
        <v>0</v>
      </c>
      <c r="R90" s="29"/>
    </row>
    <row r="91" spans="2:18" x14ac:dyDescent="0.25">
      <c r="B91" s="26"/>
      <c r="C91" s="30"/>
      <c r="D91" s="27"/>
      <c r="E91" s="28"/>
      <c r="F91" s="28"/>
      <c r="G91" s="28"/>
      <c r="H91" s="28"/>
      <c r="I91" s="74"/>
      <c r="J91" s="74"/>
      <c r="K91" s="83"/>
      <c r="L91" s="83"/>
      <c r="M9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1" s="74"/>
      <c r="P91" s="74"/>
      <c r="Q91" s="113">
        <f>IF(AND(TestingDataBldg10[[#This Row],[Remediation Material Costs]]="[enter $]",TestingDataBldg10[[#This Row],[Remediation Labor Costs]]="[enter $]"),"[autofill]",SUM(TestingDataBldg10[[#This Row],[Remediation Material Costs]:[Remediation Labor Costs]]))</f>
        <v>0</v>
      </c>
      <c r="R91" s="29"/>
    </row>
    <row r="92" spans="2:18" x14ac:dyDescent="0.25">
      <c r="B92" s="26"/>
      <c r="C92" s="30"/>
      <c r="D92" s="27"/>
      <c r="E92" s="28"/>
      <c r="F92" s="28"/>
      <c r="G92" s="28"/>
      <c r="H92" s="28"/>
      <c r="I92" s="74"/>
      <c r="J92" s="74"/>
      <c r="K92" s="83"/>
      <c r="L92" s="83"/>
      <c r="M9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2" s="74"/>
      <c r="P92" s="74"/>
      <c r="Q92" s="113">
        <f>IF(AND(TestingDataBldg10[[#This Row],[Remediation Material Costs]]="[enter $]",TestingDataBldg10[[#This Row],[Remediation Labor Costs]]="[enter $]"),"[autofill]",SUM(TestingDataBldg10[[#This Row],[Remediation Material Costs]:[Remediation Labor Costs]]))</f>
        <v>0</v>
      </c>
      <c r="R92" s="29"/>
    </row>
    <row r="93" spans="2:18" x14ac:dyDescent="0.25">
      <c r="B93" s="26"/>
      <c r="C93" s="30"/>
      <c r="D93" s="27"/>
      <c r="E93" s="28"/>
      <c r="F93" s="28"/>
      <c r="G93" s="28"/>
      <c r="H93" s="28"/>
      <c r="I93" s="74"/>
      <c r="J93" s="74"/>
      <c r="K93" s="83"/>
      <c r="L93" s="83"/>
      <c r="M9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3" s="74"/>
      <c r="P93" s="74"/>
      <c r="Q93" s="113">
        <f>IF(AND(TestingDataBldg10[[#This Row],[Remediation Material Costs]]="[enter $]",TestingDataBldg10[[#This Row],[Remediation Labor Costs]]="[enter $]"),"[autofill]",SUM(TestingDataBldg10[[#This Row],[Remediation Material Costs]:[Remediation Labor Costs]]))</f>
        <v>0</v>
      </c>
      <c r="R93" s="29"/>
    </row>
    <row r="94" spans="2:18" x14ac:dyDescent="0.25">
      <c r="B94" s="26"/>
      <c r="C94" s="30"/>
      <c r="D94" s="27"/>
      <c r="E94" s="28"/>
      <c r="F94" s="28"/>
      <c r="G94" s="28"/>
      <c r="H94" s="28"/>
      <c r="I94" s="74"/>
      <c r="J94" s="74"/>
      <c r="K94" s="83"/>
      <c r="L94" s="83"/>
      <c r="M9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4" s="74"/>
      <c r="P94" s="74"/>
      <c r="Q94" s="113">
        <f>IF(AND(TestingDataBldg10[[#This Row],[Remediation Material Costs]]="[enter $]",TestingDataBldg10[[#This Row],[Remediation Labor Costs]]="[enter $]"),"[autofill]",SUM(TestingDataBldg10[[#This Row],[Remediation Material Costs]:[Remediation Labor Costs]]))</f>
        <v>0</v>
      </c>
      <c r="R94" s="29"/>
    </row>
    <row r="95" spans="2:18" x14ac:dyDescent="0.25">
      <c r="B95" s="26"/>
      <c r="C95" s="30"/>
      <c r="D95" s="27"/>
      <c r="E95" s="28"/>
      <c r="F95" s="28"/>
      <c r="G95" s="28"/>
      <c r="H95" s="28"/>
      <c r="I95" s="74"/>
      <c r="J95" s="74"/>
      <c r="K95" s="83"/>
      <c r="L95" s="83"/>
      <c r="M9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5" s="74"/>
      <c r="P95" s="74"/>
      <c r="Q95" s="113">
        <f>IF(AND(TestingDataBldg10[[#This Row],[Remediation Material Costs]]="[enter $]",TestingDataBldg10[[#This Row],[Remediation Labor Costs]]="[enter $]"),"[autofill]",SUM(TestingDataBldg10[[#This Row],[Remediation Material Costs]:[Remediation Labor Costs]]))</f>
        <v>0</v>
      </c>
      <c r="R95" s="29"/>
    </row>
    <row r="96" spans="2:18" x14ac:dyDescent="0.25">
      <c r="B96" s="26"/>
      <c r="C96" s="30"/>
      <c r="D96" s="27"/>
      <c r="E96" s="28"/>
      <c r="F96" s="28"/>
      <c r="G96" s="28"/>
      <c r="H96" s="28"/>
      <c r="I96" s="74"/>
      <c r="J96" s="74"/>
      <c r="K96" s="83"/>
      <c r="L96" s="83"/>
      <c r="M9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6" s="74"/>
      <c r="P96" s="74"/>
      <c r="Q96" s="113">
        <f>IF(AND(TestingDataBldg10[[#This Row],[Remediation Material Costs]]="[enter $]",TestingDataBldg10[[#This Row],[Remediation Labor Costs]]="[enter $]"),"[autofill]",SUM(TestingDataBldg10[[#This Row],[Remediation Material Costs]:[Remediation Labor Costs]]))</f>
        <v>0</v>
      </c>
      <c r="R96" s="29"/>
    </row>
    <row r="97" spans="2:18" x14ac:dyDescent="0.25">
      <c r="B97" s="26"/>
      <c r="C97" s="30"/>
      <c r="D97" s="27"/>
      <c r="E97" s="28"/>
      <c r="F97" s="28"/>
      <c r="G97" s="28"/>
      <c r="H97" s="28"/>
      <c r="I97" s="74"/>
      <c r="J97" s="74"/>
      <c r="K97" s="83"/>
      <c r="L97" s="83"/>
      <c r="M9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7" s="74"/>
      <c r="P97" s="74"/>
      <c r="Q97" s="113">
        <f>IF(AND(TestingDataBldg10[[#This Row],[Remediation Material Costs]]="[enter $]",TestingDataBldg10[[#This Row],[Remediation Labor Costs]]="[enter $]"),"[autofill]",SUM(TestingDataBldg10[[#This Row],[Remediation Material Costs]:[Remediation Labor Costs]]))</f>
        <v>0</v>
      </c>
      <c r="R97" s="29"/>
    </row>
    <row r="98" spans="2:18" x14ac:dyDescent="0.25">
      <c r="B98" s="26"/>
      <c r="C98" s="30"/>
      <c r="D98" s="27"/>
      <c r="E98" s="28"/>
      <c r="F98" s="28"/>
      <c r="G98" s="28"/>
      <c r="H98" s="28"/>
      <c r="I98" s="74"/>
      <c r="J98" s="74"/>
      <c r="K98" s="83"/>
      <c r="L98" s="83"/>
      <c r="M9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8" s="74"/>
      <c r="P98" s="74"/>
      <c r="Q98" s="113">
        <f>IF(AND(TestingDataBldg10[[#This Row],[Remediation Material Costs]]="[enter $]",TestingDataBldg10[[#This Row],[Remediation Labor Costs]]="[enter $]"),"[autofill]",SUM(TestingDataBldg10[[#This Row],[Remediation Material Costs]:[Remediation Labor Costs]]))</f>
        <v>0</v>
      </c>
      <c r="R98" s="29"/>
    </row>
    <row r="99" spans="2:18" x14ac:dyDescent="0.25">
      <c r="B99" s="26"/>
      <c r="C99" s="30"/>
      <c r="D99" s="27"/>
      <c r="E99" s="28"/>
      <c r="F99" s="28"/>
      <c r="G99" s="28"/>
      <c r="H99" s="28"/>
      <c r="I99" s="74"/>
      <c r="J99" s="74"/>
      <c r="K99" s="83"/>
      <c r="L99" s="83"/>
      <c r="M9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9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99" s="74"/>
      <c r="P99" s="74"/>
      <c r="Q99" s="113">
        <f>IF(AND(TestingDataBldg10[[#This Row],[Remediation Material Costs]]="[enter $]",TestingDataBldg10[[#This Row],[Remediation Labor Costs]]="[enter $]"),"[autofill]",SUM(TestingDataBldg10[[#This Row],[Remediation Material Costs]:[Remediation Labor Costs]]))</f>
        <v>0</v>
      </c>
      <c r="R99" s="29"/>
    </row>
    <row r="100" spans="2:18" x14ac:dyDescent="0.25">
      <c r="B100" s="26"/>
      <c r="C100" s="30"/>
      <c r="D100" s="27"/>
      <c r="E100" s="28"/>
      <c r="F100" s="28"/>
      <c r="G100" s="28"/>
      <c r="H100" s="28"/>
      <c r="I100" s="74"/>
      <c r="J100" s="74"/>
      <c r="K100" s="83"/>
      <c r="L100" s="83"/>
      <c r="M10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0" s="74"/>
      <c r="P100" s="74"/>
      <c r="Q100" s="113">
        <f>IF(AND(TestingDataBldg10[[#This Row],[Remediation Material Costs]]="[enter $]",TestingDataBldg10[[#This Row],[Remediation Labor Costs]]="[enter $]"),"[autofill]",SUM(TestingDataBldg10[[#This Row],[Remediation Material Costs]:[Remediation Labor Costs]]))</f>
        <v>0</v>
      </c>
      <c r="R100" s="29"/>
    </row>
    <row r="101" spans="2:18" x14ac:dyDescent="0.25">
      <c r="B101" s="26"/>
      <c r="C101" s="30"/>
      <c r="D101" s="27"/>
      <c r="E101" s="28"/>
      <c r="F101" s="28"/>
      <c r="G101" s="28"/>
      <c r="H101" s="28"/>
      <c r="I101" s="74"/>
      <c r="J101" s="74"/>
      <c r="K101" s="83"/>
      <c r="L101" s="83"/>
      <c r="M10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1" s="74"/>
      <c r="P101" s="74"/>
      <c r="Q101" s="113">
        <f>IF(AND(TestingDataBldg10[[#This Row],[Remediation Material Costs]]="[enter $]",TestingDataBldg10[[#This Row],[Remediation Labor Costs]]="[enter $]"),"[autofill]",SUM(TestingDataBldg10[[#This Row],[Remediation Material Costs]:[Remediation Labor Costs]]))</f>
        <v>0</v>
      </c>
      <c r="R101" s="29"/>
    </row>
    <row r="102" spans="2:18" x14ac:dyDescent="0.25">
      <c r="B102" s="26"/>
      <c r="C102" s="30"/>
      <c r="D102" s="27"/>
      <c r="E102" s="28"/>
      <c r="F102" s="28"/>
      <c r="G102" s="28"/>
      <c r="H102" s="28"/>
      <c r="I102" s="74"/>
      <c r="J102" s="74"/>
      <c r="K102" s="83"/>
      <c r="L102" s="83"/>
      <c r="M10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2" s="74"/>
      <c r="P102" s="74"/>
      <c r="Q102" s="113">
        <f>IF(AND(TestingDataBldg10[[#This Row],[Remediation Material Costs]]="[enter $]",TestingDataBldg10[[#This Row],[Remediation Labor Costs]]="[enter $]"),"[autofill]",SUM(TestingDataBldg10[[#This Row],[Remediation Material Costs]:[Remediation Labor Costs]]))</f>
        <v>0</v>
      </c>
      <c r="R102" s="29"/>
    </row>
    <row r="103" spans="2:18" x14ac:dyDescent="0.25">
      <c r="B103" s="26"/>
      <c r="C103" s="30"/>
      <c r="D103" s="27"/>
      <c r="E103" s="28"/>
      <c r="F103" s="28"/>
      <c r="G103" s="28"/>
      <c r="H103" s="28"/>
      <c r="I103" s="74"/>
      <c r="J103" s="74"/>
      <c r="K103" s="83"/>
      <c r="L103" s="83"/>
      <c r="M10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3" s="74"/>
      <c r="P103" s="74"/>
      <c r="Q103" s="113">
        <f>IF(AND(TestingDataBldg10[[#This Row],[Remediation Material Costs]]="[enter $]",TestingDataBldg10[[#This Row],[Remediation Labor Costs]]="[enter $]"),"[autofill]",SUM(TestingDataBldg10[[#This Row],[Remediation Material Costs]:[Remediation Labor Costs]]))</f>
        <v>0</v>
      </c>
      <c r="R103" s="29"/>
    </row>
    <row r="104" spans="2:18" x14ac:dyDescent="0.25">
      <c r="B104" s="26"/>
      <c r="C104" s="30"/>
      <c r="D104" s="27"/>
      <c r="E104" s="28"/>
      <c r="F104" s="28"/>
      <c r="G104" s="28"/>
      <c r="H104" s="28"/>
      <c r="I104" s="74"/>
      <c r="J104" s="74"/>
      <c r="K104" s="83"/>
      <c r="L104" s="83"/>
      <c r="M10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4" s="74"/>
      <c r="P104" s="74"/>
      <c r="Q104" s="113">
        <f>IF(AND(TestingDataBldg10[[#This Row],[Remediation Material Costs]]="[enter $]",TestingDataBldg10[[#This Row],[Remediation Labor Costs]]="[enter $]"),"[autofill]",SUM(TestingDataBldg10[[#This Row],[Remediation Material Costs]:[Remediation Labor Costs]]))</f>
        <v>0</v>
      </c>
      <c r="R104" s="29"/>
    </row>
    <row r="105" spans="2:18" x14ac:dyDescent="0.25">
      <c r="B105" s="26"/>
      <c r="C105" s="30"/>
      <c r="D105" s="27"/>
      <c r="E105" s="28"/>
      <c r="F105" s="28"/>
      <c r="G105" s="28"/>
      <c r="H105" s="28"/>
      <c r="I105" s="74"/>
      <c r="J105" s="74"/>
      <c r="K105" s="83"/>
      <c r="L105" s="83"/>
      <c r="M10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5" s="74"/>
      <c r="P105" s="74"/>
      <c r="Q105" s="113">
        <f>IF(AND(TestingDataBldg10[[#This Row],[Remediation Material Costs]]="[enter $]",TestingDataBldg10[[#This Row],[Remediation Labor Costs]]="[enter $]"),"[autofill]",SUM(TestingDataBldg10[[#This Row],[Remediation Material Costs]:[Remediation Labor Costs]]))</f>
        <v>0</v>
      </c>
      <c r="R105" s="29"/>
    </row>
    <row r="106" spans="2:18" x14ac:dyDescent="0.25">
      <c r="B106" s="26"/>
      <c r="C106" s="30"/>
      <c r="D106" s="27"/>
      <c r="E106" s="28"/>
      <c r="F106" s="28"/>
      <c r="G106" s="28"/>
      <c r="H106" s="28"/>
      <c r="I106" s="74"/>
      <c r="J106" s="74"/>
      <c r="K106" s="83"/>
      <c r="L106" s="83"/>
      <c r="M10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6" s="74"/>
      <c r="P106" s="74"/>
      <c r="Q106" s="113">
        <f>IF(AND(TestingDataBldg10[[#This Row],[Remediation Material Costs]]="[enter $]",TestingDataBldg10[[#This Row],[Remediation Labor Costs]]="[enter $]"),"[autofill]",SUM(TestingDataBldg10[[#This Row],[Remediation Material Costs]:[Remediation Labor Costs]]))</f>
        <v>0</v>
      </c>
      <c r="R106" s="29"/>
    </row>
    <row r="107" spans="2:18" x14ac:dyDescent="0.25">
      <c r="B107" s="26"/>
      <c r="C107" s="30"/>
      <c r="D107" s="27"/>
      <c r="E107" s="28"/>
      <c r="F107" s="28"/>
      <c r="G107" s="28"/>
      <c r="H107" s="28"/>
      <c r="I107" s="74"/>
      <c r="J107" s="74"/>
      <c r="K107" s="83"/>
      <c r="L107" s="83"/>
      <c r="M10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7" s="74"/>
      <c r="P107" s="74"/>
      <c r="Q107" s="113">
        <f>IF(AND(TestingDataBldg10[[#This Row],[Remediation Material Costs]]="[enter $]",TestingDataBldg10[[#This Row],[Remediation Labor Costs]]="[enter $]"),"[autofill]",SUM(TestingDataBldg10[[#This Row],[Remediation Material Costs]:[Remediation Labor Costs]]))</f>
        <v>0</v>
      </c>
      <c r="R107" s="29"/>
    </row>
    <row r="108" spans="2:18" x14ac:dyDescent="0.25">
      <c r="B108" s="26"/>
      <c r="C108" s="30"/>
      <c r="D108" s="27"/>
      <c r="E108" s="28"/>
      <c r="F108" s="28"/>
      <c r="G108" s="28"/>
      <c r="H108" s="28"/>
      <c r="I108" s="74"/>
      <c r="J108" s="74"/>
      <c r="K108" s="83"/>
      <c r="L108" s="83"/>
      <c r="M10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8" s="74"/>
      <c r="P108" s="74"/>
      <c r="Q108" s="113">
        <f>IF(AND(TestingDataBldg10[[#This Row],[Remediation Material Costs]]="[enter $]",TestingDataBldg10[[#This Row],[Remediation Labor Costs]]="[enter $]"),"[autofill]",SUM(TestingDataBldg10[[#This Row],[Remediation Material Costs]:[Remediation Labor Costs]]))</f>
        <v>0</v>
      </c>
      <c r="R108" s="29"/>
    </row>
    <row r="109" spans="2:18" x14ac:dyDescent="0.25">
      <c r="B109" s="26"/>
      <c r="C109" s="30"/>
      <c r="D109" s="27"/>
      <c r="E109" s="28"/>
      <c r="F109" s="28"/>
      <c r="G109" s="28"/>
      <c r="H109" s="28"/>
      <c r="I109" s="74"/>
      <c r="J109" s="74"/>
      <c r="K109" s="83"/>
      <c r="L109" s="83"/>
      <c r="M10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0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09" s="74"/>
      <c r="P109" s="74"/>
      <c r="Q109" s="113">
        <f>IF(AND(TestingDataBldg10[[#This Row],[Remediation Material Costs]]="[enter $]",TestingDataBldg10[[#This Row],[Remediation Labor Costs]]="[enter $]"),"[autofill]",SUM(TestingDataBldg10[[#This Row],[Remediation Material Costs]:[Remediation Labor Costs]]))</f>
        <v>0</v>
      </c>
      <c r="R109" s="29"/>
    </row>
    <row r="110" spans="2:18" x14ac:dyDescent="0.25">
      <c r="B110" s="26"/>
      <c r="C110" s="30"/>
      <c r="D110" s="27"/>
      <c r="E110" s="28"/>
      <c r="F110" s="28"/>
      <c r="G110" s="28"/>
      <c r="H110" s="28"/>
      <c r="I110" s="74"/>
      <c r="J110" s="74"/>
      <c r="K110" s="83"/>
      <c r="L110" s="83"/>
      <c r="M11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0" s="74"/>
      <c r="P110" s="74"/>
      <c r="Q110" s="113">
        <f>IF(AND(TestingDataBldg10[[#This Row],[Remediation Material Costs]]="[enter $]",TestingDataBldg10[[#This Row],[Remediation Labor Costs]]="[enter $]"),"[autofill]",SUM(TestingDataBldg10[[#This Row],[Remediation Material Costs]:[Remediation Labor Costs]]))</f>
        <v>0</v>
      </c>
      <c r="R110" s="29"/>
    </row>
    <row r="111" spans="2:18" x14ac:dyDescent="0.25">
      <c r="B111" s="26"/>
      <c r="C111" s="30"/>
      <c r="D111" s="27"/>
      <c r="E111" s="28"/>
      <c r="F111" s="28"/>
      <c r="G111" s="28"/>
      <c r="H111" s="28"/>
      <c r="I111" s="74"/>
      <c r="J111" s="74"/>
      <c r="K111" s="83"/>
      <c r="L111" s="83"/>
      <c r="M11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1" s="74"/>
      <c r="P111" s="74"/>
      <c r="Q111" s="113">
        <f>IF(AND(TestingDataBldg10[[#This Row],[Remediation Material Costs]]="[enter $]",TestingDataBldg10[[#This Row],[Remediation Labor Costs]]="[enter $]"),"[autofill]",SUM(TestingDataBldg10[[#This Row],[Remediation Material Costs]:[Remediation Labor Costs]]))</f>
        <v>0</v>
      </c>
      <c r="R111" s="29"/>
    </row>
    <row r="112" spans="2:18" x14ac:dyDescent="0.25">
      <c r="B112" s="26"/>
      <c r="C112" s="30"/>
      <c r="D112" s="27"/>
      <c r="E112" s="28"/>
      <c r="F112" s="28"/>
      <c r="G112" s="28"/>
      <c r="H112" s="28"/>
      <c r="I112" s="74"/>
      <c r="J112" s="74"/>
      <c r="K112" s="83"/>
      <c r="L112" s="83"/>
      <c r="M11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2" s="74"/>
      <c r="P112" s="74"/>
      <c r="Q112" s="113">
        <f>IF(AND(TestingDataBldg10[[#This Row],[Remediation Material Costs]]="[enter $]",TestingDataBldg10[[#This Row],[Remediation Labor Costs]]="[enter $]"),"[autofill]",SUM(TestingDataBldg10[[#This Row],[Remediation Material Costs]:[Remediation Labor Costs]]))</f>
        <v>0</v>
      </c>
      <c r="R112" s="29"/>
    </row>
    <row r="113" spans="2:18" x14ac:dyDescent="0.25">
      <c r="B113" s="26"/>
      <c r="C113" s="30"/>
      <c r="D113" s="27"/>
      <c r="E113" s="28"/>
      <c r="F113" s="28"/>
      <c r="G113" s="28"/>
      <c r="H113" s="28"/>
      <c r="I113" s="74"/>
      <c r="J113" s="74"/>
      <c r="K113" s="83"/>
      <c r="L113" s="83"/>
      <c r="M11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3" s="74"/>
      <c r="P113" s="74"/>
      <c r="Q113" s="113">
        <f>IF(AND(TestingDataBldg10[[#This Row],[Remediation Material Costs]]="[enter $]",TestingDataBldg10[[#This Row],[Remediation Labor Costs]]="[enter $]"),"[autofill]",SUM(TestingDataBldg10[[#This Row],[Remediation Material Costs]:[Remediation Labor Costs]]))</f>
        <v>0</v>
      </c>
      <c r="R113" s="29"/>
    </row>
    <row r="114" spans="2:18" x14ac:dyDescent="0.25">
      <c r="B114" s="26"/>
      <c r="C114" s="30"/>
      <c r="D114" s="27"/>
      <c r="E114" s="28"/>
      <c r="F114" s="28"/>
      <c r="G114" s="28"/>
      <c r="H114" s="28"/>
      <c r="I114" s="74"/>
      <c r="J114" s="74"/>
      <c r="K114" s="83"/>
      <c r="L114" s="83"/>
      <c r="M11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4" s="74"/>
      <c r="P114" s="74"/>
      <c r="Q114" s="113">
        <f>IF(AND(TestingDataBldg10[[#This Row],[Remediation Material Costs]]="[enter $]",TestingDataBldg10[[#This Row],[Remediation Labor Costs]]="[enter $]"),"[autofill]",SUM(TestingDataBldg10[[#This Row],[Remediation Material Costs]:[Remediation Labor Costs]]))</f>
        <v>0</v>
      </c>
      <c r="R114" s="29"/>
    </row>
    <row r="115" spans="2:18" x14ac:dyDescent="0.25">
      <c r="B115" s="26"/>
      <c r="C115" s="30"/>
      <c r="D115" s="27"/>
      <c r="E115" s="28"/>
      <c r="F115" s="28"/>
      <c r="G115" s="28"/>
      <c r="H115" s="28"/>
      <c r="I115" s="74"/>
      <c r="J115" s="74"/>
      <c r="K115" s="83"/>
      <c r="L115" s="83"/>
      <c r="M11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5" s="74"/>
      <c r="P115" s="74"/>
      <c r="Q115" s="113">
        <f>IF(AND(TestingDataBldg10[[#This Row],[Remediation Material Costs]]="[enter $]",TestingDataBldg10[[#This Row],[Remediation Labor Costs]]="[enter $]"),"[autofill]",SUM(TestingDataBldg10[[#This Row],[Remediation Material Costs]:[Remediation Labor Costs]]))</f>
        <v>0</v>
      </c>
      <c r="R115" s="29"/>
    </row>
    <row r="116" spans="2:18" x14ac:dyDescent="0.25">
      <c r="B116" s="26"/>
      <c r="C116" s="30"/>
      <c r="D116" s="27"/>
      <c r="E116" s="28"/>
      <c r="F116" s="28"/>
      <c r="G116" s="28"/>
      <c r="H116" s="28"/>
      <c r="I116" s="74"/>
      <c r="J116" s="74"/>
      <c r="K116" s="83"/>
      <c r="L116" s="83"/>
      <c r="M11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6" s="74"/>
      <c r="P116" s="74"/>
      <c r="Q116" s="113">
        <f>IF(AND(TestingDataBldg10[[#This Row],[Remediation Material Costs]]="[enter $]",TestingDataBldg10[[#This Row],[Remediation Labor Costs]]="[enter $]"),"[autofill]",SUM(TestingDataBldg10[[#This Row],[Remediation Material Costs]:[Remediation Labor Costs]]))</f>
        <v>0</v>
      </c>
      <c r="R116" s="29"/>
    </row>
    <row r="117" spans="2:18" x14ac:dyDescent="0.25">
      <c r="B117" s="26"/>
      <c r="C117" s="30"/>
      <c r="D117" s="27"/>
      <c r="E117" s="28"/>
      <c r="F117" s="28"/>
      <c r="G117" s="28"/>
      <c r="H117" s="28"/>
      <c r="I117" s="74"/>
      <c r="J117" s="74"/>
      <c r="K117" s="83"/>
      <c r="L117" s="83"/>
      <c r="M11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7" s="74"/>
      <c r="P117" s="74"/>
      <c r="Q117" s="113">
        <f>IF(AND(TestingDataBldg10[[#This Row],[Remediation Material Costs]]="[enter $]",TestingDataBldg10[[#This Row],[Remediation Labor Costs]]="[enter $]"),"[autofill]",SUM(TestingDataBldg10[[#This Row],[Remediation Material Costs]:[Remediation Labor Costs]]))</f>
        <v>0</v>
      </c>
      <c r="R117" s="29"/>
    </row>
    <row r="118" spans="2:18" x14ac:dyDescent="0.25">
      <c r="B118" s="26"/>
      <c r="C118" s="30"/>
      <c r="D118" s="27"/>
      <c r="E118" s="28"/>
      <c r="F118" s="28"/>
      <c r="G118" s="28"/>
      <c r="H118" s="28"/>
      <c r="I118" s="74"/>
      <c r="J118" s="74"/>
      <c r="K118" s="83"/>
      <c r="L118" s="83"/>
      <c r="M11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8" s="74"/>
      <c r="P118" s="74"/>
      <c r="Q118" s="113">
        <f>IF(AND(TestingDataBldg10[[#This Row],[Remediation Material Costs]]="[enter $]",TestingDataBldg10[[#This Row],[Remediation Labor Costs]]="[enter $]"),"[autofill]",SUM(TestingDataBldg10[[#This Row],[Remediation Material Costs]:[Remediation Labor Costs]]))</f>
        <v>0</v>
      </c>
      <c r="R118" s="29"/>
    </row>
    <row r="119" spans="2:18" x14ac:dyDescent="0.25">
      <c r="B119" s="26"/>
      <c r="C119" s="30"/>
      <c r="D119" s="27"/>
      <c r="E119" s="28"/>
      <c r="F119" s="28"/>
      <c r="G119" s="28"/>
      <c r="H119" s="28"/>
      <c r="I119" s="74"/>
      <c r="J119" s="74"/>
      <c r="K119" s="83"/>
      <c r="L119" s="83"/>
      <c r="M11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1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19" s="74"/>
      <c r="P119" s="74"/>
      <c r="Q119" s="113">
        <f>IF(AND(TestingDataBldg10[[#This Row],[Remediation Material Costs]]="[enter $]",TestingDataBldg10[[#This Row],[Remediation Labor Costs]]="[enter $]"),"[autofill]",SUM(TestingDataBldg10[[#This Row],[Remediation Material Costs]:[Remediation Labor Costs]]))</f>
        <v>0</v>
      </c>
      <c r="R119" s="29"/>
    </row>
    <row r="120" spans="2:18" x14ac:dyDescent="0.25">
      <c r="B120" s="26"/>
      <c r="C120" s="30"/>
      <c r="D120" s="27"/>
      <c r="E120" s="28"/>
      <c r="F120" s="28"/>
      <c r="G120" s="28"/>
      <c r="H120" s="28"/>
      <c r="I120" s="74"/>
      <c r="J120" s="74"/>
      <c r="K120" s="83"/>
      <c r="L120" s="83"/>
      <c r="M12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0" s="74"/>
      <c r="P120" s="74"/>
      <c r="Q120" s="113">
        <f>IF(AND(TestingDataBldg10[[#This Row],[Remediation Material Costs]]="[enter $]",TestingDataBldg10[[#This Row],[Remediation Labor Costs]]="[enter $]"),"[autofill]",SUM(TestingDataBldg10[[#This Row],[Remediation Material Costs]:[Remediation Labor Costs]]))</f>
        <v>0</v>
      </c>
      <c r="R120" s="29"/>
    </row>
    <row r="121" spans="2:18" x14ac:dyDescent="0.25">
      <c r="B121" s="26"/>
      <c r="C121" s="30"/>
      <c r="D121" s="27"/>
      <c r="E121" s="28"/>
      <c r="F121" s="28"/>
      <c r="G121" s="28"/>
      <c r="H121" s="28"/>
      <c r="I121" s="74"/>
      <c r="J121" s="74"/>
      <c r="K121" s="83"/>
      <c r="L121" s="83"/>
      <c r="M12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1" s="74"/>
      <c r="P121" s="74"/>
      <c r="Q121" s="113">
        <f>IF(AND(TestingDataBldg10[[#This Row],[Remediation Material Costs]]="[enter $]",TestingDataBldg10[[#This Row],[Remediation Labor Costs]]="[enter $]"),"[autofill]",SUM(TestingDataBldg10[[#This Row],[Remediation Material Costs]:[Remediation Labor Costs]]))</f>
        <v>0</v>
      </c>
      <c r="R121" s="29"/>
    </row>
    <row r="122" spans="2:18" x14ac:dyDescent="0.25">
      <c r="B122" s="26"/>
      <c r="C122" s="30"/>
      <c r="D122" s="27"/>
      <c r="E122" s="28"/>
      <c r="F122" s="28"/>
      <c r="G122" s="28"/>
      <c r="H122" s="28"/>
      <c r="I122" s="74"/>
      <c r="J122" s="74"/>
      <c r="K122" s="83"/>
      <c r="L122" s="83"/>
      <c r="M12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2" s="74"/>
      <c r="P122" s="74"/>
      <c r="Q122" s="113">
        <f>IF(AND(TestingDataBldg10[[#This Row],[Remediation Material Costs]]="[enter $]",TestingDataBldg10[[#This Row],[Remediation Labor Costs]]="[enter $]"),"[autofill]",SUM(TestingDataBldg10[[#This Row],[Remediation Material Costs]:[Remediation Labor Costs]]))</f>
        <v>0</v>
      </c>
      <c r="R122" s="29"/>
    </row>
    <row r="123" spans="2:18" x14ac:dyDescent="0.25">
      <c r="B123" s="26"/>
      <c r="C123" s="30"/>
      <c r="D123" s="27"/>
      <c r="E123" s="28"/>
      <c r="F123" s="28"/>
      <c r="G123" s="28"/>
      <c r="H123" s="28"/>
      <c r="I123" s="74"/>
      <c r="J123" s="74"/>
      <c r="K123" s="83"/>
      <c r="L123" s="83"/>
      <c r="M12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3" s="74"/>
      <c r="P123" s="74"/>
      <c r="Q123" s="113">
        <f>IF(AND(TestingDataBldg10[[#This Row],[Remediation Material Costs]]="[enter $]",TestingDataBldg10[[#This Row],[Remediation Labor Costs]]="[enter $]"),"[autofill]",SUM(TestingDataBldg10[[#This Row],[Remediation Material Costs]:[Remediation Labor Costs]]))</f>
        <v>0</v>
      </c>
      <c r="R123" s="29"/>
    </row>
    <row r="124" spans="2:18" x14ac:dyDescent="0.25">
      <c r="B124" s="26"/>
      <c r="C124" s="30"/>
      <c r="D124" s="27"/>
      <c r="E124" s="28"/>
      <c r="F124" s="28"/>
      <c r="G124" s="28"/>
      <c r="H124" s="28"/>
      <c r="I124" s="74"/>
      <c r="J124" s="74"/>
      <c r="K124" s="83"/>
      <c r="L124" s="83"/>
      <c r="M12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4" s="74"/>
      <c r="P124" s="74"/>
      <c r="Q124" s="113">
        <f>IF(AND(TestingDataBldg10[[#This Row],[Remediation Material Costs]]="[enter $]",TestingDataBldg10[[#This Row],[Remediation Labor Costs]]="[enter $]"),"[autofill]",SUM(TestingDataBldg10[[#This Row],[Remediation Material Costs]:[Remediation Labor Costs]]))</f>
        <v>0</v>
      </c>
      <c r="R124" s="29"/>
    </row>
    <row r="125" spans="2:18" x14ac:dyDescent="0.25">
      <c r="B125" s="26"/>
      <c r="C125" s="30"/>
      <c r="D125" s="27"/>
      <c r="E125" s="28"/>
      <c r="F125" s="28"/>
      <c r="G125" s="28"/>
      <c r="H125" s="28"/>
      <c r="I125" s="74"/>
      <c r="J125" s="74"/>
      <c r="K125" s="83"/>
      <c r="L125" s="83"/>
      <c r="M12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5" s="74"/>
      <c r="P125" s="74"/>
      <c r="Q125" s="113">
        <f>IF(AND(TestingDataBldg10[[#This Row],[Remediation Material Costs]]="[enter $]",TestingDataBldg10[[#This Row],[Remediation Labor Costs]]="[enter $]"),"[autofill]",SUM(TestingDataBldg10[[#This Row],[Remediation Material Costs]:[Remediation Labor Costs]]))</f>
        <v>0</v>
      </c>
      <c r="R125" s="29"/>
    </row>
    <row r="126" spans="2:18" x14ac:dyDescent="0.25">
      <c r="B126" s="26"/>
      <c r="C126" s="30"/>
      <c r="D126" s="27"/>
      <c r="E126" s="28"/>
      <c r="F126" s="28"/>
      <c r="G126" s="28"/>
      <c r="H126" s="28"/>
      <c r="I126" s="74"/>
      <c r="J126" s="74"/>
      <c r="K126" s="83"/>
      <c r="L126" s="83"/>
      <c r="M12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6" s="74"/>
      <c r="P126" s="74"/>
      <c r="Q126" s="113">
        <f>IF(AND(TestingDataBldg10[[#This Row],[Remediation Material Costs]]="[enter $]",TestingDataBldg10[[#This Row],[Remediation Labor Costs]]="[enter $]"),"[autofill]",SUM(TestingDataBldg10[[#This Row],[Remediation Material Costs]:[Remediation Labor Costs]]))</f>
        <v>0</v>
      </c>
      <c r="R126" s="29"/>
    </row>
    <row r="127" spans="2:18" x14ac:dyDescent="0.25">
      <c r="B127" s="26"/>
      <c r="C127" s="30"/>
      <c r="D127" s="27"/>
      <c r="E127" s="28"/>
      <c r="F127" s="28"/>
      <c r="G127" s="28"/>
      <c r="H127" s="28"/>
      <c r="I127" s="74"/>
      <c r="J127" s="74"/>
      <c r="K127" s="83"/>
      <c r="L127" s="83"/>
      <c r="M12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7" s="74"/>
      <c r="P127" s="74"/>
      <c r="Q127" s="113">
        <f>IF(AND(TestingDataBldg10[[#This Row],[Remediation Material Costs]]="[enter $]",TestingDataBldg10[[#This Row],[Remediation Labor Costs]]="[enter $]"),"[autofill]",SUM(TestingDataBldg10[[#This Row],[Remediation Material Costs]:[Remediation Labor Costs]]))</f>
        <v>0</v>
      </c>
      <c r="R127" s="29"/>
    </row>
    <row r="128" spans="2:18" x14ac:dyDescent="0.25">
      <c r="B128" s="26"/>
      <c r="C128" s="30"/>
      <c r="D128" s="27"/>
      <c r="E128" s="28"/>
      <c r="F128" s="28"/>
      <c r="G128" s="28"/>
      <c r="H128" s="28"/>
      <c r="I128" s="74"/>
      <c r="J128" s="74"/>
      <c r="K128" s="83"/>
      <c r="L128" s="83"/>
      <c r="M12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8" s="74"/>
      <c r="P128" s="74"/>
      <c r="Q128" s="113">
        <f>IF(AND(TestingDataBldg10[[#This Row],[Remediation Material Costs]]="[enter $]",TestingDataBldg10[[#This Row],[Remediation Labor Costs]]="[enter $]"),"[autofill]",SUM(TestingDataBldg10[[#This Row],[Remediation Material Costs]:[Remediation Labor Costs]]))</f>
        <v>0</v>
      </c>
      <c r="R128" s="29"/>
    </row>
    <row r="129" spans="2:18" x14ac:dyDescent="0.25">
      <c r="B129" s="26"/>
      <c r="C129" s="30"/>
      <c r="D129" s="27"/>
      <c r="E129" s="28"/>
      <c r="F129" s="28"/>
      <c r="G129" s="28"/>
      <c r="H129" s="28"/>
      <c r="I129" s="74"/>
      <c r="J129" s="74"/>
      <c r="K129" s="83"/>
      <c r="L129" s="83"/>
      <c r="M12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2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29" s="74"/>
      <c r="P129" s="74"/>
      <c r="Q129" s="113">
        <f>IF(AND(TestingDataBldg10[[#This Row],[Remediation Material Costs]]="[enter $]",TestingDataBldg10[[#This Row],[Remediation Labor Costs]]="[enter $]"),"[autofill]",SUM(TestingDataBldg10[[#This Row],[Remediation Material Costs]:[Remediation Labor Costs]]))</f>
        <v>0</v>
      </c>
      <c r="R129" s="29"/>
    </row>
    <row r="130" spans="2:18" x14ac:dyDescent="0.25">
      <c r="B130" s="26"/>
      <c r="C130" s="30"/>
      <c r="D130" s="27"/>
      <c r="E130" s="28"/>
      <c r="F130" s="28"/>
      <c r="G130" s="28"/>
      <c r="H130" s="28"/>
      <c r="I130" s="74"/>
      <c r="J130" s="74"/>
      <c r="K130" s="83"/>
      <c r="L130" s="83"/>
      <c r="M13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0" s="74"/>
      <c r="P130" s="74"/>
      <c r="Q130" s="113">
        <f>IF(AND(TestingDataBldg10[[#This Row],[Remediation Material Costs]]="[enter $]",TestingDataBldg10[[#This Row],[Remediation Labor Costs]]="[enter $]"),"[autofill]",SUM(TestingDataBldg10[[#This Row],[Remediation Material Costs]:[Remediation Labor Costs]]))</f>
        <v>0</v>
      </c>
      <c r="R130" s="29"/>
    </row>
    <row r="131" spans="2:18" x14ac:dyDescent="0.25">
      <c r="B131" s="26"/>
      <c r="C131" s="30"/>
      <c r="D131" s="27"/>
      <c r="E131" s="28"/>
      <c r="F131" s="28"/>
      <c r="G131" s="28"/>
      <c r="H131" s="28"/>
      <c r="I131" s="74"/>
      <c r="J131" s="74"/>
      <c r="K131" s="83"/>
      <c r="L131" s="83"/>
      <c r="M13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1" s="74"/>
      <c r="P131" s="74"/>
      <c r="Q131" s="113">
        <f>IF(AND(TestingDataBldg10[[#This Row],[Remediation Material Costs]]="[enter $]",TestingDataBldg10[[#This Row],[Remediation Labor Costs]]="[enter $]"),"[autofill]",SUM(TestingDataBldg10[[#This Row],[Remediation Material Costs]:[Remediation Labor Costs]]))</f>
        <v>0</v>
      </c>
      <c r="R131" s="29"/>
    </row>
    <row r="132" spans="2:18" x14ac:dyDescent="0.25">
      <c r="B132" s="26"/>
      <c r="C132" s="30"/>
      <c r="D132" s="27"/>
      <c r="E132" s="28"/>
      <c r="F132" s="28"/>
      <c r="G132" s="28"/>
      <c r="H132" s="28"/>
      <c r="I132" s="74"/>
      <c r="J132" s="74"/>
      <c r="K132" s="83"/>
      <c r="L132" s="83"/>
      <c r="M13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2" s="74"/>
      <c r="P132" s="74"/>
      <c r="Q132" s="113">
        <f>IF(AND(TestingDataBldg10[[#This Row],[Remediation Material Costs]]="[enter $]",TestingDataBldg10[[#This Row],[Remediation Labor Costs]]="[enter $]"),"[autofill]",SUM(TestingDataBldg10[[#This Row],[Remediation Material Costs]:[Remediation Labor Costs]]))</f>
        <v>0</v>
      </c>
      <c r="R132" s="29"/>
    </row>
    <row r="133" spans="2:18" x14ac:dyDescent="0.25">
      <c r="B133" s="26"/>
      <c r="C133" s="30"/>
      <c r="D133" s="27"/>
      <c r="E133" s="28"/>
      <c r="F133" s="28"/>
      <c r="G133" s="28"/>
      <c r="H133" s="28"/>
      <c r="I133" s="74"/>
      <c r="J133" s="74"/>
      <c r="K133" s="83"/>
      <c r="L133" s="83"/>
      <c r="M13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3" s="74"/>
      <c r="P133" s="74"/>
      <c r="Q133" s="113">
        <f>IF(AND(TestingDataBldg10[[#This Row],[Remediation Material Costs]]="[enter $]",TestingDataBldg10[[#This Row],[Remediation Labor Costs]]="[enter $]"),"[autofill]",SUM(TestingDataBldg10[[#This Row],[Remediation Material Costs]:[Remediation Labor Costs]]))</f>
        <v>0</v>
      </c>
      <c r="R133" s="29"/>
    </row>
    <row r="134" spans="2:18" x14ac:dyDescent="0.25">
      <c r="B134" s="26"/>
      <c r="C134" s="30"/>
      <c r="D134" s="27"/>
      <c r="E134" s="28"/>
      <c r="F134" s="28"/>
      <c r="G134" s="28"/>
      <c r="H134" s="28"/>
      <c r="I134" s="74"/>
      <c r="J134" s="74"/>
      <c r="K134" s="83"/>
      <c r="L134" s="83"/>
      <c r="M13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4" s="74"/>
      <c r="P134" s="74"/>
      <c r="Q134" s="113">
        <f>IF(AND(TestingDataBldg10[[#This Row],[Remediation Material Costs]]="[enter $]",TestingDataBldg10[[#This Row],[Remediation Labor Costs]]="[enter $]"),"[autofill]",SUM(TestingDataBldg10[[#This Row],[Remediation Material Costs]:[Remediation Labor Costs]]))</f>
        <v>0</v>
      </c>
      <c r="R134" s="29"/>
    </row>
    <row r="135" spans="2:18" x14ac:dyDescent="0.25">
      <c r="B135" s="26"/>
      <c r="C135" s="30"/>
      <c r="D135" s="27"/>
      <c r="E135" s="28"/>
      <c r="F135" s="28"/>
      <c r="G135" s="28"/>
      <c r="H135" s="28"/>
      <c r="I135" s="74"/>
      <c r="J135" s="74"/>
      <c r="K135" s="83"/>
      <c r="L135" s="83"/>
      <c r="M13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5" s="74"/>
      <c r="P135" s="74"/>
      <c r="Q135" s="113">
        <f>IF(AND(TestingDataBldg10[[#This Row],[Remediation Material Costs]]="[enter $]",TestingDataBldg10[[#This Row],[Remediation Labor Costs]]="[enter $]"),"[autofill]",SUM(TestingDataBldg10[[#This Row],[Remediation Material Costs]:[Remediation Labor Costs]]))</f>
        <v>0</v>
      </c>
      <c r="R135" s="29"/>
    </row>
    <row r="136" spans="2:18" x14ac:dyDescent="0.25">
      <c r="B136" s="26"/>
      <c r="C136" s="30"/>
      <c r="D136" s="27"/>
      <c r="E136" s="28"/>
      <c r="F136" s="28"/>
      <c r="G136" s="28"/>
      <c r="H136" s="28"/>
      <c r="I136" s="74"/>
      <c r="J136" s="74"/>
      <c r="K136" s="83"/>
      <c r="L136" s="83"/>
      <c r="M13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6" s="74"/>
      <c r="P136" s="74"/>
      <c r="Q136" s="113">
        <f>IF(AND(TestingDataBldg10[[#This Row],[Remediation Material Costs]]="[enter $]",TestingDataBldg10[[#This Row],[Remediation Labor Costs]]="[enter $]"),"[autofill]",SUM(TestingDataBldg10[[#This Row],[Remediation Material Costs]:[Remediation Labor Costs]]))</f>
        <v>0</v>
      </c>
      <c r="R136" s="29"/>
    </row>
    <row r="137" spans="2:18" x14ac:dyDescent="0.25">
      <c r="B137" s="26"/>
      <c r="C137" s="30"/>
      <c r="D137" s="27"/>
      <c r="E137" s="28"/>
      <c r="F137" s="28"/>
      <c r="G137" s="28"/>
      <c r="H137" s="28"/>
      <c r="I137" s="74"/>
      <c r="J137" s="74"/>
      <c r="K137" s="83"/>
      <c r="L137" s="83"/>
      <c r="M13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7" s="74"/>
      <c r="P137" s="74"/>
      <c r="Q137" s="113">
        <f>IF(AND(TestingDataBldg10[[#This Row],[Remediation Material Costs]]="[enter $]",TestingDataBldg10[[#This Row],[Remediation Labor Costs]]="[enter $]"),"[autofill]",SUM(TestingDataBldg10[[#This Row],[Remediation Material Costs]:[Remediation Labor Costs]]))</f>
        <v>0</v>
      </c>
      <c r="R137" s="29"/>
    </row>
    <row r="138" spans="2:18" x14ac:dyDescent="0.25">
      <c r="B138" s="26"/>
      <c r="C138" s="30"/>
      <c r="D138" s="27"/>
      <c r="E138" s="28"/>
      <c r="F138" s="28"/>
      <c r="G138" s="28"/>
      <c r="H138" s="28"/>
      <c r="I138" s="74"/>
      <c r="J138" s="74"/>
      <c r="K138" s="83"/>
      <c r="L138" s="83"/>
      <c r="M13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8" s="74"/>
      <c r="P138" s="74"/>
      <c r="Q138" s="113">
        <f>IF(AND(TestingDataBldg10[[#This Row],[Remediation Material Costs]]="[enter $]",TestingDataBldg10[[#This Row],[Remediation Labor Costs]]="[enter $]"),"[autofill]",SUM(TestingDataBldg10[[#This Row],[Remediation Material Costs]:[Remediation Labor Costs]]))</f>
        <v>0</v>
      </c>
      <c r="R138" s="29"/>
    </row>
    <row r="139" spans="2:18" x14ac:dyDescent="0.25">
      <c r="B139" s="26"/>
      <c r="C139" s="30"/>
      <c r="D139" s="27"/>
      <c r="E139" s="28"/>
      <c r="F139" s="28"/>
      <c r="G139" s="28"/>
      <c r="H139" s="28"/>
      <c r="I139" s="74"/>
      <c r="J139" s="74"/>
      <c r="K139" s="83"/>
      <c r="L139" s="83"/>
      <c r="M13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3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39" s="74"/>
      <c r="P139" s="74"/>
      <c r="Q139" s="113">
        <f>IF(AND(TestingDataBldg10[[#This Row],[Remediation Material Costs]]="[enter $]",TestingDataBldg10[[#This Row],[Remediation Labor Costs]]="[enter $]"),"[autofill]",SUM(TestingDataBldg10[[#This Row],[Remediation Material Costs]:[Remediation Labor Costs]]))</f>
        <v>0</v>
      </c>
      <c r="R139" s="29"/>
    </row>
    <row r="140" spans="2:18" x14ac:dyDescent="0.25">
      <c r="B140" s="26"/>
      <c r="C140" s="30"/>
      <c r="D140" s="27"/>
      <c r="E140" s="28"/>
      <c r="F140" s="28"/>
      <c r="G140" s="28"/>
      <c r="H140" s="28"/>
      <c r="I140" s="74"/>
      <c r="J140" s="74"/>
      <c r="K140" s="83"/>
      <c r="L140" s="83"/>
      <c r="M14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0" s="74"/>
      <c r="P140" s="74"/>
      <c r="Q140" s="113">
        <f>IF(AND(TestingDataBldg10[[#This Row],[Remediation Material Costs]]="[enter $]",TestingDataBldg10[[#This Row],[Remediation Labor Costs]]="[enter $]"),"[autofill]",SUM(TestingDataBldg10[[#This Row],[Remediation Material Costs]:[Remediation Labor Costs]]))</f>
        <v>0</v>
      </c>
      <c r="R140" s="29"/>
    </row>
    <row r="141" spans="2:18" x14ac:dyDescent="0.25">
      <c r="B141" s="26"/>
      <c r="C141" s="30"/>
      <c r="D141" s="27"/>
      <c r="E141" s="28"/>
      <c r="F141" s="28"/>
      <c r="G141" s="28"/>
      <c r="H141" s="28"/>
      <c r="I141" s="74"/>
      <c r="J141" s="74"/>
      <c r="K141" s="83"/>
      <c r="L141" s="83"/>
      <c r="M14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1" s="74"/>
      <c r="P141" s="74"/>
      <c r="Q141" s="113">
        <f>IF(AND(TestingDataBldg10[[#This Row],[Remediation Material Costs]]="[enter $]",TestingDataBldg10[[#This Row],[Remediation Labor Costs]]="[enter $]"),"[autofill]",SUM(TestingDataBldg10[[#This Row],[Remediation Material Costs]:[Remediation Labor Costs]]))</f>
        <v>0</v>
      </c>
      <c r="R141" s="29"/>
    </row>
    <row r="142" spans="2:18" x14ac:dyDescent="0.25">
      <c r="B142" s="26"/>
      <c r="C142" s="30"/>
      <c r="D142" s="27"/>
      <c r="E142" s="28"/>
      <c r="F142" s="28"/>
      <c r="G142" s="28"/>
      <c r="H142" s="28"/>
      <c r="I142" s="74"/>
      <c r="J142" s="74"/>
      <c r="K142" s="83"/>
      <c r="L142" s="83"/>
      <c r="M14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2" s="74"/>
      <c r="P142" s="74"/>
      <c r="Q142" s="113">
        <f>IF(AND(TestingDataBldg10[[#This Row],[Remediation Material Costs]]="[enter $]",TestingDataBldg10[[#This Row],[Remediation Labor Costs]]="[enter $]"),"[autofill]",SUM(TestingDataBldg10[[#This Row],[Remediation Material Costs]:[Remediation Labor Costs]]))</f>
        <v>0</v>
      </c>
      <c r="R142" s="29"/>
    </row>
    <row r="143" spans="2:18" x14ac:dyDescent="0.25">
      <c r="B143" s="26"/>
      <c r="C143" s="30"/>
      <c r="D143" s="27"/>
      <c r="E143" s="28"/>
      <c r="F143" s="28"/>
      <c r="G143" s="28"/>
      <c r="H143" s="28"/>
      <c r="I143" s="74"/>
      <c r="J143" s="74"/>
      <c r="K143" s="83"/>
      <c r="L143" s="83"/>
      <c r="M14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3" s="74"/>
      <c r="P143" s="74"/>
      <c r="Q143" s="113">
        <f>IF(AND(TestingDataBldg10[[#This Row],[Remediation Material Costs]]="[enter $]",TestingDataBldg10[[#This Row],[Remediation Labor Costs]]="[enter $]"),"[autofill]",SUM(TestingDataBldg10[[#This Row],[Remediation Material Costs]:[Remediation Labor Costs]]))</f>
        <v>0</v>
      </c>
      <c r="R143" s="29"/>
    </row>
    <row r="144" spans="2:18" x14ac:dyDescent="0.25">
      <c r="B144" s="26"/>
      <c r="C144" s="30"/>
      <c r="D144" s="27"/>
      <c r="E144" s="28"/>
      <c r="F144" s="28"/>
      <c r="G144" s="28"/>
      <c r="H144" s="28"/>
      <c r="I144" s="74"/>
      <c r="J144" s="74"/>
      <c r="K144" s="83"/>
      <c r="L144" s="83"/>
      <c r="M14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4" s="74"/>
      <c r="P144" s="74"/>
      <c r="Q144" s="113">
        <f>IF(AND(TestingDataBldg10[[#This Row],[Remediation Material Costs]]="[enter $]",TestingDataBldg10[[#This Row],[Remediation Labor Costs]]="[enter $]"),"[autofill]",SUM(TestingDataBldg10[[#This Row],[Remediation Material Costs]:[Remediation Labor Costs]]))</f>
        <v>0</v>
      </c>
      <c r="R144" s="29"/>
    </row>
    <row r="145" spans="2:18" x14ac:dyDescent="0.25">
      <c r="B145" s="26"/>
      <c r="C145" s="30"/>
      <c r="D145" s="27"/>
      <c r="E145" s="28"/>
      <c r="F145" s="28"/>
      <c r="G145" s="28"/>
      <c r="H145" s="28"/>
      <c r="I145" s="74"/>
      <c r="J145" s="74"/>
      <c r="K145" s="83"/>
      <c r="L145" s="83"/>
      <c r="M14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5" s="74"/>
      <c r="P145" s="74"/>
      <c r="Q145" s="113">
        <f>IF(AND(TestingDataBldg10[[#This Row],[Remediation Material Costs]]="[enter $]",TestingDataBldg10[[#This Row],[Remediation Labor Costs]]="[enter $]"),"[autofill]",SUM(TestingDataBldg10[[#This Row],[Remediation Material Costs]:[Remediation Labor Costs]]))</f>
        <v>0</v>
      </c>
      <c r="R145" s="29"/>
    </row>
    <row r="146" spans="2:18" x14ac:dyDescent="0.25">
      <c r="B146" s="26"/>
      <c r="C146" s="30"/>
      <c r="D146" s="27"/>
      <c r="E146" s="28"/>
      <c r="F146" s="28"/>
      <c r="G146" s="28"/>
      <c r="H146" s="28"/>
      <c r="I146" s="74"/>
      <c r="J146" s="74"/>
      <c r="K146" s="83"/>
      <c r="L146" s="83"/>
      <c r="M14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6" s="74"/>
      <c r="P146" s="74"/>
      <c r="Q146" s="113">
        <f>IF(AND(TestingDataBldg10[[#This Row],[Remediation Material Costs]]="[enter $]",TestingDataBldg10[[#This Row],[Remediation Labor Costs]]="[enter $]"),"[autofill]",SUM(TestingDataBldg10[[#This Row],[Remediation Material Costs]:[Remediation Labor Costs]]))</f>
        <v>0</v>
      </c>
      <c r="R146" s="29"/>
    </row>
    <row r="147" spans="2:18" x14ac:dyDescent="0.25">
      <c r="B147" s="26"/>
      <c r="C147" s="30"/>
      <c r="D147" s="27"/>
      <c r="E147" s="28"/>
      <c r="F147" s="28"/>
      <c r="G147" s="28"/>
      <c r="H147" s="28"/>
      <c r="I147" s="74"/>
      <c r="J147" s="74"/>
      <c r="K147" s="83"/>
      <c r="L147" s="83"/>
      <c r="M14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7" s="74"/>
      <c r="P147" s="74"/>
      <c r="Q147" s="113">
        <f>IF(AND(TestingDataBldg10[[#This Row],[Remediation Material Costs]]="[enter $]",TestingDataBldg10[[#This Row],[Remediation Labor Costs]]="[enter $]"),"[autofill]",SUM(TestingDataBldg10[[#This Row],[Remediation Material Costs]:[Remediation Labor Costs]]))</f>
        <v>0</v>
      </c>
      <c r="R147" s="29"/>
    </row>
    <row r="148" spans="2:18" x14ac:dyDescent="0.25">
      <c r="B148" s="26"/>
      <c r="C148" s="30"/>
      <c r="D148" s="27"/>
      <c r="E148" s="28"/>
      <c r="F148" s="28"/>
      <c r="G148" s="28"/>
      <c r="H148" s="28"/>
      <c r="I148" s="74"/>
      <c r="J148" s="74"/>
      <c r="K148" s="83"/>
      <c r="L148" s="83"/>
      <c r="M14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8" s="74"/>
      <c r="P148" s="74"/>
      <c r="Q148" s="113">
        <f>IF(AND(TestingDataBldg10[[#This Row],[Remediation Material Costs]]="[enter $]",TestingDataBldg10[[#This Row],[Remediation Labor Costs]]="[enter $]"),"[autofill]",SUM(TestingDataBldg10[[#This Row],[Remediation Material Costs]:[Remediation Labor Costs]]))</f>
        <v>0</v>
      </c>
      <c r="R148" s="29"/>
    </row>
    <row r="149" spans="2:18" x14ac:dyDescent="0.25">
      <c r="B149" s="26"/>
      <c r="C149" s="30"/>
      <c r="D149" s="27"/>
      <c r="E149" s="28"/>
      <c r="F149" s="28"/>
      <c r="G149" s="28"/>
      <c r="H149" s="28"/>
      <c r="I149" s="74"/>
      <c r="J149" s="74"/>
      <c r="K149" s="83"/>
      <c r="L149" s="83"/>
      <c r="M14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4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49" s="74"/>
      <c r="P149" s="74"/>
      <c r="Q149" s="113">
        <f>IF(AND(TestingDataBldg10[[#This Row],[Remediation Material Costs]]="[enter $]",TestingDataBldg10[[#This Row],[Remediation Labor Costs]]="[enter $]"),"[autofill]",SUM(TestingDataBldg10[[#This Row],[Remediation Material Costs]:[Remediation Labor Costs]]))</f>
        <v>0</v>
      </c>
      <c r="R149" s="29"/>
    </row>
    <row r="150" spans="2:18" x14ac:dyDescent="0.25">
      <c r="B150" s="26"/>
      <c r="C150" s="30"/>
      <c r="D150" s="27"/>
      <c r="E150" s="28"/>
      <c r="F150" s="28"/>
      <c r="G150" s="28"/>
      <c r="H150" s="28"/>
      <c r="I150" s="74"/>
      <c r="J150" s="74"/>
      <c r="K150" s="83"/>
      <c r="L150" s="83"/>
      <c r="M15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0" s="74"/>
      <c r="P150" s="74"/>
      <c r="Q150" s="113">
        <f>IF(AND(TestingDataBldg10[[#This Row],[Remediation Material Costs]]="[enter $]",TestingDataBldg10[[#This Row],[Remediation Labor Costs]]="[enter $]"),"[autofill]",SUM(TestingDataBldg10[[#This Row],[Remediation Material Costs]:[Remediation Labor Costs]]))</f>
        <v>0</v>
      </c>
      <c r="R150" s="29"/>
    </row>
    <row r="151" spans="2:18" x14ac:dyDescent="0.25">
      <c r="B151" s="26"/>
      <c r="C151" s="30"/>
      <c r="D151" s="27"/>
      <c r="E151" s="28"/>
      <c r="F151" s="28"/>
      <c r="G151" s="28"/>
      <c r="H151" s="28"/>
      <c r="I151" s="74"/>
      <c r="J151" s="74"/>
      <c r="K151" s="83"/>
      <c r="L151" s="83"/>
      <c r="M15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1" s="74"/>
      <c r="P151" s="74"/>
      <c r="Q151" s="113">
        <f>IF(AND(TestingDataBldg10[[#This Row],[Remediation Material Costs]]="[enter $]",TestingDataBldg10[[#This Row],[Remediation Labor Costs]]="[enter $]"),"[autofill]",SUM(TestingDataBldg10[[#This Row],[Remediation Material Costs]:[Remediation Labor Costs]]))</f>
        <v>0</v>
      </c>
      <c r="R151" s="29"/>
    </row>
    <row r="152" spans="2:18" x14ac:dyDescent="0.25">
      <c r="B152" s="26"/>
      <c r="C152" s="30"/>
      <c r="D152" s="27"/>
      <c r="E152" s="28"/>
      <c r="F152" s="28"/>
      <c r="G152" s="28"/>
      <c r="H152" s="28"/>
      <c r="I152" s="74"/>
      <c r="J152" s="74"/>
      <c r="K152" s="83"/>
      <c r="L152" s="83"/>
      <c r="M15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2" s="74"/>
      <c r="P152" s="74"/>
      <c r="Q152" s="113">
        <f>IF(AND(TestingDataBldg10[[#This Row],[Remediation Material Costs]]="[enter $]",TestingDataBldg10[[#This Row],[Remediation Labor Costs]]="[enter $]"),"[autofill]",SUM(TestingDataBldg10[[#This Row],[Remediation Material Costs]:[Remediation Labor Costs]]))</f>
        <v>0</v>
      </c>
      <c r="R152" s="29"/>
    </row>
    <row r="153" spans="2:18" x14ac:dyDescent="0.25">
      <c r="B153" s="26"/>
      <c r="C153" s="30"/>
      <c r="D153" s="27"/>
      <c r="E153" s="28"/>
      <c r="F153" s="28"/>
      <c r="G153" s="28"/>
      <c r="H153" s="28"/>
      <c r="I153" s="74"/>
      <c r="J153" s="74"/>
      <c r="K153" s="83"/>
      <c r="L153" s="83"/>
      <c r="M15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3" s="74"/>
      <c r="P153" s="74"/>
      <c r="Q153" s="113">
        <f>IF(AND(TestingDataBldg10[[#This Row],[Remediation Material Costs]]="[enter $]",TestingDataBldg10[[#This Row],[Remediation Labor Costs]]="[enter $]"),"[autofill]",SUM(TestingDataBldg10[[#This Row],[Remediation Material Costs]:[Remediation Labor Costs]]))</f>
        <v>0</v>
      </c>
      <c r="R153" s="29"/>
    </row>
    <row r="154" spans="2:18" x14ac:dyDescent="0.25">
      <c r="B154" s="26"/>
      <c r="C154" s="30"/>
      <c r="D154" s="27"/>
      <c r="E154" s="28"/>
      <c r="F154" s="28"/>
      <c r="G154" s="28"/>
      <c r="H154" s="28"/>
      <c r="I154" s="74"/>
      <c r="J154" s="74"/>
      <c r="K154" s="83"/>
      <c r="L154" s="83"/>
      <c r="M15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4" s="74"/>
      <c r="P154" s="74"/>
      <c r="Q154" s="113">
        <f>IF(AND(TestingDataBldg10[[#This Row],[Remediation Material Costs]]="[enter $]",TestingDataBldg10[[#This Row],[Remediation Labor Costs]]="[enter $]"),"[autofill]",SUM(TestingDataBldg10[[#This Row],[Remediation Material Costs]:[Remediation Labor Costs]]))</f>
        <v>0</v>
      </c>
      <c r="R154" s="29"/>
    </row>
    <row r="155" spans="2:18" x14ac:dyDescent="0.25">
      <c r="B155" s="26"/>
      <c r="C155" s="30"/>
      <c r="D155" s="27"/>
      <c r="E155" s="28"/>
      <c r="F155" s="28"/>
      <c r="G155" s="28"/>
      <c r="H155" s="28"/>
      <c r="I155" s="74"/>
      <c r="J155" s="74"/>
      <c r="K155" s="83"/>
      <c r="L155" s="83"/>
      <c r="M15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5" s="74"/>
      <c r="P155" s="74"/>
      <c r="Q155" s="113">
        <f>IF(AND(TestingDataBldg10[[#This Row],[Remediation Material Costs]]="[enter $]",TestingDataBldg10[[#This Row],[Remediation Labor Costs]]="[enter $]"),"[autofill]",SUM(TestingDataBldg10[[#This Row],[Remediation Material Costs]:[Remediation Labor Costs]]))</f>
        <v>0</v>
      </c>
      <c r="R155" s="29"/>
    </row>
    <row r="156" spans="2:18" x14ac:dyDescent="0.25">
      <c r="B156" s="26"/>
      <c r="C156" s="30"/>
      <c r="D156" s="27"/>
      <c r="E156" s="28"/>
      <c r="F156" s="28"/>
      <c r="G156" s="28"/>
      <c r="H156" s="28"/>
      <c r="I156" s="74"/>
      <c r="J156" s="74"/>
      <c r="K156" s="83"/>
      <c r="L156" s="83"/>
      <c r="M15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6" s="74"/>
      <c r="P156" s="74"/>
      <c r="Q156" s="113">
        <f>IF(AND(TestingDataBldg10[[#This Row],[Remediation Material Costs]]="[enter $]",TestingDataBldg10[[#This Row],[Remediation Labor Costs]]="[enter $]"),"[autofill]",SUM(TestingDataBldg10[[#This Row],[Remediation Material Costs]:[Remediation Labor Costs]]))</f>
        <v>0</v>
      </c>
      <c r="R156" s="29"/>
    </row>
    <row r="157" spans="2:18" x14ac:dyDescent="0.25">
      <c r="B157" s="26"/>
      <c r="C157" s="30"/>
      <c r="D157" s="27"/>
      <c r="E157" s="28"/>
      <c r="F157" s="28"/>
      <c r="G157" s="28"/>
      <c r="H157" s="28"/>
      <c r="I157" s="74"/>
      <c r="J157" s="74"/>
      <c r="K157" s="83"/>
      <c r="L157" s="83"/>
      <c r="M15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7" s="74"/>
      <c r="P157" s="74"/>
      <c r="Q157" s="113">
        <f>IF(AND(TestingDataBldg10[[#This Row],[Remediation Material Costs]]="[enter $]",TestingDataBldg10[[#This Row],[Remediation Labor Costs]]="[enter $]"),"[autofill]",SUM(TestingDataBldg10[[#This Row],[Remediation Material Costs]:[Remediation Labor Costs]]))</f>
        <v>0</v>
      </c>
      <c r="R157" s="29"/>
    </row>
    <row r="158" spans="2:18" x14ac:dyDescent="0.25">
      <c r="B158" s="26"/>
      <c r="C158" s="30"/>
      <c r="D158" s="27"/>
      <c r="E158" s="28"/>
      <c r="F158" s="28"/>
      <c r="G158" s="28"/>
      <c r="H158" s="28"/>
      <c r="I158" s="74"/>
      <c r="J158" s="74"/>
      <c r="K158" s="83"/>
      <c r="L158" s="83"/>
      <c r="M15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8" s="74"/>
      <c r="P158" s="74"/>
      <c r="Q158" s="113">
        <f>IF(AND(TestingDataBldg10[[#This Row],[Remediation Material Costs]]="[enter $]",TestingDataBldg10[[#This Row],[Remediation Labor Costs]]="[enter $]"),"[autofill]",SUM(TestingDataBldg10[[#This Row],[Remediation Material Costs]:[Remediation Labor Costs]]))</f>
        <v>0</v>
      </c>
      <c r="R158" s="29"/>
    </row>
    <row r="159" spans="2:18" x14ac:dyDescent="0.25">
      <c r="B159" s="26"/>
      <c r="C159" s="30"/>
      <c r="D159" s="27"/>
      <c r="E159" s="28"/>
      <c r="F159" s="28"/>
      <c r="G159" s="28"/>
      <c r="H159" s="28"/>
      <c r="I159" s="74"/>
      <c r="J159" s="74"/>
      <c r="K159" s="83"/>
      <c r="L159" s="83"/>
      <c r="M15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5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59" s="74"/>
      <c r="P159" s="74"/>
      <c r="Q159" s="113">
        <f>IF(AND(TestingDataBldg10[[#This Row],[Remediation Material Costs]]="[enter $]",TestingDataBldg10[[#This Row],[Remediation Labor Costs]]="[enter $]"),"[autofill]",SUM(TestingDataBldg10[[#This Row],[Remediation Material Costs]:[Remediation Labor Costs]]))</f>
        <v>0</v>
      </c>
      <c r="R159" s="29"/>
    </row>
    <row r="160" spans="2:18" x14ac:dyDescent="0.25">
      <c r="B160" s="26"/>
      <c r="C160" s="30"/>
      <c r="D160" s="27"/>
      <c r="E160" s="28"/>
      <c r="F160" s="28"/>
      <c r="G160" s="28"/>
      <c r="H160" s="28"/>
      <c r="I160" s="74"/>
      <c r="J160" s="74"/>
      <c r="K160" s="83"/>
      <c r="L160" s="83"/>
      <c r="M16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0" s="74"/>
      <c r="P160" s="74"/>
      <c r="Q160" s="113">
        <f>IF(AND(TestingDataBldg10[[#This Row],[Remediation Material Costs]]="[enter $]",TestingDataBldg10[[#This Row],[Remediation Labor Costs]]="[enter $]"),"[autofill]",SUM(TestingDataBldg10[[#This Row],[Remediation Material Costs]:[Remediation Labor Costs]]))</f>
        <v>0</v>
      </c>
      <c r="R160" s="29"/>
    </row>
    <row r="161" spans="2:18" x14ac:dyDescent="0.25">
      <c r="B161" s="26"/>
      <c r="C161" s="30"/>
      <c r="D161" s="27"/>
      <c r="E161" s="28"/>
      <c r="F161" s="28"/>
      <c r="G161" s="28"/>
      <c r="H161" s="28"/>
      <c r="I161" s="74"/>
      <c r="J161" s="74"/>
      <c r="K161" s="83"/>
      <c r="L161" s="83"/>
      <c r="M16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1" s="74"/>
      <c r="P161" s="74"/>
      <c r="Q161" s="113">
        <f>IF(AND(TestingDataBldg10[[#This Row],[Remediation Material Costs]]="[enter $]",TestingDataBldg10[[#This Row],[Remediation Labor Costs]]="[enter $]"),"[autofill]",SUM(TestingDataBldg10[[#This Row],[Remediation Material Costs]:[Remediation Labor Costs]]))</f>
        <v>0</v>
      </c>
      <c r="R161" s="29"/>
    </row>
    <row r="162" spans="2:18" x14ac:dyDescent="0.25">
      <c r="B162" s="26"/>
      <c r="C162" s="30"/>
      <c r="D162" s="27"/>
      <c r="E162" s="28"/>
      <c r="F162" s="28"/>
      <c r="G162" s="28"/>
      <c r="H162" s="28"/>
      <c r="I162" s="74"/>
      <c r="J162" s="74"/>
      <c r="K162" s="83"/>
      <c r="L162" s="83"/>
      <c r="M16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2" s="74"/>
      <c r="P162" s="74"/>
      <c r="Q162" s="113">
        <f>IF(AND(TestingDataBldg10[[#This Row],[Remediation Material Costs]]="[enter $]",TestingDataBldg10[[#This Row],[Remediation Labor Costs]]="[enter $]"),"[autofill]",SUM(TestingDataBldg10[[#This Row],[Remediation Material Costs]:[Remediation Labor Costs]]))</f>
        <v>0</v>
      </c>
      <c r="R162" s="29"/>
    </row>
    <row r="163" spans="2:18" x14ac:dyDescent="0.25">
      <c r="B163" s="26"/>
      <c r="C163" s="30"/>
      <c r="D163" s="27"/>
      <c r="E163" s="28"/>
      <c r="F163" s="28"/>
      <c r="G163" s="28"/>
      <c r="H163" s="28"/>
      <c r="I163" s="74"/>
      <c r="J163" s="74"/>
      <c r="K163" s="83"/>
      <c r="L163" s="83"/>
      <c r="M16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3" s="74"/>
      <c r="P163" s="74"/>
      <c r="Q163" s="113">
        <f>IF(AND(TestingDataBldg10[[#This Row],[Remediation Material Costs]]="[enter $]",TestingDataBldg10[[#This Row],[Remediation Labor Costs]]="[enter $]"),"[autofill]",SUM(TestingDataBldg10[[#This Row],[Remediation Material Costs]:[Remediation Labor Costs]]))</f>
        <v>0</v>
      </c>
      <c r="R163" s="29"/>
    </row>
    <row r="164" spans="2:18" x14ac:dyDescent="0.25">
      <c r="B164" s="26"/>
      <c r="C164" s="30"/>
      <c r="D164" s="27"/>
      <c r="E164" s="28"/>
      <c r="F164" s="28"/>
      <c r="G164" s="28"/>
      <c r="H164" s="28"/>
      <c r="I164" s="74"/>
      <c r="J164" s="74"/>
      <c r="K164" s="83"/>
      <c r="L164" s="83"/>
      <c r="M16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4" s="74"/>
      <c r="P164" s="74"/>
      <c r="Q164" s="113">
        <f>IF(AND(TestingDataBldg10[[#This Row],[Remediation Material Costs]]="[enter $]",TestingDataBldg10[[#This Row],[Remediation Labor Costs]]="[enter $]"),"[autofill]",SUM(TestingDataBldg10[[#This Row],[Remediation Material Costs]:[Remediation Labor Costs]]))</f>
        <v>0</v>
      </c>
      <c r="R164" s="29"/>
    </row>
    <row r="165" spans="2:18" x14ac:dyDescent="0.25">
      <c r="B165" s="26"/>
      <c r="C165" s="30"/>
      <c r="D165" s="27"/>
      <c r="E165" s="28"/>
      <c r="F165" s="28"/>
      <c r="G165" s="28"/>
      <c r="H165" s="28"/>
      <c r="I165" s="74"/>
      <c r="J165" s="74"/>
      <c r="K165" s="83"/>
      <c r="L165" s="83"/>
      <c r="M16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5" s="74"/>
      <c r="P165" s="74"/>
      <c r="Q165" s="113">
        <f>IF(AND(TestingDataBldg10[[#This Row],[Remediation Material Costs]]="[enter $]",TestingDataBldg10[[#This Row],[Remediation Labor Costs]]="[enter $]"),"[autofill]",SUM(TestingDataBldg10[[#This Row],[Remediation Material Costs]:[Remediation Labor Costs]]))</f>
        <v>0</v>
      </c>
      <c r="R165" s="29"/>
    </row>
    <row r="166" spans="2:18" x14ac:dyDescent="0.25">
      <c r="B166" s="26"/>
      <c r="C166" s="30"/>
      <c r="D166" s="27"/>
      <c r="E166" s="28"/>
      <c r="F166" s="28"/>
      <c r="G166" s="28"/>
      <c r="H166" s="28"/>
      <c r="I166" s="74"/>
      <c r="J166" s="74"/>
      <c r="K166" s="83"/>
      <c r="L166" s="83"/>
      <c r="M16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6" s="74"/>
      <c r="P166" s="74"/>
      <c r="Q166" s="113">
        <f>IF(AND(TestingDataBldg10[[#This Row],[Remediation Material Costs]]="[enter $]",TestingDataBldg10[[#This Row],[Remediation Labor Costs]]="[enter $]"),"[autofill]",SUM(TestingDataBldg10[[#This Row],[Remediation Material Costs]:[Remediation Labor Costs]]))</f>
        <v>0</v>
      </c>
      <c r="R166" s="29"/>
    </row>
    <row r="167" spans="2:18" x14ac:dyDescent="0.25">
      <c r="B167" s="26"/>
      <c r="C167" s="30"/>
      <c r="D167" s="27"/>
      <c r="E167" s="28"/>
      <c r="F167" s="28"/>
      <c r="G167" s="28"/>
      <c r="H167" s="28"/>
      <c r="I167" s="74"/>
      <c r="J167" s="74"/>
      <c r="K167" s="83"/>
      <c r="L167" s="83"/>
      <c r="M16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7" s="74"/>
      <c r="P167" s="74"/>
      <c r="Q167" s="113">
        <f>IF(AND(TestingDataBldg10[[#This Row],[Remediation Material Costs]]="[enter $]",TestingDataBldg10[[#This Row],[Remediation Labor Costs]]="[enter $]"),"[autofill]",SUM(TestingDataBldg10[[#This Row],[Remediation Material Costs]:[Remediation Labor Costs]]))</f>
        <v>0</v>
      </c>
      <c r="R167" s="29"/>
    </row>
    <row r="168" spans="2:18" x14ac:dyDescent="0.25">
      <c r="B168" s="26"/>
      <c r="C168" s="30"/>
      <c r="D168" s="27"/>
      <c r="E168" s="28"/>
      <c r="F168" s="28"/>
      <c r="G168" s="28"/>
      <c r="H168" s="28"/>
      <c r="I168" s="74"/>
      <c r="J168" s="74"/>
      <c r="K168" s="83"/>
      <c r="L168" s="83"/>
      <c r="M16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8" s="74"/>
      <c r="P168" s="74"/>
      <c r="Q168" s="113">
        <f>IF(AND(TestingDataBldg10[[#This Row],[Remediation Material Costs]]="[enter $]",TestingDataBldg10[[#This Row],[Remediation Labor Costs]]="[enter $]"),"[autofill]",SUM(TestingDataBldg10[[#This Row],[Remediation Material Costs]:[Remediation Labor Costs]]))</f>
        <v>0</v>
      </c>
      <c r="R168" s="29"/>
    </row>
    <row r="169" spans="2:18" x14ac:dyDescent="0.25">
      <c r="B169" s="26"/>
      <c r="C169" s="30"/>
      <c r="D169" s="27"/>
      <c r="E169" s="28"/>
      <c r="F169" s="28"/>
      <c r="G169" s="28"/>
      <c r="H169" s="28"/>
      <c r="I169" s="74"/>
      <c r="J169" s="74"/>
      <c r="K169" s="83"/>
      <c r="L169" s="83"/>
      <c r="M16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6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69" s="74"/>
      <c r="P169" s="74"/>
      <c r="Q169" s="113">
        <f>IF(AND(TestingDataBldg10[[#This Row],[Remediation Material Costs]]="[enter $]",TestingDataBldg10[[#This Row],[Remediation Labor Costs]]="[enter $]"),"[autofill]",SUM(TestingDataBldg10[[#This Row],[Remediation Material Costs]:[Remediation Labor Costs]]))</f>
        <v>0</v>
      </c>
      <c r="R169" s="29"/>
    </row>
    <row r="170" spans="2:18" x14ac:dyDescent="0.25">
      <c r="B170" s="26"/>
      <c r="C170" s="30"/>
      <c r="D170" s="27"/>
      <c r="E170" s="28"/>
      <c r="F170" s="28"/>
      <c r="G170" s="28"/>
      <c r="H170" s="28"/>
      <c r="I170" s="74"/>
      <c r="J170" s="74"/>
      <c r="K170" s="83"/>
      <c r="L170" s="83"/>
      <c r="M17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0" s="74"/>
      <c r="P170" s="74"/>
      <c r="Q170" s="113">
        <f>IF(AND(TestingDataBldg10[[#This Row],[Remediation Material Costs]]="[enter $]",TestingDataBldg10[[#This Row],[Remediation Labor Costs]]="[enter $]"),"[autofill]",SUM(TestingDataBldg10[[#This Row],[Remediation Material Costs]:[Remediation Labor Costs]]))</f>
        <v>0</v>
      </c>
      <c r="R170" s="29"/>
    </row>
    <row r="171" spans="2:18" x14ac:dyDescent="0.25">
      <c r="B171" s="26"/>
      <c r="C171" s="30"/>
      <c r="D171" s="27"/>
      <c r="E171" s="28"/>
      <c r="F171" s="28"/>
      <c r="G171" s="28"/>
      <c r="H171" s="28"/>
      <c r="I171" s="74"/>
      <c r="J171" s="74"/>
      <c r="K171" s="83"/>
      <c r="L171" s="83"/>
      <c r="M17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1" s="74"/>
      <c r="P171" s="74"/>
      <c r="Q171" s="113">
        <f>IF(AND(TestingDataBldg10[[#This Row],[Remediation Material Costs]]="[enter $]",TestingDataBldg10[[#This Row],[Remediation Labor Costs]]="[enter $]"),"[autofill]",SUM(TestingDataBldg10[[#This Row],[Remediation Material Costs]:[Remediation Labor Costs]]))</f>
        <v>0</v>
      </c>
      <c r="R171" s="29"/>
    </row>
    <row r="172" spans="2:18" x14ac:dyDescent="0.25">
      <c r="B172" s="26"/>
      <c r="C172" s="30"/>
      <c r="D172" s="27"/>
      <c r="E172" s="28"/>
      <c r="F172" s="28"/>
      <c r="G172" s="28"/>
      <c r="H172" s="28"/>
      <c r="I172" s="74"/>
      <c r="J172" s="74"/>
      <c r="K172" s="83"/>
      <c r="L172" s="83"/>
      <c r="M17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2" s="74"/>
      <c r="P172" s="74"/>
      <c r="Q172" s="113">
        <f>IF(AND(TestingDataBldg10[[#This Row],[Remediation Material Costs]]="[enter $]",TestingDataBldg10[[#This Row],[Remediation Labor Costs]]="[enter $]"),"[autofill]",SUM(TestingDataBldg10[[#This Row],[Remediation Material Costs]:[Remediation Labor Costs]]))</f>
        <v>0</v>
      </c>
      <c r="R172" s="29"/>
    </row>
    <row r="173" spans="2:18" x14ac:dyDescent="0.25">
      <c r="B173" s="26"/>
      <c r="C173" s="30"/>
      <c r="D173" s="27"/>
      <c r="E173" s="28"/>
      <c r="F173" s="28"/>
      <c r="G173" s="28"/>
      <c r="H173" s="28"/>
      <c r="I173" s="74"/>
      <c r="J173" s="74"/>
      <c r="K173" s="83"/>
      <c r="L173" s="83"/>
      <c r="M17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3" s="74"/>
      <c r="P173" s="74"/>
      <c r="Q173" s="113">
        <f>IF(AND(TestingDataBldg10[[#This Row],[Remediation Material Costs]]="[enter $]",TestingDataBldg10[[#This Row],[Remediation Labor Costs]]="[enter $]"),"[autofill]",SUM(TestingDataBldg10[[#This Row],[Remediation Material Costs]:[Remediation Labor Costs]]))</f>
        <v>0</v>
      </c>
      <c r="R173" s="29"/>
    </row>
    <row r="174" spans="2:18" x14ac:dyDescent="0.25">
      <c r="B174" s="26"/>
      <c r="C174" s="30"/>
      <c r="D174" s="27"/>
      <c r="E174" s="28"/>
      <c r="F174" s="28"/>
      <c r="G174" s="28"/>
      <c r="H174" s="28"/>
      <c r="I174" s="74"/>
      <c r="J174" s="74"/>
      <c r="K174" s="83"/>
      <c r="L174" s="83"/>
      <c r="M17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4" s="74"/>
      <c r="P174" s="74"/>
      <c r="Q174" s="113">
        <f>IF(AND(TestingDataBldg10[[#This Row],[Remediation Material Costs]]="[enter $]",TestingDataBldg10[[#This Row],[Remediation Labor Costs]]="[enter $]"),"[autofill]",SUM(TestingDataBldg10[[#This Row],[Remediation Material Costs]:[Remediation Labor Costs]]))</f>
        <v>0</v>
      </c>
      <c r="R174" s="29"/>
    </row>
    <row r="175" spans="2:18" x14ac:dyDescent="0.25">
      <c r="B175" s="26"/>
      <c r="C175" s="30"/>
      <c r="D175" s="27"/>
      <c r="E175" s="28"/>
      <c r="F175" s="28"/>
      <c r="G175" s="28"/>
      <c r="H175" s="28"/>
      <c r="I175" s="74"/>
      <c r="J175" s="74"/>
      <c r="K175" s="83"/>
      <c r="L175" s="83"/>
      <c r="M17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5" s="74"/>
      <c r="P175" s="74"/>
      <c r="Q175" s="113">
        <f>IF(AND(TestingDataBldg10[[#This Row],[Remediation Material Costs]]="[enter $]",TestingDataBldg10[[#This Row],[Remediation Labor Costs]]="[enter $]"),"[autofill]",SUM(TestingDataBldg10[[#This Row],[Remediation Material Costs]:[Remediation Labor Costs]]))</f>
        <v>0</v>
      </c>
      <c r="R175" s="29"/>
    </row>
    <row r="176" spans="2:18" x14ac:dyDescent="0.25">
      <c r="B176" s="26"/>
      <c r="C176" s="30"/>
      <c r="D176" s="27"/>
      <c r="E176" s="28"/>
      <c r="F176" s="28"/>
      <c r="G176" s="28"/>
      <c r="H176" s="28"/>
      <c r="I176" s="74"/>
      <c r="J176" s="74"/>
      <c r="K176" s="83"/>
      <c r="L176" s="83"/>
      <c r="M17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6" s="74"/>
      <c r="P176" s="74"/>
      <c r="Q176" s="113">
        <f>IF(AND(TestingDataBldg10[[#This Row],[Remediation Material Costs]]="[enter $]",TestingDataBldg10[[#This Row],[Remediation Labor Costs]]="[enter $]"),"[autofill]",SUM(TestingDataBldg10[[#This Row],[Remediation Material Costs]:[Remediation Labor Costs]]))</f>
        <v>0</v>
      </c>
      <c r="R176" s="29"/>
    </row>
    <row r="177" spans="2:18" x14ac:dyDescent="0.25">
      <c r="B177" s="26"/>
      <c r="C177" s="30"/>
      <c r="D177" s="27"/>
      <c r="E177" s="28"/>
      <c r="F177" s="28"/>
      <c r="G177" s="28"/>
      <c r="H177" s="28"/>
      <c r="I177" s="74"/>
      <c r="J177" s="74"/>
      <c r="K177" s="83"/>
      <c r="L177" s="83"/>
      <c r="M17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7" s="74"/>
      <c r="P177" s="74"/>
      <c r="Q177" s="113">
        <f>IF(AND(TestingDataBldg10[[#This Row],[Remediation Material Costs]]="[enter $]",TestingDataBldg10[[#This Row],[Remediation Labor Costs]]="[enter $]"),"[autofill]",SUM(TestingDataBldg10[[#This Row],[Remediation Material Costs]:[Remediation Labor Costs]]))</f>
        <v>0</v>
      </c>
      <c r="R177" s="29"/>
    </row>
    <row r="178" spans="2:18" x14ac:dyDescent="0.25">
      <c r="B178" s="26"/>
      <c r="C178" s="30"/>
      <c r="D178" s="27"/>
      <c r="E178" s="28"/>
      <c r="F178" s="28"/>
      <c r="G178" s="28"/>
      <c r="H178" s="28"/>
      <c r="I178" s="74"/>
      <c r="J178" s="74"/>
      <c r="K178" s="83"/>
      <c r="L178" s="83"/>
      <c r="M17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8" s="74"/>
      <c r="P178" s="74"/>
      <c r="Q178" s="113">
        <f>IF(AND(TestingDataBldg10[[#This Row],[Remediation Material Costs]]="[enter $]",TestingDataBldg10[[#This Row],[Remediation Labor Costs]]="[enter $]"),"[autofill]",SUM(TestingDataBldg10[[#This Row],[Remediation Material Costs]:[Remediation Labor Costs]]))</f>
        <v>0</v>
      </c>
      <c r="R178" s="29"/>
    </row>
    <row r="179" spans="2:18" x14ac:dyDescent="0.25">
      <c r="B179" s="26"/>
      <c r="C179" s="30"/>
      <c r="D179" s="27"/>
      <c r="E179" s="28"/>
      <c r="F179" s="28"/>
      <c r="G179" s="28"/>
      <c r="H179" s="28"/>
      <c r="I179" s="74"/>
      <c r="J179" s="74"/>
      <c r="K179" s="83"/>
      <c r="L179" s="83"/>
      <c r="M17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7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79" s="74"/>
      <c r="P179" s="74"/>
      <c r="Q179" s="113">
        <f>IF(AND(TestingDataBldg10[[#This Row],[Remediation Material Costs]]="[enter $]",TestingDataBldg10[[#This Row],[Remediation Labor Costs]]="[enter $]"),"[autofill]",SUM(TestingDataBldg10[[#This Row],[Remediation Material Costs]:[Remediation Labor Costs]]))</f>
        <v>0</v>
      </c>
      <c r="R179" s="29"/>
    </row>
    <row r="180" spans="2:18" x14ac:dyDescent="0.25">
      <c r="B180" s="26"/>
      <c r="C180" s="30"/>
      <c r="D180" s="27"/>
      <c r="E180" s="28"/>
      <c r="F180" s="28"/>
      <c r="G180" s="28"/>
      <c r="H180" s="28"/>
      <c r="I180" s="74"/>
      <c r="J180" s="74"/>
      <c r="K180" s="83"/>
      <c r="L180" s="83"/>
      <c r="M18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0" s="74"/>
      <c r="P180" s="74"/>
      <c r="Q180" s="113">
        <f>IF(AND(TestingDataBldg10[[#This Row],[Remediation Material Costs]]="[enter $]",TestingDataBldg10[[#This Row],[Remediation Labor Costs]]="[enter $]"),"[autofill]",SUM(TestingDataBldg10[[#This Row],[Remediation Material Costs]:[Remediation Labor Costs]]))</f>
        <v>0</v>
      </c>
      <c r="R180" s="29"/>
    </row>
    <row r="181" spans="2:18" x14ac:dyDescent="0.25">
      <c r="B181" s="26"/>
      <c r="C181" s="30"/>
      <c r="D181" s="27"/>
      <c r="E181" s="28"/>
      <c r="F181" s="28"/>
      <c r="G181" s="28"/>
      <c r="H181" s="28"/>
      <c r="I181" s="74"/>
      <c r="J181" s="74"/>
      <c r="K181" s="83"/>
      <c r="L181" s="83"/>
      <c r="M18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1" s="74"/>
      <c r="P181" s="74"/>
      <c r="Q181" s="113">
        <f>IF(AND(TestingDataBldg10[[#This Row],[Remediation Material Costs]]="[enter $]",TestingDataBldg10[[#This Row],[Remediation Labor Costs]]="[enter $]"),"[autofill]",SUM(TestingDataBldg10[[#This Row],[Remediation Material Costs]:[Remediation Labor Costs]]))</f>
        <v>0</v>
      </c>
      <c r="R181" s="29"/>
    </row>
    <row r="182" spans="2:18" x14ac:dyDescent="0.25">
      <c r="B182" s="26"/>
      <c r="C182" s="30"/>
      <c r="D182" s="27"/>
      <c r="E182" s="28"/>
      <c r="F182" s="28"/>
      <c r="G182" s="28"/>
      <c r="H182" s="28"/>
      <c r="I182" s="74"/>
      <c r="J182" s="74"/>
      <c r="K182" s="83"/>
      <c r="L182" s="83"/>
      <c r="M18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2" s="74"/>
      <c r="P182" s="74"/>
      <c r="Q182" s="113">
        <f>IF(AND(TestingDataBldg10[[#This Row],[Remediation Material Costs]]="[enter $]",TestingDataBldg10[[#This Row],[Remediation Labor Costs]]="[enter $]"),"[autofill]",SUM(TestingDataBldg10[[#This Row],[Remediation Material Costs]:[Remediation Labor Costs]]))</f>
        <v>0</v>
      </c>
      <c r="R182" s="29"/>
    </row>
    <row r="183" spans="2:18" x14ac:dyDescent="0.25">
      <c r="B183" s="26"/>
      <c r="C183" s="30"/>
      <c r="D183" s="27"/>
      <c r="E183" s="28"/>
      <c r="F183" s="28"/>
      <c r="G183" s="28"/>
      <c r="H183" s="28"/>
      <c r="I183" s="74"/>
      <c r="J183" s="74"/>
      <c r="K183" s="83"/>
      <c r="L183" s="83"/>
      <c r="M18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3" s="74"/>
      <c r="P183" s="74"/>
      <c r="Q183" s="113">
        <f>IF(AND(TestingDataBldg10[[#This Row],[Remediation Material Costs]]="[enter $]",TestingDataBldg10[[#This Row],[Remediation Labor Costs]]="[enter $]"),"[autofill]",SUM(TestingDataBldg10[[#This Row],[Remediation Material Costs]:[Remediation Labor Costs]]))</f>
        <v>0</v>
      </c>
      <c r="R183" s="29"/>
    </row>
    <row r="184" spans="2:18" x14ac:dyDescent="0.25">
      <c r="B184" s="26"/>
      <c r="C184" s="30"/>
      <c r="D184" s="27"/>
      <c r="E184" s="28"/>
      <c r="F184" s="28"/>
      <c r="G184" s="28"/>
      <c r="H184" s="28"/>
      <c r="I184" s="74"/>
      <c r="J184" s="74"/>
      <c r="K184" s="83"/>
      <c r="L184" s="83"/>
      <c r="M18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4" s="74"/>
      <c r="P184" s="74"/>
      <c r="Q184" s="113">
        <f>IF(AND(TestingDataBldg10[[#This Row],[Remediation Material Costs]]="[enter $]",TestingDataBldg10[[#This Row],[Remediation Labor Costs]]="[enter $]"),"[autofill]",SUM(TestingDataBldg10[[#This Row],[Remediation Material Costs]:[Remediation Labor Costs]]))</f>
        <v>0</v>
      </c>
      <c r="R184" s="29"/>
    </row>
    <row r="185" spans="2:18" x14ac:dyDescent="0.25">
      <c r="B185" s="26"/>
      <c r="C185" s="30"/>
      <c r="D185" s="27"/>
      <c r="E185" s="28"/>
      <c r="F185" s="28"/>
      <c r="G185" s="28"/>
      <c r="H185" s="28"/>
      <c r="I185" s="74"/>
      <c r="J185" s="74"/>
      <c r="K185" s="83"/>
      <c r="L185" s="83"/>
      <c r="M18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5" s="74"/>
      <c r="P185" s="74"/>
      <c r="Q185" s="113">
        <f>IF(AND(TestingDataBldg10[[#This Row],[Remediation Material Costs]]="[enter $]",TestingDataBldg10[[#This Row],[Remediation Labor Costs]]="[enter $]"),"[autofill]",SUM(TestingDataBldg10[[#This Row],[Remediation Material Costs]:[Remediation Labor Costs]]))</f>
        <v>0</v>
      </c>
      <c r="R185" s="29"/>
    </row>
    <row r="186" spans="2:18" x14ac:dyDescent="0.25">
      <c r="B186" s="26"/>
      <c r="C186" s="30"/>
      <c r="D186" s="27"/>
      <c r="E186" s="28"/>
      <c r="F186" s="28"/>
      <c r="G186" s="28"/>
      <c r="H186" s="28"/>
      <c r="I186" s="74"/>
      <c r="J186" s="74"/>
      <c r="K186" s="83"/>
      <c r="L186" s="83"/>
      <c r="M18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6" s="74"/>
      <c r="P186" s="74"/>
      <c r="Q186" s="113">
        <f>IF(AND(TestingDataBldg10[[#This Row],[Remediation Material Costs]]="[enter $]",TestingDataBldg10[[#This Row],[Remediation Labor Costs]]="[enter $]"),"[autofill]",SUM(TestingDataBldg10[[#This Row],[Remediation Material Costs]:[Remediation Labor Costs]]))</f>
        <v>0</v>
      </c>
      <c r="R186" s="29"/>
    </row>
    <row r="187" spans="2:18" x14ac:dyDescent="0.25">
      <c r="B187" s="26"/>
      <c r="C187" s="30"/>
      <c r="D187" s="27"/>
      <c r="E187" s="28"/>
      <c r="F187" s="28"/>
      <c r="G187" s="28"/>
      <c r="H187" s="28"/>
      <c r="I187" s="74"/>
      <c r="J187" s="74"/>
      <c r="K187" s="83"/>
      <c r="L187" s="83"/>
      <c r="M18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7" s="74"/>
      <c r="P187" s="74"/>
      <c r="Q187" s="113">
        <f>IF(AND(TestingDataBldg10[[#This Row],[Remediation Material Costs]]="[enter $]",TestingDataBldg10[[#This Row],[Remediation Labor Costs]]="[enter $]"),"[autofill]",SUM(TestingDataBldg10[[#This Row],[Remediation Material Costs]:[Remediation Labor Costs]]))</f>
        <v>0</v>
      </c>
      <c r="R187" s="29"/>
    </row>
    <row r="188" spans="2:18" x14ac:dyDescent="0.25">
      <c r="B188" s="26"/>
      <c r="C188" s="30"/>
      <c r="D188" s="27"/>
      <c r="E188" s="28"/>
      <c r="F188" s="28"/>
      <c r="G188" s="28"/>
      <c r="H188" s="28"/>
      <c r="I188" s="74"/>
      <c r="J188" s="74"/>
      <c r="K188" s="83"/>
      <c r="L188" s="83"/>
      <c r="M18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8" s="74"/>
      <c r="P188" s="74"/>
      <c r="Q188" s="113">
        <f>IF(AND(TestingDataBldg10[[#This Row],[Remediation Material Costs]]="[enter $]",TestingDataBldg10[[#This Row],[Remediation Labor Costs]]="[enter $]"),"[autofill]",SUM(TestingDataBldg10[[#This Row],[Remediation Material Costs]:[Remediation Labor Costs]]))</f>
        <v>0</v>
      </c>
      <c r="R188" s="29"/>
    </row>
    <row r="189" spans="2:18" x14ac:dyDescent="0.25">
      <c r="B189" s="26"/>
      <c r="C189" s="30"/>
      <c r="D189" s="27"/>
      <c r="E189" s="28"/>
      <c r="F189" s="28"/>
      <c r="G189" s="28"/>
      <c r="H189" s="28"/>
      <c r="I189" s="74"/>
      <c r="J189" s="74"/>
      <c r="K189" s="83"/>
      <c r="L189" s="83"/>
      <c r="M18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8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89" s="74"/>
      <c r="P189" s="74"/>
      <c r="Q189" s="113">
        <f>IF(AND(TestingDataBldg10[[#This Row],[Remediation Material Costs]]="[enter $]",TestingDataBldg10[[#This Row],[Remediation Labor Costs]]="[enter $]"),"[autofill]",SUM(TestingDataBldg10[[#This Row],[Remediation Material Costs]:[Remediation Labor Costs]]))</f>
        <v>0</v>
      </c>
      <c r="R189" s="29"/>
    </row>
    <row r="190" spans="2:18" x14ac:dyDescent="0.25">
      <c r="B190" s="26"/>
      <c r="C190" s="30"/>
      <c r="D190" s="27"/>
      <c r="E190" s="28"/>
      <c r="F190" s="28"/>
      <c r="G190" s="28"/>
      <c r="H190" s="28"/>
      <c r="I190" s="74"/>
      <c r="J190" s="74"/>
      <c r="K190" s="83"/>
      <c r="L190" s="83"/>
      <c r="M19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0" s="74"/>
      <c r="P190" s="74"/>
      <c r="Q190" s="113">
        <f>IF(AND(TestingDataBldg10[[#This Row],[Remediation Material Costs]]="[enter $]",TestingDataBldg10[[#This Row],[Remediation Labor Costs]]="[enter $]"),"[autofill]",SUM(TestingDataBldg10[[#This Row],[Remediation Material Costs]:[Remediation Labor Costs]]))</f>
        <v>0</v>
      </c>
      <c r="R190" s="29"/>
    </row>
    <row r="191" spans="2:18" x14ac:dyDescent="0.25">
      <c r="B191" s="26"/>
      <c r="C191" s="30"/>
      <c r="D191" s="27"/>
      <c r="E191" s="28"/>
      <c r="F191" s="28"/>
      <c r="G191" s="28"/>
      <c r="H191" s="28"/>
      <c r="I191" s="74"/>
      <c r="J191" s="74"/>
      <c r="K191" s="83"/>
      <c r="L191" s="83"/>
      <c r="M19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1" s="74"/>
      <c r="P191" s="74"/>
      <c r="Q191" s="113">
        <f>IF(AND(TestingDataBldg10[[#This Row],[Remediation Material Costs]]="[enter $]",TestingDataBldg10[[#This Row],[Remediation Labor Costs]]="[enter $]"),"[autofill]",SUM(TestingDataBldg10[[#This Row],[Remediation Material Costs]:[Remediation Labor Costs]]))</f>
        <v>0</v>
      </c>
      <c r="R191" s="29"/>
    </row>
    <row r="192" spans="2:18" x14ac:dyDescent="0.25">
      <c r="B192" s="26"/>
      <c r="C192" s="30"/>
      <c r="D192" s="27"/>
      <c r="E192" s="28"/>
      <c r="F192" s="28"/>
      <c r="G192" s="28"/>
      <c r="H192" s="28"/>
      <c r="I192" s="74"/>
      <c r="J192" s="74"/>
      <c r="K192" s="83"/>
      <c r="L192" s="83"/>
      <c r="M19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2" s="74"/>
      <c r="P192" s="74"/>
      <c r="Q192" s="113">
        <f>IF(AND(TestingDataBldg10[[#This Row],[Remediation Material Costs]]="[enter $]",TestingDataBldg10[[#This Row],[Remediation Labor Costs]]="[enter $]"),"[autofill]",SUM(TestingDataBldg10[[#This Row],[Remediation Material Costs]:[Remediation Labor Costs]]))</f>
        <v>0</v>
      </c>
      <c r="R192" s="29"/>
    </row>
    <row r="193" spans="2:18" x14ac:dyDescent="0.25">
      <c r="B193" s="26"/>
      <c r="C193" s="30"/>
      <c r="D193" s="27"/>
      <c r="E193" s="28"/>
      <c r="F193" s="28"/>
      <c r="G193" s="28"/>
      <c r="H193" s="28"/>
      <c r="I193" s="74"/>
      <c r="J193" s="74"/>
      <c r="K193" s="83"/>
      <c r="L193" s="83"/>
      <c r="M19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3" s="74"/>
      <c r="P193" s="74"/>
      <c r="Q193" s="113">
        <f>IF(AND(TestingDataBldg10[[#This Row],[Remediation Material Costs]]="[enter $]",TestingDataBldg10[[#This Row],[Remediation Labor Costs]]="[enter $]"),"[autofill]",SUM(TestingDataBldg10[[#This Row],[Remediation Material Costs]:[Remediation Labor Costs]]))</f>
        <v>0</v>
      </c>
      <c r="R193" s="29"/>
    </row>
    <row r="194" spans="2:18" x14ac:dyDescent="0.25">
      <c r="B194" s="26"/>
      <c r="C194" s="30"/>
      <c r="D194" s="27"/>
      <c r="E194" s="28"/>
      <c r="F194" s="28"/>
      <c r="G194" s="28"/>
      <c r="H194" s="28"/>
      <c r="I194" s="74"/>
      <c r="J194" s="74"/>
      <c r="K194" s="83"/>
      <c r="L194" s="83"/>
      <c r="M19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4" s="74"/>
      <c r="P194" s="74"/>
      <c r="Q194" s="113">
        <f>IF(AND(TestingDataBldg10[[#This Row],[Remediation Material Costs]]="[enter $]",TestingDataBldg10[[#This Row],[Remediation Labor Costs]]="[enter $]"),"[autofill]",SUM(TestingDataBldg10[[#This Row],[Remediation Material Costs]:[Remediation Labor Costs]]))</f>
        <v>0</v>
      </c>
      <c r="R194" s="29"/>
    </row>
    <row r="195" spans="2:18" x14ac:dyDescent="0.25">
      <c r="B195" s="26"/>
      <c r="C195" s="30"/>
      <c r="D195" s="27"/>
      <c r="E195" s="28"/>
      <c r="F195" s="28"/>
      <c r="G195" s="28"/>
      <c r="H195" s="28"/>
      <c r="I195" s="74"/>
      <c r="J195" s="74"/>
      <c r="K195" s="83"/>
      <c r="L195" s="83"/>
      <c r="M19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5" s="74"/>
      <c r="P195" s="74"/>
      <c r="Q195" s="113">
        <f>IF(AND(TestingDataBldg10[[#This Row],[Remediation Material Costs]]="[enter $]",TestingDataBldg10[[#This Row],[Remediation Labor Costs]]="[enter $]"),"[autofill]",SUM(TestingDataBldg10[[#This Row],[Remediation Material Costs]:[Remediation Labor Costs]]))</f>
        <v>0</v>
      </c>
      <c r="R195" s="29"/>
    </row>
    <row r="196" spans="2:18" x14ac:dyDescent="0.25">
      <c r="B196" s="26"/>
      <c r="C196" s="30"/>
      <c r="D196" s="27"/>
      <c r="E196" s="28"/>
      <c r="F196" s="28"/>
      <c r="G196" s="28"/>
      <c r="H196" s="28"/>
      <c r="I196" s="74"/>
      <c r="J196" s="74"/>
      <c r="K196" s="83"/>
      <c r="L196" s="83"/>
      <c r="M19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6" s="74"/>
      <c r="P196" s="74"/>
      <c r="Q196" s="113">
        <f>IF(AND(TestingDataBldg10[[#This Row],[Remediation Material Costs]]="[enter $]",TestingDataBldg10[[#This Row],[Remediation Labor Costs]]="[enter $]"),"[autofill]",SUM(TestingDataBldg10[[#This Row],[Remediation Material Costs]:[Remediation Labor Costs]]))</f>
        <v>0</v>
      </c>
      <c r="R196" s="29"/>
    </row>
    <row r="197" spans="2:18" x14ac:dyDescent="0.25">
      <c r="B197" s="26"/>
      <c r="C197" s="30"/>
      <c r="D197" s="27"/>
      <c r="E197" s="28"/>
      <c r="F197" s="28"/>
      <c r="G197" s="28"/>
      <c r="H197" s="28"/>
      <c r="I197" s="74"/>
      <c r="J197" s="74"/>
      <c r="K197" s="83"/>
      <c r="L197" s="83"/>
      <c r="M19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7" s="74"/>
      <c r="P197" s="74"/>
      <c r="Q197" s="113">
        <f>IF(AND(TestingDataBldg10[[#This Row],[Remediation Material Costs]]="[enter $]",TestingDataBldg10[[#This Row],[Remediation Labor Costs]]="[enter $]"),"[autofill]",SUM(TestingDataBldg10[[#This Row],[Remediation Material Costs]:[Remediation Labor Costs]]))</f>
        <v>0</v>
      </c>
      <c r="R197" s="29"/>
    </row>
    <row r="198" spans="2:18" x14ac:dyDescent="0.25">
      <c r="B198" s="26"/>
      <c r="C198" s="30"/>
      <c r="D198" s="27"/>
      <c r="E198" s="28"/>
      <c r="F198" s="28"/>
      <c r="G198" s="28"/>
      <c r="H198" s="28"/>
      <c r="I198" s="74"/>
      <c r="J198" s="74"/>
      <c r="K198" s="83"/>
      <c r="L198" s="83"/>
      <c r="M19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8" s="74"/>
      <c r="P198" s="74"/>
      <c r="Q198" s="113">
        <f>IF(AND(TestingDataBldg10[[#This Row],[Remediation Material Costs]]="[enter $]",TestingDataBldg10[[#This Row],[Remediation Labor Costs]]="[enter $]"),"[autofill]",SUM(TestingDataBldg10[[#This Row],[Remediation Material Costs]:[Remediation Labor Costs]]))</f>
        <v>0</v>
      </c>
      <c r="R198" s="29"/>
    </row>
    <row r="199" spans="2:18" x14ac:dyDescent="0.25">
      <c r="B199" s="26"/>
      <c r="C199" s="30"/>
      <c r="D199" s="27"/>
      <c r="E199" s="28"/>
      <c r="F199" s="28"/>
      <c r="G199" s="28"/>
      <c r="H199" s="28"/>
      <c r="I199" s="74"/>
      <c r="J199" s="74"/>
      <c r="K199" s="83"/>
      <c r="L199" s="83"/>
      <c r="M19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19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199" s="74"/>
      <c r="P199" s="74"/>
      <c r="Q199" s="113">
        <f>IF(AND(TestingDataBldg10[[#This Row],[Remediation Material Costs]]="[enter $]",TestingDataBldg10[[#This Row],[Remediation Labor Costs]]="[enter $]"),"[autofill]",SUM(TestingDataBldg10[[#This Row],[Remediation Material Costs]:[Remediation Labor Costs]]))</f>
        <v>0</v>
      </c>
      <c r="R199" s="29"/>
    </row>
    <row r="200" spans="2:18" x14ac:dyDescent="0.25">
      <c r="B200" s="26"/>
      <c r="C200" s="30"/>
      <c r="D200" s="27"/>
      <c r="E200" s="28"/>
      <c r="F200" s="28"/>
      <c r="G200" s="28"/>
      <c r="H200" s="28"/>
      <c r="I200" s="74"/>
      <c r="J200" s="74"/>
      <c r="K200" s="83"/>
      <c r="L200" s="83"/>
      <c r="M20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0" s="74"/>
      <c r="P200" s="74"/>
      <c r="Q200" s="113">
        <f>IF(AND(TestingDataBldg10[[#This Row],[Remediation Material Costs]]="[enter $]",TestingDataBldg10[[#This Row],[Remediation Labor Costs]]="[enter $]"),"[autofill]",SUM(TestingDataBldg10[[#This Row],[Remediation Material Costs]:[Remediation Labor Costs]]))</f>
        <v>0</v>
      </c>
      <c r="R200" s="29"/>
    </row>
    <row r="201" spans="2:18" x14ac:dyDescent="0.25">
      <c r="B201" s="26"/>
      <c r="C201" s="30"/>
      <c r="D201" s="27"/>
      <c r="E201" s="28"/>
      <c r="F201" s="28"/>
      <c r="G201" s="28"/>
      <c r="H201" s="28"/>
      <c r="I201" s="74"/>
      <c r="J201" s="74"/>
      <c r="K201" s="83"/>
      <c r="L201" s="83"/>
      <c r="M20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1" s="74"/>
      <c r="P201" s="74"/>
      <c r="Q201" s="113">
        <f>IF(AND(TestingDataBldg10[[#This Row],[Remediation Material Costs]]="[enter $]",TestingDataBldg10[[#This Row],[Remediation Labor Costs]]="[enter $]"),"[autofill]",SUM(TestingDataBldg10[[#This Row],[Remediation Material Costs]:[Remediation Labor Costs]]))</f>
        <v>0</v>
      </c>
      <c r="R201" s="29"/>
    </row>
    <row r="202" spans="2:18" x14ac:dyDescent="0.25">
      <c r="B202" s="26"/>
      <c r="C202" s="30"/>
      <c r="D202" s="27"/>
      <c r="E202" s="28"/>
      <c r="F202" s="28"/>
      <c r="G202" s="28"/>
      <c r="H202" s="28"/>
      <c r="I202" s="74"/>
      <c r="J202" s="74"/>
      <c r="K202" s="83"/>
      <c r="L202" s="83"/>
      <c r="M20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2" s="74"/>
      <c r="P202" s="74"/>
      <c r="Q202" s="113">
        <f>IF(AND(TestingDataBldg10[[#This Row],[Remediation Material Costs]]="[enter $]",TestingDataBldg10[[#This Row],[Remediation Labor Costs]]="[enter $]"),"[autofill]",SUM(TestingDataBldg10[[#This Row],[Remediation Material Costs]:[Remediation Labor Costs]]))</f>
        <v>0</v>
      </c>
      <c r="R202" s="29"/>
    </row>
    <row r="203" spans="2:18" x14ac:dyDescent="0.25">
      <c r="B203" s="26"/>
      <c r="C203" s="30"/>
      <c r="D203" s="27"/>
      <c r="E203" s="28"/>
      <c r="F203" s="28"/>
      <c r="G203" s="28"/>
      <c r="H203" s="28"/>
      <c r="I203" s="74"/>
      <c r="J203" s="74"/>
      <c r="K203" s="83"/>
      <c r="L203" s="83"/>
      <c r="M20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3" s="74"/>
      <c r="P203" s="74"/>
      <c r="Q203" s="113">
        <f>IF(AND(TestingDataBldg10[[#This Row],[Remediation Material Costs]]="[enter $]",TestingDataBldg10[[#This Row],[Remediation Labor Costs]]="[enter $]"),"[autofill]",SUM(TestingDataBldg10[[#This Row],[Remediation Material Costs]:[Remediation Labor Costs]]))</f>
        <v>0</v>
      </c>
      <c r="R203" s="29"/>
    </row>
    <row r="204" spans="2:18" x14ac:dyDescent="0.25">
      <c r="B204" s="26"/>
      <c r="C204" s="30"/>
      <c r="D204" s="27"/>
      <c r="E204" s="28"/>
      <c r="F204" s="28"/>
      <c r="G204" s="28"/>
      <c r="H204" s="28"/>
      <c r="I204" s="74"/>
      <c r="J204" s="74"/>
      <c r="K204" s="83"/>
      <c r="L204" s="83"/>
      <c r="M20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4" s="74"/>
      <c r="P204" s="74"/>
      <c r="Q204" s="113">
        <f>IF(AND(TestingDataBldg10[[#This Row],[Remediation Material Costs]]="[enter $]",TestingDataBldg10[[#This Row],[Remediation Labor Costs]]="[enter $]"),"[autofill]",SUM(TestingDataBldg10[[#This Row],[Remediation Material Costs]:[Remediation Labor Costs]]))</f>
        <v>0</v>
      </c>
      <c r="R204" s="29"/>
    </row>
    <row r="205" spans="2:18" x14ac:dyDescent="0.25">
      <c r="B205" s="26"/>
      <c r="C205" s="30"/>
      <c r="D205" s="27"/>
      <c r="E205" s="28"/>
      <c r="F205" s="28"/>
      <c r="G205" s="28"/>
      <c r="H205" s="28"/>
      <c r="I205" s="74"/>
      <c r="J205" s="74"/>
      <c r="K205" s="83"/>
      <c r="L205" s="83"/>
      <c r="M20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5" s="74"/>
      <c r="P205" s="74"/>
      <c r="Q205" s="113">
        <f>IF(AND(TestingDataBldg10[[#This Row],[Remediation Material Costs]]="[enter $]",TestingDataBldg10[[#This Row],[Remediation Labor Costs]]="[enter $]"),"[autofill]",SUM(TestingDataBldg10[[#This Row],[Remediation Material Costs]:[Remediation Labor Costs]]))</f>
        <v>0</v>
      </c>
      <c r="R205" s="29"/>
    </row>
    <row r="206" spans="2:18" x14ac:dyDescent="0.25">
      <c r="B206" s="26"/>
      <c r="C206" s="30"/>
      <c r="D206" s="27"/>
      <c r="E206" s="28"/>
      <c r="F206" s="28"/>
      <c r="G206" s="28"/>
      <c r="H206" s="28"/>
      <c r="I206" s="74"/>
      <c r="J206" s="74"/>
      <c r="K206" s="83"/>
      <c r="L206" s="83"/>
      <c r="M20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6" s="74"/>
      <c r="P206" s="74"/>
      <c r="Q206" s="113">
        <f>IF(AND(TestingDataBldg10[[#This Row],[Remediation Material Costs]]="[enter $]",TestingDataBldg10[[#This Row],[Remediation Labor Costs]]="[enter $]"),"[autofill]",SUM(TestingDataBldg10[[#This Row],[Remediation Material Costs]:[Remediation Labor Costs]]))</f>
        <v>0</v>
      </c>
      <c r="R206" s="29"/>
    </row>
    <row r="207" spans="2:18" x14ac:dyDescent="0.25">
      <c r="B207" s="26"/>
      <c r="C207" s="30"/>
      <c r="D207" s="27"/>
      <c r="E207" s="28"/>
      <c r="F207" s="28"/>
      <c r="G207" s="28"/>
      <c r="H207" s="28"/>
      <c r="I207" s="74"/>
      <c r="J207" s="74"/>
      <c r="K207" s="83"/>
      <c r="L207" s="83"/>
      <c r="M20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7" s="74"/>
      <c r="P207" s="74"/>
      <c r="Q207" s="113">
        <f>IF(AND(TestingDataBldg10[[#This Row],[Remediation Material Costs]]="[enter $]",TestingDataBldg10[[#This Row],[Remediation Labor Costs]]="[enter $]"),"[autofill]",SUM(TestingDataBldg10[[#This Row],[Remediation Material Costs]:[Remediation Labor Costs]]))</f>
        <v>0</v>
      </c>
      <c r="R207" s="29"/>
    </row>
    <row r="208" spans="2:18" x14ac:dyDescent="0.25">
      <c r="B208" s="26"/>
      <c r="C208" s="30"/>
      <c r="D208" s="27"/>
      <c r="E208" s="28"/>
      <c r="F208" s="28"/>
      <c r="G208" s="28"/>
      <c r="H208" s="28"/>
      <c r="I208" s="74"/>
      <c r="J208" s="74"/>
      <c r="K208" s="83"/>
      <c r="L208" s="83"/>
      <c r="M20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8" s="74"/>
      <c r="P208" s="74"/>
      <c r="Q208" s="113">
        <f>IF(AND(TestingDataBldg10[[#This Row],[Remediation Material Costs]]="[enter $]",TestingDataBldg10[[#This Row],[Remediation Labor Costs]]="[enter $]"),"[autofill]",SUM(TestingDataBldg10[[#This Row],[Remediation Material Costs]:[Remediation Labor Costs]]))</f>
        <v>0</v>
      </c>
      <c r="R208" s="29"/>
    </row>
    <row r="209" spans="2:18" x14ac:dyDescent="0.25">
      <c r="B209" s="26"/>
      <c r="C209" s="30"/>
      <c r="D209" s="27"/>
      <c r="E209" s="28"/>
      <c r="F209" s="28"/>
      <c r="G209" s="28"/>
      <c r="H209" s="28"/>
      <c r="I209" s="74"/>
      <c r="J209" s="74"/>
      <c r="K209" s="83"/>
      <c r="L209" s="83"/>
      <c r="M20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0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09" s="74"/>
      <c r="P209" s="74"/>
      <c r="Q209" s="113">
        <f>IF(AND(TestingDataBldg10[[#This Row],[Remediation Material Costs]]="[enter $]",TestingDataBldg10[[#This Row],[Remediation Labor Costs]]="[enter $]"),"[autofill]",SUM(TestingDataBldg10[[#This Row],[Remediation Material Costs]:[Remediation Labor Costs]]))</f>
        <v>0</v>
      </c>
      <c r="R209" s="29"/>
    </row>
    <row r="210" spans="2:18" x14ac:dyDescent="0.25">
      <c r="B210" s="26"/>
      <c r="C210" s="30"/>
      <c r="D210" s="27"/>
      <c r="E210" s="28"/>
      <c r="F210" s="28"/>
      <c r="G210" s="28"/>
      <c r="H210" s="28"/>
      <c r="I210" s="74"/>
      <c r="J210" s="74"/>
      <c r="K210" s="83"/>
      <c r="L210" s="83"/>
      <c r="M21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0" s="74"/>
      <c r="P210" s="74"/>
      <c r="Q210" s="113">
        <f>IF(AND(TestingDataBldg10[[#This Row],[Remediation Material Costs]]="[enter $]",TestingDataBldg10[[#This Row],[Remediation Labor Costs]]="[enter $]"),"[autofill]",SUM(TestingDataBldg10[[#This Row],[Remediation Material Costs]:[Remediation Labor Costs]]))</f>
        <v>0</v>
      </c>
      <c r="R210" s="29"/>
    </row>
    <row r="211" spans="2:18" x14ac:dyDescent="0.25">
      <c r="B211" s="26"/>
      <c r="C211" s="30"/>
      <c r="D211" s="27"/>
      <c r="E211" s="28"/>
      <c r="F211" s="28"/>
      <c r="G211" s="28"/>
      <c r="H211" s="28"/>
      <c r="I211" s="74"/>
      <c r="J211" s="74"/>
      <c r="K211" s="83"/>
      <c r="L211" s="83"/>
      <c r="M21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1" s="74"/>
      <c r="P211" s="74"/>
      <c r="Q211" s="113">
        <f>IF(AND(TestingDataBldg10[[#This Row],[Remediation Material Costs]]="[enter $]",TestingDataBldg10[[#This Row],[Remediation Labor Costs]]="[enter $]"),"[autofill]",SUM(TestingDataBldg10[[#This Row],[Remediation Material Costs]:[Remediation Labor Costs]]))</f>
        <v>0</v>
      </c>
      <c r="R211" s="29"/>
    </row>
    <row r="212" spans="2:18" x14ac:dyDescent="0.25">
      <c r="B212" s="26"/>
      <c r="C212" s="30"/>
      <c r="D212" s="27"/>
      <c r="E212" s="28"/>
      <c r="F212" s="28"/>
      <c r="G212" s="28"/>
      <c r="H212" s="28"/>
      <c r="I212" s="74"/>
      <c r="J212" s="74"/>
      <c r="K212" s="83"/>
      <c r="L212" s="83"/>
      <c r="M21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2" s="74"/>
      <c r="P212" s="74"/>
      <c r="Q212" s="113">
        <f>IF(AND(TestingDataBldg10[[#This Row],[Remediation Material Costs]]="[enter $]",TestingDataBldg10[[#This Row],[Remediation Labor Costs]]="[enter $]"),"[autofill]",SUM(TestingDataBldg10[[#This Row],[Remediation Material Costs]:[Remediation Labor Costs]]))</f>
        <v>0</v>
      </c>
      <c r="R212" s="29"/>
    </row>
    <row r="213" spans="2:18" x14ac:dyDescent="0.25">
      <c r="B213" s="26"/>
      <c r="C213" s="30"/>
      <c r="D213" s="27"/>
      <c r="E213" s="28"/>
      <c r="F213" s="28"/>
      <c r="G213" s="28"/>
      <c r="H213" s="28"/>
      <c r="I213" s="74"/>
      <c r="J213" s="74"/>
      <c r="K213" s="83"/>
      <c r="L213" s="83"/>
      <c r="M21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3" s="74"/>
      <c r="P213" s="74"/>
      <c r="Q213" s="113">
        <f>IF(AND(TestingDataBldg10[[#This Row],[Remediation Material Costs]]="[enter $]",TestingDataBldg10[[#This Row],[Remediation Labor Costs]]="[enter $]"),"[autofill]",SUM(TestingDataBldg10[[#This Row],[Remediation Material Costs]:[Remediation Labor Costs]]))</f>
        <v>0</v>
      </c>
      <c r="R213" s="29"/>
    </row>
    <row r="214" spans="2:18" x14ac:dyDescent="0.25">
      <c r="B214" s="26"/>
      <c r="C214" s="30"/>
      <c r="D214" s="27"/>
      <c r="E214" s="28"/>
      <c r="F214" s="28"/>
      <c r="G214" s="28"/>
      <c r="H214" s="28"/>
      <c r="I214" s="74"/>
      <c r="J214" s="74"/>
      <c r="K214" s="83"/>
      <c r="L214" s="83"/>
      <c r="M21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4" s="74"/>
      <c r="P214" s="74"/>
      <c r="Q214" s="113">
        <f>IF(AND(TestingDataBldg10[[#This Row],[Remediation Material Costs]]="[enter $]",TestingDataBldg10[[#This Row],[Remediation Labor Costs]]="[enter $]"),"[autofill]",SUM(TestingDataBldg10[[#This Row],[Remediation Material Costs]:[Remediation Labor Costs]]))</f>
        <v>0</v>
      </c>
      <c r="R214" s="29"/>
    </row>
    <row r="215" spans="2:18" x14ac:dyDescent="0.25">
      <c r="B215" s="26"/>
      <c r="C215" s="30"/>
      <c r="D215" s="27"/>
      <c r="E215" s="28"/>
      <c r="F215" s="28"/>
      <c r="G215" s="28"/>
      <c r="H215" s="28"/>
      <c r="I215" s="74"/>
      <c r="J215" s="74"/>
      <c r="K215" s="83"/>
      <c r="L215" s="83"/>
      <c r="M21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5" s="74"/>
      <c r="P215" s="74"/>
      <c r="Q215" s="113">
        <f>IF(AND(TestingDataBldg10[[#This Row],[Remediation Material Costs]]="[enter $]",TestingDataBldg10[[#This Row],[Remediation Labor Costs]]="[enter $]"),"[autofill]",SUM(TestingDataBldg10[[#This Row],[Remediation Material Costs]:[Remediation Labor Costs]]))</f>
        <v>0</v>
      </c>
      <c r="R215" s="29"/>
    </row>
    <row r="216" spans="2:18" x14ac:dyDescent="0.25">
      <c r="B216" s="26"/>
      <c r="C216" s="30"/>
      <c r="D216" s="27"/>
      <c r="E216" s="28"/>
      <c r="F216" s="28"/>
      <c r="G216" s="28"/>
      <c r="H216" s="28"/>
      <c r="I216" s="74"/>
      <c r="J216" s="74"/>
      <c r="K216" s="83"/>
      <c r="L216" s="83"/>
      <c r="M21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6" s="74"/>
      <c r="P216" s="74"/>
      <c r="Q216" s="113">
        <f>IF(AND(TestingDataBldg10[[#This Row],[Remediation Material Costs]]="[enter $]",TestingDataBldg10[[#This Row],[Remediation Labor Costs]]="[enter $]"),"[autofill]",SUM(TestingDataBldg10[[#This Row],[Remediation Material Costs]:[Remediation Labor Costs]]))</f>
        <v>0</v>
      </c>
      <c r="R216" s="29"/>
    </row>
    <row r="217" spans="2:18" x14ac:dyDescent="0.25">
      <c r="B217" s="26"/>
      <c r="C217" s="30"/>
      <c r="D217" s="27"/>
      <c r="E217" s="28"/>
      <c r="F217" s="28"/>
      <c r="G217" s="28"/>
      <c r="H217" s="28"/>
      <c r="I217" s="74"/>
      <c r="J217" s="74"/>
      <c r="K217" s="83"/>
      <c r="L217" s="83"/>
      <c r="M21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7" s="74"/>
      <c r="P217" s="74"/>
      <c r="Q217" s="113">
        <f>IF(AND(TestingDataBldg10[[#This Row],[Remediation Material Costs]]="[enter $]",TestingDataBldg10[[#This Row],[Remediation Labor Costs]]="[enter $]"),"[autofill]",SUM(TestingDataBldg10[[#This Row],[Remediation Material Costs]:[Remediation Labor Costs]]))</f>
        <v>0</v>
      </c>
      <c r="R217" s="29"/>
    </row>
    <row r="218" spans="2:18" x14ac:dyDescent="0.25">
      <c r="B218" s="26"/>
      <c r="C218" s="30"/>
      <c r="D218" s="27"/>
      <c r="E218" s="28"/>
      <c r="F218" s="28"/>
      <c r="G218" s="28"/>
      <c r="H218" s="28"/>
      <c r="I218" s="74"/>
      <c r="J218" s="74"/>
      <c r="K218" s="83"/>
      <c r="L218" s="83"/>
      <c r="M21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8" s="74"/>
      <c r="P218" s="74"/>
      <c r="Q218" s="113">
        <f>IF(AND(TestingDataBldg10[[#This Row],[Remediation Material Costs]]="[enter $]",TestingDataBldg10[[#This Row],[Remediation Labor Costs]]="[enter $]"),"[autofill]",SUM(TestingDataBldg10[[#This Row],[Remediation Material Costs]:[Remediation Labor Costs]]))</f>
        <v>0</v>
      </c>
      <c r="R218" s="29"/>
    </row>
    <row r="219" spans="2:18" x14ac:dyDescent="0.25">
      <c r="B219" s="26"/>
      <c r="C219" s="30"/>
      <c r="D219" s="27"/>
      <c r="E219" s="28"/>
      <c r="F219" s="28"/>
      <c r="G219" s="28"/>
      <c r="H219" s="28"/>
      <c r="I219" s="74"/>
      <c r="J219" s="74"/>
      <c r="K219" s="83"/>
      <c r="L219" s="83"/>
      <c r="M21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1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19" s="74"/>
      <c r="P219" s="74"/>
      <c r="Q219" s="113">
        <f>IF(AND(TestingDataBldg10[[#This Row],[Remediation Material Costs]]="[enter $]",TestingDataBldg10[[#This Row],[Remediation Labor Costs]]="[enter $]"),"[autofill]",SUM(TestingDataBldg10[[#This Row],[Remediation Material Costs]:[Remediation Labor Costs]]))</f>
        <v>0</v>
      </c>
      <c r="R219" s="29"/>
    </row>
    <row r="220" spans="2:18" x14ac:dyDescent="0.25">
      <c r="B220" s="26"/>
      <c r="C220" s="30"/>
      <c r="D220" s="27"/>
      <c r="E220" s="28"/>
      <c r="F220" s="28"/>
      <c r="G220" s="28"/>
      <c r="H220" s="28"/>
      <c r="I220" s="74"/>
      <c r="J220" s="74"/>
      <c r="K220" s="83"/>
      <c r="L220" s="83"/>
      <c r="M22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0" s="74"/>
      <c r="P220" s="74"/>
      <c r="Q220" s="113">
        <f>IF(AND(TestingDataBldg10[[#This Row],[Remediation Material Costs]]="[enter $]",TestingDataBldg10[[#This Row],[Remediation Labor Costs]]="[enter $]"),"[autofill]",SUM(TestingDataBldg10[[#This Row],[Remediation Material Costs]:[Remediation Labor Costs]]))</f>
        <v>0</v>
      </c>
      <c r="R220" s="29"/>
    </row>
    <row r="221" spans="2:18" x14ac:dyDescent="0.25">
      <c r="B221" s="26"/>
      <c r="C221" s="30"/>
      <c r="D221" s="27"/>
      <c r="E221" s="28"/>
      <c r="F221" s="28"/>
      <c r="G221" s="28"/>
      <c r="H221" s="28"/>
      <c r="I221" s="74"/>
      <c r="J221" s="74"/>
      <c r="K221" s="83"/>
      <c r="L221" s="83"/>
      <c r="M22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1" s="74"/>
      <c r="P221" s="74"/>
      <c r="Q221" s="113">
        <f>IF(AND(TestingDataBldg10[[#This Row],[Remediation Material Costs]]="[enter $]",TestingDataBldg10[[#This Row],[Remediation Labor Costs]]="[enter $]"),"[autofill]",SUM(TestingDataBldg10[[#This Row],[Remediation Material Costs]:[Remediation Labor Costs]]))</f>
        <v>0</v>
      </c>
      <c r="R221" s="29"/>
    </row>
    <row r="222" spans="2:18" x14ac:dyDescent="0.25">
      <c r="B222" s="26"/>
      <c r="C222" s="30"/>
      <c r="D222" s="27"/>
      <c r="E222" s="28"/>
      <c r="F222" s="28"/>
      <c r="G222" s="28"/>
      <c r="H222" s="28"/>
      <c r="I222" s="74"/>
      <c r="J222" s="74"/>
      <c r="K222" s="83"/>
      <c r="L222" s="83"/>
      <c r="M22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2" s="74"/>
      <c r="P222" s="74"/>
      <c r="Q222" s="113">
        <f>IF(AND(TestingDataBldg10[[#This Row],[Remediation Material Costs]]="[enter $]",TestingDataBldg10[[#This Row],[Remediation Labor Costs]]="[enter $]"),"[autofill]",SUM(TestingDataBldg10[[#This Row],[Remediation Material Costs]:[Remediation Labor Costs]]))</f>
        <v>0</v>
      </c>
      <c r="R222" s="29"/>
    </row>
    <row r="223" spans="2:18" x14ac:dyDescent="0.25">
      <c r="B223" s="26"/>
      <c r="C223" s="30"/>
      <c r="D223" s="27"/>
      <c r="E223" s="28"/>
      <c r="F223" s="28"/>
      <c r="G223" s="28"/>
      <c r="H223" s="28"/>
      <c r="I223" s="74"/>
      <c r="J223" s="74"/>
      <c r="K223" s="83"/>
      <c r="L223" s="83"/>
      <c r="M22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3" s="74"/>
      <c r="P223" s="74"/>
      <c r="Q223" s="113">
        <f>IF(AND(TestingDataBldg10[[#This Row],[Remediation Material Costs]]="[enter $]",TestingDataBldg10[[#This Row],[Remediation Labor Costs]]="[enter $]"),"[autofill]",SUM(TestingDataBldg10[[#This Row],[Remediation Material Costs]:[Remediation Labor Costs]]))</f>
        <v>0</v>
      </c>
      <c r="R223" s="29"/>
    </row>
    <row r="224" spans="2:18" x14ac:dyDescent="0.25">
      <c r="B224" s="26"/>
      <c r="C224" s="30"/>
      <c r="D224" s="27"/>
      <c r="E224" s="28"/>
      <c r="F224" s="28"/>
      <c r="G224" s="28"/>
      <c r="H224" s="28"/>
      <c r="I224" s="74"/>
      <c r="J224" s="74"/>
      <c r="K224" s="83"/>
      <c r="L224" s="83"/>
      <c r="M22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4" s="74"/>
      <c r="P224" s="74"/>
      <c r="Q224" s="113">
        <f>IF(AND(TestingDataBldg10[[#This Row],[Remediation Material Costs]]="[enter $]",TestingDataBldg10[[#This Row],[Remediation Labor Costs]]="[enter $]"),"[autofill]",SUM(TestingDataBldg10[[#This Row],[Remediation Material Costs]:[Remediation Labor Costs]]))</f>
        <v>0</v>
      </c>
      <c r="R224" s="29"/>
    </row>
    <row r="225" spans="2:18" x14ac:dyDescent="0.25">
      <c r="B225" s="26"/>
      <c r="C225" s="30"/>
      <c r="D225" s="27"/>
      <c r="E225" s="28"/>
      <c r="F225" s="28"/>
      <c r="G225" s="28"/>
      <c r="H225" s="28"/>
      <c r="I225" s="74"/>
      <c r="J225" s="74"/>
      <c r="K225" s="83"/>
      <c r="L225" s="83"/>
      <c r="M22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5" s="74"/>
      <c r="P225" s="74"/>
      <c r="Q225" s="113">
        <f>IF(AND(TestingDataBldg10[[#This Row],[Remediation Material Costs]]="[enter $]",TestingDataBldg10[[#This Row],[Remediation Labor Costs]]="[enter $]"),"[autofill]",SUM(TestingDataBldg10[[#This Row],[Remediation Material Costs]:[Remediation Labor Costs]]))</f>
        <v>0</v>
      </c>
      <c r="R225" s="29"/>
    </row>
    <row r="226" spans="2:18" x14ac:dyDescent="0.25">
      <c r="B226" s="26"/>
      <c r="C226" s="30"/>
      <c r="D226" s="27"/>
      <c r="E226" s="28"/>
      <c r="F226" s="28"/>
      <c r="G226" s="28"/>
      <c r="H226" s="28"/>
      <c r="I226" s="74"/>
      <c r="J226" s="74"/>
      <c r="K226" s="83"/>
      <c r="L226" s="83"/>
      <c r="M22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6" s="74"/>
      <c r="P226" s="74"/>
      <c r="Q226" s="113">
        <f>IF(AND(TestingDataBldg10[[#This Row],[Remediation Material Costs]]="[enter $]",TestingDataBldg10[[#This Row],[Remediation Labor Costs]]="[enter $]"),"[autofill]",SUM(TestingDataBldg10[[#This Row],[Remediation Material Costs]:[Remediation Labor Costs]]))</f>
        <v>0</v>
      </c>
      <c r="R226" s="29"/>
    </row>
    <row r="227" spans="2:18" x14ac:dyDescent="0.25">
      <c r="B227" s="26"/>
      <c r="C227" s="30"/>
      <c r="D227" s="27"/>
      <c r="E227" s="28"/>
      <c r="F227" s="28"/>
      <c r="G227" s="28"/>
      <c r="H227" s="28"/>
      <c r="I227" s="74"/>
      <c r="J227" s="74"/>
      <c r="K227" s="83"/>
      <c r="L227" s="83"/>
      <c r="M22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7" s="74"/>
      <c r="P227" s="74"/>
      <c r="Q227" s="113">
        <f>IF(AND(TestingDataBldg10[[#This Row],[Remediation Material Costs]]="[enter $]",TestingDataBldg10[[#This Row],[Remediation Labor Costs]]="[enter $]"),"[autofill]",SUM(TestingDataBldg10[[#This Row],[Remediation Material Costs]:[Remediation Labor Costs]]))</f>
        <v>0</v>
      </c>
      <c r="R227" s="29"/>
    </row>
    <row r="228" spans="2:18" x14ac:dyDescent="0.25">
      <c r="B228" s="26"/>
      <c r="C228" s="30"/>
      <c r="D228" s="27"/>
      <c r="E228" s="28"/>
      <c r="F228" s="28"/>
      <c r="G228" s="28"/>
      <c r="H228" s="28"/>
      <c r="I228" s="74"/>
      <c r="J228" s="74"/>
      <c r="K228" s="83"/>
      <c r="L228" s="83"/>
      <c r="M22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8" s="74"/>
      <c r="P228" s="74"/>
      <c r="Q228" s="113">
        <f>IF(AND(TestingDataBldg10[[#This Row],[Remediation Material Costs]]="[enter $]",TestingDataBldg10[[#This Row],[Remediation Labor Costs]]="[enter $]"),"[autofill]",SUM(TestingDataBldg10[[#This Row],[Remediation Material Costs]:[Remediation Labor Costs]]))</f>
        <v>0</v>
      </c>
      <c r="R228" s="29"/>
    </row>
    <row r="229" spans="2:18" x14ac:dyDescent="0.25">
      <c r="B229" s="26"/>
      <c r="C229" s="30"/>
      <c r="D229" s="27"/>
      <c r="E229" s="28"/>
      <c r="F229" s="28"/>
      <c r="G229" s="28"/>
      <c r="H229" s="28"/>
      <c r="I229" s="74"/>
      <c r="J229" s="74"/>
      <c r="K229" s="83"/>
      <c r="L229" s="83"/>
      <c r="M22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2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29" s="74"/>
      <c r="P229" s="74"/>
      <c r="Q229" s="113">
        <f>IF(AND(TestingDataBldg10[[#This Row],[Remediation Material Costs]]="[enter $]",TestingDataBldg10[[#This Row],[Remediation Labor Costs]]="[enter $]"),"[autofill]",SUM(TestingDataBldg10[[#This Row],[Remediation Material Costs]:[Remediation Labor Costs]]))</f>
        <v>0</v>
      </c>
      <c r="R229" s="29"/>
    </row>
    <row r="230" spans="2:18" x14ac:dyDescent="0.25">
      <c r="B230" s="26"/>
      <c r="C230" s="30"/>
      <c r="D230" s="27"/>
      <c r="E230" s="28"/>
      <c r="F230" s="28"/>
      <c r="G230" s="28"/>
      <c r="H230" s="28"/>
      <c r="I230" s="74"/>
      <c r="J230" s="74"/>
      <c r="K230" s="83"/>
      <c r="L230" s="83"/>
      <c r="M23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0" s="74"/>
      <c r="P230" s="74"/>
      <c r="Q230" s="113">
        <f>IF(AND(TestingDataBldg10[[#This Row],[Remediation Material Costs]]="[enter $]",TestingDataBldg10[[#This Row],[Remediation Labor Costs]]="[enter $]"),"[autofill]",SUM(TestingDataBldg10[[#This Row],[Remediation Material Costs]:[Remediation Labor Costs]]))</f>
        <v>0</v>
      </c>
      <c r="R230" s="29"/>
    </row>
    <row r="231" spans="2:18" x14ac:dyDescent="0.25">
      <c r="B231" s="26"/>
      <c r="C231" s="30"/>
      <c r="D231" s="27"/>
      <c r="E231" s="28"/>
      <c r="F231" s="28"/>
      <c r="G231" s="28"/>
      <c r="H231" s="28"/>
      <c r="I231" s="74"/>
      <c r="J231" s="74"/>
      <c r="K231" s="83"/>
      <c r="L231" s="83"/>
      <c r="M23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1" s="74"/>
      <c r="P231" s="74"/>
      <c r="Q231" s="113">
        <f>IF(AND(TestingDataBldg10[[#This Row],[Remediation Material Costs]]="[enter $]",TestingDataBldg10[[#This Row],[Remediation Labor Costs]]="[enter $]"),"[autofill]",SUM(TestingDataBldg10[[#This Row],[Remediation Material Costs]:[Remediation Labor Costs]]))</f>
        <v>0</v>
      </c>
      <c r="R231" s="29"/>
    </row>
    <row r="232" spans="2:18" x14ac:dyDescent="0.25">
      <c r="B232" s="26"/>
      <c r="C232" s="30"/>
      <c r="D232" s="27"/>
      <c r="E232" s="28"/>
      <c r="F232" s="28"/>
      <c r="G232" s="28"/>
      <c r="H232" s="28"/>
      <c r="I232" s="74"/>
      <c r="J232" s="74"/>
      <c r="K232" s="83"/>
      <c r="L232" s="83"/>
      <c r="M23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2" s="74"/>
      <c r="P232" s="74"/>
      <c r="Q232" s="113">
        <f>IF(AND(TestingDataBldg10[[#This Row],[Remediation Material Costs]]="[enter $]",TestingDataBldg10[[#This Row],[Remediation Labor Costs]]="[enter $]"),"[autofill]",SUM(TestingDataBldg10[[#This Row],[Remediation Material Costs]:[Remediation Labor Costs]]))</f>
        <v>0</v>
      </c>
      <c r="R232" s="29"/>
    </row>
    <row r="233" spans="2:18" x14ac:dyDescent="0.25">
      <c r="B233" s="26"/>
      <c r="C233" s="30"/>
      <c r="D233" s="27"/>
      <c r="E233" s="28"/>
      <c r="F233" s="28"/>
      <c r="G233" s="28"/>
      <c r="H233" s="28"/>
      <c r="I233" s="74"/>
      <c r="J233" s="74"/>
      <c r="K233" s="83"/>
      <c r="L233" s="83"/>
      <c r="M23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3" s="74"/>
      <c r="P233" s="74"/>
      <c r="Q233" s="113">
        <f>IF(AND(TestingDataBldg10[[#This Row],[Remediation Material Costs]]="[enter $]",TestingDataBldg10[[#This Row],[Remediation Labor Costs]]="[enter $]"),"[autofill]",SUM(TestingDataBldg10[[#This Row],[Remediation Material Costs]:[Remediation Labor Costs]]))</f>
        <v>0</v>
      </c>
      <c r="R233" s="29"/>
    </row>
    <row r="234" spans="2:18" x14ac:dyDescent="0.25">
      <c r="B234" s="26"/>
      <c r="C234" s="30"/>
      <c r="D234" s="27"/>
      <c r="E234" s="28"/>
      <c r="F234" s="28"/>
      <c r="G234" s="28"/>
      <c r="H234" s="28"/>
      <c r="I234" s="74"/>
      <c r="J234" s="74"/>
      <c r="K234" s="83"/>
      <c r="L234" s="83"/>
      <c r="M23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4" s="74"/>
      <c r="P234" s="74"/>
      <c r="Q234" s="113">
        <f>IF(AND(TestingDataBldg10[[#This Row],[Remediation Material Costs]]="[enter $]",TestingDataBldg10[[#This Row],[Remediation Labor Costs]]="[enter $]"),"[autofill]",SUM(TestingDataBldg10[[#This Row],[Remediation Material Costs]:[Remediation Labor Costs]]))</f>
        <v>0</v>
      </c>
      <c r="R234" s="29"/>
    </row>
    <row r="235" spans="2:18" x14ac:dyDescent="0.25">
      <c r="B235" s="26"/>
      <c r="C235" s="30"/>
      <c r="D235" s="27"/>
      <c r="E235" s="28"/>
      <c r="F235" s="28"/>
      <c r="G235" s="28"/>
      <c r="H235" s="28"/>
      <c r="I235" s="74"/>
      <c r="J235" s="74"/>
      <c r="K235" s="83"/>
      <c r="L235" s="83"/>
      <c r="M23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5" s="74"/>
      <c r="P235" s="74"/>
      <c r="Q235" s="113">
        <f>IF(AND(TestingDataBldg10[[#This Row],[Remediation Material Costs]]="[enter $]",TestingDataBldg10[[#This Row],[Remediation Labor Costs]]="[enter $]"),"[autofill]",SUM(TestingDataBldg10[[#This Row],[Remediation Material Costs]:[Remediation Labor Costs]]))</f>
        <v>0</v>
      </c>
      <c r="R235" s="29"/>
    </row>
    <row r="236" spans="2:18" x14ac:dyDescent="0.25">
      <c r="B236" s="26"/>
      <c r="C236" s="30"/>
      <c r="D236" s="27"/>
      <c r="E236" s="28"/>
      <c r="F236" s="28"/>
      <c r="G236" s="28"/>
      <c r="H236" s="28"/>
      <c r="I236" s="74"/>
      <c r="J236" s="74"/>
      <c r="K236" s="83"/>
      <c r="L236" s="83"/>
      <c r="M23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6" s="74"/>
      <c r="P236" s="74"/>
      <c r="Q236" s="113">
        <f>IF(AND(TestingDataBldg10[[#This Row],[Remediation Material Costs]]="[enter $]",TestingDataBldg10[[#This Row],[Remediation Labor Costs]]="[enter $]"),"[autofill]",SUM(TestingDataBldg10[[#This Row],[Remediation Material Costs]:[Remediation Labor Costs]]))</f>
        <v>0</v>
      </c>
      <c r="R236" s="29"/>
    </row>
    <row r="237" spans="2:18" x14ac:dyDescent="0.25">
      <c r="B237" s="26"/>
      <c r="C237" s="30"/>
      <c r="D237" s="27"/>
      <c r="E237" s="28"/>
      <c r="F237" s="28"/>
      <c r="G237" s="28"/>
      <c r="H237" s="28"/>
      <c r="I237" s="74"/>
      <c r="J237" s="74"/>
      <c r="K237" s="83"/>
      <c r="L237" s="83"/>
      <c r="M23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7" s="74"/>
      <c r="P237" s="74"/>
      <c r="Q237" s="113">
        <f>IF(AND(TestingDataBldg10[[#This Row],[Remediation Material Costs]]="[enter $]",TestingDataBldg10[[#This Row],[Remediation Labor Costs]]="[enter $]"),"[autofill]",SUM(TestingDataBldg10[[#This Row],[Remediation Material Costs]:[Remediation Labor Costs]]))</f>
        <v>0</v>
      </c>
      <c r="R237" s="29"/>
    </row>
    <row r="238" spans="2:18" x14ac:dyDescent="0.25">
      <c r="B238" s="26"/>
      <c r="C238" s="30"/>
      <c r="D238" s="27"/>
      <c r="E238" s="28"/>
      <c r="F238" s="28"/>
      <c r="G238" s="28"/>
      <c r="H238" s="28"/>
      <c r="I238" s="74"/>
      <c r="J238" s="74"/>
      <c r="K238" s="83"/>
      <c r="L238" s="83"/>
      <c r="M23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8" s="74"/>
      <c r="P238" s="74"/>
      <c r="Q238" s="113">
        <f>IF(AND(TestingDataBldg10[[#This Row],[Remediation Material Costs]]="[enter $]",TestingDataBldg10[[#This Row],[Remediation Labor Costs]]="[enter $]"),"[autofill]",SUM(TestingDataBldg10[[#This Row],[Remediation Material Costs]:[Remediation Labor Costs]]))</f>
        <v>0</v>
      </c>
      <c r="R238" s="29"/>
    </row>
    <row r="239" spans="2:18" x14ac:dyDescent="0.25">
      <c r="B239" s="26"/>
      <c r="C239" s="30"/>
      <c r="D239" s="27"/>
      <c r="E239" s="28"/>
      <c r="F239" s="28"/>
      <c r="G239" s="28"/>
      <c r="H239" s="28"/>
      <c r="I239" s="74"/>
      <c r="J239" s="74"/>
      <c r="K239" s="83"/>
      <c r="L239" s="83"/>
      <c r="M23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3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39" s="74"/>
      <c r="P239" s="74"/>
      <c r="Q239" s="113">
        <f>IF(AND(TestingDataBldg10[[#This Row],[Remediation Material Costs]]="[enter $]",TestingDataBldg10[[#This Row],[Remediation Labor Costs]]="[enter $]"),"[autofill]",SUM(TestingDataBldg10[[#This Row],[Remediation Material Costs]:[Remediation Labor Costs]]))</f>
        <v>0</v>
      </c>
      <c r="R239" s="29"/>
    </row>
    <row r="240" spans="2:18" x14ac:dyDescent="0.25">
      <c r="B240" s="26"/>
      <c r="C240" s="30"/>
      <c r="D240" s="27"/>
      <c r="E240" s="28"/>
      <c r="F240" s="28"/>
      <c r="G240" s="28"/>
      <c r="H240" s="28"/>
      <c r="I240" s="74"/>
      <c r="J240" s="74"/>
      <c r="K240" s="83"/>
      <c r="L240" s="83"/>
      <c r="M24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0" s="74"/>
      <c r="P240" s="74"/>
      <c r="Q240" s="113">
        <f>IF(AND(TestingDataBldg10[[#This Row],[Remediation Material Costs]]="[enter $]",TestingDataBldg10[[#This Row],[Remediation Labor Costs]]="[enter $]"),"[autofill]",SUM(TestingDataBldg10[[#This Row],[Remediation Material Costs]:[Remediation Labor Costs]]))</f>
        <v>0</v>
      </c>
      <c r="R240" s="29"/>
    </row>
    <row r="241" spans="2:18" x14ac:dyDescent="0.25">
      <c r="B241" s="26"/>
      <c r="C241" s="30"/>
      <c r="D241" s="27"/>
      <c r="E241" s="28"/>
      <c r="F241" s="28"/>
      <c r="G241" s="28"/>
      <c r="H241" s="28"/>
      <c r="I241" s="74"/>
      <c r="J241" s="74"/>
      <c r="K241" s="83"/>
      <c r="L241" s="83"/>
      <c r="M24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1" s="74"/>
      <c r="P241" s="74"/>
      <c r="Q241" s="113">
        <f>IF(AND(TestingDataBldg10[[#This Row],[Remediation Material Costs]]="[enter $]",TestingDataBldg10[[#This Row],[Remediation Labor Costs]]="[enter $]"),"[autofill]",SUM(TestingDataBldg10[[#This Row],[Remediation Material Costs]:[Remediation Labor Costs]]))</f>
        <v>0</v>
      </c>
      <c r="R241" s="29"/>
    </row>
    <row r="242" spans="2:18" x14ac:dyDescent="0.25">
      <c r="B242" s="26"/>
      <c r="C242" s="30"/>
      <c r="D242" s="27"/>
      <c r="E242" s="28"/>
      <c r="F242" s="28"/>
      <c r="G242" s="28"/>
      <c r="H242" s="28"/>
      <c r="I242" s="74"/>
      <c r="J242" s="74"/>
      <c r="K242" s="83"/>
      <c r="L242" s="83"/>
      <c r="M24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2" s="74"/>
      <c r="P242" s="74"/>
      <c r="Q242" s="113">
        <f>IF(AND(TestingDataBldg10[[#This Row],[Remediation Material Costs]]="[enter $]",TestingDataBldg10[[#This Row],[Remediation Labor Costs]]="[enter $]"),"[autofill]",SUM(TestingDataBldg10[[#This Row],[Remediation Material Costs]:[Remediation Labor Costs]]))</f>
        <v>0</v>
      </c>
      <c r="R242" s="29"/>
    </row>
    <row r="243" spans="2:18" x14ac:dyDescent="0.25">
      <c r="B243" s="26"/>
      <c r="C243" s="30"/>
      <c r="D243" s="27"/>
      <c r="E243" s="28"/>
      <c r="F243" s="28"/>
      <c r="G243" s="28"/>
      <c r="H243" s="28"/>
      <c r="I243" s="74"/>
      <c r="J243" s="74"/>
      <c r="K243" s="83"/>
      <c r="L243" s="83"/>
      <c r="M24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3" s="74"/>
      <c r="P243" s="74"/>
      <c r="Q243" s="113">
        <f>IF(AND(TestingDataBldg10[[#This Row],[Remediation Material Costs]]="[enter $]",TestingDataBldg10[[#This Row],[Remediation Labor Costs]]="[enter $]"),"[autofill]",SUM(TestingDataBldg10[[#This Row],[Remediation Material Costs]:[Remediation Labor Costs]]))</f>
        <v>0</v>
      </c>
      <c r="R243" s="29"/>
    </row>
    <row r="244" spans="2:18" x14ac:dyDescent="0.25">
      <c r="B244" s="26"/>
      <c r="C244" s="30"/>
      <c r="D244" s="27"/>
      <c r="E244" s="28"/>
      <c r="F244" s="28"/>
      <c r="G244" s="28"/>
      <c r="H244" s="28"/>
      <c r="I244" s="74"/>
      <c r="J244" s="74"/>
      <c r="K244" s="83"/>
      <c r="L244" s="83"/>
      <c r="M24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4" s="74"/>
      <c r="P244" s="74"/>
      <c r="Q244" s="113">
        <f>IF(AND(TestingDataBldg10[[#This Row],[Remediation Material Costs]]="[enter $]",TestingDataBldg10[[#This Row],[Remediation Labor Costs]]="[enter $]"),"[autofill]",SUM(TestingDataBldg10[[#This Row],[Remediation Material Costs]:[Remediation Labor Costs]]))</f>
        <v>0</v>
      </c>
      <c r="R244" s="29"/>
    </row>
    <row r="245" spans="2:18" x14ac:dyDescent="0.25">
      <c r="B245" s="26"/>
      <c r="C245" s="30"/>
      <c r="D245" s="27"/>
      <c r="E245" s="28"/>
      <c r="F245" s="28"/>
      <c r="G245" s="28"/>
      <c r="H245" s="28"/>
      <c r="I245" s="74"/>
      <c r="J245" s="74"/>
      <c r="K245" s="83"/>
      <c r="L245" s="83"/>
      <c r="M24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5" s="74"/>
      <c r="P245" s="74"/>
      <c r="Q245" s="113">
        <f>IF(AND(TestingDataBldg10[[#This Row],[Remediation Material Costs]]="[enter $]",TestingDataBldg10[[#This Row],[Remediation Labor Costs]]="[enter $]"),"[autofill]",SUM(TestingDataBldg10[[#This Row],[Remediation Material Costs]:[Remediation Labor Costs]]))</f>
        <v>0</v>
      </c>
      <c r="R245" s="29"/>
    </row>
    <row r="246" spans="2:18" x14ac:dyDescent="0.25">
      <c r="B246" s="26"/>
      <c r="C246" s="30"/>
      <c r="D246" s="27"/>
      <c r="E246" s="28"/>
      <c r="F246" s="28"/>
      <c r="G246" s="28"/>
      <c r="H246" s="28"/>
      <c r="I246" s="74"/>
      <c r="J246" s="74"/>
      <c r="K246" s="83"/>
      <c r="L246" s="83"/>
      <c r="M24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6" s="74"/>
      <c r="P246" s="74"/>
      <c r="Q246" s="113">
        <f>IF(AND(TestingDataBldg10[[#This Row],[Remediation Material Costs]]="[enter $]",TestingDataBldg10[[#This Row],[Remediation Labor Costs]]="[enter $]"),"[autofill]",SUM(TestingDataBldg10[[#This Row],[Remediation Material Costs]:[Remediation Labor Costs]]))</f>
        <v>0</v>
      </c>
      <c r="R246" s="29"/>
    </row>
    <row r="247" spans="2:18" x14ac:dyDescent="0.25">
      <c r="B247" s="26"/>
      <c r="C247" s="30"/>
      <c r="D247" s="27"/>
      <c r="E247" s="28"/>
      <c r="F247" s="28"/>
      <c r="G247" s="28"/>
      <c r="H247" s="28"/>
      <c r="I247" s="74"/>
      <c r="J247" s="74"/>
      <c r="K247" s="83"/>
      <c r="L247" s="83"/>
      <c r="M24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7" s="74"/>
      <c r="P247" s="74"/>
      <c r="Q247" s="113">
        <f>IF(AND(TestingDataBldg10[[#This Row],[Remediation Material Costs]]="[enter $]",TestingDataBldg10[[#This Row],[Remediation Labor Costs]]="[enter $]"),"[autofill]",SUM(TestingDataBldg10[[#This Row],[Remediation Material Costs]:[Remediation Labor Costs]]))</f>
        <v>0</v>
      </c>
      <c r="R247" s="29"/>
    </row>
    <row r="248" spans="2:18" x14ac:dyDescent="0.25">
      <c r="B248" s="26"/>
      <c r="C248" s="30"/>
      <c r="D248" s="27"/>
      <c r="E248" s="28"/>
      <c r="F248" s="28"/>
      <c r="G248" s="28"/>
      <c r="H248" s="28"/>
      <c r="I248" s="74"/>
      <c r="J248" s="74"/>
      <c r="K248" s="83"/>
      <c r="L248" s="83"/>
      <c r="M24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8" s="74"/>
      <c r="P248" s="74"/>
      <c r="Q248" s="113">
        <f>IF(AND(TestingDataBldg10[[#This Row],[Remediation Material Costs]]="[enter $]",TestingDataBldg10[[#This Row],[Remediation Labor Costs]]="[enter $]"),"[autofill]",SUM(TestingDataBldg10[[#This Row],[Remediation Material Costs]:[Remediation Labor Costs]]))</f>
        <v>0</v>
      </c>
      <c r="R248" s="29"/>
    </row>
    <row r="249" spans="2:18" x14ac:dyDescent="0.25">
      <c r="B249" s="26"/>
      <c r="C249" s="30"/>
      <c r="D249" s="27"/>
      <c r="E249" s="28"/>
      <c r="F249" s="28"/>
      <c r="G249" s="28"/>
      <c r="H249" s="28"/>
      <c r="I249" s="74"/>
      <c r="J249" s="74"/>
      <c r="K249" s="83"/>
      <c r="L249" s="83"/>
      <c r="M24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4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49" s="74"/>
      <c r="P249" s="74"/>
      <c r="Q249" s="113">
        <f>IF(AND(TestingDataBldg10[[#This Row],[Remediation Material Costs]]="[enter $]",TestingDataBldg10[[#This Row],[Remediation Labor Costs]]="[enter $]"),"[autofill]",SUM(TestingDataBldg10[[#This Row],[Remediation Material Costs]:[Remediation Labor Costs]]))</f>
        <v>0</v>
      </c>
      <c r="R249" s="29"/>
    </row>
    <row r="250" spans="2:18" x14ac:dyDescent="0.25">
      <c r="B250" s="26"/>
      <c r="C250" s="30"/>
      <c r="D250" s="27"/>
      <c r="E250" s="28"/>
      <c r="F250" s="28"/>
      <c r="G250" s="28"/>
      <c r="H250" s="28"/>
      <c r="I250" s="74"/>
      <c r="J250" s="74"/>
      <c r="K250" s="83"/>
      <c r="L250" s="83"/>
      <c r="M25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0" s="74"/>
      <c r="P250" s="74"/>
      <c r="Q250" s="113">
        <f>IF(AND(TestingDataBldg10[[#This Row],[Remediation Material Costs]]="[enter $]",TestingDataBldg10[[#This Row],[Remediation Labor Costs]]="[enter $]"),"[autofill]",SUM(TestingDataBldg10[[#This Row],[Remediation Material Costs]:[Remediation Labor Costs]]))</f>
        <v>0</v>
      </c>
      <c r="R250" s="29"/>
    </row>
    <row r="251" spans="2:18" x14ac:dyDescent="0.25">
      <c r="B251" s="26"/>
      <c r="C251" s="30"/>
      <c r="D251" s="27"/>
      <c r="E251" s="28"/>
      <c r="F251" s="28"/>
      <c r="G251" s="28"/>
      <c r="H251" s="28"/>
      <c r="I251" s="74"/>
      <c r="J251" s="74"/>
      <c r="K251" s="83"/>
      <c r="L251" s="83"/>
      <c r="M25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1" s="74"/>
      <c r="P251" s="74"/>
      <c r="Q251" s="113">
        <f>IF(AND(TestingDataBldg10[[#This Row],[Remediation Material Costs]]="[enter $]",TestingDataBldg10[[#This Row],[Remediation Labor Costs]]="[enter $]"),"[autofill]",SUM(TestingDataBldg10[[#This Row],[Remediation Material Costs]:[Remediation Labor Costs]]))</f>
        <v>0</v>
      </c>
      <c r="R251" s="29"/>
    </row>
    <row r="252" spans="2:18" x14ac:dyDescent="0.25">
      <c r="B252" s="26"/>
      <c r="C252" s="30"/>
      <c r="D252" s="27"/>
      <c r="E252" s="28"/>
      <c r="F252" s="28"/>
      <c r="G252" s="28"/>
      <c r="H252" s="28"/>
      <c r="I252" s="74"/>
      <c r="J252" s="74"/>
      <c r="K252" s="83"/>
      <c r="L252" s="83"/>
      <c r="M25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2" s="74"/>
      <c r="P252" s="74"/>
      <c r="Q252" s="113">
        <f>IF(AND(TestingDataBldg10[[#This Row],[Remediation Material Costs]]="[enter $]",TestingDataBldg10[[#This Row],[Remediation Labor Costs]]="[enter $]"),"[autofill]",SUM(TestingDataBldg10[[#This Row],[Remediation Material Costs]:[Remediation Labor Costs]]))</f>
        <v>0</v>
      </c>
      <c r="R252" s="29"/>
    </row>
    <row r="253" spans="2:18" x14ac:dyDescent="0.25">
      <c r="B253" s="26"/>
      <c r="C253" s="30"/>
      <c r="D253" s="27"/>
      <c r="E253" s="28"/>
      <c r="F253" s="28"/>
      <c r="G253" s="28"/>
      <c r="H253" s="28"/>
      <c r="I253" s="74"/>
      <c r="J253" s="74"/>
      <c r="K253" s="83"/>
      <c r="L253" s="83"/>
      <c r="M25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3" s="74"/>
      <c r="P253" s="74"/>
      <c r="Q253" s="113">
        <f>IF(AND(TestingDataBldg10[[#This Row],[Remediation Material Costs]]="[enter $]",TestingDataBldg10[[#This Row],[Remediation Labor Costs]]="[enter $]"),"[autofill]",SUM(TestingDataBldg10[[#This Row],[Remediation Material Costs]:[Remediation Labor Costs]]))</f>
        <v>0</v>
      </c>
      <c r="R253" s="29"/>
    </row>
    <row r="254" spans="2:18" x14ac:dyDescent="0.25">
      <c r="B254" s="26"/>
      <c r="C254" s="30"/>
      <c r="D254" s="27"/>
      <c r="E254" s="28"/>
      <c r="F254" s="28"/>
      <c r="G254" s="28"/>
      <c r="H254" s="28"/>
      <c r="I254" s="74"/>
      <c r="J254" s="74"/>
      <c r="K254" s="83"/>
      <c r="L254" s="83"/>
      <c r="M25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4" s="74"/>
      <c r="P254" s="74"/>
      <c r="Q254" s="113">
        <f>IF(AND(TestingDataBldg10[[#This Row],[Remediation Material Costs]]="[enter $]",TestingDataBldg10[[#This Row],[Remediation Labor Costs]]="[enter $]"),"[autofill]",SUM(TestingDataBldg10[[#This Row],[Remediation Material Costs]:[Remediation Labor Costs]]))</f>
        <v>0</v>
      </c>
      <c r="R254" s="29"/>
    </row>
    <row r="255" spans="2:18" x14ac:dyDescent="0.25">
      <c r="B255" s="26"/>
      <c r="C255" s="30"/>
      <c r="D255" s="27"/>
      <c r="E255" s="28"/>
      <c r="F255" s="28"/>
      <c r="G255" s="28"/>
      <c r="H255" s="28"/>
      <c r="I255" s="74"/>
      <c r="J255" s="74"/>
      <c r="K255" s="83"/>
      <c r="L255" s="83"/>
      <c r="M25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5" s="74"/>
      <c r="P255" s="74"/>
      <c r="Q255" s="113">
        <f>IF(AND(TestingDataBldg10[[#This Row],[Remediation Material Costs]]="[enter $]",TestingDataBldg10[[#This Row],[Remediation Labor Costs]]="[enter $]"),"[autofill]",SUM(TestingDataBldg10[[#This Row],[Remediation Material Costs]:[Remediation Labor Costs]]))</f>
        <v>0</v>
      </c>
      <c r="R255" s="29"/>
    </row>
    <row r="256" spans="2:18" x14ac:dyDescent="0.25">
      <c r="B256" s="26"/>
      <c r="C256" s="30"/>
      <c r="D256" s="27"/>
      <c r="E256" s="28"/>
      <c r="F256" s="28"/>
      <c r="G256" s="28"/>
      <c r="H256" s="28"/>
      <c r="I256" s="74"/>
      <c r="J256" s="74"/>
      <c r="K256" s="83"/>
      <c r="L256" s="83"/>
      <c r="M25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6" s="74"/>
      <c r="P256" s="74"/>
      <c r="Q256" s="113">
        <f>IF(AND(TestingDataBldg10[[#This Row],[Remediation Material Costs]]="[enter $]",TestingDataBldg10[[#This Row],[Remediation Labor Costs]]="[enter $]"),"[autofill]",SUM(TestingDataBldg10[[#This Row],[Remediation Material Costs]:[Remediation Labor Costs]]))</f>
        <v>0</v>
      </c>
      <c r="R256" s="29"/>
    </row>
    <row r="257" spans="2:18" x14ac:dyDescent="0.25">
      <c r="B257" s="26"/>
      <c r="C257" s="30"/>
      <c r="D257" s="27"/>
      <c r="E257" s="28"/>
      <c r="F257" s="28"/>
      <c r="G257" s="28"/>
      <c r="H257" s="28"/>
      <c r="I257" s="74"/>
      <c r="J257" s="74"/>
      <c r="K257" s="83"/>
      <c r="L257" s="83"/>
      <c r="M25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7" s="74"/>
      <c r="P257" s="74"/>
      <c r="Q257" s="113">
        <f>IF(AND(TestingDataBldg10[[#This Row],[Remediation Material Costs]]="[enter $]",TestingDataBldg10[[#This Row],[Remediation Labor Costs]]="[enter $]"),"[autofill]",SUM(TestingDataBldg10[[#This Row],[Remediation Material Costs]:[Remediation Labor Costs]]))</f>
        <v>0</v>
      </c>
      <c r="R257" s="29"/>
    </row>
    <row r="258" spans="2:18" x14ac:dyDescent="0.25">
      <c r="B258" s="26"/>
      <c r="C258" s="30"/>
      <c r="D258" s="27"/>
      <c r="E258" s="28"/>
      <c r="F258" s="28"/>
      <c r="G258" s="28"/>
      <c r="H258" s="28"/>
      <c r="I258" s="74"/>
      <c r="J258" s="74"/>
      <c r="K258" s="83"/>
      <c r="L258" s="83"/>
      <c r="M25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8" s="74"/>
      <c r="P258" s="74"/>
      <c r="Q258" s="113">
        <f>IF(AND(TestingDataBldg10[[#This Row],[Remediation Material Costs]]="[enter $]",TestingDataBldg10[[#This Row],[Remediation Labor Costs]]="[enter $]"),"[autofill]",SUM(TestingDataBldg10[[#This Row],[Remediation Material Costs]:[Remediation Labor Costs]]))</f>
        <v>0</v>
      </c>
      <c r="R258" s="29"/>
    </row>
    <row r="259" spans="2:18" x14ac:dyDescent="0.25">
      <c r="B259" s="26"/>
      <c r="C259" s="30"/>
      <c r="D259" s="27"/>
      <c r="E259" s="28"/>
      <c r="F259" s="28"/>
      <c r="G259" s="28"/>
      <c r="H259" s="28"/>
      <c r="I259" s="74"/>
      <c r="J259" s="74"/>
      <c r="K259" s="83"/>
      <c r="L259" s="83"/>
      <c r="M25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5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59" s="74"/>
      <c r="P259" s="74"/>
      <c r="Q259" s="113">
        <f>IF(AND(TestingDataBldg10[[#This Row],[Remediation Material Costs]]="[enter $]",TestingDataBldg10[[#This Row],[Remediation Labor Costs]]="[enter $]"),"[autofill]",SUM(TestingDataBldg10[[#This Row],[Remediation Material Costs]:[Remediation Labor Costs]]))</f>
        <v>0</v>
      </c>
      <c r="R259" s="29"/>
    </row>
    <row r="260" spans="2:18" x14ac:dyDescent="0.25">
      <c r="B260" s="26"/>
      <c r="C260" s="30"/>
      <c r="D260" s="27"/>
      <c r="E260" s="28"/>
      <c r="F260" s="28"/>
      <c r="G260" s="28"/>
      <c r="H260" s="28"/>
      <c r="I260" s="74"/>
      <c r="J260" s="74"/>
      <c r="K260" s="83"/>
      <c r="L260" s="83"/>
      <c r="M26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0" s="74"/>
      <c r="P260" s="74"/>
      <c r="Q260" s="113">
        <f>IF(AND(TestingDataBldg10[[#This Row],[Remediation Material Costs]]="[enter $]",TestingDataBldg10[[#This Row],[Remediation Labor Costs]]="[enter $]"),"[autofill]",SUM(TestingDataBldg10[[#This Row],[Remediation Material Costs]:[Remediation Labor Costs]]))</f>
        <v>0</v>
      </c>
      <c r="R260" s="29"/>
    </row>
    <row r="261" spans="2:18" x14ac:dyDescent="0.25">
      <c r="B261" s="26"/>
      <c r="C261" s="30"/>
      <c r="D261" s="27"/>
      <c r="E261" s="28"/>
      <c r="F261" s="28"/>
      <c r="G261" s="28"/>
      <c r="H261" s="28"/>
      <c r="I261" s="74"/>
      <c r="J261" s="74"/>
      <c r="K261" s="83"/>
      <c r="L261" s="83"/>
      <c r="M26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1" s="74"/>
      <c r="P261" s="74"/>
      <c r="Q261" s="113">
        <f>IF(AND(TestingDataBldg10[[#This Row],[Remediation Material Costs]]="[enter $]",TestingDataBldg10[[#This Row],[Remediation Labor Costs]]="[enter $]"),"[autofill]",SUM(TestingDataBldg10[[#This Row],[Remediation Material Costs]:[Remediation Labor Costs]]))</f>
        <v>0</v>
      </c>
      <c r="R261" s="29"/>
    </row>
    <row r="262" spans="2:18" x14ac:dyDescent="0.25">
      <c r="B262" s="26"/>
      <c r="C262" s="30"/>
      <c r="D262" s="27"/>
      <c r="E262" s="28"/>
      <c r="F262" s="28"/>
      <c r="G262" s="28"/>
      <c r="H262" s="28"/>
      <c r="I262" s="74"/>
      <c r="J262" s="74"/>
      <c r="K262" s="83"/>
      <c r="L262" s="83"/>
      <c r="M26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2" s="74"/>
      <c r="P262" s="74"/>
      <c r="Q262" s="113">
        <f>IF(AND(TestingDataBldg10[[#This Row],[Remediation Material Costs]]="[enter $]",TestingDataBldg10[[#This Row],[Remediation Labor Costs]]="[enter $]"),"[autofill]",SUM(TestingDataBldg10[[#This Row],[Remediation Material Costs]:[Remediation Labor Costs]]))</f>
        <v>0</v>
      </c>
      <c r="R262" s="29"/>
    </row>
    <row r="263" spans="2:18" x14ac:dyDescent="0.25">
      <c r="B263" s="26"/>
      <c r="C263" s="30"/>
      <c r="D263" s="27"/>
      <c r="E263" s="28"/>
      <c r="F263" s="28"/>
      <c r="G263" s="28"/>
      <c r="H263" s="28"/>
      <c r="I263" s="74"/>
      <c r="J263" s="74"/>
      <c r="K263" s="83"/>
      <c r="L263" s="83"/>
      <c r="M26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3" s="74"/>
      <c r="P263" s="74"/>
      <c r="Q263" s="113">
        <f>IF(AND(TestingDataBldg10[[#This Row],[Remediation Material Costs]]="[enter $]",TestingDataBldg10[[#This Row],[Remediation Labor Costs]]="[enter $]"),"[autofill]",SUM(TestingDataBldg10[[#This Row],[Remediation Material Costs]:[Remediation Labor Costs]]))</f>
        <v>0</v>
      </c>
      <c r="R263" s="29"/>
    </row>
    <row r="264" spans="2:18" x14ac:dyDescent="0.25">
      <c r="B264" s="26"/>
      <c r="C264" s="30"/>
      <c r="D264" s="27"/>
      <c r="E264" s="28"/>
      <c r="F264" s="28"/>
      <c r="G264" s="28"/>
      <c r="H264" s="28"/>
      <c r="I264" s="74"/>
      <c r="J264" s="74"/>
      <c r="K264" s="83"/>
      <c r="L264" s="83"/>
      <c r="M26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4" s="74"/>
      <c r="P264" s="74"/>
      <c r="Q264" s="113">
        <f>IF(AND(TestingDataBldg10[[#This Row],[Remediation Material Costs]]="[enter $]",TestingDataBldg10[[#This Row],[Remediation Labor Costs]]="[enter $]"),"[autofill]",SUM(TestingDataBldg10[[#This Row],[Remediation Material Costs]:[Remediation Labor Costs]]))</f>
        <v>0</v>
      </c>
      <c r="R264" s="29"/>
    </row>
    <row r="265" spans="2:18" x14ac:dyDescent="0.25">
      <c r="B265" s="26"/>
      <c r="C265" s="30"/>
      <c r="D265" s="27"/>
      <c r="E265" s="28"/>
      <c r="F265" s="28"/>
      <c r="G265" s="28"/>
      <c r="H265" s="28"/>
      <c r="I265" s="74"/>
      <c r="J265" s="74"/>
      <c r="K265" s="83"/>
      <c r="L265" s="83"/>
      <c r="M26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5" s="74"/>
      <c r="P265" s="74"/>
      <c r="Q265" s="113">
        <f>IF(AND(TestingDataBldg10[[#This Row],[Remediation Material Costs]]="[enter $]",TestingDataBldg10[[#This Row],[Remediation Labor Costs]]="[enter $]"),"[autofill]",SUM(TestingDataBldg10[[#This Row],[Remediation Material Costs]:[Remediation Labor Costs]]))</f>
        <v>0</v>
      </c>
      <c r="R265" s="29"/>
    </row>
    <row r="266" spans="2:18" x14ac:dyDescent="0.25">
      <c r="B266" s="26"/>
      <c r="C266" s="30"/>
      <c r="D266" s="27"/>
      <c r="E266" s="28"/>
      <c r="F266" s="28"/>
      <c r="G266" s="28"/>
      <c r="H266" s="28"/>
      <c r="I266" s="74"/>
      <c r="J266" s="74"/>
      <c r="K266" s="83"/>
      <c r="L266" s="83"/>
      <c r="M26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6" s="74"/>
      <c r="P266" s="74"/>
      <c r="Q266" s="113">
        <f>IF(AND(TestingDataBldg10[[#This Row],[Remediation Material Costs]]="[enter $]",TestingDataBldg10[[#This Row],[Remediation Labor Costs]]="[enter $]"),"[autofill]",SUM(TestingDataBldg10[[#This Row],[Remediation Material Costs]:[Remediation Labor Costs]]))</f>
        <v>0</v>
      </c>
      <c r="R266" s="29"/>
    </row>
    <row r="267" spans="2:18" x14ac:dyDescent="0.25">
      <c r="B267" s="26"/>
      <c r="C267" s="30"/>
      <c r="D267" s="27"/>
      <c r="E267" s="28"/>
      <c r="F267" s="28"/>
      <c r="G267" s="28"/>
      <c r="H267" s="28"/>
      <c r="I267" s="74"/>
      <c r="J267" s="74"/>
      <c r="K267" s="83"/>
      <c r="L267" s="83"/>
      <c r="M26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7" s="74"/>
      <c r="P267" s="74"/>
      <c r="Q267" s="113">
        <f>IF(AND(TestingDataBldg10[[#This Row],[Remediation Material Costs]]="[enter $]",TestingDataBldg10[[#This Row],[Remediation Labor Costs]]="[enter $]"),"[autofill]",SUM(TestingDataBldg10[[#This Row],[Remediation Material Costs]:[Remediation Labor Costs]]))</f>
        <v>0</v>
      </c>
      <c r="R267" s="29"/>
    </row>
    <row r="268" spans="2:18" x14ac:dyDescent="0.25">
      <c r="B268" s="26"/>
      <c r="C268" s="30"/>
      <c r="D268" s="27"/>
      <c r="E268" s="28"/>
      <c r="F268" s="28"/>
      <c r="G268" s="28"/>
      <c r="H268" s="28"/>
      <c r="I268" s="74"/>
      <c r="J268" s="74"/>
      <c r="K268" s="83"/>
      <c r="L268" s="83"/>
      <c r="M26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8" s="74"/>
      <c r="P268" s="74"/>
      <c r="Q268" s="113">
        <f>IF(AND(TestingDataBldg10[[#This Row],[Remediation Material Costs]]="[enter $]",TestingDataBldg10[[#This Row],[Remediation Labor Costs]]="[enter $]"),"[autofill]",SUM(TestingDataBldg10[[#This Row],[Remediation Material Costs]:[Remediation Labor Costs]]))</f>
        <v>0</v>
      </c>
      <c r="R268" s="29"/>
    </row>
    <row r="269" spans="2:18" x14ac:dyDescent="0.25">
      <c r="B269" s="26"/>
      <c r="C269" s="30"/>
      <c r="D269" s="27"/>
      <c r="E269" s="28"/>
      <c r="F269" s="28"/>
      <c r="G269" s="28"/>
      <c r="H269" s="28"/>
      <c r="I269" s="74"/>
      <c r="J269" s="74"/>
      <c r="K269" s="83"/>
      <c r="L269" s="83"/>
      <c r="M26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6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69" s="74"/>
      <c r="P269" s="74"/>
      <c r="Q269" s="113">
        <f>IF(AND(TestingDataBldg10[[#This Row],[Remediation Material Costs]]="[enter $]",TestingDataBldg10[[#This Row],[Remediation Labor Costs]]="[enter $]"),"[autofill]",SUM(TestingDataBldg10[[#This Row],[Remediation Material Costs]:[Remediation Labor Costs]]))</f>
        <v>0</v>
      </c>
      <c r="R269" s="29"/>
    </row>
    <row r="270" spans="2:18" x14ac:dyDescent="0.25">
      <c r="B270" s="26"/>
      <c r="C270" s="30"/>
      <c r="D270" s="27"/>
      <c r="E270" s="28"/>
      <c r="F270" s="28"/>
      <c r="G270" s="28"/>
      <c r="H270" s="28"/>
      <c r="I270" s="74"/>
      <c r="J270" s="74"/>
      <c r="K270" s="83"/>
      <c r="L270" s="83"/>
      <c r="M27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0" s="74"/>
      <c r="P270" s="74"/>
      <c r="Q270" s="113">
        <f>IF(AND(TestingDataBldg10[[#This Row],[Remediation Material Costs]]="[enter $]",TestingDataBldg10[[#This Row],[Remediation Labor Costs]]="[enter $]"),"[autofill]",SUM(TestingDataBldg10[[#This Row],[Remediation Material Costs]:[Remediation Labor Costs]]))</f>
        <v>0</v>
      </c>
      <c r="R270" s="29"/>
    </row>
    <row r="271" spans="2:18" x14ac:dyDescent="0.25">
      <c r="B271" s="26"/>
      <c r="C271" s="30"/>
      <c r="D271" s="27"/>
      <c r="E271" s="28"/>
      <c r="F271" s="28"/>
      <c r="G271" s="28"/>
      <c r="H271" s="28"/>
      <c r="I271" s="74"/>
      <c r="J271" s="74"/>
      <c r="K271" s="83"/>
      <c r="L271" s="83"/>
      <c r="M27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1" s="74"/>
      <c r="P271" s="74"/>
      <c r="Q271" s="113">
        <f>IF(AND(TestingDataBldg10[[#This Row],[Remediation Material Costs]]="[enter $]",TestingDataBldg10[[#This Row],[Remediation Labor Costs]]="[enter $]"),"[autofill]",SUM(TestingDataBldg10[[#This Row],[Remediation Material Costs]:[Remediation Labor Costs]]))</f>
        <v>0</v>
      </c>
      <c r="R271" s="29"/>
    </row>
    <row r="272" spans="2:18" x14ac:dyDescent="0.25">
      <c r="B272" s="26"/>
      <c r="C272" s="30"/>
      <c r="D272" s="27"/>
      <c r="E272" s="28"/>
      <c r="F272" s="28"/>
      <c r="G272" s="28"/>
      <c r="H272" s="28"/>
      <c r="I272" s="74"/>
      <c r="J272" s="74"/>
      <c r="K272" s="83"/>
      <c r="L272" s="83"/>
      <c r="M27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2" s="74"/>
      <c r="P272" s="74"/>
      <c r="Q272" s="113">
        <f>IF(AND(TestingDataBldg10[[#This Row],[Remediation Material Costs]]="[enter $]",TestingDataBldg10[[#This Row],[Remediation Labor Costs]]="[enter $]"),"[autofill]",SUM(TestingDataBldg10[[#This Row],[Remediation Material Costs]:[Remediation Labor Costs]]))</f>
        <v>0</v>
      </c>
      <c r="R272" s="29"/>
    </row>
    <row r="273" spans="2:18" x14ac:dyDescent="0.25">
      <c r="B273" s="26"/>
      <c r="C273" s="30"/>
      <c r="D273" s="27"/>
      <c r="E273" s="28"/>
      <c r="F273" s="28"/>
      <c r="G273" s="28"/>
      <c r="H273" s="28"/>
      <c r="I273" s="74"/>
      <c r="J273" s="74"/>
      <c r="K273" s="83"/>
      <c r="L273" s="83"/>
      <c r="M27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3" s="74"/>
      <c r="P273" s="74"/>
      <c r="Q273" s="113">
        <f>IF(AND(TestingDataBldg10[[#This Row],[Remediation Material Costs]]="[enter $]",TestingDataBldg10[[#This Row],[Remediation Labor Costs]]="[enter $]"),"[autofill]",SUM(TestingDataBldg10[[#This Row],[Remediation Material Costs]:[Remediation Labor Costs]]))</f>
        <v>0</v>
      </c>
      <c r="R273" s="29"/>
    </row>
    <row r="274" spans="2:18" x14ac:dyDescent="0.25">
      <c r="B274" s="26"/>
      <c r="C274" s="30"/>
      <c r="D274" s="27"/>
      <c r="E274" s="28"/>
      <c r="F274" s="28"/>
      <c r="G274" s="28"/>
      <c r="H274" s="28"/>
      <c r="I274" s="74"/>
      <c r="J274" s="74"/>
      <c r="K274" s="83"/>
      <c r="L274" s="83"/>
      <c r="M27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4" s="74"/>
      <c r="P274" s="74"/>
      <c r="Q274" s="113">
        <f>IF(AND(TestingDataBldg10[[#This Row],[Remediation Material Costs]]="[enter $]",TestingDataBldg10[[#This Row],[Remediation Labor Costs]]="[enter $]"),"[autofill]",SUM(TestingDataBldg10[[#This Row],[Remediation Material Costs]:[Remediation Labor Costs]]))</f>
        <v>0</v>
      </c>
      <c r="R274" s="29"/>
    </row>
    <row r="275" spans="2:18" x14ac:dyDescent="0.25">
      <c r="B275" s="26"/>
      <c r="C275" s="30"/>
      <c r="D275" s="27"/>
      <c r="E275" s="28"/>
      <c r="F275" s="28"/>
      <c r="G275" s="28"/>
      <c r="H275" s="28"/>
      <c r="I275" s="74"/>
      <c r="J275" s="74"/>
      <c r="K275" s="83"/>
      <c r="L275" s="83"/>
      <c r="M27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5" s="74"/>
      <c r="P275" s="74"/>
      <c r="Q275" s="113">
        <f>IF(AND(TestingDataBldg10[[#This Row],[Remediation Material Costs]]="[enter $]",TestingDataBldg10[[#This Row],[Remediation Labor Costs]]="[enter $]"),"[autofill]",SUM(TestingDataBldg10[[#This Row],[Remediation Material Costs]:[Remediation Labor Costs]]))</f>
        <v>0</v>
      </c>
      <c r="R275" s="29"/>
    </row>
    <row r="276" spans="2:18" x14ac:dyDescent="0.25">
      <c r="B276" s="26"/>
      <c r="C276" s="30"/>
      <c r="D276" s="27"/>
      <c r="E276" s="28"/>
      <c r="F276" s="28"/>
      <c r="G276" s="28"/>
      <c r="H276" s="28"/>
      <c r="I276" s="74"/>
      <c r="J276" s="74"/>
      <c r="K276" s="83"/>
      <c r="L276" s="83"/>
      <c r="M27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6" s="74"/>
      <c r="P276" s="74"/>
      <c r="Q276" s="113">
        <f>IF(AND(TestingDataBldg10[[#This Row],[Remediation Material Costs]]="[enter $]",TestingDataBldg10[[#This Row],[Remediation Labor Costs]]="[enter $]"),"[autofill]",SUM(TestingDataBldg10[[#This Row],[Remediation Material Costs]:[Remediation Labor Costs]]))</f>
        <v>0</v>
      </c>
      <c r="R276" s="29"/>
    </row>
    <row r="277" spans="2:18" x14ac:dyDescent="0.25">
      <c r="B277" s="26"/>
      <c r="C277" s="30"/>
      <c r="D277" s="27"/>
      <c r="E277" s="28"/>
      <c r="F277" s="28"/>
      <c r="G277" s="28"/>
      <c r="H277" s="28"/>
      <c r="I277" s="74"/>
      <c r="J277" s="74"/>
      <c r="K277" s="83"/>
      <c r="L277" s="83"/>
      <c r="M27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7" s="74"/>
      <c r="P277" s="74"/>
      <c r="Q277" s="113">
        <f>IF(AND(TestingDataBldg10[[#This Row],[Remediation Material Costs]]="[enter $]",TestingDataBldg10[[#This Row],[Remediation Labor Costs]]="[enter $]"),"[autofill]",SUM(TestingDataBldg10[[#This Row],[Remediation Material Costs]:[Remediation Labor Costs]]))</f>
        <v>0</v>
      </c>
      <c r="R277" s="29"/>
    </row>
    <row r="278" spans="2:18" x14ac:dyDescent="0.25">
      <c r="B278" s="26"/>
      <c r="C278" s="30"/>
      <c r="D278" s="27"/>
      <c r="E278" s="28"/>
      <c r="F278" s="28"/>
      <c r="G278" s="28"/>
      <c r="H278" s="28"/>
      <c r="I278" s="74"/>
      <c r="J278" s="74"/>
      <c r="K278" s="83"/>
      <c r="L278" s="83"/>
      <c r="M27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8" s="74"/>
      <c r="P278" s="74"/>
      <c r="Q278" s="113">
        <f>IF(AND(TestingDataBldg10[[#This Row],[Remediation Material Costs]]="[enter $]",TestingDataBldg10[[#This Row],[Remediation Labor Costs]]="[enter $]"),"[autofill]",SUM(TestingDataBldg10[[#This Row],[Remediation Material Costs]:[Remediation Labor Costs]]))</f>
        <v>0</v>
      </c>
      <c r="R278" s="29"/>
    </row>
    <row r="279" spans="2:18" x14ac:dyDescent="0.25">
      <c r="B279" s="26"/>
      <c r="C279" s="30"/>
      <c r="D279" s="27"/>
      <c r="E279" s="28"/>
      <c r="F279" s="28"/>
      <c r="G279" s="28"/>
      <c r="H279" s="28"/>
      <c r="I279" s="74"/>
      <c r="J279" s="74"/>
      <c r="K279" s="83"/>
      <c r="L279" s="83"/>
      <c r="M27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7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79" s="74"/>
      <c r="P279" s="74"/>
      <c r="Q279" s="113">
        <f>IF(AND(TestingDataBldg10[[#This Row],[Remediation Material Costs]]="[enter $]",TestingDataBldg10[[#This Row],[Remediation Labor Costs]]="[enter $]"),"[autofill]",SUM(TestingDataBldg10[[#This Row],[Remediation Material Costs]:[Remediation Labor Costs]]))</f>
        <v>0</v>
      </c>
      <c r="R279" s="29"/>
    </row>
    <row r="280" spans="2:18" x14ac:dyDescent="0.25">
      <c r="B280" s="26"/>
      <c r="C280" s="30"/>
      <c r="D280" s="27"/>
      <c r="E280" s="28"/>
      <c r="F280" s="28"/>
      <c r="G280" s="28"/>
      <c r="H280" s="28"/>
      <c r="I280" s="74"/>
      <c r="J280" s="74"/>
      <c r="K280" s="83"/>
      <c r="L280" s="83"/>
      <c r="M28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0" s="74"/>
      <c r="P280" s="74"/>
      <c r="Q280" s="113">
        <f>IF(AND(TestingDataBldg10[[#This Row],[Remediation Material Costs]]="[enter $]",TestingDataBldg10[[#This Row],[Remediation Labor Costs]]="[enter $]"),"[autofill]",SUM(TestingDataBldg10[[#This Row],[Remediation Material Costs]:[Remediation Labor Costs]]))</f>
        <v>0</v>
      </c>
      <c r="R280" s="29"/>
    </row>
    <row r="281" spans="2:18" x14ac:dyDescent="0.25">
      <c r="B281" s="26"/>
      <c r="C281" s="30"/>
      <c r="D281" s="27"/>
      <c r="E281" s="28"/>
      <c r="F281" s="28"/>
      <c r="G281" s="28"/>
      <c r="H281" s="28"/>
      <c r="I281" s="74"/>
      <c r="J281" s="74"/>
      <c r="K281" s="83"/>
      <c r="L281" s="83"/>
      <c r="M28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1" s="74"/>
      <c r="P281" s="74"/>
      <c r="Q281" s="113">
        <f>IF(AND(TestingDataBldg10[[#This Row],[Remediation Material Costs]]="[enter $]",TestingDataBldg10[[#This Row],[Remediation Labor Costs]]="[enter $]"),"[autofill]",SUM(TestingDataBldg10[[#This Row],[Remediation Material Costs]:[Remediation Labor Costs]]))</f>
        <v>0</v>
      </c>
      <c r="R281" s="29"/>
    </row>
    <row r="282" spans="2:18" x14ac:dyDescent="0.25">
      <c r="B282" s="26"/>
      <c r="C282" s="30"/>
      <c r="D282" s="27"/>
      <c r="E282" s="28"/>
      <c r="F282" s="28"/>
      <c r="G282" s="28"/>
      <c r="H282" s="28"/>
      <c r="I282" s="74"/>
      <c r="J282" s="74"/>
      <c r="K282" s="83"/>
      <c r="L282" s="83"/>
      <c r="M28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2" s="74"/>
      <c r="P282" s="74"/>
      <c r="Q282" s="113">
        <f>IF(AND(TestingDataBldg10[[#This Row],[Remediation Material Costs]]="[enter $]",TestingDataBldg10[[#This Row],[Remediation Labor Costs]]="[enter $]"),"[autofill]",SUM(TestingDataBldg10[[#This Row],[Remediation Material Costs]:[Remediation Labor Costs]]))</f>
        <v>0</v>
      </c>
      <c r="R282" s="29"/>
    </row>
    <row r="283" spans="2:18" x14ac:dyDescent="0.25">
      <c r="B283" s="26"/>
      <c r="C283" s="30"/>
      <c r="D283" s="27"/>
      <c r="E283" s="28"/>
      <c r="F283" s="28"/>
      <c r="G283" s="28"/>
      <c r="H283" s="28"/>
      <c r="I283" s="74"/>
      <c r="J283" s="74"/>
      <c r="K283" s="83"/>
      <c r="L283" s="83"/>
      <c r="M28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3" s="74"/>
      <c r="P283" s="74"/>
      <c r="Q283" s="113">
        <f>IF(AND(TestingDataBldg10[[#This Row],[Remediation Material Costs]]="[enter $]",TestingDataBldg10[[#This Row],[Remediation Labor Costs]]="[enter $]"),"[autofill]",SUM(TestingDataBldg10[[#This Row],[Remediation Material Costs]:[Remediation Labor Costs]]))</f>
        <v>0</v>
      </c>
      <c r="R283" s="29"/>
    </row>
    <row r="284" spans="2:18" x14ac:dyDescent="0.25">
      <c r="B284" s="26"/>
      <c r="C284" s="30"/>
      <c r="D284" s="27"/>
      <c r="E284" s="28"/>
      <c r="F284" s="28"/>
      <c r="G284" s="28"/>
      <c r="H284" s="28"/>
      <c r="I284" s="74"/>
      <c r="J284" s="74"/>
      <c r="K284" s="83"/>
      <c r="L284" s="83"/>
      <c r="M28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4" s="74"/>
      <c r="P284" s="74"/>
      <c r="Q284" s="113">
        <f>IF(AND(TestingDataBldg10[[#This Row],[Remediation Material Costs]]="[enter $]",TestingDataBldg10[[#This Row],[Remediation Labor Costs]]="[enter $]"),"[autofill]",SUM(TestingDataBldg10[[#This Row],[Remediation Material Costs]:[Remediation Labor Costs]]))</f>
        <v>0</v>
      </c>
      <c r="R284" s="29"/>
    </row>
    <row r="285" spans="2:18" x14ac:dyDescent="0.25">
      <c r="B285" s="26"/>
      <c r="C285" s="30"/>
      <c r="D285" s="27"/>
      <c r="E285" s="28"/>
      <c r="F285" s="28"/>
      <c r="G285" s="28"/>
      <c r="H285" s="28"/>
      <c r="I285" s="74"/>
      <c r="J285" s="74"/>
      <c r="K285" s="83"/>
      <c r="L285" s="83"/>
      <c r="M28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5" s="74"/>
      <c r="P285" s="74"/>
      <c r="Q285" s="113">
        <f>IF(AND(TestingDataBldg10[[#This Row],[Remediation Material Costs]]="[enter $]",TestingDataBldg10[[#This Row],[Remediation Labor Costs]]="[enter $]"),"[autofill]",SUM(TestingDataBldg10[[#This Row],[Remediation Material Costs]:[Remediation Labor Costs]]))</f>
        <v>0</v>
      </c>
      <c r="R285" s="29"/>
    </row>
    <row r="286" spans="2:18" x14ac:dyDescent="0.25">
      <c r="B286" s="26"/>
      <c r="C286" s="30"/>
      <c r="D286" s="27"/>
      <c r="E286" s="28"/>
      <c r="F286" s="28"/>
      <c r="G286" s="28"/>
      <c r="H286" s="28"/>
      <c r="I286" s="74"/>
      <c r="J286" s="74"/>
      <c r="K286" s="83"/>
      <c r="L286" s="83"/>
      <c r="M28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6" s="74"/>
      <c r="P286" s="74"/>
      <c r="Q286" s="113">
        <f>IF(AND(TestingDataBldg10[[#This Row],[Remediation Material Costs]]="[enter $]",TestingDataBldg10[[#This Row],[Remediation Labor Costs]]="[enter $]"),"[autofill]",SUM(TestingDataBldg10[[#This Row],[Remediation Material Costs]:[Remediation Labor Costs]]))</f>
        <v>0</v>
      </c>
      <c r="R286" s="29"/>
    </row>
    <row r="287" spans="2:18" x14ac:dyDescent="0.25">
      <c r="B287" s="26"/>
      <c r="C287" s="30"/>
      <c r="D287" s="27"/>
      <c r="E287" s="28"/>
      <c r="F287" s="28"/>
      <c r="G287" s="28"/>
      <c r="H287" s="28"/>
      <c r="I287" s="74"/>
      <c r="J287" s="74"/>
      <c r="K287" s="83"/>
      <c r="L287" s="83"/>
      <c r="M28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7" s="74"/>
      <c r="P287" s="74"/>
      <c r="Q287" s="113">
        <f>IF(AND(TestingDataBldg10[[#This Row],[Remediation Material Costs]]="[enter $]",TestingDataBldg10[[#This Row],[Remediation Labor Costs]]="[enter $]"),"[autofill]",SUM(TestingDataBldg10[[#This Row],[Remediation Material Costs]:[Remediation Labor Costs]]))</f>
        <v>0</v>
      </c>
      <c r="R287" s="29"/>
    </row>
    <row r="288" spans="2:18" x14ac:dyDescent="0.25">
      <c r="B288" s="26"/>
      <c r="C288" s="30"/>
      <c r="D288" s="27"/>
      <c r="E288" s="28"/>
      <c r="F288" s="28"/>
      <c r="G288" s="28"/>
      <c r="H288" s="28"/>
      <c r="I288" s="74"/>
      <c r="J288" s="74"/>
      <c r="K288" s="83"/>
      <c r="L288" s="83"/>
      <c r="M28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8" s="74"/>
      <c r="P288" s="74"/>
      <c r="Q288" s="113">
        <f>IF(AND(TestingDataBldg10[[#This Row],[Remediation Material Costs]]="[enter $]",TestingDataBldg10[[#This Row],[Remediation Labor Costs]]="[enter $]"),"[autofill]",SUM(TestingDataBldg10[[#This Row],[Remediation Material Costs]:[Remediation Labor Costs]]))</f>
        <v>0</v>
      </c>
      <c r="R288" s="29"/>
    </row>
    <row r="289" spans="2:18" x14ac:dyDescent="0.25">
      <c r="B289" s="26"/>
      <c r="C289" s="30"/>
      <c r="D289" s="27"/>
      <c r="E289" s="28"/>
      <c r="F289" s="28"/>
      <c r="G289" s="28"/>
      <c r="H289" s="28"/>
      <c r="I289" s="74"/>
      <c r="J289" s="74"/>
      <c r="K289" s="83"/>
      <c r="L289" s="83"/>
      <c r="M28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8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89" s="74"/>
      <c r="P289" s="74"/>
      <c r="Q289" s="113">
        <f>IF(AND(TestingDataBldg10[[#This Row],[Remediation Material Costs]]="[enter $]",TestingDataBldg10[[#This Row],[Remediation Labor Costs]]="[enter $]"),"[autofill]",SUM(TestingDataBldg10[[#This Row],[Remediation Material Costs]:[Remediation Labor Costs]]))</f>
        <v>0</v>
      </c>
      <c r="R289" s="29"/>
    </row>
    <row r="290" spans="2:18" x14ac:dyDescent="0.25">
      <c r="B290" s="26"/>
      <c r="C290" s="30"/>
      <c r="D290" s="27"/>
      <c r="E290" s="28"/>
      <c r="F290" s="28"/>
      <c r="G290" s="28"/>
      <c r="H290" s="28"/>
      <c r="I290" s="74"/>
      <c r="J290" s="74"/>
      <c r="K290" s="83"/>
      <c r="L290" s="83"/>
      <c r="M29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0" s="74"/>
      <c r="P290" s="74"/>
      <c r="Q290" s="113">
        <f>IF(AND(TestingDataBldg10[[#This Row],[Remediation Material Costs]]="[enter $]",TestingDataBldg10[[#This Row],[Remediation Labor Costs]]="[enter $]"),"[autofill]",SUM(TestingDataBldg10[[#This Row],[Remediation Material Costs]:[Remediation Labor Costs]]))</f>
        <v>0</v>
      </c>
      <c r="R290" s="29"/>
    </row>
    <row r="291" spans="2:18" x14ac:dyDescent="0.25">
      <c r="B291" s="26"/>
      <c r="C291" s="30"/>
      <c r="D291" s="27"/>
      <c r="E291" s="28"/>
      <c r="F291" s="28"/>
      <c r="G291" s="28"/>
      <c r="H291" s="28"/>
      <c r="I291" s="74"/>
      <c r="J291" s="74"/>
      <c r="K291" s="83"/>
      <c r="L291" s="83"/>
      <c r="M29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1" s="74"/>
      <c r="P291" s="74"/>
      <c r="Q291" s="113">
        <f>IF(AND(TestingDataBldg10[[#This Row],[Remediation Material Costs]]="[enter $]",TestingDataBldg10[[#This Row],[Remediation Labor Costs]]="[enter $]"),"[autofill]",SUM(TestingDataBldg10[[#This Row],[Remediation Material Costs]:[Remediation Labor Costs]]))</f>
        <v>0</v>
      </c>
      <c r="R291" s="29"/>
    </row>
    <row r="292" spans="2:18" x14ac:dyDescent="0.25">
      <c r="B292" s="26"/>
      <c r="C292" s="30"/>
      <c r="D292" s="27"/>
      <c r="E292" s="28"/>
      <c r="F292" s="28"/>
      <c r="G292" s="28"/>
      <c r="H292" s="28"/>
      <c r="I292" s="74"/>
      <c r="J292" s="74"/>
      <c r="K292" s="83"/>
      <c r="L292" s="83"/>
      <c r="M29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2" s="74"/>
      <c r="P292" s="74"/>
      <c r="Q292" s="113">
        <f>IF(AND(TestingDataBldg10[[#This Row],[Remediation Material Costs]]="[enter $]",TestingDataBldg10[[#This Row],[Remediation Labor Costs]]="[enter $]"),"[autofill]",SUM(TestingDataBldg10[[#This Row],[Remediation Material Costs]:[Remediation Labor Costs]]))</f>
        <v>0</v>
      </c>
      <c r="R292" s="29"/>
    </row>
    <row r="293" spans="2:18" x14ac:dyDescent="0.25">
      <c r="B293" s="26"/>
      <c r="C293" s="30"/>
      <c r="D293" s="27"/>
      <c r="E293" s="28"/>
      <c r="F293" s="28"/>
      <c r="G293" s="28"/>
      <c r="H293" s="28"/>
      <c r="I293" s="74"/>
      <c r="J293" s="74"/>
      <c r="K293" s="83"/>
      <c r="L293" s="83"/>
      <c r="M29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3" s="74"/>
      <c r="P293" s="74"/>
      <c r="Q293" s="113">
        <f>IF(AND(TestingDataBldg10[[#This Row],[Remediation Material Costs]]="[enter $]",TestingDataBldg10[[#This Row],[Remediation Labor Costs]]="[enter $]"),"[autofill]",SUM(TestingDataBldg10[[#This Row],[Remediation Material Costs]:[Remediation Labor Costs]]))</f>
        <v>0</v>
      </c>
      <c r="R293" s="29"/>
    </row>
    <row r="294" spans="2:18" x14ac:dyDescent="0.25">
      <c r="B294" s="26"/>
      <c r="C294" s="30"/>
      <c r="D294" s="27"/>
      <c r="E294" s="28"/>
      <c r="F294" s="28"/>
      <c r="G294" s="28"/>
      <c r="H294" s="28"/>
      <c r="I294" s="74"/>
      <c r="J294" s="74"/>
      <c r="K294" s="83"/>
      <c r="L294" s="83"/>
      <c r="M29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4" s="74"/>
      <c r="P294" s="74"/>
      <c r="Q294" s="113">
        <f>IF(AND(TestingDataBldg10[[#This Row],[Remediation Material Costs]]="[enter $]",TestingDataBldg10[[#This Row],[Remediation Labor Costs]]="[enter $]"),"[autofill]",SUM(TestingDataBldg10[[#This Row],[Remediation Material Costs]:[Remediation Labor Costs]]))</f>
        <v>0</v>
      </c>
      <c r="R294" s="29"/>
    </row>
    <row r="295" spans="2:18" x14ac:dyDescent="0.25">
      <c r="B295" s="26"/>
      <c r="C295" s="30"/>
      <c r="D295" s="27"/>
      <c r="E295" s="28"/>
      <c r="F295" s="28"/>
      <c r="G295" s="28"/>
      <c r="H295" s="28"/>
      <c r="I295" s="74"/>
      <c r="J295" s="74"/>
      <c r="K295" s="83"/>
      <c r="L295" s="83"/>
      <c r="M29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5" s="74"/>
      <c r="P295" s="74"/>
      <c r="Q295" s="113">
        <f>IF(AND(TestingDataBldg10[[#This Row],[Remediation Material Costs]]="[enter $]",TestingDataBldg10[[#This Row],[Remediation Labor Costs]]="[enter $]"),"[autofill]",SUM(TestingDataBldg10[[#This Row],[Remediation Material Costs]:[Remediation Labor Costs]]))</f>
        <v>0</v>
      </c>
      <c r="R295" s="29"/>
    </row>
    <row r="296" spans="2:18" x14ac:dyDescent="0.25">
      <c r="B296" s="26"/>
      <c r="C296" s="30"/>
      <c r="D296" s="27"/>
      <c r="E296" s="28"/>
      <c r="F296" s="28"/>
      <c r="G296" s="28"/>
      <c r="H296" s="28"/>
      <c r="I296" s="74"/>
      <c r="J296" s="74"/>
      <c r="K296" s="83"/>
      <c r="L296" s="83"/>
      <c r="M29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6" s="74"/>
      <c r="P296" s="74"/>
      <c r="Q296" s="113">
        <f>IF(AND(TestingDataBldg10[[#This Row],[Remediation Material Costs]]="[enter $]",TestingDataBldg10[[#This Row],[Remediation Labor Costs]]="[enter $]"),"[autofill]",SUM(TestingDataBldg10[[#This Row],[Remediation Material Costs]:[Remediation Labor Costs]]))</f>
        <v>0</v>
      </c>
      <c r="R296" s="29"/>
    </row>
    <row r="297" spans="2:18" x14ac:dyDescent="0.25">
      <c r="B297" s="26"/>
      <c r="C297" s="30"/>
      <c r="D297" s="27"/>
      <c r="E297" s="28"/>
      <c r="F297" s="28"/>
      <c r="G297" s="28"/>
      <c r="H297" s="28"/>
      <c r="I297" s="74"/>
      <c r="J297" s="74"/>
      <c r="K297" s="83"/>
      <c r="L297" s="83"/>
      <c r="M29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7" s="74"/>
      <c r="P297" s="74"/>
      <c r="Q297" s="113">
        <f>IF(AND(TestingDataBldg10[[#This Row],[Remediation Material Costs]]="[enter $]",TestingDataBldg10[[#This Row],[Remediation Labor Costs]]="[enter $]"),"[autofill]",SUM(TestingDataBldg10[[#This Row],[Remediation Material Costs]:[Remediation Labor Costs]]))</f>
        <v>0</v>
      </c>
      <c r="R297" s="29"/>
    </row>
    <row r="298" spans="2:18" x14ac:dyDescent="0.25">
      <c r="B298" s="26"/>
      <c r="C298" s="30"/>
      <c r="D298" s="27"/>
      <c r="E298" s="28"/>
      <c r="F298" s="28"/>
      <c r="G298" s="28"/>
      <c r="H298" s="28"/>
      <c r="I298" s="74"/>
      <c r="J298" s="74"/>
      <c r="K298" s="83"/>
      <c r="L298" s="83"/>
      <c r="M29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8" s="74"/>
      <c r="P298" s="74"/>
      <c r="Q298" s="113">
        <f>IF(AND(TestingDataBldg10[[#This Row],[Remediation Material Costs]]="[enter $]",TestingDataBldg10[[#This Row],[Remediation Labor Costs]]="[enter $]"),"[autofill]",SUM(TestingDataBldg10[[#This Row],[Remediation Material Costs]:[Remediation Labor Costs]]))</f>
        <v>0</v>
      </c>
      <c r="R298" s="29"/>
    </row>
    <row r="299" spans="2:18" x14ac:dyDescent="0.25">
      <c r="B299" s="26"/>
      <c r="C299" s="30"/>
      <c r="D299" s="27"/>
      <c r="E299" s="28"/>
      <c r="F299" s="28"/>
      <c r="G299" s="28"/>
      <c r="H299" s="28"/>
      <c r="I299" s="74"/>
      <c r="J299" s="74"/>
      <c r="K299" s="83"/>
      <c r="L299" s="83"/>
      <c r="M29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29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299" s="74"/>
      <c r="P299" s="74"/>
      <c r="Q299" s="113">
        <f>IF(AND(TestingDataBldg10[[#This Row],[Remediation Material Costs]]="[enter $]",TestingDataBldg10[[#This Row],[Remediation Labor Costs]]="[enter $]"),"[autofill]",SUM(TestingDataBldg10[[#This Row],[Remediation Material Costs]:[Remediation Labor Costs]]))</f>
        <v>0</v>
      </c>
      <c r="R299" s="29"/>
    </row>
    <row r="300" spans="2:18" x14ac:dyDescent="0.25">
      <c r="B300" s="26"/>
      <c r="C300" s="30"/>
      <c r="D300" s="27"/>
      <c r="E300" s="28"/>
      <c r="F300" s="28"/>
      <c r="G300" s="28"/>
      <c r="H300" s="28"/>
      <c r="I300" s="74"/>
      <c r="J300" s="74"/>
      <c r="K300" s="83"/>
      <c r="L300" s="83"/>
      <c r="M30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0" s="74"/>
      <c r="P300" s="74"/>
      <c r="Q300" s="113">
        <f>IF(AND(TestingDataBldg10[[#This Row],[Remediation Material Costs]]="[enter $]",TestingDataBldg10[[#This Row],[Remediation Labor Costs]]="[enter $]"),"[autofill]",SUM(TestingDataBldg10[[#This Row],[Remediation Material Costs]:[Remediation Labor Costs]]))</f>
        <v>0</v>
      </c>
      <c r="R300" s="29"/>
    </row>
    <row r="301" spans="2:18" x14ac:dyDescent="0.25">
      <c r="B301" s="26"/>
      <c r="C301" s="30"/>
      <c r="D301" s="27"/>
      <c r="E301" s="28"/>
      <c r="F301" s="28"/>
      <c r="G301" s="28"/>
      <c r="H301" s="28"/>
      <c r="I301" s="74"/>
      <c r="J301" s="74"/>
      <c r="K301" s="83"/>
      <c r="L301" s="83"/>
      <c r="M30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1" s="74"/>
      <c r="P301" s="74"/>
      <c r="Q301" s="113">
        <f>IF(AND(TestingDataBldg10[[#This Row],[Remediation Material Costs]]="[enter $]",TestingDataBldg10[[#This Row],[Remediation Labor Costs]]="[enter $]"),"[autofill]",SUM(TestingDataBldg10[[#This Row],[Remediation Material Costs]:[Remediation Labor Costs]]))</f>
        <v>0</v>
      </c>
      <c r="R301" s="29"/>
    </row>
    <row r="302" spans="2:18" x14ac:dyDescent="0.25">
      <c r="B302" s="26"/>
      <c r="C302" s="30"/>
      <c r="D302" s="27"/>
      <c r="E302" s="28"/>
      <c r="F302" s="28"/>
      <c r="G302" s="28"/>
      <c r="H302" s="28"/>
      <c r="I302" s="74"/>
      <c r="J302" s="74"/>
      <c r="K302" s="83"/>
      <c r="L302" s="83"/>
      <c r="M30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2" s="74"/>
      <c r="P302" s="74"/>
      <c r="Q302" s="113">
        <f>IF(AND(TestingDataBldg10[[#This Row],[Remediation Material Costs]]="[enter $]",TestingDataBldg10[[#This Row],[Remediation Labor Costs]]="[enter $]"),"[autofill]",SUM(TestingDataBldg10[[#This Row],[Remediation Material Costs]:[Remediation Labor Costs]]))</f>
        <v>0</v>
      </c>
      <c r="R302" s="29"/>
    </row>
    <row r="303" spans="2:18" x14ac:dyDescent="0.25">
      <c r="B303" s="26"/>
      <c r="C303" s="30"/>
      <c r="D303" s="27"/>
      <c r="E303" s="28"/>
      <c r="F303" s="28"/>
      <c r="G303" s="28"/>
      <c r="H303" s="28"/>
      <c r="I303" s="74"/>
      <c r="J303" s="74"/>
      <c r="K303" s="83"/>
      <c r="L303" s="83"/>
      <c r="M303"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3"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3" s="74"/>
      <c r="P303" s="74"/>
      <c r="Q303" s="113">
        <f>IF(AND(TestingDataBldg10[[#This Row],[Remediation Material Costs]]="[enter $]",TestingDataBldg10[[#This Row],[Remediation Labor Costs]]="[enter $]"),"[autofill]",SUM(TestingDataBldg10[[#This Row],[Remediation Material Costs]:[Remediation Labor Costs]]))</f>
        <v>0</v>
      </c>
      <c r="R303" s="29"/>
    </row>
    <row r="304" spans="2:18" x14ac:dyDescent="0.25">
      <c r="B304" s="26"/>
      <c r="C304" s="30"/>
      <c r="D304" s="27"/>
      <c r="E304" s="28"/>
      <c r="F304" s="28"/>
      <c r="G304" s="28"/>
      <c r="H304" s="28"/>
      <c r="I304" s="74"/>
      <c r="J304" s="74"/>
      <c r="K304" s="83"/>
      <c r="L304" s="83"/>
      <c r="M304"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4"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4" s="74"/>
      <c r="P304" s="74"/>
      <c r="Q304" s="113">
        <f>IF(AND(TestingDataBldg10[[#This Row],[Remediation Material Costs]]="[enter $]",TestingDataBldg10[[#This Row],[Remediation Labor Costs]]="[enter $]"),"[autofill]",SUM(TestingDataBldg10[[#This Row],[Remediation Material Costs]:[Remediation Labor Costs]]))</f>
        <v>0</v>
      </c>
      <c r="R304" s="29"/>
    </row>
    <row r="305" spans="2:18" x14ac:dyDescent="0.25">
      <c r="B305" s="26"/>
      <c r="C305" s="30"/>
      <c r="D305" s="27"/>
      <c r="E305" s="28"/>
      <c r="F305" s="28"/>
      <c r="G305" s="28"/>
      <c r="H305" s="28"/>
      <c r="I305" s="74"/>
      <c r="J305" s="74"/>
      <c r="K305" s="83"/>
      <c r="L305" s="83"/>
      <c r="M305"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5"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5" s="74"/>
      <c r="P305" s="74"/>
      <c r="Q305" s="113">
        <f>IF(AND(TestingDataBldg10[[#This Row],[Remediation Material Costs]]="[enter $]",TestingDataBldg10[[#This Row],[Remediation Labor Costs]]="[enter $]"),"[autofill]",SUM(TestingDataBldg10[[#This Row],[Remediation Material Costs]:[Remediation Labor Costs]]))</f>
        <v>0</v>
      </c>
      <c r="R305" s="29"/>
    </row>
    <row r="306" spans="2:18" x14ac:dyDescent="0.25">
      <c r="B306" s="26"/>
      <c r="C306" s="30"/>
      <c r="D306" s="27"/>
      <c r="E306" s="28"/>
      <c r="F306" s="28"/>
      <c r="G306" s="28"/>
      <c r="H306" s="28"/>
      <c r="I306" s="74"/>
      <c r="J306" s="74"/>
      <c r="K306" s="83"/>
      <c r="L306" s="83"/>
      <c r="M306"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6"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6" s="74"/>
      <c r="P306" s="74"/>
      <c r="Q306" s="113">
        <f>IF(AND(TestingDataBldg10[[#This Row],[Remediation Material Costs]]="[enter $]",TestingDataBldg10[[#This Row],[Remediation Labor Costs]]="[enter $]"),"[autofill]",SUM(TestingDataBldg10[[#This Row],[Remediation Material Costs]:[Remediation Labor Costs]]))</f>
        <v>0</v>
      </c>
      <c r="R306" s="29"/>
    </row>
    <row r="307" spans="2:18" x14ac:dyDescent="0.25">
      <c r="B307" s="26"/>
      <c r="C307" s="30"/>
      <c r="D307" s="27"/>
      <c r="E307" s="28"/>
      <c r="F307" s="28"/>
      <c r="G307" s="28"/>
      <c r="H307" s="28"/>
      <c r="I307" s="74"/>
      <c r="J307" s="74"/>
      <c r="K307" s="83"/>
      <c r="L307" s="83"/>
      <c r="M307"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7"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7" s="74"/>
      <c r="P307" s="74"/>
      <c r="Q307" s="113">
        <f>IF(AND(TestingDataBldg10[[#This Row],[Remediation Material Costs]]="[enter $]",TestingDataBldg10[[#This Row],[Remediation Labor Costs]]="[enter $]"),"[autofill]",SUM(TestingDataBldg10[[#This Row],[Remediation Material Costs]:[Remediation Labor Costs]]))</f>
        <v>0</v>
      </c>
      <c r="R307" s="29"/>
    </row>
    <row r="308" spans="2:18" x14ac:dyDescent="0.25">
      <c r="B308" s="26"/>
      <c r="C308" s="30"/>
      <c r="D308" s="27"/>
      <c r="E308" s="28"/>
      <c r="F308" s="28"/>
      <c r="G308" s="28"/>
      <c r="H308" s="28"/>
      <c r="I308" s="74"/>
      <c r="J308" s="74"/>
      <c r="K308" s="83"/>
      <c r="L308" s="83"/>
      <c r="M308"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8"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8" s="74"/>
      <c r="P308" s="74"/>
      <c r="Q308" s="113">
        <f>IF(AND(TestingDataBldg10[[#This Row],[Remediation Material Costs]]="[enter $]",TestingDataBldg10[[#This Row],[Remediation Labor Costs]]="[enter $]"),"[autofill]",SUM(TestingDataBldg10[[#This Row],[Remediation Material Costs]:[Remediation Labor Costs]]))</f>
        <v>0</v>
      </c>
      <c r="R308" s="29"/>
    </row>
    <row r="309" spans="2:18" x14ac:dyDescent="0.25">
      <c r="B309" s="26"/>
      <c r="C309" s="30"/>
      <c r="D309" s="27"/>
      <c r="E309" s="28"/>
      <c r="F309" s="28"/>
      <c r="G309" s="28"/>
      <c r="H309" s="28"/>
      <c r="I309" s="74"/>
      <c r="J309" s="74"/>
      <c r="K309" s="83"/>
      <c r="L309" s="83"/>
      <c r="M309"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09"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09" s="74"/>
      <c r="P309" s="74"/>
      <c r="Q309" s="113">
        <f>IF(AND(TestingDataBldg10[[#This Row],[Remediation Material Costs]]="[enter $]",TestingDataBldg10[[#This Row],[Remediation Labor Costs]]="[enter $]"),"[autofill]",SUM(TestingDataBldg10[[#This Row],[Remediation Material Costs]:[Remediation Labor Costs]]))</f>
        <v>0</v>
      </c>
      <c r="R309" s="29"/>
    </row>
    <row r="310" spans="2:18" x14ac:dyDescent="0.25">
      <c r="B310" s="26"/>
      <c r="C310" s="30"/>
      <c r="D310" s="27"/>
      <c r="E310" s="28"/>
      <c r="F310" s="28"/>
      <c r="G310" s="28"/>
      <c r="H310" s="28"/>
      <c r="I310" s="74"/>
      <c r="J310" s="74"/>
      <c r="K310" s="83"/>
      <c r="L310" s="83"/>
      <c r="M310"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10"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10" s="74"/>
      <c r="P310" s="74"/>
      <c r="Q310" s="113">
        <f>IF(AND(TestingDataBldg10[[#This Row],[Remediation Material Costs]]="[enter $]",TestingDataBldg10[[#This Row],[Remediation Labor Costs]]="[enter $]"),"[autofill]",SUM(TestingDataBldg10[[#This Row],[Remediation Material Costs]:[Remediation Labor Costs]]))</f>
        <v>0</v>
      </c>
      <c r="R310" s="29"/>
    </row>
    <row r="311" spans="2:18" x14ac:dyDescent="0.25">
      <c r="B311" s="26"/>
      <c r="C311" s="30"/>
      <c r="D311" s="27"/>
      <c r="E311" s="28"/>
      <c r="F311" s="28"/>
      <c r="G311" s="28"/>
      <c r="H311" s="28"/>
      <c r="I311" s="74"/>
      <c r="J311" s="74"/>
      <c r="K311" s="83"/>
      <c r="L311" s="83"/>
      <c r="M311"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11"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11" s="74"/>
      <c r="P311" s="74"/>
      <c r="Q311" s="113">
        <f>IF(AND(TestingDataBldg10[[#This Row],[Remediation Material Costs]]="[enter $]",TestingDataBldg10[[#This Row],[Remediation Labor Costs]]="[enter $]"),"[autofill]",SUM(TestingDataBldg10[[#This Row],[Remediation Material Costs]:[Remediation Labor Costs]]))</f>
        <v>0</v>
      </c>
      <c r="R311" s="29"/>
    </row>
    <row r="312" spans="2:18" x14ac:dyDescent="0.25">
      <c r="B312" s="26"/>
      <c r="C312" s="30"/>
      <c r="D312" s="27"/>
      <c r="E312" s="28"/>
      <c r="F312" s="28"/>
      <c r="G312" s="28"/>
      <c r="H312" s="28"/>
      <c r="I312" s="74"/>
      <c r="J312" s="74"/>
      <c r="K312" s="83"/>
      <c r="L312" s="83"/>
      <c r="M312" s="112">
        <f>IF(AND(TestingDataBldg10[[#This Row],[Initial Test Result (ppb)]]="[result]",TestingDataBldg10[[#This Row],[Number of Retests]]="[retests]"),"[autofill]",IF(AND(TestingDataBldg10[[#This Row],[Initial Test Result (ppb)]]&lt;&gt;"",TestingDataBldg10[[#This Row],[Initial Test Result (ppb)]]&lt;&gt;"[result]"),IFERROR(VALUE(TestingDataBldg10[[#This Row],[Number of Retests]]),0)+1,IFERROR(VALUE(TestingDataBldg10[[#This Row],[Number of Retests]]),0)))</f>
        <v>0</v>
      </c>
      <c r="N312" s="113">
        <f>IF(AND(TestingDataBldg10[[#This Row],[Misc. Lab Costs]]="[enter $]",TestingDataBldg10[[#This Row],[Shipping Costs]]="[enter $]",TestingDataBldg10[[#This Row],[Lab Cost Per Initial Test]]="[enter $]"),"[autofill]",ROUND(IFERROR(VALUE(TestingDataBldg10[[#This Row],[Misc. Lab Costs]]),0)+IFERROR(VALUE(TestingDataBldg10[[#This Row],[Shipping Costs]]),0)+IFERROR(VALUE(TestingDataBldg10[[#This Row],[Lab Cost Per Initial Test]]),0)+IFERROR(TestingDataBldg10[[#This Row],[Lab Cost Per Retest]]*TestingDataBldg10[[#This Row],[Number of Retests]],0),2))</f>
        <v>0</v>
      </c>
      <c r="O312" s="85"/>
      <c r="P312" s="85"/>
      <c r="Q312" s="114">
        <f>IF(AND(TestingDataBldg10[[#This Row],[Remediation Material Costs]]="[enter $]",TestingDataBldg10[[#This Row],[Remediation Labor Costs]]="[enter $]"),"[autofill]",SUM(TestingDataBldg10[[#This Row],[Remediation Material Costs]:[Remediation Labor Costs]]))</f>
        <v>0</v>
      </c>
      <c r="R312" s="29"/>
    </row>
  </sheetData>
  <sheetProtection sheet="1" objects="1" scenarios="1"/>
  <mergeCells count="10">
    <mergeCell ref="D8:G8"/>
    <mergeCell ref="D10:E10"/>
    <mergeCell ref="K10:L10"/>
    <mergeCell ref="O10:P10"/>
    <mergeCell ref="B1:R1"/>
    <mergeCell ref="D4:G4"/>
    <mergeCell ref="K4:L4"/>
    <mergeCell ref="D5:G5"/>
    <mergeCell ref="K5:L5"/>
    <mergeCell ref="D7:G7"/>
  </mergeCells>
  <conditionalFormatting sqref="B13:B312">
    <cfRule type="expression" dxfId="30" priority="6">
      <formula>AND(COUNTIF($B$13:$B$312,$B13)&gt;1,$I13="",$J13="",$P13="")</formula>
    </cfRule>
  </conditionalFormatting>
  <conditionalFormatting sqref="B13:R13">
    <cfRule type="expression" dxfId="29" priority="5">
      <formula>FIND("[",B$13)&gt;0</formula>
    </cfRule>
  </conditionalFormatting>
  <conditionalFormatting sqref="C13:C312">
    <cfRule type="expression" dxfId="28" priority="7">
      <formula>AND(AND(MID(C13&amp;" ",9,1)="-",LEN(C13)=14)=FALSE,AND(MID(C13&amp;" ",10,1)="-",LEN(C13)=15)=FALSE,$C13&lt;&gt;"", $C13&lt;&gt;"[enter fixture ID]")</formula>
    </cfRule>
    <cfRule type="expression" dxfId="27" priority="8">
      <formula>COUNTIF($C$13:$C$312,$C13)&gt;1</formula>
    </cfRule>
  </conditionalFormatting>
  <conditionalFormatting sqref="C13:H312 K13:L312 O13:O312">
    <cfRule type="expression" dxfId="26" priority="10">
      <formula>OR(AND($I13&lt;&gt;"[enter $]",$I13&lt;&gt;""),AND($J13&lt;&gt;"[enter $]",$J13&lt;&gt;""),AND($P13&lt;&gt;"[enter $]",$P13&lt;&gt;""))</formula>
    </cfRule>
  </conditionalFormatting>
  <conditionalFormatting sqref="D3:D4">
    <cfRule type="expression" dxfId="25" priority="2">
      <formula>$D$4="Invalid Entity ID"</formula>
    </cfRule>
  </conditionalFormatting>
  <conditionalFormatting sqref="D7:D8 D10">
    <cfRule type="expression" dxfId="24" priority="4">
      <formula>FIND("enter",$D7)&gt;1</formula>
    </cfRule>
  </conditionalFormatting>
  <conditionalFormatting sqref="E13:E312 G13:G312">
    <cfRule type="expression" dxfId="23" priority="21">
      <formula>E13="ND"</formula>
    </cfRule>
    <cfRule type="expression" dxfId="22" priority="22">
      <formula>AND(VALUE(E13)&gt;5,VALUE(E13)&lt;10)</formula>
    </cfRule>
    <cfRule type="expression" dxfId="21" priority="23">
      <formula>AND(VALUE(E13)&gt;=10,VALUE(E13)&lt;15)</formula>
    </cfRule>
    <cfRule type="expression" dxfId="20" priority="24">
      <formula>VALUE(E13)&gt;=15</formula>
    </cfRule>
  </conditionalFormatting>
  <conditionalFormatting sqref="G3 D3:D5 M4:M5">
    <cfRule type="expression" dxfId="19" priority="1">
      <formula>D3="[autofill]"</formula>
    </cfRule>
  </conditionalFormatting>
  <conditionalFormatting sqref="G3 D5">
    <cfRule type="expression" dxfId="18" priority="3">
      <formula>$D$5="Invalid Entity ID"</formula>
    </cfRule>
  </conditionalFormatting>
  <conditionalFormatting sqref="H13:H312">
    <cfRule type="expression" dxfId="17" priority="16">
      <formula>AND($E13&lt;&gt;"",$E13&lt;&gt;"[result]",$O13&lt;&gt;"",$O13&lt;&gt;"[enter $]",OR($H13="",$H13="[select]"))</formula>
    </cfRule>
    <cfRule type="expression" dxfId="16" priority="17">
      <formula>AND($F13&gt;0,$H13="")</formula>
    </cfRule>
    <cfRule type="cellIs" dxfId="15" priority="25" operator="equal">
      <formula>"FTO"</formula>
    </cfRule>
    <cfRule type="expression" dxfId="14" priority="26">
      <formula>OR($H13="FS-RDT",$H13="Other",FIND("RB",$H13)&gt;0)</formula>
    </cfRule>
    <cfRule type="containsText" dxfId="13" priority="27" operator="containsText" text="IF">
      <formula>NOT(ISERROR(SEARCH("IF",H13)))</formula>
    </cfRule>
    <cfRule type="cellIs" dxfId="12" priority="28" operator="equal">
      <formula>"Remove"</formula>
    </cfRule>
  </conditionalFormatting>
  <conditionalFormatting sqref="I13:I312 P13:P312">
    <cfRule type="expression" dxfId="11" priority="13">
      <formula>AND($J13&lt;&gt;"[enter $]",$J13&lt;&gt;"")</formula>
    </cfRule>
  </conditionalFormatting>
  <conditionalFormatting sqref="I13:J312 P13:P312">
    <cfRule type="expression" dxfId="10" priority="11">
      <formula>AND(COUNT($I13, "&gt;0")+COUNT($J13, "&gt;0")+COUNT($P13, "&gt;0")&gt;1,I13&gt;0)</formula>
    </cfRule>
    <cfRule type="expression" dxfId="9" priority="14">
      <formula>AND($E13&lt;&gt;"[result]",$E13&lt;&gt;"")</formula>
    </cfRule>
  </conditionalFormatting>
  <conditionalFormatting sqref="I13:J312">
    <cfRule type="expression" dxfId="8" priority="12">
      <formula>AND($P13&lt;&gt;"[enter $]",$P13&lt;&gt;"")</formula>
    </cfRule>
  </conditionalFormatting>
  <conditionalFormatting sqref="J13:J312 P13:P312">
    <cfRule type="expression" dxfId="7" priority="15">
      <formula>AND($I13&lt;&gt;"[enter $]",$I13&lt;&gt;"")</formula>
    </cfRule>
  </conditionalFormatting>
  <conditionalFormatting sqref="K13:K312">
    <cfRule type="expression" dxfId="6" priority="18">
      <formula>AND($E13&lt;&gt;"[result]",$E13&lt;&gt;"",$K13="")</formula>
    </cfRule>
  </conditionalFormatting>
  <conditionalFormatting sqref="L13:L312">
    <cfRule type="expression" dxfId="5" priority="19">
      <formula>AND($F13&lt;&gt;"[retests]",$F13&lt;&gt;"",$L13="")</formula>
    </cfRule>
  </conditionalFormatting>
  <conditionalFormatting sqref="M13:N312 Q13:Q312">
    <cfRule type="cellIs" dxfId="4" priority="29" operator="equal">
      <formula>0</formula>
    </cfRule>
  </conditionalFormatting>
  <conditionalFormatting sqref="N13:N312">
    <cfRule type="expression" dxfId="3" priority="9">
      <formula>$N13&lt;&gt;""</formula>
    </cfRule>
  </conditionalFormatting>
  <conditionalFormatting sqref="R13:R312">
    <cfRule type="expression" dxfId="2" priority="20">
      <formula>AND($H13="Other",$R13="")</formula>
    </cfRule>
  </conditionalFormatting>
  <dataValidations count="19">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 sqref="P13" xr:uid="{3C66DA8A-E7AA-457D-91DF-511366661122}"/>
    <dataValidation allowBlank="1" showInputMessage="1" showErrorMessage="1" prompt="To be completed ONLY IF awarded a separate Lead in Water Remediation Grant:_x000a__x000a_Enter the total labor costs for remediation of all fixtures listed on a separate row with &quot;Remediation Labor Costs&quot; in the Fixture Location / Expense Description column._x000a_" sqref="P14:P17" xr:uid="{404FB4C3-D49D-48BB-8915-4A6FA43BD1BD}"/>
    <dataValidation allowBlank="1" showInputMessage="1" showErrorMessage="1" prompt="To be completed ONLY IF awarded a separate Lead in Water Remediation Grant:_x000a__x000a_Enter the total cost of materials, supplies, and equipment to remediate each individual fixture, if applicable. " sqref="O13:O17" xr:uid="{D7700941-27F0-4120-8EB5-564F1C46E643}"/>
    <dataValidation allowBlank="1" showInputMessage="1" showErrorMessage="1" prompt="To populate this field, enter data in the corresponding field at the top of the &quot;START HERE&quot; tab." sqref="D3:D5 G3" xr:uid="{2A87686C-02A9-4EAC-825F-05B6CB2BE53F}"/>
    <dataValidation allowBlank="1" showInputMessage="1" showErrorMessage="1" promptTitle="DO NOT OVERWRITE THIS CELL. " prompt="It will automatically calculate based on data entered in the previous columns. " sqref="M13:N312 Q13:Q312" xr:uid="{A4E31F13-6973-47B7-835E-B56E27AD99CD}"/>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13:C312" xr:uid="{FCBA3282-1860-49E1-802B-1DD33A903B7F}">
      <formula1>OR(AND(MID(C13&amp;" ",9,1)="-",LEN(C13)=14),AND(MID(C13&amp;" ",10,1)="-",LEN(C13)=15))+(C13="[enter fixture ID]   ")</formula1>
    </dataValidation>
    <dataValidation allowBlank="1" showInputMessage="1" showErrorMessage="1" prompt="Enter any applicable notes here" sqref="R13:R17" xr:uid="{45E230B0-BB35-429E-A568-65EFEF16DF6B}"/>
    <dataValidation allowBlank="1" showInputMessage="1" showErrorMessage="1" prompt="Enter the per-sample cost of any retests performed for this fixture." sqref="L13:L17" xr:uid="{F5947FAF-0317-4231-8087-8F5A43431DE5}"/>
    <dataValidation allowBlank="1" showInputMessage="1" showErrorMessage="1" prompt="Enter the per-sample cost for the INITIAL sample." sqref="K13:K17" xr:uid="{1BED79AF-B151-4EC9-989B-6D296262977F}"/>
    <dataValidation allowBlank="1" showInputMessage="1" showErrorMessage="1" prompt="Enter any shipping or mileage costs associated with getting the samples to the lab. _x000a__x000a_*NOTE: These costs should be entered on a separate row with a description of the expense in the &quot;Fixture Location / Expense Description&quot; column." sqref="J13:J17" xr:uid="{5C3D76BD-331C-4940-9B4B-6FA1051999A2}"/>
    <dataValidation allowBlank="1" showInputMessage="1" showErrorMessage="1" prompt="Enter any other costs associated with testing (metal digestion, rush fees, etc.). _x000a__x000a_*NOTE: These costs should be entered on a separate row with a description of the expense in the &quot;Fixture Location / Expense Description&quot; column." sqref="I13:I17" xr:uid="{20EA7D8F-62A8-4F13-983C-D20874315359}"/>
    <dataValidation allowBlank="1" showInputMessage="1" showErrorMessage="1" prompt="If additional samples were tested from this fixture, enter the final test result." sqref="G13:G17" xr:uid="{EA53259B-BCB2-461D-90D3-55780337F5EA}"/>
    <dataValidation allowBlank="1" showInputMessage="1" showErrorMessage="1" prompt="If applicable, enter the number of additional samples tested from this fixture." sqref="F13:F17" xr:uid="{814AD5CE-5F6C-4A90-934C-647667F974B2}"/>
    <dataValidation allowBlank="1" showInputMessage="1" showErrorMessage="1" prompt="Enter the test result for the initial sample in parts per billion (ppb). Do NOT type in ppb after the number. _x000a__x000a_Enter &quot;ND&quot; for non-detect._x000a__x000a_Example Values: ND, &lt;1, 3.56, 20" sqref="E13:E17" xr:uid="{16EBB06A-7AA0-4ABC-BB38-A7C1FED06484}"/>
    <dataValidation allowBlank="1" showInputMessage="1" showErrorMessage="1" prompt="Enter the date the initial sample was COLLECTED (not tested by the lab)" sqref="D13:D17" xr:uid="{0F6B0FAB-343B-4F70-AE3D-D794F533290F}"/>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B13:B17" xr:uid="{30CF88DF-50A7-4DD1-9C1F-5277B8065F22}"/>
    <dataValidation allowBlank="1" showInputMessage="1" showErrorMessage="1" promptTitle="Building ID #" prompt="Enter the Building ID # assigned to this building in the ODE School Facilities Building Collection. See the &quot;START HERE&quot; tab for more information." sqref="D7" xr:uid="{AA30544A-F372-44B7-B796-50BDDA85BDFB}"/>
    <dataValidation allowBlank="1" showInputMessage="1" showErrorMessage="1" promptTitle="Building Name" prompt="Enter the building name as it is reported in the ODE School Facilities Building Collection. See the &quot;START HERE&quot; tab for more information." sqref="D8:G8" xr:uid="{E7B8D8D4-ECEF-42AD-9FCD-5FDC68F5D18A}"/>
    <dataValidation allowBlank="1" showInputMessage="1" showErrorMessage="1" promptTitle="Minimum Reporting Level (MRL)" prompt="Enter the minimum value of lead that can be detected in a sample in parts per billion (ppb) as reported in the lab results" sqref="D10:E10" xr:uid="{76C7A832-8170-45C5-8403-AB502EC8F8C4}"/>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FF7B82E7-E638-4BF9-9E9C-46F60D4BA4F0}">
          <x14:formula1>
            <xm:f>'Remediation Action Codes'!$C$3:$C$30</xm:f>
          </x14:formula1>
          <xm:sqref>H18:H312</xm:sqref>
        </x14:dataValidation>
        <x14:dataValidation type="list" allowBlank="1" showInputMessage="1" prompt="If applicable, identify the corrective action taken to remediate this fixture by choosing the correct code from the dropdown. _x000a__x000a_A list of available codes and definitions can be found to the right of this table or on the &quot;Remediation Action Codes&quot; tab." xr:uid="{457BB118-1191-433E-998A-DCDD91CFB62D}">
          <x14:formula1>
            <xm:f>'Remediation Action Codes'!$C$3:$C$30</xm:f>
          </x14:formula1>
          <xm:sqref>H13:H17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32FB7-FC04-41E5-9C51-C4FC93ACFAF5}">
  <sheetPr>
    <tabColor theme="0" tint="-0.249977111117893"/>
  </sheetPr>
  <dimension ref="A1:D30"/>
  <sheetViews>
    <sheetView showGridLines="0" showRowColHeaders="0" workbookViewId="0"/>
  </sheetViews>
  <sheetFormatPr defaultRowHeight="15" x14ac:dyDescent="0.25"/>
  <cols>
    <col min="1" max="1" width="2.7109375" style="12" customWidth="1"/>
    <col min="2" max="2" width="51.7109375" bestFit="1" customWidth="1"/>
    <col min="3" max="3" width="14.7109375" bestFit="1" customWidth="1"/>
    <col min="4" max="4" width="67.140625" customWidth="1"/>
  </cols>
  <sheetData>
    <row r="1" spans="1:4" x14ac:dyDescent="0.25">
      <c r="A1" s="12" t="s">
        <v>10</v>
      </c>
      <c r="C1" s="12" t="s">
        <v>10</v>
      </c>
    </row>
    <row r="2" spans="1:4" ht="15.75" x14ac:dyDescent="0.25">
      <c r="A2" s="12" t="s">
        <v>10</v>
      </c>
      <c r="B2" s="18" t="s">
        <v>1682</v>
      </c>
      <c r="C2" s="2" t="s">
        <v>402</v>
      </c>
      <c r="D2" s="18" t="s">
        <v>29</v>
      </c>
    </row>
    <row r="3" spans="1:4" x14ac:dyDescent="0.25">
      <c r="B3" s="19" t="s">
        <v>466</v>
      </c>
      <c r="C3" s="13" t="s">
        <v>418</v>
      </c>
      <c r="D3" s="19"/>
    </row>
    <row r="4" spans="1:4" x14ac:dyDescent="0.25">
      <c r="B4" s="19" t="s">
        <v>465</v>
      </c>
      <c r="C4" s="13" t="s">
        <v>419</v>
      </c>
      <c r="D4" s="19"/>
    </row>
    <row r="5" spans="1:4" x14ac:dyDescent="0.25">
      <c r="B5" s="19" t="s">
        <v>464</v>
      </c>
      <c r="C5" s="13" t="s">
        <v>420</v>
      </c>
      <c r="D5" s="19"/>
    </row>
    <row r="6" spans="1:4" x14ac:dyDescent="0.25">
      <c r="B6" s="19" t="s">
        <v>463</v>
      </c>
      <c r="C6" s="13" t="s">
        <v>423</v>
      </c>
      <c r="D6" s="19"/>
    </row>
    <row r="7" spans="1:4" x14ac:dyDescent="0.25">
      <c r="B7" s="19" t="s">
        <v>462</v>
      </c>
      <c r="C7" s="13" t="s">
        <v>424</v>
      </c>
      <c r="D7" s="19"/>
    </row>
    <row r="8" spans="1:4" x14ac:dyDescent="0.25">
      <c r="B8" s="19" t="s">
        <v>461</v>
      </c>
      <c r="C8" s="13" t="s">
        <v>425</v>
      </c>
      <c r="D8" s="19"/>
    </row>
    <row r="9" spans="1:4" x14ac:dyDescent="0.25">
      <c r="B9" s="19" t="s">
        <v>460</v>
      </c>
      <c r="C9" s="13" t="s">
        <v>421</v>
      </c>
      <c r="D9" s="19"/>
    </row>
    <row r="10" spans="1:4" x14ac:dyDescent="0.25">
      <c r="B10" s="19" t="s">
        <v>459</v>
      </c>
      <c r="C10" s="14" t="s">
        <v>415</v>
      </c>
      <c r="D10" s="21" t="s">
        <v>439</v>
      </c>
    </row>
    <row r="11" spans="1:4" x14ac:dyDescent="0.25">
      <c r="B11" s="19" t="s">
        <v>458</v>
      </c>
      <c r="C11" s="16" t="s">
        <v>416</v>
      </c>
      <c r="D11" s="19" t="s">
        <v>30</v>
      </c>
    </row>
    <row r="12" spans="1:4" x14ac:dyDescent="0.25">
      <c r="B12" s="19" t="s">
        <v>457</v>
      </c>
      <c r="C12" s="15" t="s">
        <v>422</v>
      </c>
      <c r="D12" s="22" t="s">
        <v>441</v>
      </c>
    </row>
    <row r="13" spans="1:4" x14ac:dyDescent="0.25">
      <c r="B13" s="19" t="s">
        <v>456</v>
      </c>
      <c r="C13" s="16" t="s">
        <v>426</v>
      </c>
      <c r="D13" s="19" t="s">
        <v>30</v>
      </c>
    </row>
    <row r="14" spans="1:4" x14ac:dyDescent="0.25">
      <c r="B14" s="19" t="s">
        <v>455</v>
      </c>
      <c r="C14" s="16" t="s">
        <v>427</v>
      </c>
      <c r="D14" s="19" t="s">
        <v>30</v>
      </c>
    </row>
    <row r="15" spans="1:4" x14ac:dyDescent="0.25">
      <c r="B15" s="19" t="s">
        <v>454</v>
      </c>
      <c r="C15" s="16" t="s">
        <v>428</v>
      </c>
      <c r="D15" s="19" t="s">
        <v>30</v>
      </c>
    </row>
    <row r="16" spans="1:4" x14ac:dyDescent="0.25">
      <c r="B16" s="19" t="s">
        <v>453</v>
      </c>
      <c r="C16" s="16" t="s">
        <v>429</v>
      </c>
      <c r="D16" s="19" t="s">
        <v>30</v>
      </c>
    </row>
    <row r="17" spans="2:4" x14ac:dyDescent="0.25">
      <c r="B17" s="19" t="s">
        <v>452</v>
      </c>
      <c r="C17" s="16" t="s">
        <v>430</v>
      </c>
      <c r="D17" s="19" t="s">
        <v>30</v>
      </c>
    </row>
    <row r="18" spans="2:4" x14ac:dyDescent="0.25">
      <c r="B18" s="19" t="s">
        <v>451</v>
      </c>
      <c r="C18" s="16" t="s">
        <v>431</v>
      </c>
      <c r="D18" s="19" t="s">
        <v>30</v>
      </c>
    </row>
    <row r="19" spans="2:4" x14ac:dyDescent="0.25">
      <c r="B19" s="19" t="s">
        <v>450</v>
      </c>
      <c r="C19" s="16" t="s">
        <v>432</v>
      </c>
      <c r="D19" s="19" t="s">
        <v>30</v>
      </c>
    </row>
    <row r="20" spans="2:4" x14ac:dyDescent="0.25">
      <c r="B20" s="19" t="s">
        <v>449</v>
      </c>
      <c r="C20" s="14" t="s">
        <v>433</v>
      </c>
      <c r="D20" s="21" t="s">
        <v>440</v>
      </c>
    </row>
    <row r="21" spans="2:4" x14ac:dyDescent="0.25">
      <c r="B21" s="19" t="s">
        <v>448</v>
      </c>
      <c r="C21" s="14" t="s">
        <v>434</v>
      </c>
      <c r="D21" s="21" t="s">
        <v>440</v>
      </c>
    </row>
    <row r="22" spans="2:4" x14ac:dyDescent="0.25">
      <c r="B22" s="19" t="s">
        <v>447</v>
      </c>
      <c r="C22" s="14" t="s">
        <v>435</v>
      </c>
      <c r="D22" s="21" t="s">
        <v>440</v>
      </c>
    </row>
    <row r="23" spans="2:4" x14ac:dyDescent="0.25">
      <c r="B23" s="19" t="s">
        <v>446</v>
      </c>
      <c r="C23" s="15" t="s">
        <v>436</v>
      </c>
      <c r="D23" s="22" t="s">
        <v>441</v>
      </c>
    </row>
    <row r="24" spans="2:4" x14ac:dyDescent="0.25">
      <c r="B24" s="19" t="s">
        <v>445</v>
      </c>
      <c r="C24" s="15" t="s">
        <v>437</v>
      </c>
      <c r="D24" s="22" t="s">
        <v>441</v>
      </c>
    </row>
    <row r="25" spans="2:4" x14ac:dyDescent="0.25">
      <c r="B25" s="19" t="s">
        <v>468</v>
      </c>
      <c r="C25" s="15" t="s">
        <v>438</v>
      </c>
      <c r="D25" s="22" t="s">
        <v>441</v>
      </c>
    </row>
    <row r="26" spans="2:4" x14ac:dyDescent="0.25">
      <c r="B26" s="19" t="s">
        <v>444</v>
      </c>
      <c r="C26" s="14" t="s">
        <v>417</v>
      </c>
      <c r="D26" s="21" t="s">
        <v>439</v>
      </c>
    </row>
    <row r="27" spans="2:4" x14ac:dyDescent="0.25">
      <c r="B27" s="19" t="s">
        <v>442</v>
      </c>
      <c r="C27" s="17" t="s">
        <v>32</v>
      </c>
      <c r="D27" s="19"/>
    </row>
    <row r="28" spans="2:4" x14ac:dyDescent="0.25">
      <c r="B28" s="19" t="s">
        <v>443</v>
      </c>
      <c r="C28" s="14" t="s">
        <v>31</v>
      </c>
      <c r="D28" s="21" t="s">
        <v>467</v>
      </c>
    </row>
    <row r="29" spans="2:4" ht="16.5" customHeight="1" x14ac:dyDescent="0.25">
      <c r="B29" s="20" t="s">
        <v>33</v>
      </c>
      <c r="C29" s="43" t="s">
        <v>34</v>
      </c>
      <c r="D29" s="19" t="s">
        <v>1660</v>
      </c>
    </row>
    <row r="30" spans="2:4" x14ac:dyDescent="0.25">
      <c r="C30" s="12" t="s">
        <v>1654</v>
      </c>
    </row>
  </sheetData>
  <sheetProtection sheet="1" objects="1" scenarios="1"/>
  <pageMargins left="0.7" right="0.7" top="0.75" bottom="0.75" header="0.3" footer="0.3"/>
  <pageSetup orientation="portrait" horizontalDpi="1200" verticalDpi="12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0" tint="-0.249977111117893"/>
  </sheetPr>
  <dimension ref="A1:B14"/>
  <sheetViews>
    <sheetView showGridLines="0" showRowColHeaders="0" zoomScaleNormal="100" workbookViewId="0"/>
  </sheetViews>
  <sheetFormatPr defaultRowHeight="15" x14ac:dyDescent="0.25"/>
  <cols>
    <col min="1" max="1" width="2.7109375" style="12" customWidth="1"/>
    <col min="2" max="2" width="29.7109375" customWidth="1"/>
    <col min="3" max="3" width="20.85546875" customWidth="1"/>
  </cols>
  <sheetData>
    <row r="1" spans="1:2" x14ac:dyDescent="0.25">
      <c r="A1" s="12" t="s">
        <v>10</v>
      </c>
    </row>
    <row r="2" spans="1:2" ht="32.25" thickBot="1" x14ac:dyDescent="0.3">
      <c r="A2" s="12" t="s">
        <v>10</v>
      </c>
      <c r="B2" s="23" t="s">
        <v>408</v>
      </c>
    </row>
    <row r="3" spans="1:2" ht="15.75" customHeight="1" x14ac:dyDescent="0.25">
      <c r="B3" s="94" t="s">
        <v>410</v>
      </c>
    </row>
    <row r="4" spans="1:2" ht="15.75" customHeight="1" x14ac:dyDescent="0.25">
      <c r="B4" s="95" t="s">
        <v>411</v>
      </c>
    </row>
    <row r="5" spans="1:2" ht="15.75" customHeight="1" x14ac:dyDescent="0.25">
      <c r="B5" s="96" t="s">
        <v>414</v>
      </c>
    </row>
    <row r="6" spans="1:2" ht="15.75" customHeight="1" x14ac:dyDescent="0.25">
      <c r="B6" s="95" t="s">
        <v>5</v>
      </c>
    </row>
    <row r="7" spans="1:2" ht="15.75" customHeight="1" x14ac:dyDescent="0.25">
      <c r="B7" s="95" t="s">
        <v>4</v>
      </c>
    </row>
    <row r="8" spans="1:2" ht="15.75" customHeight="1" x14ac:dyDescent="0.25">
      <c r="B8" s="95" t="s">
        <v>409</v>
      </c>
    </row>
    <row r="9" spans="1:2" ht="15.75" customHeight="1" x14ac:dyDescent="0.25">
      <c r="B9" s="95" t="s">
        <v>7</v>
      </c>
    </row>
    <row r="10" spans="1:2" ht="15.75" customHeight="1" x14ac:dyDescent="0.25">
      <c r="B10" s="95" t="s">
        <v>3</v>
      </c>
    </row>
    <row r="11" spans="1:2" ht="15.75" customHeight="1" x14ac:dyDescent="0.25">
      <c r="B11" s="95" t="s">
        <v>6</v>
      </c>
    </row>
    <row r="12" spans="1:2" ht="15.75" customHeight="1" x14ac:dyDescent="0.25">
      <c r="B12" s="95" t="s">
        <v>412</v>
      </c>
    </row>
    <row r="13" spans="1:2" ht="15.75" customHeight="1" x14ac:dyDescent="0.25">
      <c r="B13" s="96" t="s">
        <v>413</v>
      </c>
    </row>
    <row r="14" spans="1:2" ht="15.75" customHeight="1" x14ac:dyDescent="0.25">
      <c r="B14" s="97" t="s">
        <v>8</v>
      </c>
    </row>
  </sheetData>
  <sheetProtection sheet="1" objects="1" scenarios="1"/>
  <pageMargins left="0.7" right="0.7" top="0.75" bottom="0.75" header="0.3" footer="0.3"/>
  <pageSetup orientation="portrait" horizontalDpi="300" verticalDpi="3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F1492"/>
  <sheetViews>
    <sheetView showGridLines="0" showRowColHeaders="0" workbookViewId="0"/>
  </sheetViews>
  <sheetFormatPr defaultRowHeight="15" x14ac:dyDescent="0.25"/>
  <cols>
    <col min="1" max="1" width="3" style="54" customWidth="1"/>
    <col min="2" max="2" width="9" style="54" bestFit="1" customWidth="1"/>
    <col min="3" max="3" width="32" style="54" bestFit="1" customWidth="1"/>
    <col min="4" max="4" width="9.140625" style="54" bestFit="1" customWidth="1"/>
    <col min="5" max="5" width="53.5703125" style="54" bestFit="1" customWidth="1"/>
    <col min="6" max="6" width="2.85546875" style="54" customWidth="1"/>
    <col min="7" max="16384" width="9.140625" style="54"/>
  </cols>
  <sheetData>
    <row r="1" spans="1:6" x14ac:dyDescent="0.25">
      <c r="A1" s="57" t="s">
        <v>10</v>
      </c>
      <c r="B1" s="57"/>
      <c r="C1" s="57" t="s">
        <v>10</v>
      </c>
      <c r="D1" s="57"/>
      <c r="E1" s="57"/>
    </row>
    <row r="2" spans="1:6" x14ac:dyDescent="0.25">
      <c r="A2" s="57" t="s">
        <v>10</v>
      </c>
      <c r="B2" s="130" t="s">
        <v>538</v>
      </c>
      <c r="C2" s="130" t="s">
        <v>1624</v>
      </c>
      <c r="D2" s="130" t="s">
        <v>539</v>
      </c>
      <c r="E2" s="58" t="s">
        <v>540</v>
      </c>
      <c r="F2" s="55"/>
    </row>
    <row r="3" spans="1:6" x14ac:dyDescent="0.25">
      <c r="A3" s="57" t="s">
        <v>10</v>
      </c>
      <c r="B3" s="98" t="s">
        <v>541</v>
      </c>
      <c r="C3" s="99" t="s">
        <v>541</v>
      </c>
      <c r="D3" s="100" t="s">
        <v>542</v>
      </c>
      <c r="E3" s="107" t="s">
        <v>1739</v>
      </c>
      <c r="F3" s="55"/>
    </row>
    <row r="4" spans="1:6" x14ac:dyDescent="0.25">
      <c r="B4" s="101">
        <v>2063</v>
      </c>
      <c r="C4" s="102" t="s">
        <v>35</v>
      </c>
      <c r="D4" s="103">
        <v>2063</v>
      </c>
      <c r="E4" s="108" t="s">
        <v>35</v>
      </c>
      <c r="F4" s="55"/>
    </row>
    <row r="5" spans="1:6" x14ac:dyDescent="0.25">
      <c r="B5" s="101">
        <v>2063</v>
      </c>
      <c r="C5" s="102" t="s">
        <v>35</v>
      </c>
      <c r="D5" s="103">
        <v>498</v>
      </c>
      <c r="E5" s="108" t="s">
        <v>543</v>
      </c>
      <c r="F5" s="55"/>
    </row>
    <row r="6" spans="1:6" x14ac:dyDescent="0.25">
      <c r="B6" s="101">
        <v>2113</v>
      </c>
      <c r="C6" s="102" t="s">
        <v>37</v>
      </c>
      <c r="D6" s="103">
        <v>2113</v>
      </c>
      <c r="E6" s="108" t="s">
        <v>37</v>
      </c>
      <c r="F6" s="55"/>
    </row>
    <row r="7" spans="1:6" x14ac:dyDescent="0.25">
      <c r="B7" s="101">
        <v>2113</v>
      </c>
      <c r="C7" s="102" t="s">
        <v>37</v>
      </c>
      <c r="D7" s="103">
        <v>707</v>
      </c>
      <c r="E7" s="108" t="s">
        <v>544</v>
      </c>
      <c r="F7" s="55"/>
    </row>
    <row r="8" spans="1:6" x14ac:dyDescent="0.25">
      <c r="B8" s="101">
        <v>2113</v>
      </c>
      <c r="C8" s="102" t="s">
        <v>37</v>
      </c>
      <c r="D8" s="103">
        <v>708</v>
      </c>
      <c r="E8" s="108" t="s">
        <v>545</v>
      </c>
      <c r="F8" s="55"/>
    </row>
    <row r="9" spans="1:6" x14ac:dyDescent="0.25">
      <c r="B9" s="104">
        <v>1899</v>
      </c>
      <c r="C9" s="105" t="s">
        <v>39</v>
      </c>
      <c r="D9" s="106">
        <v>1899</v>
      </c>
      <c r="E9" s="109" t="s">
        <v>39</v>
      </c>
      <c r="F9" s="55"/>
    </row>
    <row r="10" spans="1:6" x14ac:dyDescent="0.25">
      <c r="B10" s="131">
        <v>1899</v>
      </c>
      <c r="C10" s="132" t="s">
        <v>39</v>
      </c>
      <c r="D10" s="133">
        <v>17</v>
      </c>
      <c r="E10" s="134" t="s">
        <v>40</v>
      </c>
      <c r="F10" s="55"/>
    </row>
    <row r="11" spans="1:6" x14ac:dyDescent="0.25">
      <c r="B11" s="131">
        <v>2252</v>
      </c>
      <c r="C11" s="132" t="s">
        <v>41</v>
      </c>
      <c r="D11" s="133">
        <v>2252</v>
      </c>
      <c r="E11" s="134" t="s">
        <v>41</v>
      </c>
      <c r="F11" s="55"/>
    </row>
    <row r="12" spans="1:6" x14ac:dyDescent="0.25">
      <c r="B12" s="131">
        <v>2252</v>
      </c>
      <c r="C12" s="132" t="s">
        <v>41</v>
      </c>
      <c r="D12" s="133">
        <v>1208</v>
      </c>
      <c r="E12" s="134" t="s">
        <v>546</v>
      </c>
      <c r="F12" s="55"/>
    </row>
    <row r="13" spans="1:6" x14ac:dyDescent="0.25">
      <c r="B13" s="131">
        <v>2252</v>
      </c>
      <c r="C13" s="132" t="s">
        <v>41</v>
      </c>
      <c r="D13" s="133">
        <v>1210</v>
      </c>
      <c r="E13" s="134" t="s">
        <v>547</v>
      </c>
      <c r="F13" s="55"/>
    </row>
    <row r="14" spans="1:6" x14ac:dyDescent="0.25">
      <c r="B14" s="131">
        <v>2252</v>
      </c>
      <c r="C14" s="132" t="s">
        <v>41</v>
      </c>
      <c r="D14" s="133">
        <v>1209</v>
      </c>
      <c r="E14" s="134" t="s">
        <v>548</v>
      </c>
      <c r="F14" s="55"/>
    </row>
    <row r="15" spans="1:6" x14ac:dyDescent="0.25">
      <c r="B15" s="131">
        <v>2111</v>
      </c>
      <c r="C15" s="132" t="s">
        <v>43</v>
      </c>
      <c r="D15" s="133">
        <v>2111</v>
      </c>
      <c r="E15" s="134" t="s">
        <v>43</v>
      </c>
      <c r="F15" s="55"/>
    </row>
    <row r="16" spans="1:6" x14ac:dyDescent="0.25">
      <c r="B16" s="131">
        <v>2111</v>
      </c>
      <c r="C16" s="132" t="s">
        <v>43</v>
      </c>
      <c r="D16" s="133">
        <v>705</v>
      </c>
      <c r="E16" s="134" t="s">
        <v>42</v>
      </c>
      <c r="F16" s="55"/>
    </row>
    <row r="17" spans="2:6" x14ac:dyDescent="0.25">
      <c r="B17" s="131">
        <v>2005</v>
      </c>
      <c r="C17" s="132" t="s">
        <v>45</v>
      </c>
      <c r="D17" s="133">
        <v>2005</v>
      </c>
      <c r="E17" s="134" t="s">
        <v>45</v>
      </c>
      <c r="F17" s="55"/>
    </row>
    <row r="18" spans="2:6" x14ac:dyDescent="0.25">
      <c r="B18" s="131">
        <v>2005</v>
      </c>
      <c r="C18" s="132" t="s">
        <v>45</v>
      </c>
      <c r="D18" s="133">
        <v>323</v>
      </c>
      <c r="E18" s="134" t="s">
        <v>46</v>
      </c>
      <c r="F18" s="55"/>
    </row>
    <row r="19" spans="2:6" x14ac:dyDescent="0.25">
      <c r="B19" s="131">
        <v>2115</v>
      </c>
      <c r="C19" s="132" t="s">
        <v>47</v>
      </c>
      <c r="D19" s="133">
        <v>2115</v>
      </c>
      <c r="E19" s="134" t="s">
        <v>47</v>
      </c>
      <c r="F19" s="55"/>
    </row>
    <row r="20" spans="2:6" x14ac:dyDescent="0.25">
      <c r="B20" s="131">
        <v>2115</v>
      </c>
      <c r="C20" s="132" t="s">
        <v>47</v>
      </c>
      <c r="D20" s="133">
        <v>711</v>
      </c>
      <c r="E20" s="134" t="s">
        <v>549</v>
      </c>
      <c r="F20" s="55"/>
    </row>
    <row r="21" spans="2:6" x14ac:dyDescent="0.25">
      <c r="B21" s="131">
        <v>2041</v>
      </c>
      <c r="C21" s="132" t="s">
        <v>48</v>
      </c>
      <c r="D21" s="133">
        <v>2041</v>
      </c>
      <c r="E21" s="134" t="s">
        <v>48</v>
      </c>
      <c r="F21" s="55"/>
    </row>
    <row r="22" spans="2:6" x14ac:dyDescent="0.25">
      <c r="B22" s="131">
        <v>2041</v>
      </c>
      <c r="C22" s="132" t="s">
        <v>48</v>
      </c>
      <c r="D22" s="133">
        <v>381</v>
      </c>
      <c r="E22" s="134" t="s">
        <v>550</v>
      </c>
      <c r="F22" s="55"/>
    </row>
    <row r="23" spans="2:6" x14ac:dyDescent="0.25">
      <c r="B23" s="131">
        <v>2041</v>
      </c>
      <c r="C23" s="132" t="s">
        <v>48</v>
      </c>
      <c r="D23" s="133">
        <v>380</v>
      </c>
      <c r="E23" s="134" t="s">
        <v>551</v>
      </c>
      <c r="F23" s="55"/>
    </row>
    <row r="24" spans="2:6" x14ac:dyDescent="0.25">
      <c r="B24" s="131">
        <v>2041</v>
      </c>
      <c r="C24" s="132" t="s">
        <v>48</v>
      </c>
      <c r="D24" s="133">
        <v>375</v>
      </c>
      <c r="E24" s="134" t="s">
        <v>552</v>
      </c>
      <c r="F24" s="55"/>
    </row>
    <row r="25" spans="2:6" x14ac:dyDescent="0.25">
      <c r="B25" s="131">
        <v>2041</v>
      </c>
      <c r="C25" s="132" t="s">
        <v>48</v>
      </c>
      <c r="D25" s="133">
        <v>377</v>
      </c>
      <c r="E25" s="134" t="s">
        <v>553</v>
      </c>
      <c r="F25" s="55"/>
    </row>
    <row r="26" spans="2:6" x14ac:dyDescent="0.25">
      <c r="B26" s="131">
        <v>2041</v>
      </c>
      <c r="C26" s="132" t="s">
        <v>48</v>
      </c>
      <c r="D26" s="133">
        <v>4476</v>
      </c>
      <c r="E26" s="134" t="s">
        <v>554</v>
      </c>
      <c r="F26" s="55"/>
    </row>
    <row r="27" spans="2:6" x14ac:dyDescent="0.25">
      <c r="B27" s="131">
        <v>2041</v>
      </c>
      <c r="C27" s="132" t="s">
        <v>48</v>
      </c>
      <c r="D27" s="133">
        <v>379</v>
      </c>
      <c r="E27" s="134" t="s">
        <v>555</v>
      </c>
      <c r="F27" s="55"/>
    </row>
    <row r="28" spans="2:6" x14ac:dyDescent="0.25">
      <c r="B28" s="131">
        <v>2051</v>
      </c>
      <c r="C28" s="132" t="s">
        <v>50</v>
      </c>
      <c r="D28" s="133">
        <v>2051</v>
      </c>
      <c r="E28" s="134" t="s">
        <v>50</v>
      </c>
      <c r="F28" s="55"/>
    </row>
    <row r="29" spans="2:6" x14ac:dyDescent="0.25">
      <c r="B29" s="131">
        <v>2051</v>
      </c>
      <c r="C29" s="132" t="s">
        <v>50</v>
      </c>
      <c r="D29" s="133">
        <v>427</v>
      </c>
      <c r="E29" s="134" t="s">
        <v>556</v>
      </c>
      <c r="F29" s="55"/>
    </row>
    <row r="30" spans="2:6" x14ac:dyDescent="0.25">
      <c r="B30" s="131">
        <v>1933</v>
      </c>
      <c r="C30" s="132" t="s">
        <v>52</v>
      </c>
      <c r="D30" s="133">
        <v>1933</v>
      </c>
      <c r="E30" s="134" t="s">
        <v>52</v>
      </c>
      <c r="F30" s="55"/>
    </row>
    <row r="31" spans="2:6" x14ac:dyDescent="0.25">
      <c r="B31" s="131">
        <v>1933</v>
      </c>
      <c r="C31" s="132" t="s">
        <v>52</v>
      </c>
      <c r="D31" s="133">
        <v>143</v>
      </c>
      <c r="E31" s="134" t="s">
        <v>557</v>
      </c>
      <c r="F31" s="55"/>
    </row>
    <row r="32" spans="2:6" x14ac:dyDescent="0.25">
      <c r="B32" s="131">
        <v>1933</v>
      </c>
      <c r="C32" s="132" t="s">
        <v>52</v>
      </c>
      <c r="D32" s="133">
        <v>144</v>
      </c>
      <c r="E32" s="134" t="s">
        <v>558</v>
      </c>
      <c r="F32" s="55"/>
    </row>
    <row r="33" spans="2:6" x14ac:dyDescent="0.25">
      <c r="B33" s="131">
        <v>1933</v>
      </c>
      <c r="C33" s="132" t="s">
        <v>52</v>
      </c>
      <c r="D33" s="133">
        <v>146</v>
      </c>
      <c r="E33" s="134" t="s">
        <v>559</v>
      </c>
      <c r="F33" s="55"/>
    </row>
    <row r="34" spans="2:6" x14ac:dyDescent="0.25">
      <c r="B34" s="131">
        <v>1933</v>
      </c>
      <c r="C34" s="132" t="s">
        <v>52</v>
      </c>
      <c r="D34" s="133">
        <v>147</v>
      </c>
      <c r="E34" s="134" t="s">
        <v>560</v>
      </c>
      <c r="F34" s="55"/>
    </row>
    <row r="35" spans="2:6" x14ac:dyDescent="0.25">
      <c r="B35" s="131">
        <v>2208</v>
      </c>
      <c r="C35" s="132" t="s">
        <v>54</v>
      </c>
      <c r="D35" s="133">
        <v>2208</v>
      </c>
      <c r="E35" s="134" t="s">
        <v>54</v>
      </c>
      <c r="F35" s="55"/>
    </row>
    <row r="36" spans="2:6" x14ac:dyDescent="0.25">
      <c r="B36" s="131">
        <v>2208</v>
      </c>
      <c r="C36" s="132" t="s">
        <v>54</v>
      </c>
      <c r="D36" s="133">
        <v>1053</v>
      </c>
      <c r="E36" s="134" t="s">
        <v>561</v>
      </c>
      <c r="F36" s="55"/>
    </row>
    <row r="37" spans="2:6" x14ac:dyDescent="0.25">
      <c r="B37" s="131">
        <v>2208</v>
      </c>
      <c r="C37" s="132" t="s">
        <v>54</v>
      </c>
      <c r="D37" s="133">
        <v>1055</v>
      </c>
      <c r="E37" s="134" t="s">
        <v>562</v>
      </c>
      <c r="F37" s="55"/>
    </row>
    <row r="38" spans="2:6" x14ac:dyDescent="0.25">
      <c r="B38" s="131">
        <v>2208</v>
      </c>
      <c r="C38" s="132" t="s">
        <v>54</v>
      </c>
      <c r="D38" s="133">
        <v>1056</v>
      </c>
      <c r="E38" s="134" t="s">
        <v>563</v>
      </c>
      <c r="F38" s="55"/>
    </row>
    <row r="39" spans="2:6" x14ac:dyDescent="0.25">
      <c r="B39" s="131">
        <v>1894</v>
      </c>
      <c r="C39" s="132" t="s">
        <v>56</v>
      </c>
      <c r="D39" s="133">
        <v>1894</v>
      </c>
      <c r="E39" s="134" t="s">
        <v>56</v>
      </c>
      <c r="F39" s="55"/>
    </row>
    <row r="40" spans="2:6" x14ac:dyDescent="0.25">
      <c r="B40" s="131">
        <v>1894</v>
      </c>
      <c r="C40" s="132" t="s">
        <v>56</v>
      </c>
      <c r="D40" s="133">
        <v>4759</v>
      </c>
      <c r="E40" s="134" t="s">
        <v>51</v>
      </c>
      <c r="F40" s="55"/>
    </row>
    <row r="41" spans="2:6" x14ac:dyDescent="0.25">
      <c r="B41" s="131">
        <v>1894</v>
      </c>
      <c r="C41" s="132" t="s">
        <v>56</v>
      </c>
      <c r="D41" s="133">
        <v>5509</v>
      </c>
      <c r="E41" s="134" t="s">
        <v>564</v>
      </c>
      <c r="F41" s="55"/>
    </row>
    <row r="42" spans="2:6" x14ac:dyDescent="0.25">
      <c r="B42" s="131">
        <v>1894</v>
      </c>
      <c r="C42" s="132" t="s">
        <v>56</v>
      </c>
      <c r="D42" s="133">
        <v>8</v>
      </c>
      <c r="E42" s="134" t="s">
        <v>565</v>
      </c>
      <c r="F42" s="55"/>
    </row>
    <row r="43" spans="2:6" x14ac:dyDescent="0.25">
      <c r="B43" s="131">
        <v>1894</v>
      </c>
      <c r="C43" s="132" t="s">
        <v>56</v>
      </c>
      <c r="D43" s="133">
        <v>1</v>
      </c>
      <c r="E43" s="134" t="s">
        <v>566</v>
      </c>
      <c r="F43" s="55"/>
    </row>
    <row r="44" spans="2:6" x14ac:dyDescent="0.25">
      <c r="B44" s="131">
        <v>1894</v>
      </c>
      <c r="C44" s="132" t="s">
        <v>56</v>
      </c>
      <c r="D44" s="133">
        <v>5604</v>
      </c>
      <c r="E44" s="134" t="s">
        <v>567</v>
      </c>
      <c r="F44" s="55"/>
    </row>
    <row r="45" spans="2:6" x14ac:dyDescent="0.25">
      <c r="B45" s="131">
        <v>1894</v>
      </c>
      <c r="C45" s="132" t="s">
        <v>56</v>
      </c>
      <c r="D45" s="133">
        <v>4728</v>
      </c>
      <c r="E45" s="134" t="s">
        <v>53</v>
      </c>
      <c r="F45" s="55"/>
    </row>
    <row r="46" spans="2:6" x14ac:dyDescent="0.25">
      <c r="B46" s="131">
        <v>1894</v>
      </c>
      <c r="C46" s="132" t="s">
        <v>56</v>
      </c>
      <c r="D46" s="133">
        <v>2</v>
      </c>
      <c r="E46" s="134" t="s">
        <v>568</v>
      </c>
      <c r="F46" s="55"/>
    </row>
    <row r="47" spans="2:6" x14ac:dyDescent="0.25">
      <c r="B47" s="131">
        <v>1894</v>
      </c>
      <c r="C47" s="132" t="s">
        <v>56</v>
      </c>
      <c r="D47" s="133">
        <v>3493</v>
      </c>
      <c r="E47" s="134" t="s">
        <v>569</v>
      </c>
      <c r="F47" s="55"/>
    </row>
    <row r="48" spans="2:6" x14ac:dyDescent="0.25">
      <c r="B48" s="131">
        <v>1894</v>
      </c>
      <c r="C48" s="132" t="s">
        <v>56</v>
      </c>
      <c r="D48" s="133">
        <v>4</v>
      </c>
      <c r="E48" s="134" t="s">
        <v>570</v>
      </c>
      <c r="F48" s="55"/>
    </row>
    <row r="49" spans="2:6" x14ac:dyDescent="0.25">
      <c r="B49" s="131">
        <v>1894</v>
      </c>
      <c r="C49" s="132" t="s">
        <v>56</v>
      </c>
      <c r="D49" s="133">
        <v>5</v>
      </c>
      <c r="E49" s="134" t="s">
        <v>571</v>
      </c>
      <c r="F49" s="55"/>
    </row>
    <row r="50" spans="2:6" x14ac:dyDescent="0.25">
      <c r="B50" s="131">
        <v>1894</v>
      </c>
      <c r="C50" s="132" t="s">
        <v>56</v>
      </c>
      <c r="D50" s="133">
        <v>5491</v>
      </c>
      <c r="E50" s="134" t="s">
        <v>195</v>
      </c>
      <c r="F50" s="55"/>
    </row>
    <row r="51" spans="2:6" x14ac:dyDescent="0.25">
      <c r="B51" s="131">
        <v>1894</v>
      </c>
      <c r="C51" s="132" t="s">
        <v>56</v>
      </c>
      <c r="D51" s="133">
        <v>7</v>
      </c>
      <c r="E51" s="134" t="s">
        <v>572</v>
      </c>
      <c r="F51" s="55"/>
    </row>
    <row r="52" spans="2:6" x14ac:dyDescent="0.25">
      <c r="B52" s="131">
        <v>1969</v>
      </c>
      <c r="C52" s="132" t="s">
        <v>58</v>
      </c>
      <c r="D52" s="133">
        <v>1969</v>
      </c>
      <c r="E52" s="134" t="s">
        <v>58</v>
      </c>
      <c r="F52" s="55"/>
    </row>
    <row r="53" spans="2:6" x14ac:dyDescent="0.25">
      <c r="B53" s="131">
        <v>1969</v>
      </c>
      <c r="C53" s="132" t="s">
        <v>58</v>
      </c>
      <c r="D53" s="133">
        <v>218</v>
      </c>
      <c r="E53" s="134" t="s">
        <v>573</v>
      </c>
      <c r="F53" s="55"/>
    </row>
    <row r="54" spans="2:6" x14ac:dyDescent="0.25">
      <c r="B54" s="131">
        <v>1969</v>
      </c>
      <c r="C54" s="132" t="s">
        <v>58</v>
      </c>
      <c r="D54" s="133">
        <v>216</v>
      </c>
      <c r="E54" s="134" t="s">
        <v>574</v>
      </c>
      <c r="F54" s="55"/>
    </row>
    <row r="55" spans="2:6" x14ac:dyDescent="0.25">
      <c r="B55" s="131">
        <v>1969</v>
      </c>
      <c r="C55" s="132" t="s">
        <v>58</v>
      </c>
      <c r="D55" s="133">
        <v>217</v>
      </c>
      <c r="E55" s="134" t="s">
        <v>575</v>
      </c>
      <c r="F55" s="55"/>
    </row>
    <row r="56" spans="2:6" x14ac:dyDescent="0.25">
      <c r="B56" s="131">
        <v>2240</v>
      </c>
      <c r="C56" s="132" t="s">
        <v>60</v>
      </c>
      <c r="D56" s="133">
        <v>2240</v>
      </c>
      <c r="E56" s="134" t="s">
        <v>60</v>
      </c>
      <c r="F56" s="55"/>
    </row>
    <row r="57" spans="2:6" x14ac:dyDescent="0.25">
      <c r="B57" s="131">
        <v>2240</v>
      </c>
      <c r="C57" s="132" t="s">
        <v>60</v>
      </c>
      <c r="D57" s="133">
        <v>1120</v>
      </c>
      <c r="E57" s="134" t="s">
        <v>576</v>
      </c>
      <c r="F57" s="55"/>
    </row>
    <row r="58" spans="2:6" x14ac:dyDescent="0.25">
      <c r="B58" s="131">
        <v>2240</v>
      </c>
      <c r="C58" s="132" t="s">
        <v>60</v>
      </c>
      <c r="D58" s="133">
        <v>1124</v>
      </c>
      <c r="E58" s="134" t="s">
        <v>577</v>
      </c>
      <c r="F58" s="55"/>
    </row>
    <row r="59" spans="2:6" x14ac:dyDescent="0.25">
      <c r="B59" s="131">
        <v>2240</v>
      </c>
      <c r="C59" s="132" t="s">
        <v>60</v>
      </c>
      <c r="D59" s="133">
        <v>1123</v>
      </c>
      <c r="E59" s="134" t="s">
        <v>578</v>
      </c>
      <c r="F59" s="55"/>
    </row>
    <row r="60" spans="2:6" x14ac:dyDescent="0.25">
      <c r="B60" s="131">
        <v>2243</v>
      </c>
      <c r="C60" s="132" t="s">
        <v>61</v>
      </c>
      <c r="D60" s="133">
        <v>2243</v>
      </c>
      <c r="E60" s="134" t="s">
        <v>61</v>
      </c>
      <c r="F60" s="55"/>
    </row>
    <row r="61" spans="2:6" x14ac:dyDescent="0.25">
      <c r="B61" s="131">
        <v>2243</v>
      </c>
      <c r="C61" s="132" t="s">
        <v>61</v>
      </c>
      <c r="D61" s="133">
        <v>1186</v>
      </c>
      <c r="E61" s="134" t="s">
        <v>579</v>
      </c>
      <c r="F61" s="55"/>
    </row>
    <row r="62" spans="2:6" x14ac:dyDescent="0.25">
      <c r="B62" s="131">
        <v>2243</v>
      </c>
      <c r="C62" s="132" t="s">
        <v>61</v>
      </c>
      <c r="D62" s="133">
        <v>1153</v>
      </c>
      <c r="E62" s="134" t="s">
        <v>580</v>
      </c>
      <c r="F62" s="55"/>
    </row>
    <row r="63" spans="2:6" x14ac:dyDescent="0.25">
      <c r="B63" s="131">
        <v>2243</v>
      </c>
      <c r="C63" s="132" t="s">
        <v>61</v>
      </c>
      <c r="D63" s="133">
        <v>4805</v>
      </c>
      <c r="E63" s="134" t="s">
        <v>44</v>
      </c>
      <c r="F63" s="55"/>
    </row>
    <row r="64" spans="2:6" x14ac:dyDescent="0.25">
      <c r="B64" s="131">
        <v>2243</v>
      </c>
      <c r="C64" s="132" t="s">
        <v>61</v>
      </c>
      <c r="D64" s="133">
        <v>1304</v>
      </c>
      <c r="E64" s="134" t="s">
        <v>581</v>
      </c>
      <c r="F64" s="55"/>
    </row>
    <row r="65" spans="2:6" x14ac:dyDescent="0.25">
      <c r="B65" s="131">
        <v>2243</v>
      </c>
      <c r="C65" s="132" t="s">
        <v>61</v>
      </c>
      <c r="D65" s="133">
        <v>1154</v>
      </c>
      <c r="E65" s="134" t="s">
        <v>582</v>
      </c>
      <c r="F65" s="56"/>
    </row>
    <row r="66" spans="2:6" x14ac:dyDescent="0.25">
      <c r="B66" s="131">
        <v>2243</v>
      </c>
      <c r="C66" s="132" t="s">
        <v>61</v>
      </c>
      <c r="D66" s="133">
        <v>1155</v>
      </c>
      <c r="E66" s="134" t="s">
        <v>583</v>
      </c>
      <c r="F66" s="55"/>
    </row>
    <row r="67" spans="2:6" x14ac:dyDescent="0.25">
      <c r="B67" s="131">
        <v>2243</v>
      </c>
      <c r="C67" s="132" t="s">
        <v>61</v>
      </c>
      <c r="D67" s="133">
        <v>4638</v>
      </c>
      <c r="E67" s="134" t="s">
        <v>584</v>
      </c>
      <c r="F67" s="56"/>
    </row>
    <row r="68" spans="2:6" x14ac:dyDescent="0.25">
      <c r="B68" s="131">
        <v>2243</v>
      </c>
      <c r="C68" s="132" t="s">
        <v>61</v>
      </c>
      <c r="D68" s="133">
        <v>1187</v>
      </c>
      <c r="E68" s="134" t="s">
        <v>585</v>
      </c>
      <c r="F68" s="55"/>
    </row>
    <row r="69" spans="2:6" x14ac:dyDescent="0.25">
      <c r="B69" s="131">
        <v>2243</v>
      </c>
      <c r="C69" s="132" t="s">
        <v>61</v>
      </c>
      <c r="D69" s="133">
        <v>1156</v>
      </c>
      <c r="E69" s="134" t="s">
        <v>586</v>
      </c>
      <c r="F69" s="55"/>
    </row>
    <row r="70" spans="2:6" x14ac:dyDescent="0.25">
      <c r="B70" s="131">
        <v>2243</v>
      </c>
      <c r="C70" s="132" t="s">
        <v>61</v>
      </c>
      <c r="D70" s="133">
        <v>4671</v>
      </c>
      <c r="E70" s="134" t="s">
        <v>587</v>
      </c>
      <c r="F70" s="55"/>
    </row>
    <row r="71" spans="2:6" x14ac:dyDescent="0.25">
      <c r="B71" s="131">
        <v>2243</v>
      </c>
      <c r="C71" s="132" t="s">
        <v>61</v>
      </c>
      <c r="D71" s="133">
        <v>1158</v>
      </c>
      <c r="E71" s="134" t="s">
        <v>588</v>
      </c>
      <c r="F71" s="55"/>
    </row>
    <row r="72" spans="2:6" x14ac:dyDescent="0.25">
      <c r="B72" s="131">
        <v>2243</v>
      </c>
      <c r="C72" s="132" t="s">
        <v>61</v>
      </c>
      <c r="D72" s="133">
        <v>1180</v>
      </c>
      <c r="E72" s="134" t="s">
        <v>589</v>
      </c>
      <c r="F72" s="55"/>
    </row>
    <row r="73" spans="2:6" x14ac:dyDescent="0.25">
      <c r="B73" s="131">
        <v>2243</v>
      </c>
      <c r="C73" s="132" t="s">
        <v>61</v>
      </c>
      <c r="D73" s="133">
        <v>1159</v>
      </c>
      <c r="E73" s="134" t="s">
        <v>590</v>
      </c>
      <c r="F73" s="55"/>
    </row>
    <row r="74" spans="2:6" x14ac:dyDescent="0.25">
      <c r="B74" s="131">
        <v>2243</v>
      </c>
      <c r="C74" s="132" t="s">
        <v>61</v>
      </c>
      <c r="D74" s="133">
        <v>1305</v>
      </c>
      <c r="E74" s="134" t="s">
        <v>591</v>
      </c>
      <c r="F74" s="55"/>
    </row>
    <row r="75" spans="2:6" x14ac:dyDescent="0.25">
      <c r="B75" s="131">
        <v>2243</v>
      </c>
      <c r="C75" s="132" t="s">
        <v>61</v>
      </c>
      <c r="D75" s="133">
        <v>1319</v>
      </c>
      <c r="E75" s="134" t="s">
        <v>592</v>
      </c>
      <c r="F75" s="55"/>
    </row>
    <row r="76" spans="2:6" x14ac:dyDescent="0.25">
      <c r="B76" s="131">
        <v>2243</v>
      </c>
      <c r="C76" s="132" t="s">
        <v>61</v>
      </c>
      <c r="D76" s="133">
        <v>1160</v>
      </c>
      <c r="E76" s="134" t="s">
        <v>593</v>
      </c>
      <c r="F76" s="55"/>
    </row>
    <row r="77" spans="2:6" x14ac:dyDescent="0.25">
      <c r="B77" s="131">
        <v>2243</v>
      </c>
      <c r="C77" s="132" t="s">
        <v>61</v>
      </c>
      <c r="D77" s="133">
        <v>1162</v>
      </c>
      <c r="E77" s="134" t="s">
        <v>594</v>
      </c>
      <c r="F77" s="55"/>
    </row>
    <row r="78" spans="2:6" x14ac:dyDescent="0.25">
      <c r="B78" s="131">
        <v>2243</v>
      </c>
      <c r="C78" s="132" t="s">
        <v>61</v>
      </c>
      <c r="D78" s="133">
        <v>1161</v>
      </c>
      <c r="E78" s="134" t="s">
        <v>595</v>
      </c>
      <c r="F78" s="55"/>
    </row>
    <row r="79" spans="2:6" x14ac:dyDescent="0.25">
      <c r="B79" s="131">
        <v>2243</v>
      </c>
      <c r="C79" s="132" t="s">
        <v>61</v>
      </c>
      <c r="D79" s="133">
        <v>1370</v>
      </c>
      <c r="E79" s="134" t="s">
        <v>596</v>
      </c>
      <c r="F79" s="55"/>
    </row>
    <row r="80" spans="2:6" x14ac:dyDescent="0.25">
      <c r="B80" s="131">
        <v>2243</v>
      </c>
      <c r="C80" s="132" t="s">
        <v>61</v>
      </c>
      <c r="D80" s="133">
        <v>1163</v>
      </c>
      <c r="E80" s="134" t="s">
        <v>597</v>
      </c>
      <c r="F80" s="55"/>
    </row>
    <row r="81" spans="2:6" x14ac:dyDescent="0.25">
      <c r="B81" s="131">
        <v>2243</v>
      </c>
      <c r="C81" s="132" t="s">
        <v>61</v>
      </c>
      <c r="D81" s="133">
        <v>1181</v>
      </c>
      <c r="E81" s="134" t="s">
        <v>598</v>
      </c>
      <c r="F81" s="55"/>
    </row>
    <row r="82" spans="2:6" x14ac:dyDescent="0.25">
      <c r="B82" s="131">
        <v>2243</v>
      </c>
      <c r="C82" s="132" t="s">
        <v>61</v>
      </c>
      <c r="D82" s="133">
        <v>5506</v>
      </c>
      <c r="E82" s="134" t="s">
        <v>599</v>
      </c>
      <c r="F82" s="55"/>
    </row>
    <row r="83" spans="2:6" x14ac:dyDescent="0.25">
      <c r="B83" s="131">
        <v>2243</v>
      </c>
      <c r="C83" s="132" t="s">
        <v>61</v>
      </c>
      <c r="D83" s="133">
        <v>1157</v>
      </c>
      <c r="E83" s="134" t="s">
        <v>600</v>
      </c>
      <c r="F83" s="55"/>
    </row>
    <row r="84" spans="2:6" x14ac:dyDescent="0.25">
      <c r="B84" s="131">
        <v>2243</v>
      </c>
      <c r="C84" s="132" t="s">
        <v>61</v>
      </c>
      <c r="D84" s="133">
        <v>1164</v>
      </c>
      <c r="E84" s="134" t="s">
        <v>601</v>
      </c>
      <c r="F84" s="55"/>
    </row>
    <row r="85" spans="2:6" x14ac:dyDescent="0.25">
      <c r="B85" s="131">
        <v>2243</v>
      </c>
      <c r="C85" s="132" t="s">
        <v>61</v>
      </c>
      <c r="D85" s="133">
        <v>1184</v>
      </c>
      <c r="E85" s="134" t="s">
        <v>602</v>
      </c>
      <c r="F85" s="55"/>
    </row>
    <row r="86" spans="2:6" x14ac:dyDescent="0.25">
      <c r="B86" s="131">
        <v>2243</v>
      </c>
      <c r="C86" s="132" t="s">
        <v>61</v>
      </c>
      <c r="D86" s="133">
        <v>1165</v>
      </c>
      <c r="E86" s="134" t="s">
        <v>603</v>
      </c>
      <c r="F86" s="55"/>
    </row>
    <row r="87" spans="2:6" x14ac:dyDescent="0.25">
      <c r="B87" s="131">
        <v>2243</v>
      </c>
      <c r="C87" s="132" t="s">
        <v>61</v>
      </c>
      <c r="D87" s="133">
        <v>4867</v>
      </c>
      <c r="E87" s="134" t="s">
        <v>125</v>
      </c>
      <c r="F87" s="55"/>
    </row>
    <row r="88" spans="2:6" x14ac:dyDescent="0.25">
      <c r="B88" s="131">
        <v>2243</v>
      </c>
      <c r="C88" s="132" t="s">
        <v>61</v>
      </c>
      <c r="D88" s="133">
        <v>4474</v>
      </c>
      <c r="E88" s="134" t="s">
        <v>604</v>
      </c>
      <c r="F88" s="55"/>
    </row>
    <row r="89" spans="2:6" x14ac:dyDescent="0.25">
      <c r="B89" s="131">
        <v>2243</v>
      </c>
      <c r="C89" s="132" t="s">
        <v>61</v>
      </c>
      <c r="D89" s="133">
        <v>3437</v>
      </c>
      <c r="E89" s="134" t="s">
        <v>605</v>
      </c>
      <c r="F89" s="55"/>
    </row>
    <row r="90" spans="2:6" x14ac:dyDescent="0.25">
      <c r="B90" s="131">
        <v>2243</v>
      </c>
      <c r="C90" s="132" t="s">
        <v>61</v>
      </c>
      <c r="D90" s="133">
        <v>1166</v>
      </c>
      <c r="E90" s="134" t="s">
        <v>606</v>
      </c>
      <c r="F90" s="55"/>
    </row>
    <row r="91" spans="2:6" x14ac:dyDescent="0.25">
      <c r="B91" s="131">
        <v>2243</v>
      </c>
      <c r="C91" s="132" t="s">
        <v>61</v>
      </c>
      <c r="D91" s="133">
        <v>1168</v>
      </c>
      <c r="E91" s="134" t="s">
        <v>607</v>
      </c>
      <c r="F91" s="55"/>
    </row>
    <row r="92" spans="2:6" x14ac:dyDescent="0.25">
      <c r="B92" s="131">
        <v>2243</v>
      </c>
      <c r="C92" s="132" t="s">
        <v>61</v>
      </c>
      <c r="D92" s="133">
        <v>1169</v>
      </c>
      <c r="E92" s="134" t="s">
        <v>608</v>
      </c>
      <c r="F92" s="55"/>
    </row>
    <row r="93" spans="2:6" x14ac:dyDescent="0.25">
      <c r="B93" s="131">
        <v>2243</v>
      </c>
      <c r="C93" s="132" t="s">
        <v>61</v>
      </c>
      <c r="D93" s="133">
        <v>1182</v>
      </c>
      <c r="E93" s="134" t="s">
        <v>609</v>
      </c>
      <c r="F93" s="55"/>
    </row>
    <row r="94" spans="2:6" x14ac:dyDescent="0.25">
      <c r="B94" s="131">
        <v>2243</v>
      </c>
      <c r="C94" s="132" t="s">
        <v>61</v>
      </c>
      <c r="D94" s="133">
        <v>1170</v>
      </c>
      <c r="E94" s="134" t="s">
        <v>610</v>
      </c>
      <c r="F94" s="55"/>
    </row>
    <row r="95" spans="2:6" x14ac:dyDescent="0.25">
      <c r="B95" s="131">
        <v>2243</v>
      </c>
      <c r="C95" s="132" t="s">
        <v>61</v>
      </c>
      <c r="D95" s="133">
        <v>1183</v>
      </c>
      <c r="E95" s="134" t="s">
        <v>611</v>
      </c>
      <c r="F95" s="55"/>
    </row>
    <row r="96" spans="2:6" x14ac:dyDescent="0.25">
      <c r="B96" s="131">
        <v>2243</v>
      </c>
      <c r="C96" s="132" t="s">
        <v>61</v>
      </c>
      <c r="D96" s="133">
        <v>5381</v>
      </c>
      <c r="E96" s="134" t="s">
        <v>612</v>
      </c>
      <c r="F96" s="55"/>
    </row>
    <row r="97" spans="2:6" x14ac:dyDescent="0.25">
      <c r="B97" s="131">
        <v>2243</v>
      </c>
      <c r="C97" s="132" t="s">
        <v>61</v>
      </c>
      <c r="D97" s="133">
        <v>1303</v>
      </c>
      <c r="E97" s="134" t="s">
        <v>613</v>
      </c>
      <c r="F97" s="55"/>
    </row>
    <row r="98" spans="2:6" x14ac:dyDescent="0.25">
      <c r="B98" s="131">
        <v>2243</v>
      </c>
      <c r="C98" s="132" t="s">
        <v>61</v>
      </c>
      <c r="D98" s="133">
        <v>1171</v>
      </c>
      <c r="E98" s="134" t="s">
        <v>614</v>
      </c>
      <c r="F98" s="55"/>
    </row>
    <row r="99" spans="2:6" x14ac:dyDescent="0.25">
      <c r="B99" s="131">
        <v>2243</v>
      </c>
      <c r="C99" s="132" t="s">
        <v>61</v>
      </c>
      <c r="D99" s="133">
        <v>1172</v>
      </c>
      <c r="E99" s="134" t="s">
        <v>615</v>
      </c>
      <c r="F99" s="55"/>
    </row>
    <row r="100" spans="2:6" x14ac:dyDescent="0.25">
      <c r="B100" s="131">
        <v>2243</v>
      </c>
      <c r="C100" s="132" t="s">
        <v>61</v>
      </c>
      <c r="D100" s="133">
        <v>1173</v>
      </c>
      <c r="E100" s="134" t="s">
        <v>616</v>
      </c>
      <c r="F100" s="55"/>
    </row>
    <row r="101" spans="2:6" x14ac:dyDescent="0.25">
      <c r="B101" s="131">
        <v>2243</v>
      </c>
      <c r="C101" s="132" t="s">
        <v>61</v>
      </c>
      <c r="D101" s="133">
        <v>1174</v>
      </c>
      <c r="E101" s="134" t="s">
        <v>617</v>
      </c>
      <c r="F101" s="55"/>
    </row>
    <row r="102" spans="2:6" x14ac:dyDescent="0.25">
      <c r="B102" s="131">
        <v>2243</v>
      </c>
      <c r="C102" s="132" t="s">
        <v>61</v>
      </c>
      <c r="D102" s="133">
        <v>1175</v>
      </c>
      <c r="E102" s="134" t="s">
        <v>618</v>
      </c>
      <c r="F102" s="55"/>
    </row>
    <row r="103" spans="2:6" x14ac:dyDescent="0.25">
      <c r="B103" s="131">
        <v>2243</v>
      </c>
      <c r="C103" s="132" t="s">
        <v>61</v>
      </c>
      <c r="D103" s="133">
        <v>5382</v>
      </c>
      <c r="E103" s="134" t="s">
        <v>619</v>
      </c>
      <c r="F103" s="55"/>
    </row>
    <row r="104" spans="2:6" x14ac:dyDescent="0.25">
      <c r="B104" s="131">
        <v>2243</v>
      </c>
      <c r="C104" s="132" t="s">
        <v>61</v>
      </c>
      <c r="D104" s="133">
        <v>2781</v>
      </c>
      <c r="E104" s="134" t="s">
        <v>620</v>
      </c>
      <c r="F104" s="55"/>
    </row>
    <row r="105" spans="2:6" x14ac:dyDescent="0.25">
      <c r="B105" s="131">
        <v>2243</v>
      </c>
      <c r="C105" s="132" t="s">
        <v>61</v>
      </c>
      <c r="D105" s="133">
        <v>1270</v>
      </c>
      <c r="E105" s="134" t="s">
        <v>621</v>
      </c>
      <c r="F105" s="55"/>
    </row>
    <row r="106" spans="2:6" x14ac:dyDescent="0.25">
      <c r="B106" s="131">
        <v>2243</v>
      </c>
      <c r="C106" s="132" t="s">
        <v>61</v>
      </c>
      <c r="D106" s="133">
        <v>2783</v>
      </c>
      <c r="E106" s="134" t="s">
        <v>622</v>
      </c>
      <c r="F106" s="55"/>
    </row>
    <row r="107" spans="2:6" x14ac:dyDescent="0.25">
      <c r="B107" s="131">
        <v>2243</v>
      </c>
      <c r="C107" s="132" t="s">
        <v>61</v>
      </c>
      <c r="D107" s="133">
        <v>4712</v>
      </c>
      <c r="E107" s="134" t="s">
        <v>623</v>
      </c>
      <c r="F107" s="55"/>
    </row>
    <row r="108" spans="2:6" x14ac:dyDescent="0.25">
      <c r="B108" s="131">
        <v>2243</v>
      </c>
      <c r="C108" s="132" t="s">
        <v>61</v>
      </c>
      <c r="D108" s="133">
        <v>2782</v>
      </c>
      <c r="E108" s="134" t="s">
        <v>624</v>
      </c>
      <c r="F108" s="55"/>
    </row>
    <row r="109" spans="2:6" x14ac:dyDescent="0.25">
      <c r="B109" s="131">
        <v>2243</v>
      </c>
      <c r="C109" s="132" t="s">
        <v>61</v>
      </c>
      <c r="D109" s="133">
        <v>1188</v>
      </c>
      <c r="E109" s="134" t="s">
        <v>625</v>
      </c>
      <c r="F109" s="55"/>
    </row>
    <row r="110" spans="2:6" x14ac:dyDescent="0.25">
      <c r="B110" s="131">
        <v>2243</v>
      </c>
      <c r="C110" s="132" t="s">
        <v>61</v>
      </c>
      <c r="D110" s="133">
        <v>1176</v>
      </c>
      <c r="E110" s="134" t="s">
        <v>626</v>
      </c>
      <c r="F110" s="55"/>
    </row>
    <row r="111" spans="2:6" x14ac:dyDescent="0.25">
      <c r="B111" s="131">
        <v>2243</v>
      </c>
      <c r="C111" s="132" t="s">
        <v>61</v>
      </c>
      <c r="D111" s="133">
        <v>5652</v>
      </c>
      <c r="E111" s="134" t="s">
        <v>627</v>
      </c>
      <c r="F111" s="55"/>
    </row>
    <row r="112" spans="2:6" x14ac:dyDescent="0.25">
      <c r="B112" s="131">
        <v>2243</v>
      </c>
      <c r="C112" s="132" t="s">
        <v>61</v>
      </c>
      <c r="D112" s="133">
        <v>1177</v>
      </c>
      <c r="E112" s="134" t="s">
        <v>628</v>
      </c>
      <c r="F112" s="55"/>
    </row>
    <row r="113" spans="2:6" x14ac:dyDescent="0.25">
      <c r="B113" s="131">
        <v>2243</v>
      </c>
      <c r="C113" s="132" t="s">
        <v>61</v>
      </c>
      <c r="D113" s="133">
        <v>1178</v>
      </c>
      <c r="E113" s="134" t="s">
        <v>629</v>
      </c>
      <c r="F113" s="55"/>
    </row>
    <row r="114" spans="2:6" x14ac:dyDescent="0.25">
      <c r="B114" s="131">
        <v>2243</v>
      </c>
      <c r="C114" s="132" t="s">
        <v>61</v>
      </c>
      <c r="D114" s="133">
        <v>1320</v>
      </c>
      <c r="E114" s="134" t="s">
        <v>630</v>
      </c>
      <c r="F114" s="55"/>
    </row>
    <row r="115" spans="2:6" x14ac:dyDescent="0.25">
      <c r="B115" s="131">
        <v>2243</v>
      </c>
      <c r="C115" s="132" t="s">
        <v>61</v>
      </c>
      <c r="D115" s="133">
        <v>1185</v>
      </c>
      <c r="E115" s="134" t="s">
        <v>631</v>
      </c>
      <c r="F115" s="55"/>
    </row>
    <row r="116" spans="2:6" x14ac:dyDescent="0.25">
      <c r="B116" s="131">
        <v>2243</v>
      </c>
      <c r="C116" s="132" t="s">
        <v>61</v>
      </c>
      <c r="D116" s="133">
        <v>1179</v>
      </c>
      <c r="E116" s="134" t="s">
        <v>632</v>
      </c>
      <c r="F116" s="55"/>
    </row>
    <row r="117" spans="2:6" x14ac:dyDescent="0.25">
      <c r="B117" s="131">
        <v>1976</v>
      </c>
      <c r="C117" s="132" t="s">
        <v>63</v>
      </c>
      <c r="D117" s="133">
        <v>1976</v>
      </c>
      <c r="E117" s="134" t="s">
        <v>63</v>
      </c>
      <c r="F117" s="55"/>
    </row>
    <row r="118" spans="2:6" x14ac:dyDescent="0.25">
      <c r="B118" s="131">
        <v>1976</v>
      </c>
      <c r="C118" s="132" t="s">
        <v>63</v>
      </c>
      <c r="D118" s="133">
        <v>1324</v>
      </c>
      <c r="E118" s="134" t="s">
        <v>633</v>
      </c>
      <c r="F118" s="55"/>
    </row>
    <row r="119" spans="2:6" x14ac:dyDescent="0.25">
      <c r="B119" s="131">
        <v>1976</v>
      </c>
      <c r="C119" s="132" t="s">
        <v>63</v>
      </c>
      <c r="D119" s="133">
        <v>241</v>
      </c>
      <c r="E119" s="134" t="s">
        <v>634</v>
      </c>
      <c r="F119" s="55"/>
    </row>
    <row r="120" spans="2:6" x14ac:dyDescent="0.25">
      <c r="B120" s="131">
        <v>1976</v>
      </c>
      <c r="C120" s="132" t="s">
        <v>63</v>
      </c>
      <c r="D120" s="133">
        <v>5309</v>
      </c>
      <c r="E120" s="134" t="s">
        <v>55</v>
      </c>
      <c r="F120" s="55"/>
    </row>
    <row r="121" spans="2:6" x14ac:dyDescent="0.25">
      <c r="B121" s="131">
        <v>1976</v>
      </c>
      <c r="C121" s="132" t="s">
        <v>63</v>
      </c>
      <c r="D121" s="133">
        <v>251</v>
      </c>
      <c r="E121" s="134" t="s">
        <v>635</v>
      </c>
      <c r="F121" s="55"/>
    </row>
    <row r="122" spans="2:6" x14ac:dyDescent="0.25">
      <c r="B122" s="131">
        <v>1976</v>
      </c>
      <c r="C122" s="132" t="s">
        <v>63</v>
      </c>
      <c r="D122" s="133">
        <v>1338</v>
      </c>
      <c r="E122" s="134" t="s">
        <v>636</v>
      </c>
      <c r="F122" s="55"/>
    </row>
    <row r="123" spans="2:6" x14ac:dyDescent="0.25">
      <c r="B123" s="131">
        <v>1976</v>
      </c>
      <c r="C123" s="132" t="s">
        <v>63</v>
      </c>
      <c r="D123" s="133">
        <v>250</v>
      </c>
      <c r="E123" s="134" t="s">
        <v>637</v>
      </c>
      <c r="F123" s="55"/>
    </row>
    <row r="124" spans="2:6" x14ac:dyDescent="0.25">
      <c r="B124" s="131">
        <v>1976</v>
      </c>
      <c r="C124" s="132" t="s">
        <v>63</v>
      </c>
      <c r="D124" s="133">
        <v>5650</v>
      </c>
      <c r="E124" s="134" t="s">
        <v>638</v>
      </c>
      <c r="F124" s="55"/>
    </row>
    <row r="125" spans="2:6" x14ac:dyDescent="0.25">
      <c r="B125" s="131">
        <v>1976</v>
      </c>
      <c r="C125" s="132" t="s">
        <v>63</v>
      </c>
      <c r="D125" s="133">
        <v>242</v>
      </c>
      <c r="E125" s="134" t="s">
        <v>639</v>
      </c>
      <c r="F125" s="55"/>
    </row>
    <row r="126" spans="2:6" x14ac:dyDescent="0.25">
      <c r="B126" s="131">
        <v>1976</v>
      </c>
      <c r="C126" s="132" t="s">
        <v>63</v>
      </c>
      <c r="D126" s="133">
        <v>5384</v>
      </c>
      <c r="E126" s="134" t="s">
        <v>96</v>
      </c>
      <c r="F126" s="55"/>
    </row>
    <row r="127" spans="2:6" x14ac:dyDescent="0.25">
      <c r="B127" s="131">
        <v>1976</v>
      </c>
      <c r="C127" s="132" t="s">
        <v>63</v>
      </c>
      <c r="D127" s="133">
        <v>1308</v>
      </c>
      <c r="E127" s="134" t="s">
        <v>640</v>
      </c>
      <c r="F127" s="55"/>
    </row>
    <row r="128" spans="2:6" x14ac:dyDescent="0.25">
      <c r="B128" s="131">
        <v>1976</v>
      </c>
      <c r="C128" s="132" t="s">
        <v>63</v>
      </c>
      <c r="D128" s="133">
        <v>4129</v>
      </c>
      <c r="E128" s="134" t="s">
        <v>641</v>
      </c>
      <c r="F128" s="55"/>
    </row>
    <row r="129" spans="2:6" x14ac:dyDescent="0.25">
      <c r="B129" s="131">
        <v>1976</v>
      </c>
      <c r="C129" s="132" t="s">
        <v>63</v>
      </c>
      <c r="D129" s="133">
        <v>1309</v>
      </c>
      <c r="E129" s="134" t="s">
        <v>642</v>
      </c>
      <c r="F129" s="55"/>
    </row>
    <row r="130" spans="2:6" x14ac:dyDescent="0.25">
      <c r="B130" s="131">
        <v>1976</v>
      </c>
      <c r="C130" s="132" t="s">
        <v>63</v>
      </c>
      <c r="D130" s="133">
        <v>3218</v>
      </c>
      <c r="E130" s="134" t="s">
        <v>643</v>
      </c>
      <c r="F130" s="55"/>
    </row>
    <row r="131" spans="2:6" x14ac:dyDescent="0.25">
      <c r="B131" s="131">
        <v>1976</v>
      </c>
      <c r="C131" s="132" t="s">
        <v>63</v>
      </c>
      <c r="D131" s="133">
        <v>3219</v>
      </c>
      <c r="E131" s="134" t="s">
        <v>1700</v>
      </c>
      <c r="F131" s="55"/>
    </row>
    <row r="132" spans="2:6" x14ac:dyDescent="0.25">
      <c r="B132" s="131">
        <v>1976</v>
      </c>
      <c r="C132" s="132" t="s">
        <v>63</v>
      </c>
      <c r="D132" s="133">
        <v>246</v>
      </c>
      <c r="E132" s="134" t="s">
        <v>644</v>
      </c>
      <c r="F132" s="55"/>
    </row>
    <row r="133" spans="2:6" x14ac:dyDescent="0.25">
      <c r="B133" s="131">
        <v>1976</v>
      </c>
      <c r="C133" s="132" t="s">
        <v>63</v>
      </c>
      <c r="D133" s="133">
        <v>245</v>
      </c>
      <c r="E133" s="134" t="s">
        <v>645</v>
      </c>
      <c r="F133" s="55"/>
    </row>
    <row r="134" spans="2:6" x14ac:dyDescent="0.25">
      <c r="B134" s="131">
        <v>1976</v>
      </c>
      <c r="C134" s="132" t="s">
        <v>63</v>
      </c>
      <c r="D134" s="133">
        <v>1310</v>
      </c>
      <c r="E134" s="134" t="s">
        <v>646</v>
      </c>
      <c r="F134" s="55"/>
    </row>
    <row r="135" spans="2:6" x14ac:dyDescent="0.25">
      <c r="B135" s="131">
        <v>1976</v>
      </c>
      <c r="C135" s="132" t="s">
        <v>63</v>
      </c>
      <c r="D135" s="133">
        <v>253</v>
      </c>
      <c r="E135" s="134" t="s">
        <v>647</v>
      </c>
      <c r="F135" s="55"/>
    </row>
    <row r="136" spans="2:6" x14ac:dyDescent="0.25">
      <c r="B136" s="131">
        <v>1976</v>
      </c>
      <c r="C136" s="132" t="s">
        <v>63</v>
      </c>
      <c r="D136" s="133">
        <v>1317</v>
      </c>
      <c r="E136" s="134" t="s">
        <v>648</v>
      </c>
      <c r="F136" s="55"/>
    </row>
    <row r="137" spans="2:6" x14ac:dyDescent="0.25">
      <c r="B137" s="131">
        <v>1976</v>
      </c>
      <c r="C137" s="132" t="s">
        <v>63</v>
      </c>
      <c r="D137" s="133">
        <v>252</v>
      </c>
      <c r="E137" s="134" t="s">
        <v>649</v>
      </c>
      <c r="F137" s="55"/>
    </row>
    <row r="138" spans="2:6" x14ac:dyDescent="0.25">
      <c r="B138" s="131">
        <v>1976</v>
      </c>
      <c r="C138" s="132" t="s">
        <v>63</v>
      </c>
      <c r="D138" s="133">
        <v>5452</v>
      </c>
      <c r="E138" s="134" t="s">
        <v>650</v>
      </c>
      <c r="F138" s="55"/>
    </row>
    <row r="139" spans="2:6" x14ac:dyDescent="0.25">
      <c r="B139" s="131">
        <v>1976</v>
      </c>
      <c r="C139" s="132" t="s">
        <v>63</v>
      </c>
      <c r="D139" s="133">
        <v>5292</v>
      </c>
      <c r="E139" s="134" t="s">
        <v>651</v>
      </c>
      <c r="F139" s="55"/>
    </row>
    <row r="140" spans="2:6" x14ac:dyDescent="0.25">
      <c r="B140" s="131">
        <v>1976</v>
      </c>
      <c r="C140" s="132" t="s">
        <v>63</v>
      </c>
      <c r="D140" s="133">
        <v>249</v>
      </c>
      <c r="E140" s="134" t="s">
        <v>652</v>
      </c>
      <c r="F140" s="55"/>
    </row>
    <row r="141" spans="2:6" x14ac:dyDescent="0.25">
      <c r="B141" s="131">
        <v>1976</v>
      </c>
      <c r="C141" s="132" t="s">
        <v>63</v>
      </c>
      <c r="D141" s="133">
        <v>3947</v>
      </c>
      <c r="E141" s="134" t="s">
        <v>653</v>
      </c>
      <c r="F141" s="55"/>
    </row>
    <row r="142" spans="2:6" x14ac:dyDescent="0.25">
      <c r="B142" s="131">
        <v>1976</v>
      </c>
      <c r="C142" s="132" t="s">
        <v>63</v>
      </c>
      <c r="D142" s="133">
        <v>4646</v>
      </c>
      <c r="E142" s="134" t="s">
        <v>654</v>
      </c>
      <c r="F142" s="55"/>
    </row>
    <row r="143" spans="2:6" x14ac:dyDescent="0.25">
      <c r="B143" s="131">
        <v>1976</v>
      </c>
      <c r="C143" s="132" t="s">
        <v>63</v>
      </c>
      <c r="D143" s="133">
        <v>247</v>
      </c>
      <c r="E143" s="134" t="s">
        <v>655</v>
      </c>
      <c r="F143" s="55"/>
    </row>
    <row r="144" spans="2:6" x14ac:dyDescent="0.25">
      <c r="B144" s="131">
        <v>1976</v>
      </c>
      <c r="C144" s="132" t="s">
        <v>63</v>
      </c>
      <c r="D144" s="133">
        <v>5428</v>
      </c>
      <c r="E144" s="134" t="s">
        <v>656</v>
      </c>
      <c r="F144" s="55"/>
    </row>
    <row r="145" spans="2:6" x14ac:dyDescent="0.25">
      <c r="B145" s="131">
        <v>1976</v>
      </c>
      <c r="C145" s="132" t="s">
        <v>63</v>
      </c>
      <c r="D145" s="133">
        <v>3448</v>
      </c>
      <c r="E145" s="134" t="s">
        <v>657</v>
      </c>
      <c r="F145" s="55"/>
    </row>
    <row r="146" spans="2:6" x14ac:dyDescent="0.25">
      <c r="B146" s="131">
        <v>1976</v>
      </c>
      <c r="C146" s="132" t="s">
        <v>63</v>
      </c>
      <c r="D146" s="133">
        <v>4793</v>
      </c>
      <c r="E146" s="134" t="s">
        <v>658</v>
      </c>
      <c r="F146" s="55"/>
    </row>
    <row r="147" spans="2:6" x14ac:dyDescent="0.25">
      <c r="B147" s="131">
        <v>1976</v>
      </c>
      <c r="C147" s="132" t="s">
        <v>63</v>
      </c>
      <c r="D147" s="133">
        <v>5293</v>
      </c>
      <c r="E147" s="134" t="s">
        <v>659</v>
      </c>
      <c r="F147" s="55"/>
    </row>
    <row r="148" spans="2:6" x14ac:dyDescent="0.25">
      <c r="B148" s="131">
        <v>1976</v>
      </c>
      <c r="C148" s="132" t="s">
        <v>63</v>
      </c>
      <c r="D148" s="133">
        <v>3217</v>
      </c>
      <c r="E148" s="134" t="s">
        <v>660</v>
      </c>
      <c r="F148" s="55"/>
    </row>
    <row r="149" spans="2:6" x14ac:dyDescent="0.25">
      <c r="B149" s="131">
        <v>1976</v>
      </c>
      <c r="C149" s="132" t="s">
        <v>63</v>
      </c>
      <c r="D149" s="133">
        <v>3216</v>
      </c>
      <c r="E149" s="134" t="s">
        <v>661</v>
      </c>
      <c r="F149" s="55"/>
    </row>
    <row r="150" spans="2:6" x14ac:dyDescent="0.25">
      <c r="B150" s="131">
        <v>1976</v>
      </c>
      <c r="C150" s="132" t="s">
        <v>63</v>
      </c>
      <c r="D150" s="133">
        <v>1266</v>
      </c>
      <c r="E150" s="134" t="s">
        <v>662</v>
      </c>
      <c r="F150" s="55"/>
    </row>
    <row r="151" spans="2:6" x14ac:dyDescent="0.25">
      <c r="B151" s="131">
        <v>1976</v>
      </c>
      <c r="C151" s="132" t="s">
        <v>63</v>
      </c>
      <c r="D151" s="133">
        <v>3221</v>
      </c>
      <c r="E151" s="134" t="s">
        <v>1701</v>
      </c>
      <c r="F151" s="55"/>
    </row>
    <row r="152" spans="2:6" x14ac:dyDescent="0.25">
      <c r="B152" s="131">
        <v>1976</v>
      </c>
      <c r="C152" s="132" t="s">
        <v>63</v>
      </c>
      <c r="D152" s="133">
        <v>4680</v>
      </c>
      <c r="E152" s="134" t="s">
        <v>663</v>
      </c>
      <c r="F152" s="55"/>
    </row>
    <row r="153" spans="2:6" x14ac:dyDescent="0.25">
      <c r="B153" s="131">
        <v>2088</v>
      </c>
      <c r="C153" s="132" t="s">
        <v>65</v>
      </c>
      <c r="D153" s="133">
        <v>2088</v>
      </c>
      <c r="E153" s="134" t="s">
        <v>65</v>
      </c>
      <c r="F153" s="55"/>
    </row>
    <row r="154" spans="2:6" x14ac:dyDescent="0.25">
      <c r="B154" s="131">
        <v>2088</v>
      </c>
      <c r="C154" s="132" t="s">
        <v>65</v>
      </c>
      <c r="D154" s="133">
        <v>581</v>
      </c>
      <c r="E154" s="134" t="s">
        <v>639</v>
      </c>
      <c r="F154" s="55"/>
    </row>
    <row r="155" spans="2:6" x14ac:dyDescent="0.25">
      <c r="B155" s="131">
        <v>2088</v>
      </c>
      <c r="C155" s="132" t="s">
        <v>65</v>
      </c>
      <c r="D155" s="133">
        <v>583</v>
      </c>
      <c r="E155" s="134" t="s">
        <v>665</v>
      </c>
      <c r="F155" s="55"/>
    </row>
    <row r="156" spans="2:6" x14ac:dyDescent="0.25">
      <c r="B156" s="131">
        <v>2088</v>
      </c>
      <c r="C156" s="132" t="s">
        <v>65</v>
      </c>
      <c r="D156" s="133">
        <v>584</v>
      </c>
      <c r="E156" s="134" t="s">
        <v>666</v>
      </c>
      <c r="F156" s="55"/>
    </row>
    <row r="157" spans="2:6" x14ac:dyDescent="0.25">
      <c r="B157" s="131">
        <v>2088</v>
      </c>
      <c r="C157" s="132" t="s">
        <v>65</v>
      </c>
      <c r="D157" s="133">
        <v>585</v>
      </c>
      <c r="E157" s="134" t="s">
        <v>667</v>
      </c>
      <c r="F157" s="55"/>
    </row>
    <row r="158" spans="2:6" x14ac:dyDescent="0.25">
      <c r="B158" s="131">
        <v>2088</v>
      </c>
      <c r="C158" s="132" t="s">
        <v>65</v>
      </c>
      <c r="D158" s="133">
        <v>3566</v>
      </c>
      <c r="E158" s="134" t="s">
        <v>668</v>
      </c>
      <c r="F158" s="55"/>
    </row>
    <row r="159" spans="2:6" x14ac:dyDescent="0.25">
      <c r="B159" s="131">
        <v>2088</v>
      </c>
      <c r="C159" s="132" t="s">
        <v>65</v>
      </c>
      <c r="D159" s="133">
        <v>586</v>
      </c>
      <c r="E159" s="134" t="s">
        <v>669</v>
      </c>
      <c r="F159" s="55"/>
    </row>
    <row r="160" spans="2:6" x14ac:dyDescent="0.25">
      <c r="B160" s="131">
        <v>2088</v>
      </c>
      <c r="C160" s="132" t="s">
        <v>65</v>
      </c>
      <c r="D160" s="133">
        <v>2264</v>
      </c>
      <c r="E160" s="134" t="s">
        <v>670</v>
      </c>
      <c r="F160" s="55"/>
    </row>
    <row r="161" spans="2:6" x14ac:dyDescent="0.25">
      <c r="B161" s="131">
        <v>2088</v>
      </c>
      <c r="C161" s="132" t="s">
        <v>65</v>
      </c>
      <c r="D161" s="133">
        <v>3567</v>
      </c>
      <c r="E161" s="134" t="s">
        <v>671</v>
      </c>
      <c r="F161" s="55"/>
    </row>
    <row r="162" spans="2:6" x14ac:dyDescent="0.25">
      <c r="B162" s="131">
        <v>2088</v>
      </c>
      <c r="C162" s="132" t="s">
        <v>65</v>
      </c>
      <c r="D162" s="133">
        <v>587</v>
      </c>
      <c r="E162" s="134" t="s">
        <v>672</v>
      </c>
      <c r="F162" s="55"/>
    </row>
    <row r="163" spans="2:6" x14ac:dyDescent="0.25">
      <c r="B163" s="131">
        <v>2088</v>
      </c>
      <c r="C163" s="132" t="s">
        <v>65</v>
      </c>
      <c r="D163" s="133">
        <v>588</v>
      </c>
      <c r="E163" s="134" t="s">
        <v>673</v>
      </c>
      <c r="F163" s="55"/>
    </row>
    <row r="164" spans="2:6" x14ac:dyDescent="0.25">
      <c r="B164" s="131">
        <v>2095</v>
      </c>
      <c r="C164" s="132" t="s">
        <v>67</v>
      </c>
      <c r="D164" s="133">
        <v>2095</v>
      </c>
      <c r="E164" s="134" t="s">
        <v>67</v>
      </c>
      <c r="F164" s="55"/>
    </row>
    <row r="165" spans="2:6" x14ac:dyDescent="0.25">
      <c r="B165" s="131">
        <v>2095</v>
      </c>
      <c r="C165" s="132" t="s">
        <v>67</v>
      </c>
      <c r="D165" s="133">
        <v>3401</v>
      </c>
      <c r="E165" s="134" t="s">
        <v>274</v>
      </c>
      <c r="F165" s="55"/>
    </row>
    <row r="166" spans="2:6" x14ac:dyDescent="0.25">
      <c r="B166" s="131">
        <v>2052</v>
      </c>
      <c r="C166" s="132" t="s">
        <v>69</v>
      </c>
      <c r="D166" s="133">
        <v>2052</v>
      </c>
      <c r="E166" s="134" t="s">
        <v>69</v>
      </c>
      <c r="F166" s="55"/>
    </row>
    <row r="167" spans="2:6" x14ac:dyDescent="0.25">
      <c r="B167" s="131">
        <v>2052</v>
      </c>
      <c r="C167" s="132" t="s">
        <v>69</v>
      </c>
      <c r="D167" s="133">
        <v>428</v>
      </c>
      <c r="E167" s="134" t="s">
        <v>1702</v>
      </c>
      <c r="F167" s="55"/>
    </row>
    <row r="168" spans="2:6" x14ac:dyDescent="0.25">
      <c r="B168" s="131">
        <v>1974</v>
      </c>
      <c r="C168" s="132" t="s">
        <v>71</v>
      </c>
      <c r="D168" s="133">
        <v>1974</v>
      </c>
      <c r="E168" s="134" t="s">
        <v>71</v>
      </c>
      <c r="F168" s="55"/>
    </row>
    <row r="169" spans="2:6" x14ac:dyDescent="0.25">
      <c r="B169" s="131">
        <v>1974</v>
      </c>
      <c r="C169" s="132" t="s">
        <v>71</v>
      </c>
      <c r="D169" s="133">
        <v>235</v>
      </c>
      <c r="E169" s="134" t="s">
        <v>674</v>
      </c>
      <c r="F169" s="55"/>
    </row>
    <row r="170" spans="2:6" x14ac:dyDescent="0.25">
      <c r="B170" s="131">
        <v>1974</v>
      </c>
      <c r="C170" s="132" t="s">
        <v>71</v>
      </c>
      <c r="D170" s="133">
        <v>237</v>
      </c>
      <c r="E170" s="134" t="s">
        <v>675</v>
      </c>
      <c r="F170" s="55"/>
    </row>
    <row r="171" spans="2:6" x14ac:dyDescent="0.25">
      <c r="B171" s="131">
        <v>1974</v>
      </c>
      <c r="C171" s="132" t="s">
        <v>71</v>
      </c>
      <c r="D171" s="133">
        <v>236</v>
      </c>
      <c r="E171" s="134" t="s">
        <v>676</v>
      </c>
      <c r="F171" s="55"/>
    </row>
    <row r="172" spans="2:6" x14ac:dyDescent="0.25">
      <c r="B172" s="131">
        <v>1896</v>
      </c>
      <c r="C172" s="132" t="s">
        <v>73</v>
      </c>
      <c r="D172" s="133">
        <v>1896</v>
      </c>
      <c r="E172" s="134" t="s">
        <v>73</v>
      </c>
      <c r="F172" s="55"/>
    </row>
    <row r="173" spans="2:6" x14ac:dyDescent="0.25">
      <c r="B173" s="131">
        <v>1896</v>
      </c>
      <c r="C173" s="132" t="s">
        <v>73</v>
      </c>
      <c r="D173" s="133">
        <v>3347</v>
      </c>
      <c r="E173" s="134" t="s">
        <v>62</v>
      </c>
      <c r="F173" s="55"/>
    </row>
    <row r="174" spans="2:6" x14ac:dyDescent="0.25">
      <c r="B174" s="131">
        <v>2046</v>
      </c>
      <c r="C174" s="132" t="s">
        <v>75</v>
      </c>
      <c r="D174" s="133">
        <v>2046</v>
      </c>
      <c r="E174" s="134" t="s">
        <v>75</v>
      </c>
      <c r="F174" s="55"/>
    </row>
    <row r="175" spans="2:6" x14ac:dyDescent="0.25">
      <c r="B175" s="131">
        <v>2046</v>
      </c>
      <c r="C175" s="132" t="s">
        <v>75</v>
      </c>
      <c r="D175" s="133">
        <v>406</v>
      </c>
      <c r="E175" s="134" t="s">
        <v>64</v>
      </c>
      <c r="F175" s="55"/>
    </row>
    <row r="176" spans="2:6" x14ac:dyDescent="0.25">
      <c r="B176" s="131">
        <v>1995</v>
      </c>
      <c r="C176" s="132" t="s">
        <v>77</v>
      </c>
      <c r="D176" s="133">
        <v>1995</v>
      </c>
      <c r="E176" s="134" t="s">
        <v>77</v>
      </c>
      <c r="F176" s="55"/>
    </row>
    <row r="177" spans="2:6" x14ac:dyDescent="0.25">
      <c r="B177" s="131">
        <v>1995</v>
      </c>
      <c r="C177" s="132" t="s">
        <v>77</v>
      </c>
      <c r="D177" s="133">
        <v>3400</v>
      </c>
      <c r="E177" s="134" t="s">
        <v>66</v>
      </c>
      <c r="F177" s="55"/>
    </row>
    <row r="178" spans="2:6" x14ac:dyDescent="0.25">
      <c r="B178" s="131">
        <v>1929</v>
      </c>
      <c r="C178" s="132" t="s">
        <v>79</v>
      </c>
      <c r="D178" s="133">
        <v>1929</v>
      </c>
      <c r="E178" s="134" t="s">
        <v>79</v>
      </c>
      <c r="F178" s="55"/>
    </row>
    <row r="179" spans="2:6" x14ac:dyDescent="0.25">
      <c r="B179" s="131">
        <v>1929</v>
      </c>
      <c r="C179" s="132" t="s">
        <v>79</v>
      </c>
      <c r="D179" s="133">
        <v>4434</v>
      </c>
      <c r="E179" s="134" t="s">
        <v>677</v>
      </c>
      <c r="F179" s="55"/>
    </row>
    <row r="180" spans="2:6" x14ac:dyDescent="0.25">
      <c r="B180" s="131">
        <v>1929</v>
      </c>
      <c r="C180" s="132" t="s">
        <v>79</v>
      </c>
      <c r="D180" s="133">
        <v>140</v>
      </c>
      <c r="E180" s="134" t="s">
        <v>678</v>
      </c>
      <c r="F180" s="55"/>
    </row>
    <row r="181" spans="2:6" x14ac:dyDescent="0.25">
      <c r="B181" s="131">
        <v>1929</v>
      </c>
      <c r="C181" s="132" t="s">
        <v>79</v>
      </c>
      <c r="D181" s="133">
        <v>92</v>
      </c>
      <c r="E181" s="134" t="s">
        <v>679</v>
      </c>
      <c r="F181" s="55"/>
    </row>
    <row r="182" spans="2:6" x14ac:dyDescent="0.25">
      <c r="B182" s="131">
        <v>1929</v>
      </c>
      <c r="C182" s="132" t="s">
        <v>79</v>
      </c>
      <c r="D182" s="133">
        <v>1307</v>
      </c>
      <c r="E182" s="134" t="s">
        <v>680</v>
      </c>
      <c r="F182" s="55"/>
    </row>
    <row r="183" spans="2:6" x14ac:dyDescent="0.25">
      <c r="B183" s="131">
        <v>1929</v>
      </c>
      <c r="C183" s="132" t="s">
        <v>79</v>
      </c>
      <c r="D183" s="133">
        <v>124</v>
      </c>
      <c r="E183" s="134" t="s">
        <v>681</v>
      </c>
      <c r="F183" s="55"/>
    </row>
    <row r="184" spans="2:6" x14ac:dyDescent="0.25">
      <c r="B184" s="131">
        <v>1929</v>
      </c>
      <c r="C184" s="132" t="s">
        <v>79</v>
      </c>
      <c r="D184" s="133">
        <v>127</v>
      </c>
      <c r="E184" s="134" t="s">
        <v>682</v>
      </c>
      <c r="F184" s="55"/>
    </row>
    <row r="185" spans="2:6" x14ac:dyDescent="0.25">
      <c r="B185" s="131">
        <v>1929</v>
      </c>
      <c r="C185" s="132" t="s">
        <v>79</v>
      </c>
      <c r="D185" s="133">
        <v>4435</v>
      </c>
      <c r="E185" s="134" t="s">
        <v>683</v>
      </c>
      <c r="F185" s="55"/>
    </row>
    <row r="186" spans="2:6" x14ac:dyDescent="0.25">
      <c r="B186" s="131">
        <v>1929</v>
      </c>
      <c r="C186" s="132" t="s">
        <v>79</v>
      </c>
      <c r="D186" s="133">
        <v>122</v>
      </c>
      <c r="E186" s="134" t="s">
        <v>684</v>
      </c>
      <c r="F186" s="55"/>
    </row>
    <row r="187" spans="2:6" x14ac:dyDescent="0.25">
      <c r="B187" s="131">
        <v>2139</v>
      </c>
      <c r="C187" s="132" t="s">
        <v>81</v>
      </c>
      <c r="D187" s="133">
        <v>2139</v>
      </c>
      <c r="E187" s="134" t="s">
        <v>81</v>
      </c>
      <c r="F187" s="55"/>
    </row>
    <row r="188" spans="2:6" x14ac:dyDescent="0.25">
      <c r="B188" s="131">
        <v>2139</v>
      </c>
      <c r="C188" s="132" t="s">
        <v>81</v>
      </c>
      <c r="D188" s="133">
        <v>719</v>
      </c>
      <c r="E188" s="134" t="s">
        <v>685</v>
      </c>
      <c r="F188" s="55"/>
    </row>
    <row r="189" spans="2:6" x14ac:dyDescent="0.25">
      <c r="B189" s="131">
        <v>2139</v>
      </c>
      <c r="C189" s="132" t="s">
        <v>81</v>
      </c>
      <c r="D189" s="133">
        <v>810</v>
      </c>
      <c r="E189" s="134" t="s">
        <v>686</v>
      </c>
      <c r="F189" s="55"/>
    </row>
    <row r="190" spans="2:6" x14ac:dyDescent="0.25">
      <c r="B190" s="131">
        <v>2139</v>
      </c>
      <c r="C190" s="132" t="s">
        <v>81</v>
      </c>
      <c r="D190" s="133">
        <v>5380</v>
      </c>
      <c r="E190" s="134" t="s">
        <v>687</v>
      </c>
      <c r="F190" s="55"/>
    </row>
    <row r="191" spans="2:6" x14ac:dyDescent="0.25">
      <c r="B191" s="131">
        <v>2139</v>
      </c>
      <c r="C191" s="132" t="s">
        <v>81</v>
      </c>
      <c r="D191" s="133">
        <v>811</v>
      </c>
      <c r="E191" s="134" t="s">
        <v>688</v>
      </c>
      <c r="F191" s="55"/>
    </row>
    <row r="192" spans="2:6" x14ac:dyDescent="0.25">
      <c r="B192" s="131">
        <v>2139</v>
      </c>
      <c r="C192" s="132" t="s">
        <v>81</v>
      </c>
      <c r="D192" s="133">
        <v>806</v>
      </c>
      <c r="E192" s="134" t="s">
        <v>689</v>
      </c>
      <c r="F192" s="55"/>
    </row>
    <row r="193" spans="2:6" x14ac:dyDescent="0.25">
      <c r="B193" s="131">
        <v>2139</v>
      </c>
      <c r="C193" s="132" t="s">
        <v>81</v>
      </c>
      <c r="D193" s="133">
        <v>790</v>
      </c>
      <c r="E193" s="134" t="s">
        <v>690</v>
      </c>
      <c r="F193" s="55"/>
    </row>
    <row r="194" spans="2:6" x14ac:dyDescent="0.25">
      <c r="B194" s="131">
        <v>2185</v>
      </c>
      <c r="C194" s="132" t="s">
        <v>83</v>
      </c>
      <c r="D194" s="133">
        <v>2185</v>
      </c>
      <c r="E194" s="134" t="s">
        <v>83</v>
      </c>
      <c r="F194" s="55"/>
    </row>
    <row r="195" spans="2:6" x14ac:dyDescent="0.25">
      <c r="B195" s="131">
        <v>2185</v>
      </c>
      <c r="C195" s="132" t="s">
        <v>83</v>
      </c>
      <c r="D195" s="133">
        <v>3649</v>
      </c>
      <c r="E195" s="134" t="s">
        <v>691</v>
      </c>
      <c r="F195" s="55"/>
    </row>
    <row r="196" spans="2:6" x14ac:dyDescent="0.25">
      <c r="B196" s="131">
        <v>2185</v>
      </c>
      <c r="C196" s="132" t="s">
        <v>83</v>
      </c>
      <c r="D196" s="133">
        <v>967</v>
      </c>
      <c r="E196" s="134" t="s">
        <v>692</v>
      </c>
      <c r="F196" s="55"/>
    </row>
    <row r="197" spans="2:6" x14ac:dyDescent="0.25">
      <c r="B197" s="131">
        <v>2185</v>
      </c>
      <c r="C197" s="132" t="s">
        <v>83</v>
      </c>
      <c r="D197" s="133">
        <v>960</v>
      </c>
      <c r="E197" s="134" t="s">
        <v>693</v>
      </c>
      <c r="F197" s="55"/>
    </row>
    <row r="198" spans="2:6" x14ac:dyDescent="0.25">
      <c r="B198" s="131">
        <v>2185</v>
      </c>
      <c r="C198" s="132" t="s">
        <v>83</v>
      </c>
      <c r="D198" s="133">
        <v>959</v>
      </c>
      <c r="E198" s="134" t="s">
        <v>694</v>
      </c>
      <c r="F198" s="55"/>
    </row>
    <row r="199" spans="2:6" x14ac:dyDescent="0.25">
      <c r="B199" s="131">
        <v>2185</v>
      </c>
      <c r="C199" s="132" t="s">
        <v>83</v>
      </c>
      <c r="D199" s="133">
        <v>5721</v>
      </c>
      <c r="E199" s="134" t="s">
        <v>695</v>
      </c>
      <c r="F199" s="55"/>
    </row>
    <row r="200" spans="2:6" x14ac:dyDescent="0.25">
      <c r="B200" s="131">
        <v>2185</v>
      </c>
      <c r="C200" s="132" t="s">
        <v>83</v>
      </c>
      <c r="D200" s="133">
        <v>963</v>
      </c>
      <c r="E200" s="134" t="s">
        <v>696</v>
      </c>
      <c r="F200" s="55"/>
    </row>
    <row r="201" spans="2:6" x14ac:dyDescent="0.25">
      <c r="B201" s="131">
        <v>2185</v>
      </c>
      <c r="C201" s="132" t="s">
        <v>83</v>
      </c>
      <c r="D201" s="133">
        <v>964</v>
      </c>
      <c r="E201" s="134" t="s">
        <v>697</v>
      </c>
      <c r="F201" s="55"/>
    </row>
    <row r="202" spans="2:6" x14ac:dyDescent="0.25">
      <c r="B202" s="131">
        <v>2185</v>
      </c>
      <c r="C202" s="132" t="s">
        <v>83</v>
      </c>
      <c r="D202" s="133">
        <v>966</v>
      </c>
      <c r="E202" s="134" t="s">
        <v>698</v>
      </c>
      <c r="F202" s="55"/>
    </row>
    <row r="203" spans="2:6" x14ac:dyDescent="0.25">
      <c r="B203" s="131">
        <v>2185</v>
      </c>
      <c r="C203" s="132" t="s">
        <v>83</v>
      </c>
      <c r="D203" s="133">
        <v>965</v>
      </c>
      <c r="E203" s="134" t="s">
        <v>699</v>
      </c>
      <c r="F203" s="55"/>
    </row>
    <row r="204" spans="2:6" x14ac:dyDescent="0.25">
      <c r="B204" s="131">
        <v>1972</v>
      </c>
      <c r="C204" s="132" t="s">
        <v>85</v>
      </c>
      <c r="D204" s="133">
        <v>1972</v>
      </c>
      <c r="E204" s="134" t="s">
        <v>85</v>
      </c>
      <c r="F204" s="55"/>
    </row>
    <row r="205" spans="2:6" x14ac:dyDescent="0.25">
      <c r="B205" s="131">
        <v>1972</v>
      </c>
      <c r="C205" s="132" t="s">
        <v>85</v>
      </c>
      <c r="D205" s="133">
        <v>239</v>
      </c>
      <c r="E205" s="134" t="s">
        <v>1703</v>
      </c>
      <c r="F205" s="55"/>
    </row>
    <row r="206" spans="2:6" x14ac:dyDescent="0.25">
      <c r="B206" s="131">
        <v>1972</v>
      </c>
      <c r="C206" s="132" t="s">
        <v>85</v>
      </c>
      <c r="D206" s="133">
        <v>231</v>
      </c>
      <c r="E206" s="134" t="s">
        <v>700</v>
      </c>
      <c r="F206" s="55"/>
    </row>
    <row r="207" spans="2:6" x14ac:dyDescent="0.25">
      <c r="B207" s="131">
        <v>2105</v>
      </c>
      <c r="C207" s="132" t="s">
        <v>87</v>
      </c>
      <c r="D207" s="133">
        <v>2105</v>
      </c>
      <c r="E207" s="134" t="s">
        <v>87</v>
      </c>
      <c r="F207" s="55"/>
    </row>
    <row r="208" spans="2:6" x14ac:dyDescent="0.25">
      <c r="B208" s="131">
        <v>2105</v>
      </c>
      <c r="C208" s="132" t="s">
        <v>87</v>
      </c>
      <c r="D208" s="133">
        <v>1311</v>
      </c>
      <c r="E208" s="134" t="s">
        <v>701</v>
      </c>
      <c r="F208" s="55"/>
    </row>
    <row r="209" spans="2:6" x14ac:dyDescent="0.25">
      <c r="B209" s="131">
        <v>2105</v>
      </c>
      <c r="C209" s="132" t="s">
        <v>87</v>
      </c>
      <c r="D209" s="133">
        <v>687</v>
      </c>
      <c r="E209" s="134" t="s">
        <v>702</v>
      </c>
      <c r="F209" s="55"/>
    </row>
    <row r="210" spans="2:6" x14ac:dyDescent="0.25">
      <c r="B210" s="131">
        <v>2042</v>
      </c>
      <c r="C210" s="132" t="s">
        <v>89</v>
      </c>
      <c r="D210" s="133">
        <v>2042</v>
      </c>
      <c r="E210" s="134" t="s">
        <v>89</v>
      </c>
      <c r="F210" s="55"/>
    </row>
    <row r="211" spans="2:6" x14ac:dyDescent="0.25">
      <c r="B211" s="131">
        <v>2042</v>
      </c>
      <c r="C211" s="132" t="s">
        <v>89</v>
      </c>
      <c r="D211" s="133">
        <v>382</v>
      </c>
      <c r="E211" s="134" t="s">
        <v>703</v>
      </c>
      <c r="F211" s="55"/>
    </row>
    <row r="212" spans="2:6" x14ac:dyDescent="0.25">
      <c r="B212" s="131">
        <v>2042</v>
      </c>
      <c r="C212" s="132" t="s">
        <v>89</v>
      </c>
      <c r="D212" s="133">
        <v>389</v>
      </c>
      <c r="E212" s="134" t="s">
        <v>1704</v>
      </c>
      <c r="F212" s="55"/>
    </row>
    <row r="213" spans="2:6" x14ac:dyDescent="0.25">
      <c r="B213" s="131">
        <v>2042</v>
      </c>
      <c r="C213" s="132" t="s">
        <v>89</v>
      </c>
      <c r="D213" s="133">
        <v>387</v>
      </c>
      <c r="E213" s="134" t="s">
        <v>704</v>
      </c>
      <c r="F213" s="55"/>
    </row>
    <row r="214" spans="2:6" x14ac:dyDescent="0.25">
      <c r="B214" s="131">
        <v>2042</v>
      </c>
      <c r="C214" s="132" t="s">
        <v>89</v>
      </c>
      <c r="D214" s="133">
        <v>383</v>
      </c>
      <c r="E214" s="134" t="s">
        <v>705</v>
      </c>
      <c r="F214" s="55"/>
    </row>
    <row r="215" spans="2:6" x14ac:dyDescent="0.25">
      <c r="B215" s="131">
        <v>2042</v>
      </c>
      <c r="C215" s="132" t="s">
        <v>89</v>
      </c>
      <c r="D215" s="133">
        <v>384</v>
      </c>
      <c r="E215" s="134" t="s">
        <v>706</v>
      </c>
      <c r="F215" s="55"/>
    </row>
    <row r="216" spans="2:6" x14ac:dyDescent="0.25">
      <c r="B216" s="131">
        <v>2042</v>
      </c>
      <c r="C216" s="132" t="s">
        <v>89</v>
      </c>
      <c r="D216" s="133">
        <v>385</v>
      </c>
      <c r="E216" s="134" t="s">
        <v>707</v>
      </c>
      <c r="F216" s="55"/>
    </row>
    <row r="217" spans="2:6" x14ac:dyDescent="0.25">
      <c r="B217" s="131">
        <v>2042</v>
      </c>
      <c r="C217" s="132" t="s">
        <v>89</v>
      </c>
      <c r="D217" s="133">
        <v>5718</v>
      </c>
      <c r="E217" s="134" t="s">
        <v>708</v>
      </c>
      <c r="F217" s="55"/>
    </row>
    <row r="218" spans="2:6" x14ac:dyDescent="0.25">
      <c r="B218" s="131">
        <v>2042</v>
      </c>
      <c r="C218" s="132" t="s">
        <v>89</v>
      </c>
      <c r="D218" s="133">
        <v>386</v>
      </c>
      <c r="E218" s="134" t="s">
        <v>709</v>
      </c>
      <c r="F218" s="55"/>
    </row>
    <row r="219" spans="2:6" x14ac:dyDescent="0.25">
      <c r="B219" s="131">
        <v>2042</v>
      </c>
      <c r="C219" s="132" t="s">
        <v>89</v>
      </c>
      <c r="D219" s="133">
        <v>388</v>
      </c>
      <c r="E219" s="134" t="s">
        <v>710</v>
      </c>
      <c r="F219" s="55"/>
    </row>
    <row r="220" spans="2:6" x14ac:dyDescent="0.25">
      <c r="B220" s="131">
        <v>2191</v>
      </c>
      <c r="C220" s="132" t="s">
        <v>91</v>
      </c>
      <c r="D220" s="133">
        <v>2191</v>
      </c>
      <c r="E220" s="134" t="s">
        <v>91</v>
      </c>
      <c r="F220" s="55"/>
    </row>
    <row r="221" spans="2:6" x14ac:dyDescent="0.25">
      <c r="B221" s="131">
        <v>2191</v>
      </c>
      <c r="C221" s="132" t="s">
        <v>91</v>
      </c>
      <c r="D221" s="133">
        <v>3464</v>
      </c>
      <c r="E221" s="134" t="s">
        <v>711</v>
      </c>
      <c r="F221" s="55"/>
    </row>
    <row r="222" spans="2:6" x14ac:dyDescent="0.25">
      <c r="B222" s="131">
        <v>2191</v>
      </c>
      <c r="C222" s="132" t="s">
        <v>91</v>
      </c>
      <c r="D222" s="133">
        <v>1002</v>
      </c>
      <c r="E222" s="134" t="s">
        <v>712</v>
      </c>
      <c r="F222" s="55"/>
    </row>
    <row r="223" spans="2:6" x14ac:dyDescent="0.25">
      <c r="B223" s="131">
        <v>2191</v>
      </c>
      <c r="C223" s="132" t="s">
        <v>91</v>
      </c>
      <c r="D223" s="133">
        <v>998</v>
      </c>
      <c r="E223" s="134" t="s">
        <v>713</v>
      </c>
      <c r="F223" s="55"/>
    </row>
    <row r="224" spans="2:6" x14ac:dyDescent="0.25">
      <c r="B224" s="131">
        <v>2191</v>
      </c>
      <c r="C224" s="132" t="s">
        <v>91</v>
      </c>
      <c r="D224" s="133">
        <v>999</v>
      </c>
      <c r="E224" s="134" t="s">
        <v>714</v>
      </c>
      <c r="F224" s="55"/>
    </row>
    <row r="225" spans="2:6" x14ac:dyDescent="0.25">
      <c r="B225" s="131">
        <v>2191</v>
      </c>
      <c r="C225" s="132" t="s">
        <v>91</v>
      </c>
      <c r="D225" s="133">
        <v>1001</v>
      </c>
      <c r="E225" s="134" t="s">
        <v>715</v>
      </c>
      <c r="F225" s="55"/>
    </row>
    <row r="226" spans="2:6" x14ac:dyDescent="0.25">
      <c r="B226" s="131">
        <v>1902</v>
      </c>
      <c r="C226" s="132" t="s">
        <v>347</v>
      </c>
      <c r="D226" s="133">
        <v>1902</v>
      </c>
      <c r="E226" s="134" t="s">
        <v>347</v>
      </c>
      <c r="F226" s="55"/>
    </row>
    <row r="227" spans="2:6" x14ac:dyDescent="0.25">
      <c r="B227" s="131">
        <v>1945</v>
      </c>
      <c r="C227" s="132" t="s">
        <v>93</v>
      </c>
      <c r="D227" s="133">
        <v>1945</v>
      </c>
      <c r="E227" s="134" t="s">
        <v>93</v>
      </c>
      <c r="F227" s="55"/>
    </row>
    <row r="228" spans="2:6" x14ac:dyDescent="0.25">
      <c r="B228" s="131">
        <v>1945</v>
      </c>
      <c r="C228" s="132" t="s">
        <v>93</v>
      </c>
      <c r="D228" s="133">
        <v>163</v>
      </c>
      <c r="E228" s="134" t="s">
        <v>716</v>
      </c>
      <c r="F228" s="55"/>
    </row>
    <row r="229" spans="2:6" x14ac:dyDescent="0.25">
      <c r="B229" s="131">
        <v>1945</v>
      </c>
      <c r="C229" s="132" t="s">
        <v>93</v>
      </c>
      <c r="D229" s="133">
        <v>168</v>
      </c>
      <c r="E229" s="134" t="s">
        <v>717</v>
      </c>
      <c r="F229" s="55"/>
    </row>
    <row r="230" spans="2:6" x14ac:dyDescent="0.25">
      <c r="B230" s="131">
        <v>1945</v>
      </c>
      <c r="C230" s="132" t="s">
        <v>93</v>
      </c>
      <c r="D230" s="133">
        <v>5907</v>
      </c>
      <c r="E230" s="134" t="s">
        <v>1705</v>
      </c>
      <c r="F230" s="55"/>
    </row>
    <row r="231" spans="2:6" x14ac:dyDescent="0.25">
      <c r="B231" s="131">
        <v>1927</v>
      </c>
      <c r="C231" s="132" t="s">
        <v>95</v>
      </c>
      <c r="D231" s="133">
        <v>1927</v>
      </c>
      <c r="E231" s="134" t="s">
        <v>95</v>
      </c>
      <c r="F231" s="55"/>
    </row>
    <row r="232" spans="2:6" x14ac:dyDescent="0.25">
      <c r="B232" s="131">
        <v>1927</v>
      </c>
      <c r="C232" s="132" t="s">
        <v>95</v>
      </c>
      <c r="D232" s="133">
        <v>103</v>
      </c>
      <c r="E232" s="134" t="s">
        <v>718</v>
      </c>
      <c r="F232" s="55"/>
    </row>
    <row r="233" spans="2:6" x14ac:dyDescent="0.25">
      <c r="B233" s="131">
        <v>1927</v>
      </c>
      <c r="C233" s="132" t="s">
        <v>95</v>
      </c>
      <c r="D233" s="133">
        <v>104</v>
      </c>
      <c r="E233" s="134" t="s">
        <v>719</v>
      </c>
      <c r="F233" s="55"/>
    </row>
    <row r="234" spans="2:6" x14ac:dyDescent="0.25">
      <c r="B234" s="131">
        <v>1927</v>
      </c>
      <c r="C234" s="132" t="s">
        <v>95</v>
      </c>
      <c r="D234" s="133">
        <v>1248</v>
      </c>
      <c r="E234" s="134" t="s">
        <v>720</v>
      </c>
      <c r="F234" s="55"/>
    </row>
    <row r="235" spans="2:6" x14ac:dyDescent="0.25">
      <c r="B235" s="131">
        <v>1927</v>
      </c>
      <c r="C235" s="132" t="s">
        <v>95</v>
      </c>
      <c r="D235" s="133">
        <v>5720</v>
      </c>
      <c r="E235" s="134" t="s">
        <v>721</v>
      </c>
      <c r="F235" s="55"/>
    </row>
    <row r="236" spans="2:6" x14ac:dyDescent="0.25">
      <c r="B236" s="131">
        <v>1927</v>
      </c>
      <c r="C236" s="132" t="s">
        <v>95</v>
      </c>
      <c r="D236" s="133">
        <v>5909</v>
      </c>
      <c r="E236" s="134" t="s">
        <v>1706</v>
      </c>
      <c r="F236" s="55"/>
    </row>
    <row r="237" spans="2:6" x14ac:dyDescent="0.25">
      <c r="B237" s="131">
        <v>2223</v>
      </c>
      <c r="C237" s="132" t="s">
        <v>348</v>
      </c>
      <c r="D237" s="133">
        <v>2223</v>
      </c>
      <c r="E237" s="134" t="s">
        <v>348</v>
      </c>
      <c r="F237" s="55"/>
    </row>
    <row r="238" spans="2:6" x14ac:dyDescent="0.25">
      <c r="B238" s="131">
        <v>2006</v>
      </c>
      <c r="C238" s="132" t="s">
        <v>97</v>
      </c>
      <c r="D238" s="133">
        <v>2006</v>
      </c>
      <c r="E238" s="134" t="s">
        <v>97</v>
      </c>
      <c r="F238" s="55"/>
    </row>
    <row r="239" spans="2:6" x14ac:dyDescent="0.25">
      <c r="B239" s="131">
        <v>2006</v>
      </c>
      <c r="C239" s="132" t="s">
        <v>97</v>
      </c>
      <c r="D239" s="133">
        <v>325</v>
      </c>
      <c r="E239" s="134" t="s">
        <v>722</v>
      </c>
      <c r="F239" s="55"/>
    </row>
    <row r="240" spans="2:6" x14ac:dyDescent="0.25">
      <c r="B240" s="131">
        <v>2006</v>
      </c>
      <c r="C240" s="132" t="s">
        <v>97</v>
      </c>
      <c r="D240" s="133">
        <v>326</v>
      </c>
      <c r="E240" s="134" t="s">
        <v>723</v>
      </c>
      <c r="F240" s="55"/>
    </row>
    <row r="241" spans="2:6" x14ac:dyDescent="0.25">
      <c r="B241" s="131">
        <v>1965</v>
      </c>
      <c r="C241" s="132" t="s">
        <v>99</v>
      </c>
      <c r="D241" s="133">
        <v>1965</v>
      </c>
      <c r="E241" s="134" t="s">
        <v>99</v>
      </c>
      <c r="F241" s="55"/>
    </row>
    <row r="242" spans="2:6" x14ac:dyDescent="0.25">
      <c r="B242" s="131">
        <v>1965</v>
      </c>
      <c r="C242" s="132" t="s">
        <v>99</v>
      </c>
      <c r="D242" s="133">
        <v>3227</v>
      </c>
      <c r="E242" s="134" t="s">
        <v>724</v>
      </c>
      <c r="F242" s="55"/>
    </row>
    <row r="243" spans="2:6" x14ac:dyDescent="0.25">
      <c r="B243" s="131">
        <v>1965</v>
      </c>
      <c r="C243" s="132" t="s">
        <v>99</v>
      </c>
      <c r="D243" s="133">
        <v>192</v>
      </c>
      <c r="E243" s="134" t="s">
        <v>725</v>
      </c>
      <c r="F243" s="55"/>
    </row>
    <row r="244" spans="2:6" x14ac:dyDescent="0.25">
      <c r="B244" s="131">
        <v>1965</v>
      </c>
      <c r="C244" s="132" t="s">
        <v>99</v>
      </c>
      <c r="D244" s="133">
        <v>3615</v>
      </c>
      <c r="E244" s="134" t="s">
        <v>152</v>
      </c>
      <c r="F244" s="55"/>
    </row>
    <row r="245" spans="2:6" x14ac:dyDescent="0.25">
      <c r="B245" s="131">
        <v>1965</v>
      </c>
      <c r="C245" s="132" t="s">
        <v>99</v>
      </c>
      <c r="D245" s="133">
        <v>196</v>
      </c>
      <c r="E245" s="134" t="s">
        <v>726</v>
      </c>
      <c r="F245" s="55"/>
    </row>
    <row r="246" spans="2:6" x14ac:dyDescent="0.25">
      <c r="B246" s="131">
        <v>1965</v>
      </c>
      <c r="C246" s="132" t="s">
        <v>99</v>
      </c>
      <c r="D246" s="133">
        <v>5496</v>
      </c>
      <c r="E246" s="134" t="s">
        <v>727</v>
      </c>
      <c r="F246" s="55"/>
    </row>
    <row r="247" spans="2:6" x14ac:dyDescent="0.25">
      <c r="B247" s="131">
        <v>1965</v>
      </c>
      <c r="C247" s="132" t="s">
        <v>99</v>
      </c>
      <c r="D247" s="133">
        <v>201</v>
      </c>
      <c r="E247" s="134" t="s">
        <v>728</v>
      </c>
      <c r="F247" s="55"/>
    </row>
    <row r="248" spans="2:6" x14ac:dyDescent="0.25">
      <c r="B248" s="131">
        <v>1965</v>
      </c>
      <c r="C248" s="132" t="s">
        <v>99</v>
      </c>
      <c r="D248" s="133">
        <v>197</v>
      </c>
      <c r="E248" s="134" t="s">
        <v>729</v>
      </c>
      <c r="F248" s="55"/>
    </row>
    <row r="249" spans="2:6" x14ac:dyDescent="0.25">
      <c r="B249" s="131">
        <v>1965</v>
      </c>
      <c r="C249" s="132" t="s">
        <v>99</v>
      </c>
      <c r="D249" s="133">
        <v>4079</v>
      </c>
      <c r="E249" s="134" t="s">
        <v>218</v>
      </c>
      <c r="F249" s="55"/>
    </row>
    <row r="250" spans="2:6" x14ac:dyDescent="0.25">
      <c r="B250" s="131">
        <v>1965</v>
      </c>
      <c r="C250" s="132" t="s">
        <v>99</v>
      </c>
      <c r="D250" s="133">
        <v>199</v>
      </c>
      <c r="E250" s="134" t="s">
        <v>730</v>
      </c>
      <c r="F250" s="55"/>
    </row>
    <row r="251" spans="2:6" x14ac:dyDescent="0.25">
      <c r="B251" s="131">
        <v>1964</v>
      </c>
      <c r="C251" s="132" t="s">
        <v>101</v>
      </c>
      <c r="D251" s="133">
        <v>1964</v>
      </c>
      <c r="E251" s="134" t="s">
        <v>101</v>
      </c>
      <c r="F251" s="55"/>
    </row>
    <row r="252" spans="2:6" x14ac:dyDescent="0.25">
      <c r="B252" s="131">
        <v>1964</v>
      </c>
      <c r="C252" s="132" t="s">
        <v>101</v>
      </c>
      <c r="D252" s="133">
        <v>191</v>
      </c>
      <c r="E252" s="134" t="s">
        <v>731</v>
      </c>
      <c r="F252" s="55"/>
    </row>
    <row r="253" spans="2:6" x14ac:dyDescent="0.25">
      <c r="B253" s="131">
        <v>1964</v>
      </c>
      <c r="C253" s="132" t="s">
        <v>101</v>
      </c>
      <c r="D253" s="133">
        <v>4025</v>
      </c>
      <c r="E253" s="134" t="s">
        <v>732</v>
      </c>
      <c r="F253" s="55"/>
    </row>
    <row r="254" spans="2:6" x14ac:dyDescent="0.25">
      <c r="B254" s="131">
        <v>1964</v>
      </c>
      <c r="C254" s="132" t="s">
        <v>101</v>
      </c>
      <c r="D254" s="133">
        <v>189</v>
      </c>
      <c r="E254" s="134" t="s">
        <v>733</v>
      </c>
      <c r="F254" s="55"/>
    </row>
    <row r="255" spans="2:6" x14ac:dyDescent="0.25">
      <c r="B255" s="131">
        <v>1964</v>
      </c>
      <c r="C255" s="132" t="s">
        <v>101</v>
      </c>
      <c r="D255" s="133">
        <v>5498</v>
      </c>
      <c r="E255" s="134" t="s">
        <v>734</v>
      </c>
      <c r="F255" s="55"/>
    </row>
    <row r="256" spans="2:6" x14ac:dyDescent="0.25">
      <c r="B256" s="131">
        <v>1964</v>
      </c>
      <c r="C256" s="132" t="s">
        <v>101</v>
      </c>
      <c r="D256" s="133">
        <v>4857</v>
      </c>
      <c r="E256" s="134" t="s">
        <v>735</v>
      </c>
      <c r="F256" s="55"/>
    </row>
    <row r="257" spans="2:6" x14ac:dyDescent="0.25">
      <c r="B257" s="131">
        <v>2186</v>
      </c>
      <c r="C257" s="132" t="s">
        <v>102</v>
      </c>
      <c r="D257" s="133">
        <v>2186</v>
      </c>
      <c r="E257" s="134" t="s">
        <v>102</v>
      </c>
      <c r="F257" s="55"/>
    </row>
    <row r="258" spans="2:6" x14ac:dyDescent="0.25">
      <c r="B258" s="131">
        <v>2186</v>
      </c>
      <c r="C258" s="132" t="s">
        <v>102</v>
      </c>
      <c r="D258" s="133">
        <v>4592</v>
      </c>
      <c r="E258" s="134" t="s">
        <v>86</v>
      </c>
      <c r="F258" s="55"/>
    </row>
    <row r="259" spans="2:6" x14ac:dyDescent="0.25">
      <c r="B259" s="131">
        <v>1901</v>
      </c>
      <c r="C259" s="132" t="s">
        <v>104</v>
      </c>
      <c r="D259" s="133">
        <v>1901</v>
      </c>
      <c r="E259" s="134" t="s">
        <v>104</v>
      </c>
      <c r="F259" s="55"/>
    </row>
    <row r="260" spans="2:6" x14ac:dyDescent="0.25">
      <c r="B260" s="131">
        <v>1901</v>
      </c>
      <c r="C260" s="132" t="s">
        <v>104</v>
      </c>
      <c r="D260" s="133">
        <v>27</v>
      </c>
      <c r="E260" s="134" t="s">
        <v>736</v>
      </c>
      <c r="F260" s="55"/>
    </row>
    <row r="261" spans="2:6" x14ac:dyDescent="0.25">
      <c r="B261" s="131">
        <v>1901</v>
      </c>
      <c r="C261" s="132" t="s">
        <v>104</v>
      </c>
      <c r="D261" s="133">
        <v>33</v>
      </c>
      <c r="E261" s="134" t="s">
        <v>737</v>
      </c>
      <c r="F261" s="55"/>
    </row>
    <row r="262" spans="2:6" x14ac:dyDescent="0.25">
      <c r="B262" s="131">
        <v>1901</v>
      </c>
      <c r="C262" s="132" t="s">
        <v>104</v>
      </c>
      <c r="D262" s="133">
        <v>28</v>
      </c>
      <c r="E262" s="134" t="s">
        <v>738</v>
      </c>
      <c r="F262" s="55"/>
    </row>
    <row r="263" spans="2:6" x14ac:dyDescent="0.25">
      <c r="B263" s="131">
        <v>1901</v>
      </c>
      <c r="C263" s="132" t="s">
        <v>104</v>
      </c>
      <c r="D263" s="133">
        <v>40</v>
      </c>
      <c r="E263" s="134" t="s">
        <v>739</v>
      </c>
      <c r="F263" s="55"/>
    </row>
    <row r="264" spans="2:6" x14ac:dyDescent="0.25">
      <c r="B264" s="131">
        <v>1901</v>
      </c>
      <c r="C264" s="132" t="s">
        <v>104</v>
      </c>
      <c r="D264" s="133">
        <v>41</v>
      </c>
      <c r="E264" s="134" t="s">
        <v>740</v>
      </c>
      <c r="F264" s="55"/>
    </row>
    <row r="265" spans="2:6" x14ac:dyDescent="0.25">
      <c r="B265" s="131">
        <v>1901</v>
      </c>
      <c r="C265" s="132" t="s">
        <v>104</v>
      </c>
      <c r="D265" s="133">
        <v>1322</v>
      </c>
      <c r="E265" s="134" t="s">
        <v>741</v>
      </c>
      <c r="F265" s="55"/>
    </row>
    <row r="266" spans="2:6" x14ac:dyDescent="0.25">
      <c r="B266" s="131">
        <v>1901</v>
      </c>
      <c r="C266" s="132" t="s">
        <v>104</v>
      </c>
      <c r="D266" s="133">
        <v>30</v>
      </c>
      <c r="E266" s="134" t="s">
        <v>742</v>
      </c>
      <c r="F266" s="55"/>
    </row>
    <row r="267" spans="2:6" x14ac:dyDescent="0.25">
      <c r="B267" s="131">
        <v>1901</v>
      </c>
      <c r="C267" s="132" t="s">
        <v>104</v>
      </c>
      <c r="D267" s="133">
        <v>35</v>
      </c>
      <c r="E267" s="134" t="s">
        <v>743</v>
      </c>
      <c r="F267" s="55"/>
    </row>
    <row r="268" spans="2:6" x14ac:dyDescent="0.25">
      <c r="B268" s="131">
        <v>1901</v>
      </c>
      <c r="C268" s="132" t="s">
        <v>104</v>
      </c>
      <c r="D268" s="133">
        <v>39</v>
      </c>
      <c r="E268" s="134" t="s">
        <v>744</v>
      </c>
      <c r="F268" s="55"/>
    </row>
    <row r="269" spans="2:6" x14ac:dyDescent="0.25">
      <c r="B269" s="131">
        <v>1901</v>
      </c>
      <c r="C269" s="132" t="s">
        <v>104</v>
      </c>
      <c r="D269" s="133">
        <v>36</v>
      </c>
      <c r="E269" s="134" t="s">
        <v>745</v>
      </c>
      <c r="F269" s="55"/>
    </row>
    <row r="270" spans="2:6" x14ac:dyDescent="0.25">
      <c r="B270" s="131">
        <v>1901</v>
      </c>
      <c r="C270" s="132" t="s">
        <v>104</v>
      </c>
      <c r="D270" s="133">
        <v>38</v>
      </c>
      <c r="E270" s="134" t="s">
        <v>746</v>
      </c>
      <c r="F270" s="55"/>
    </row>
    <row r="271" spans="2:6" x14ac:dyDescent="0.25">
      <c r="B271" s="131">
        <v>1901</v>
      </c>
      <c r="C271" s="132" t="s">
        <v>104</v>
      </c>
      <c r="D271" s="133">
        <v>37</v>
      </c>
      <c r="E271" s="134" t="s">
        <v>747</v>
      </c>
      <c r="F271" s="55"/>
    </row>
    <row r="272" spans="2:6" x14ac:dyDescent="0.25">
      <c r="B272" s="131">
        <v>1901</v>
      </c>
      <c r="C272" s="132" t="s">
        <v>104</v>
      </c>
      <c r="D272" s="133">
        <v>4637</v>
      </c>
      <c r="E272" s="134" t="s">
        <v>1707</v>
      </c>
      <c r="F272" s="55"/>
    </row>
    <row r="273" spans="2:6" x14ac:dyDescent="0.25">
      <c r="B273" s="131">
        <v>2216</v>
      </c>
      <c r="C273" s="132" t="s">
        <v>106</v>
      </c>
      <c r="D273" s="133">
        <v>2216</v>
      </c>
      <c r="E273" s="134" t="s">
        <v>106</v>
      </c>
      <c r="F273" s="55"/>
    </row>
    <row r="274" spans="2:6" x14ac:dyDescent="0.25">
      <c r="B274" s="131">
        <v>2216</v>
      </c>
      <c r="C274" s="132" t="s">
        <v>106</v>
      </c>
      <c r="D274" s="133">
        <v>3434</v>
      </c>
      <c r="E274" s="134" t="s">
        <v>88</v>
      </c>
      <c r="F274" s="55"/>
    </row>
    <row r="275" spans="2:6" x14ac:dyDescent="0.25">
      <c r="B275" s="131">
        <v>2086</v>
      </c>
      <c r="C275" s="132" t="s">
        <v>108</v>
      </c>
      <c r="D275" s="133">
        <v>2086</v>
      </c>
      <c r="E275" s="134" t="s">
        <v>108</v>
      </c>
      <c r="F275" s="55"/>
    </row>
    <row r="276" spans="2:6" x14ac:dyDescent="0.25">
      <c r="B276" s="131">
        <v>2086</v>
      </c>
      <c r="C276" s="132" t="s">
        <v>108</v>
      </c>
      <c r="D276" s="133">
        <v>570</v>
      </c>
      <c r="E276" s="134" t="s">
        <v>748</v>
      </c>
      <c r="F276" s="55"/>
    </row>
    <row r="277" spans="2:6" x14ac:dyDescent="0.25">
      <c r="B277" s="131">
        <v>2086</v>
      </c>
      <c r="C277" s="132" t="s">
        <v>108</v>
      </c>
      <c r="D277" s="133">
        <v>572</v>
      </c>
      <c r="E277" s="134" t="s">
        <v>749</v>
      </c>
      <c r="F277" s="55"/>
    </row>
    <row r="278" spans="2:6" x14ac:dyDescent="0.25">
      <c r="B278" s="131">
        <v>2086</v>
      </c>
      <c r="C278" s="132" t="s">
        <v>108</v>
      </c>
      <c r="D278" s="133">
        <v>571</v>
      </c>
      <c r="E278" s="134" t="s">
        <v>750</v>
      </c>
      <c r="F278" s="55"/>
    </row>
    <row r="279" spans="2:6" x14ac:dyDescent="0.25">
      <c r="B279" s="131">
        <v>1970</v>
      </c>
      <c r="C279" s="132" t="s">
        <v>109</v>
      </c>
      <c r="D279" s="133">
        <v>1970</v>
      </c>
      <c r="E279" s="134" t="s">
        <v>109</v>
      </c>
      <c r="F279" s="55"/>
    </row>
    <row r="280" spans="2:6" x14ac:dyDescent="0.25">
      <c r="B280" s="131">
        <v>1970</v>
      </c>
      <c r="C280" s="132" t="s">
        <v>109</v>
      </c>
      <c r="D280" s="133">
        <v>5302</v>
      </c>
      <c r="E280" s="134" t="s">
        <v>751</v>
      </c>
      <c r="F280" s="55"/>
    </row>
    <row r="281" spans="2:6" x14ac:dyDescent="0.25">
      <c r="B281" s="131">
        <v>1970</v>
      </c>
      <c r="C281" s="132" t="s">
        <v>109</v>
      </c>
      <c r="D281" s="133">
        <v>265</v>
      </c>
      <c r="E281" s="134" t="s">
        <v>752</v>
      </c>
      <c r="F281" s="55"/>
    </row>
    <row r="282" spans="2:6" x14ac:dyDescent="0.25">
      <c r="B282" s="131">
        <v>1970</v>
      </c>
      <c r="C282" s="132" t="s">
        <v>109</v>
      </c>
      <c r="D282" s="133">
        <v>225</v>
      </c>
      <c r="E282" s="134" t="s">
        <v>753</v>
      </c>
      <c r="F282" s="55"/>
    </row>
    <row r="283" spans="2:6" x14ac:dyDescent="0.25">
      <c r="B283" s="131">
        <v>1970</v>
      </c>
      <c r="C283" s="132" t="s">
        <v>109</v>
      </c>
      <c r="D283" s="133">
        <v>224</v>
      </c>
      <c r="E283" s="134" t="s">
        <v>754</v>
      </c>
      <c r="F283" s="55"/>
    </row>
    <row r="284" spans="2:6" x14ac:dyDescent="0.25">
      <c r="B284" s="131">
        <v>1970</v>
      </c>
      <c r="C284" s="132" t="s">
        <v>109</v>
      </c>
      <c r="D284" s="133">
        <v>219</v>
      </c>
      <c r="E284" s="134" t="s">
        <v>755</v>
      </c>
      <c r="F284" s="55"/>
    </row>
    <row r="285" spans="2:6" x14ac:dyDescent="0.25">
      <c r="B285" s="131">
        <v>1970</v>
      </c>
      <c r="C285" s="132" t="s">
        <v>109</v>
      </c>
      <c r="D285" s="133">
        <v>5882</v>
      </c>
      <c r="E285" s="134" t="s">
        <v>1708</v>
      </c>
      <c r="F285" s="55"/>
    </row>
    <row r="286" spans="2:6" x14ac:dyDescent="0.25">
      <c r="B286" s="131">
        <v>1970</v>
      </c>
      <c r="C286" s="132" t="s">
        <v>109</v>
      </c>
      <c r="D286" s="133">
        <v>222</v>
      </c>
      <c r="E286" s="134" t="s">
        <v>756</v>
      </c>
      <c r="F286" s="55"/>
    </row>
    <row r="287" spans="2:6" x14ac:dyDescent="0.25">
      <c r="B287" s="131">
        <v>1970</v>
      </c>
      <c r="C287" s="132" t="s">
        <v>109</v>
      </c>
      <c r="D287" s="133">
        <v>4392</v>
      </c>
      <c r="E287" s="134" t="s">
        <v>757</v>
      </c>
      <c r="F287" s="55"/>
    </row>
    <row r="288" spans="2:6" x14ac:dyDescent="0.25">
      <c r="B288" s="131">
        <v>1970</v>
      </c>
      <c r="C288" s="132" t="s">
        <v>109</v>
      </c>
      <c r="D288" s="133">
        <v>223</v>
      </c>
      <c r="E288" s="134" t="s">
        <v>209</v>
      </c>
      <c r="F288" s="55"/>
    </row>
    <row r="289" spans="2:6" x14ac:dyDescent="0.25">
      <c r="B289" s="131">
        <v>1970</v>
      </c>
      <c r="C289" s="132" t="s">
        <v>109</v>
      </c>
      <c r="D289" s="133">
        <v>5489</v>
      </c>
      <c r="E289" s="134" t="s">
        <v>758</v>
      </c>
      <c r="F289" s="55"/>
    </row>
    <row r="290" spans="2:6" x14ac:dyDescent="0.25">
      <c r="B290" s="131">
        <v>2089</v>
      </c>
      <c r="C290" s="132" t="s">
        <v>111</v>
      </c>
      <c r="D290" s="133">
        <v>2089</v>
      </c>
      <c r="E290" s="134" t="s">
        <v>111</v>
      </c>
      <c r="F290" s="55"/>
    </row>
    <row r="291" spans="2:6" x14ac:dyDescent="0.25">
      <c r="B291" s="131">
        <v>2089</v>
      </c>
      <c r="C291" s="132" t="s">
        <v>111</v>
      </c>
      <c r="D291" s="133">
        <v>589</v>
      </c>
      <c r="E291" s="134" t="s">
        <v>759</v>
      </c>
      <c r="F291" s="55"/>
    </row>
    <row r="292" spans="2:6" x14ac:dyDescent="0.25">
      <c r="B292" s="131">
        <v>2089</v>
      </c>
      <c r="C292" s="132" t="s">
        <v>111</v>
      </c>
      <c r="D292" s="133">
        <v>592</v>
      </c>
      <c r="E292" s="134" t="s">
        <v>1709</v>
      </c>
      <c r="F292" s="55"/>
    </row>
    <row r="293" spans="2:6" x14ac:dyDescent="0.25">
      <c r="B293" s="131">
        <v>2050</v>
      </c>
      <c r="C293" s="132" t="s">
        <v>113</v>
      </c>
      <c r="D293" s="133">
        <v>2050</v>
      </c>
      <c r="E293" s="134" t="s">
        <v>113</v>
      </c>
      <c r="F293" s="55"/>
    </row>
    <row r="294" spans="2:6" x14ac:dyDescent="0.25">
      <c r="B294" s="131">
        <v>2050</v>
      </c>
      <c r="C294" s="132" t="s">
        <v>113</v>
      </c>
      <c r="D294" s="133">
        <v>425</v>
      </c>
      <c r="E294" s="134" t="s">
        <v>760</v>
      </c>
      <c r="F294" s="55"/>
    </row>
    <row r="295" spans="2:6" x14ac:dyDescent="0.25">
      <c r="B295" s="131">
        <v>2050</v>
      </c>
      <c r="C295" s="132" t="s">
        <v>113</v>
      </c>
      <c r="D295" s="133">
        <v>426</v>
      </c>
      <c r="E295" s="134" t="s">
        <v>761</v>
      </c>
      <c r="F295" s="55"/>
    </row>
    <row r="296" spans="2:6" x14ac:dyDescent="0.25">
      <c r="B296" s="131">
        <v>2050</v>
      </c>
      <c r="C296" s="132" t="s">
        <v>113</v>
      </c>
      <c r="D296" s="133">
        <v>1295</v>
      </c>
      <c r="E296" s="134" t="s">
        <v>762</v>
      </c>
      <c r="F296" s="55"/>
    </row>
    <row r="297" spans="2:6" x14ac:dyDescent="0.25">
      <c r="B297" s="131">
        <v>2190</v>
      </c>
      <c r="C297" s="132" t="s">
        <v>115</v>
      </c>
      <c r="D297" s="133">
        <v>2190</v>
      </c>
      <c r="E297" s="134" t="s">
        <v>115</v>
      </c>
      <c r="F297" s="55"/>
    </row>
    <row r="298" spans="2:6" x14ac:dyDescent="0.25">
      <c r="B298" s="131">
        <v>2190</v>
      </c>
      <c r="C298" s="132" t="s">
        <v>115</v>
      </c>
      <c r="D298" s="133">
        <v>5298</v>
      </c>
      <c r="E298" s="134" t="s">
        <v>92</v>
      </c>
      <c r="F298" s="55"/>
    </row>
    <row r="299" spans="2:6" x14ac:dyDescent="0.25">
      <c r="B299" s="131">
        <v>2190</v>
      </c>
      <c r="C299" s="132" t="s">
        <v>115</v>
      </c>
      <c r="D299" s="133">
        <v>995</v>
      </c>
      <c r="E299" s="134" t="s">
        <v>763</v>
      </c>
      <c r="F299" s="55"/>
    </row>
    <row r="300" spans="2:6" x14ac:dyDescent="0.25">
      <c r="B300" s="131">
        <v>2190</v>
      </c>
      <c r="C300" s="132" t="s">
        <v>115</v>
      </c>
      <c r="D300" s="133">
        <v>994</v>
      </c>
      <c r="E300" s="134" t="s">
        <v>764</v>
      </c>
      <c r="F300" s="55"/>
    </row>
    <row r="301" spans="2:6" x14ac:dyDescent="0.25">
      <c r="B301" s="131">
        <v>2190</v>
      </c>
      <c r="C301" s="132" t="s">
        <v>115</v>
      </c>
      <c r="D301" s="133">
        <v>3461</v>
      </c>
      <c r="E301" s="134" t="s">
        <v>158</v>
      </c>
      <c r="F301" s="55"/>
    </row>
    <row r="302" spans="2:6" x14ac:dyDescent="0.25">
      <c r="B302" s="131">
        <v>2190</v>
      </c>
      <c r="C302" s="132" t="s">
        <v>115</v>
      </c>
      <c r="D302" s="133">
        <v>989</v>
      </c>
      <c r="E302" s="134" t="s">
        <v>765</v>
      </c>
      <c r="F302" s="55"/>
    </row>
    <row r="303" spans="2:6" x14ac:dyDescent="0.25">
      <c r="B303" s="131">
        <v>2190</v>
      </c>
      <c r="C303" s="132" t="s">
        <v>115</v>
      </c>
      <c r="D303" s="133">
        <v>990</v>
      </c>
      <c r="E303" s="134" t="s">
        <v>766</v>
      </c>
      <c r="F303" s="55"/>
    </row>
    <row r="304" spans="2:6" x14ac:dyDescent="0.25">
      <c r="B304" s="131">
        <v>2190</v>
      </c>
      <c r="C304" s="132" t="s">
        <v>115</v>
      </c>
      <c r="D304" s="133">
        <v>993</v>
      </c>
      <c r="E304" s="134" t="s">
        <v>767</v>
      </c>
      <c r="F304" s="55"/>
    </row>
    <row r="305" spans="2:6" x14ac:dyDescent="0.25">
      <c r="B305" s="131">
        <v>2187</v>
      </c>
      <c r="C305" s="132" t="s">
        <v>117</v>
      </c>
      <c r="D305" s="133">
        <v>2187</v>
      </c>
      <c r="E305" s="134" t="s">
        <v>117</v>
      </c>
      <c r="F305" s="55"/>
    </row>
    <row r="306" spans="2:6" x14ac:dyDescent="0.25">
      <c r="B306" s="131">
        <v>2187</v>
      </c>
      <c r="C306" s="132" t="s">
        <v>117</v>
      </c>
      <c r="D306" s="133">
        <v>980</v>
      </c>
      <c r="E306" s="134" t="s">
        <v>768</v>
      </c>
      <c r="F306" s="55"/>
    </row>
    <row r="307" spans="2:6" x14ac:dyDescent="0.25">
      <c r="B307" s="131">
        <v>2187</v>
      </c>
      <c r="C307" s="132" t="s">
        <v>117</v>
      </c>
      <c r="D307" s="133">
        <v>3580</v>
      </c>
      <c r="E307" s="134" t="s">
        <v>49</v>
      </c>
      <c r="F307" s="55"/>
    </row>
    <row r="308" spans="2:6" x14ac:dyDescent="0.25">
      <c r="B308" s="131">
        <v>2187</v>
      </c>
      <c r="C308" s="132" t="s">
        <v>117</v>
      </c>
      <c r="D308" s="133">
        <v>972</v>
      </c>
      <c r="E308" s="134" t="s">
        <v>769</v>
      </c>
      <c r="F308" s="55"/>
    </row>
    <row r="309" spans="2:6" x14ac:dyDescent="0.25">
      <c r="B309" s="131">
        <v>2187</v>
      </c>
      <c r="C309" s="132" t="s">
        <v>117</v>
      </c>
      <c r="D309" s="133">
        <v>983</v>
      </c>
      <c r="E309" s="134" t="s">
        <v>770</v>
      </c>
      <c r="F309" s="55"/>
    </row>
    <row r="310" spans="2:6" x14ac:dyDescent="0.25">
      <c r="B310" s="131">
        <v>2187</v>
      </c>
      <c r="C310" s="132" t="s">
        <v>117</v>
      </c>
      <c r="D310" s="133">
        <v>3525</v>
      </c>
      <c r="E310" s="134" t="s">
        <v>771</v>
      </c>
      <c r="F310" s="55"/>
    </row>
    <row r="311" spans="2:6" x14ac:dyDescent="0.25">
      <c r="B311" s="131">
        <v>2187</v>
      </c>
      <c r="C311" s="132" t="s">
        <v>117</v>
      </c>
      <c r="D311" s="133">
        <v>981</v>
      </c>
      <c r="E311" s="134" t="s">
        <v>772</v>
      </c>
      <c r="F311" s="55"/>
    </row>
    <row r="312" spans="2:6" x14ac:dyDescent="0.25">
      <c r="B312" s="131">
        <v>2187</v>
      </c>
      <c r="C312" s="132" t="s">
        <v>117</v>
      </c>
      <c r="D312" s="133">
        <v>973</v>
      </c>
      <c r="E312" s="134" t="s">
        <v>773</v>
      </c>
      <c r="F312" s="55"/>
    </row>
    <row r="313" spans="2:6" x14ac:dyDescent="0.25">
      <c r="B313" s="131">
        <v>2187</v>
      </c>
      <c r="C313" s="132" t="s">
        <v>117</v>
      </c>
      <c r="D313" s="133">
        <v>974</v>
      </c>
      <c r="E313" s="134" t="s">
        <v>774</v>
      </c>
      <c r="F313" s="55"/>
    </row>
    <row r="314" spans="2:6" x14ac:dyDescent="0.25">
      <c r="B314" s="131">
        <v>2187</v>
      </c>
      <c r="C314" s="132" t="s">
        <v>117</v>
      </c>
      <c r="D314" s="133">
        <v>975</v>
      </c>
      <c r="E314" s="134" t="s">
        <v>775</v>
      </c>
      <c r="F314" s="55"/>
    </row>
    <row r="315" spans="2:6" x14ac:dyDescent="0.25">
      <c r="B315" s="131">
        <v>2187</v>
      </c>
      <c r="C315" s="132" t="s">
        <v>117</v>
      </c>
      <c r="D315" s="133">
        <v>976</v>
      </c>
      <c r="E315" s="134" t="s">
        <v>776</v>
      </c>
      <c r="F315" s="55"/>
    </row>
    <row r="316" spans="2:6" x14ac:dyDescent="0.25">
      <c r="B316" s="131">
        <v>2187</v>
      </c>
      <c r="C316" s="132" t="s">
        <v>117</v>
      </c>
      <c r="D316" s="133">
        <v>977</v>
      </c>
      <c r="E316" s="134" t="s">
        <v>777</v>
      </c>
      <c r="F316" s="55"/>
    </row>
    <row r="317" spans="2:6" x14ac:dyDescent="0.25">
      <c r="B317" s="131">
        <v>2187</v>
      </c>
      <c r="C317" s="132" t="s">
        <v>117</v>
      </c>
      <c r="D317" s="133">
        <v>4232</v>
      </c>
      <c r="E317" s="134" t="s">
        <v>778</v>
      </c>
      <c r="F317" s="55"/>
    </row>
    <row r="318" spans="2:6" x14ac:dyDescent="0.25">
      <c r="B318" s="131">
        <v>2187</v>
      </c>
      <c r="C318" s="132" t="s">
        <v>117</v>
      </c>
      <c r="D318" s="133">
        <v>978</v>
      </c>
      <c r="E318" s="134" t="s">
        <v>779</v>
      </c>
      <c r="F318" s="55"/>
    </row>
    <row r="319" spans="2:6" x14ac:dyDescent="0.25">
      <c r="B319" s="131">
        <v>2187</v>
      </c>
      <c r="C319" s="132" t="s">
        <v>117</v>
      </c>
      <c r="D319" s="133">
        <v>979</v>
      </c>
      <c r="E319" s="134" t="s">
        <v>780</v>
      </c>
      <c r="F319" s="55"/>
    </row>
    <row r="320" spans="2:6" x14ac:dyDescent="0.25">
      <c r="B320" s="131">
        <v>2253</v>
      </c>
      <c r="C320" s="132" t="s">
        <v>118</v>
      </c>
      <c r="D320" s="133">
        <v>2253</v>
      </c>
      <c r="E320" s="134" t="s">
        <v>118</v>
      </c>
      <c r="F320" s="55"/>
    </row>
    <row r="321" spans="2:6" x14ac:dyDescent="0.25">
      <c r="B321" s="131">
        <v>2253</v>
      </c>
      <c r="C321" s="132" t="s">
        <v>118</v>
      </c>
      <c r="D321" s="133">
        <v>1211</v>
      </c>
      <c r="E321" s="134" t="s">
        <v>781</v>
      </c>
      <c r="F321" s="55"/>
    </row>
    <row r="322" spans="2:6" x14ac:dyDescent="0.25">
      <c r="B322" s="131">
        <v>2253</v>
      </c>
      <c r="C322" s="132" t="s">
        <v>118</v>
      </c>
      <c r="D322" s="133">
        <v>1212</v>
      </c>
      <c r="E322" s="134" t="s">
        <v>782</v>
      </c>
      <c r="F322" s="55"/>
    </row>
    <row r="323" spans="2:6" x14ac:dyDescent="0.25">
      <c r="B323" s="131">
        <v>2253</v>
      </c>
      <c r="C323" s="132" t="s">
        <v>118</v>
      </c>
      <c r="D323" s="133">
        <v>1291</v>
      </c>
      <c r="E323" s="134" t="s">
        <v>783</v>
      </c>
      <c r="F323" s="55"/>
    </row>
    <row r="324" spans="2:6" x14ac:dyDescent="0.25">
      <c r="B324" s="131">
        <v>2011</v>
      </c>
      <c r="C324" s="132" t="s">
        <v>120</v>
      </c>
      <c r="D324" s="133">
        <v>2011</v>
      </c>
      <c r="E324" s="134" t="s">
        <v>120</v>
      </c>
      <c r="F324" s="55"/>
    </row>
    <row r="325" spans="2:6" x14ac:dyDescent="0.25">
      <c r="B325" s="131">
        <v>2011</v>
      </c>
      <c r="C325" s="132" t="s">
        <v>120</v>
      </c>
      <c r="D325" s="133">
        <v>3353</v>
      </c>
      <c r="E325" s="134" t="s">
        <v>784</v>
      </c>
      <c r="F325" s="55"/>
    </row>
    <row r="326" spans="2:6" x14ac:dyDescent="0.25">
      <c r="B326" s="131">
        <v>2017</v>
      </c>
      <c r="C326" s="132" t="s">
        <v>122</v>
      </c>
      <c r="D326" s="133">
        <v>2017</v>
      </c>
      <c r="E326" s="134" t="s">
        <v>122</v>
      </c>
      <c r="F326" s="55"/>
    </row>
    <row r="327" spans="2:6" x14ac:dyDescent="0.25">
      <c r="B327" s="131">
        <v>2017</v>
      </c>
      <c r="C327" s="132" t="s">
        <v>122</v>
      </c>
      <c r="D327" s="133">
        <v>348</v>
      </c>
      <c r="E327" s="134" t="s">
        <v>785</v>
      </c>
      <c r="F327" s="55"/>
    </row>
    <row r="328" spans="2:6" x14ac:dyDescent="0.25">
      <c r="B328" s="131">
        <v>2021</v>
      </c>
      <c r="C328" s="132" t="s">
        <v>124</v>
      </c>
      <c r="D328" s="133">
        <v>2021</v>
      </c>
      <c r="E328" s="134" t="s">
        <v>124</v>
      </c>
      <c r="F328" s="55"/>
    </row>
    <row r="329" spans="2:6" x14ac:dyDescent="0.25">
      <c r="B329" s="131">
        <v>2021</v>
      </c>
      <c r="C329" s="132" t="s">
        <v>124</v>
      </c>
      <c r="D329" s="133">
        <v>352</v>
      </c>
      <c r="E329" s="134" t="s">
        <v>786</v>
      </c>
      <c r="F329" s="55"/>
    </row>
    <row r="330" spans="2:6" x14ac:dyDescent="0.25">
      <c r="B330" s="131">
        <v>1993</v>
      </c>
      <c r="C330" s="132" t="s">
        <v>126</v>
      </c>
      <c r="D330" s="133">
        <v>1993</v>
      </c>
      <c r="E330" s="134" t="s">
        <v>126</v>
      </c>
      <c r="F330" s="55"/>
    </row>
    <row r="331" spans="2:6" x14ac:dyDescent="0.25">
      <c r="B331" s="131">
        <v>1993</v>
      </c>
      <c r="C331" s="132" t="s">
        <v>126</v>
      </c>
      <c r="D331" s="133">
        <v>3348</v>
      </c>
      <c r="E331" s="134" t="s">
        <v>94</v>
      </c>
      <c r="F331" s="55"/>
    </row>
    <row r="332" spans="2:6" x14ac:dyDescent="0.25">
      <c r="B332" s="131">
        <v>1991</v>
      </c>
      <c r="C332" s="132" t="s">
        <v>128</v>
      </c>
      <c r="D332" s="133">
        <v>1991</v>
      </c>
      <c r="E332" s="134" t="s">
        <v>128</v>
      </c>
      <c r="F332" s="55"/>
    </row>
    <row r="333" spans="2:6" x14ac:dyDescent="0.25">
      <c r="B333" s="131">
        <v>1991</v>
      </c>
      <c r="C333" s="132" t="s">
        <v>128</v>
      </c>
      <c r="D333" s="133">
        <v>269</v>
      </c>
      <c r="E333" s="134" t="s">
        <v>787</v>
      </c>
      <c r="F333" s="55"/>
    </row>
    <row r="334" spans="2:6" x14ac:dyDescent="0.25">
      <c r="B334" s="131">
        <v>1991</v>
      </c>
      <c r="C334" s="132" t="s">
        <v>128</v>
      </c>
      <c r="D334" s="133">
        <v>270</v>
      </c>
      <c r="E334" s="134" t="s">
        <v>597</v>
      </c>
      <c r="F334" s="55"/>
    </row>
    <row r="335" spans="2:6" x14ac:dyDescent="0.25">
      <c r="B335" s="131">
        <v>1991</v>
      </c>
      <c r="C335" s="132" t="s">
        <v>128</v>
      </c>
      <c r="D335" s="133">
        <v>271</v>
      </c>
      <c r="E335" s="134" t="s">
        <v>788</v>
      </c>
      <c r="F335" s="55"/>
    </row>
    <row r="336" spans="2:6" x14ac:dyDescent="0.25">
      <c r="B336" s="131">
        <v>1991</v>
      </c>
      <c r="C336" s="132" t="s">
        <v>128</v>
      </c>
      <c r="D336" s="133">
        <v>272</v>
      </c>
      <c r="E336" s="134" t="s">
        <v>789</v>
      </c>
      <c r="F336" s="55"/>
    </row>
    <row r="337" spans="2:6" x14ac:dyDescent="0.25">
      <c r="B337" s="131">
        <v>1991</v>
      </c>
      <c r="C337" s="132" t="s">
        <v>128</v>
      </c>
      <c r="D337" s="133">
        <v>273</v>
      </c>
      <c r="E337" s="134" t="s">
        <v>790</v>
      </c>
      <c r="F337" s="55"/>
    </row>
    <row r="338" spans="2:6" x14ac:dyDescent="0.25">
      <c r="B338" s="131">
        <v>1991</v>
      </c>
      <c r="C338" s="132" t="s">
        <v>128</v>
      </c>
      <c r="D338" s="133">
        <v>278</v>
      </c>
      <c r="E338" s="134" t="s">
        <v>791</v>
      </c>
      <c r="F338" s="55"/>
    </row>
    <row r="339" spans="2:6" x14ac:dyDescent="0.25">
      <c r="B339" s="131">
        <v>1991</v>
      </c>
      <c r="C339" s="132" t="s">
        <v>128</v>
      </c>
      <c r="D339" s="133">
        <v>279</v>
      </c>
      <c r="E339" s="134" t="s">
        <v>792</v>
      </c>
      <c r="F339" s="55"/>
    </row>
    <row r="340" spans="2:6" x14ac:dyDescent="0.25">
      <c r="B340" s="131">
        <v>1991</v>
      </c>
      <c r="C340" s="132" t="s">
        <v>128</v>
      </c>
      <c r="D340" s="133">
        <v>274</v>
      </c>
      <c r="E340" s="134" t="s">
        <v>793</v>
      </c>
      <c r="F340" s="55"/>
    </row>
    <row r="341" spans="2:6" x14ac:dyDescent="0.25">
      <c r="B341" s="131">
        <v>1991</v>
      </c>
      <c r="C341" s="132" t="s">
        <v>128</v>
      </c>
      <c r="D341" s="133">
        <v>280</v>
      </c>
      <c r="E341" s="134" t="s">
        <v>794</v>
      </c>
      <c r="F341" s="55"/>
    </row>
    <row r="342" spans="2:6" x14ac:dyDescent="0.25">
      <c r="B342" s="131">
        <v>1991</v>
      </c>
      <c r="C342" s="132" t="s">
        <v>128</v>
      </c>
      <c r="D342" s="133">
        <v>276</v>
      </c>
      <c r="E342" s="134" t="s">
        <v>795</v>
      </c>
      <c r="F342" s="55"/>
    </row>
    <row r="343" spans="2:6" x14ac:dyDescent="0.25">
      <c r="B343" s="131">
        <v>1991</v>
      </c>
      <c r="C343" s="132" t="s">
        <v>128</v>
      </c>
      <c r="D343" s="133">
        <v>277</v>
      </c>
      <c r="E343" s="134" t="s">
        <v>796</v>
      </c>
      <c r="F343" s="55"/>
    </row>
    <row r="344" spans="2:6" x14ac:dyDescent="0.25">
      <c r="B344" s="131">
        <v>1980</v>
      </c>
      <c r="C344" s="132" t="s">
        <v>349</v>
      </c>
      <c r="D344" s="133">
        <v>1980</v>
      </c>
      <c r="E344" s="134" t="s">
        <v>349</v>
      </c>
      <c r="F344" s="55"/>
    </row>
    <row r="345" spans="2:6" x14ac:dyDescent="0.25">
      <c r="B345" s="131">
        <v>2019</v>
      </c>
      <c r="C345" s="132" t="s">
        <v>130</v>
      </c>
      <c r="D345" s="133">
        <v>2019</v>
      </c>
      <c r="E345" s="134" t="s">
        <v>130</v>
      </c>
      <c r="F345" s="55"/>
    </row>
    <row r="346" spans="2:6" x14ac:dyDescent="0.25">
      <c r="B346" s="131">
        <v>2019</v>
      </c>
      <c r="C346" s="132" t="s">
        <v>130</v>
      </c>
      <c r="D346" s="133">
        <v>350</v>
      </c>
      <c r="E346" s="134" t="s">
        <v>797</v>
      </c>
      <c r="F346" s="55"/>
    </row>
    <row r="347" spans="2:6" x14ac:dyDescent="0.25">
      <c r="B347" s="131">
        <v>2229</v>
      </c>
      <c r="C347" s="132" t="s">
        <v>132</v>
      </c>
      <c r="D347" s="133">
        <v>2229</v>
      </c>
      <c r="E347" s="134" t="s">
        <v>132</v>
      </c>
      <c r="F347" s="55"/>
    </row>
    <row r="348" spans="2:6" x14ac:dyDescent="0.25">
      <c r="B348" s="131">
        <v>2229</v>
      </c>
      <c r="C348" s="132" t="s">
        <v>132</v>
      </c>
      <c r="D348" s="133">
        <v>3402</v>
      </c>
      <c r="E348" s="134" t="s">
        <v>798</v>
      </c>
      <c r="F348" s="55"/>
    </row>
    <row r="349" spans="2:6" x14ac:dyDescent="0.25">
      <c r="B349" s="131">
        <v>2043</v>
      </c>
      <c r="C349" s="132" t="s">
        <v>133</v>
      </c>
      <c r="D349" s="133">
        <v>2043</v>
      </c>
      <c r="E349" s="134" t="s">
        <v>133</v>
      </c>
      <c r="F349" s="55"/>
    </row>
    <row r="350" spans="2:6" x14ac:dyDescent="0.25">
      <c r="B350" s="131">
        <v>2043</v>
      </c>
      <c r="C350" s="132" t="s">
        <v>133</v>
      </c>
      <c r="D350" s="133">
        <v>5251</v>
      </c>
      <c r="E350" s="134" t="s">
        <v>90</v>
      </c>
      <c r="F350" s="55"/>
    </row>
    <row r="351" spans="2:6" x14ac:dyDescent="0.25">
      <c r="B351" s="131">
        <v>2043</v>
      </c>
      <c r="C351" s="132" t="s">
        <v>133</v>
      </c>
      <c r="D351" s="133">
        <v>397</v>
      </c>
      <c r="E351" s="134" t="s">
        <v>799</v>
      </c>
      <c r="F351" s="55"/>
    </row>
    <row r="352" spans="2:6" x14ac:dyDescent="0.25">
      <c r="B352" s="131">
        <v>2043</v>
      </c>
      <c r="C352" s="132" t="s">
        <v>133</v>
      </c>
      <c r="D352" s="133">
        <v>396</v>
      </c>
      <c r="E352" s="134" t="s">
        <v>800</v>
      </c>
      <c r="F352" s="55"/>
    </row>
    <row r="353" spans="2:6" x14ac:dyDescent="0.25">
      <c r="B353" s="131">
        <v>2043</v>
      </c>
      <c r="C353" s="132" t="s">
        <v>133</v>
      </c>
      <c r="D353" s="133">
        <v>4020</v>
      </c>
      <c r="E353" s="134" t="s">
        <v>801</v>
      </c>
      <c r="F353" s="55"/>
    </row>
    <row r="354" spans="2:6" x14ac:dyDescent="0.25">
      <c r="B354" s="131">
        <v>2043</v>
      </c>
      <c r="C354" s="132" t="s">
        <v>133</v>
      </c>
      <c r="D354" s="133">
        <v>390</v>
      </c>
      <c r="E354" s="134" t="s">
        <v>802</v>
      </c>
      <c r="F354" s="55"/>
    </row>
    <row r="355" spans="2:6" x14ac:dyDescent="0.25">
      <c r="B355" s="131">
        <v>2043</v>
      </c>
      <c r="C355" s="132" t="s">
        <v>133</v>
      </c>
      <c r="D355" s="133">
        <v>3147</v>
      </c>
      <c r="E355" s="134" t="s">
        <v>803</v>
      </c>
      <c r="F355" s="55"/>
    </row>
    <row r="356" spans="2:6" x14ac:dyDescent="0.25">
      <c r="B356" s="131">
        <v>2043</v>
      </c>
      <c r="C356" s="132" t="s">
        <v>133</v>
      </c>
      <c r="D356" s="133">
        <v>393</v>
      </c>
      <c r="E356" s="134" t="s">
        <v>804</v>
      </c>
      <c r="F356" s="55"/>
    </row>
    <row r="357" spans="2:6" x14ac:dyDescent="0.25">
      <c r="B357" s="131">
        <v>2043</v>
      </c>
      <c r="C357" s="132" t="s">
        <v>133</v>
      </c>
      <c r="D357" s="133">
        <v>394</v>
      </c>
      <c r="E357" s="134" t="s">
        <v>805</v>
      </c>
      <c r="F357" s="55"/>
    </row>
    <row r="358" spans="2:6" x14ac:dyDescent="0.25">
      <c r="B358" s="131">
        <v>2043</v>
      </c>
      <c r="C358" s="132" t="s">
        <v>133</v>
      </c>
      <c r="D358" s="133">
        <v>4378</v>
      </c>
      <c r="E358" s="134" t="s">
        <v>806</v>
      </c>
      <c r="F358" s="55"/>
    </row>
    <row r="359" spans="2:6" x14ac:dyDescent="0.25">
      <c r="B359" s="131">
        <v>2043</v>
      </c>
      <c r="C359" s="132" t="s">
        <v>133</v>
      </c>
      <c r="D359" s="133">
        <v>4021</v>
      </c>
      <c r="E359" s="134" t="s">
        <v>807</v>
      </c>
      <c r="F359" s="55"/>
    </row>
    <row r="360" spans="2:6" x14ac:dyDescent="0.25">
      <c r="B360" s="131">
        <v>2203</v>
      </c>
      <c r="C360" s="132" t="s">
        <v>135</v>
      </c>
      <c r="D360" s="133">
        <v>2203</v>
      </c>
      <c r="E360" s="134" t="s">
        <v>135</v>
      </c>
      <c r="F360" s="55"/>
    </row>
    <row r="361" spans="2:6" x14ac:dyDescent="0.25">
      <c r="B361" s="131">
        <v>2203</v>
      </c>
      <c r="C361" s="132" t="s">
        <v>135</v>
      </c>
      <c r="D361" s="133">
        <v>3433</v>
      </c>
      <c r="E361" s="134" t="s">
        <v>808</v>
      </c>
      <c r="F361" s="55"/>
    </row>
    <row r="362" spans="2:6" x14ac:dyDescent="0.25">
      <c r="B362" s="131">
        <v>2217</v>
      </c>
      <c r="C362" s="132" t="s">
        <v>137</v>
      </c>
      <c r="D362" s="133">
        <v>2217</v>
      </c>
      <c r="E362" s="134" t="s">
        <v>137</v>
      </c>
      <c r="F362" s="55"/>
    </row>
    <row r="363" spans="2:6" x14ac:dyDescent="0.25">
      <c r="B363" s="131">
        <v>2217</v>
      </c>
      <c r="C363" s="132" t="s">
        <v>137</v>
      </c>
      <c r="D363" s="133">
        <v>1083</v>
      </c>
      <c r="E363" s="134" t="s">
        <v>809</v>
      </c>
      <c r="F363" s="55"/>
    </row>
    <row r="364" spans="2:6" x14ac:dyDescent="0.25">
      <c r="B364" s="131">
        <v>2217</v>
      </c>
      <c r="C364" s="132" t="s">
        <v>137</v>
      </c>
      <c r="D364" s="133">
        <v>1082</v>
      </c>
      <c r="E364" s="134" t="s">
        <v>810</v>
      </c>
      <c r="F364" s="55"/>
    </row>
    <row r="365" spans="2:6" x14ac:dyDescent="0.25">
      <c r="B365" s="131">
        <v>1998</v>
      </c>
      <c r="C365" s="132" t="s">
        <v>139</v>
      </c>
      <c r="D365" s="133">
        <v>1998</v>
      </c>
      <c r="E365" s="134" t="s">
        <v>139</v>
      </c>
      <c r="F365" s="55"/>
    </row>
    <row r="366" spans="2:6" x14ac:dyDescent="0.25">
      <c r="B366" s="131">
        <v>1998</v>
      </c>
      <c r="C366" s="132" t="s">
        <v>139</v>
      </c>
      <c r="D366" s="133">
        <v>302</v>
      </c>
      <c r="E366" s="134" t="s">
        <v>105</v>
      </c>
      <c r="F366" s="55"/>
    </row>
    <row r="367" spans="2:6" x14ac:dyDescent="0.25">
      <c r="B367" s="131">
        <v>2221</v>
      </c>
      <c r="C367" s="132" t="s">
        <v>141</v>
      </c>
      <c r="D367" s="133">
        <v>2221</v>
      </c>
      <c r="E367" s="134" t="s">
        <v>141</v>
      </c>
      <c r="F367" s="55"/>
    </row>
    <row r="368" spans="2:6" x14ac:dyDescent="0.25">
      <c r="B368" s="131">
        <v>2221</v>
      </c>
      <c r="C368" s="132" t="s">
        <v>141</v>
      </c>
      <c r="D368" s="133">
        <v>1090</v>
      </c>
      <c r="E368" s="134" t="s">
        <v>811</v>
      </c>
      <c r="F368" s="55"/>
    </row>
    <row r="369" spans="2:6" x14ac:dyDescent="0.25">
      <c r="B369" s="131">
        <v>2221</v>
      </c>
      <c r="C369" s="132" t="s">
        <v>141</v>
      </c>
      <c r="D369" s="133">
        <v>1091</v>
      </c>
      <c r="E369" s="134" t="s">
        <v>812</v>
      </c>
      <c r="F369" s="55"/>
    </row>
    <row r="370" spans="2:6" x14ac:dyDescent="0.25">
      <c r="B370" s="131">
        <v>1930</v>
      </c>
      <c r="C370" s="132" t="s">
        <v>143</v>
      </c>
      <c r="D370" s="133">
        <v>1930</v>
      </c>
      <c r="E370" s="134" t="s">
        <v>143</v>
      </c>
      <c r="F370" s="55"/>
    </row>
    <row r="371" spans="2:6" x14ac:dyDescent="0.25">
      <c r="B371" s="131">
        <v>1930</v>
      </c>
      <c r="C371" s="132" t="s">
        <v>143</v>
      </c>
      <c r="D371" s="133">
        <v>131</v>
      </c>
      <c r="E371" s="134" t="s">
        <v>813</v>
      </c>
      <c r="F371" s="55"/>
    </row>
    <row r="372" spans="2:6" x14ac:dyDescent="0.25">
      <c r="B372" s="131">
        <v>1930</v>
      </c>
      <c r="C372" s="132" t="s">
        <v>143</v>
      </c>
      <c r="D372" s="133">
        <v>135</v>
      </c>
      <c r="E372" s="134" t="s">
        <v>814</v>
      </c>
      <c r="F372" s="55"/>
    </row>
    <row r="373" spans="2:6" x14ac:dyDescent="0.25">
      <c r="B373" s="131">
        <v>1930</v>
      </c>
      <c r="C373" s="132" t="s">
        <v>143</v>
      </c>
      <c r="D373" s="133">
        <v>134</v>
      </c>
      <c r="E373" s="134" t="s">
        <v>815</v>
      </c>
      <c r="F373" s="55"/>
    </row>
    <row r="374" spans="2:6" x14ac:dyDescent="0.25">
      <c r="B374" s="131">
        <v>1930</v>
      </c>
      <c r="C374" s="132" t="s">
        <v>143</v>
      </c>
      <c r="D374" s="133">
        <v>132</v>
      </c>
      <c r="E374" s="134" t="s">
        <v>816</v>
      </c>
      <c r="F374" s="55"/>
    </row>
    <row r="375" spans="2:6" x14ac:dyDescent="0.25">
      <c r="B375" s="131">
        <v>1930</v>
      </c>
      <c r="C375" s="132" t="s">
        <v>143</v>
      </c>
      <c r="D375" s="133">
        <v>4670</v>
      </c>
      <c r="E375" s="134" t="s">
        <v>254</v>
      </c>
      <c r="F375" s="55"/>
    </row>
    <row r="376" spans="2:6" x14ac:dyDescent="0.25">
      <c r="B376" s="131">
        <v>2082</v>
      </c>
      <c r="C376" s="132" t="s">
        <v>145</v>
      </c>
      <c r="D376" s="133">
        <v>2082</v>
      </c>
      <c r="E376" s="134" t="s">
        <v>145</v>
      </c>
      <c r="F376" s="55"/>
    </row>
    <row r="377" spans="2:6" x14ac:dyDescent="0.25">
      <c r="B377" s="131">
        <v>2082</v>
      </c>
      <c r="C377" s="132" t="s">
        <v>145</v>
      </c>
      <c r="D377" s="133">
        <v>503</v>
      </c>
      <c r="E377" s="134" t="s">
        <v>736</v>
      </c>
      <c r="F377" s="55"/>
    </row>
    <row r="378" spans="2:6" x14ac:dyDescent="0.25">
      <c r="B378" s="131">
        <v>2082</v>
      </c>
      <c r="C378" s="132" t="s">
        <v>145</v>
      </c>
      <c r="D378" s="133">
        <v>4554</v>
      </c>
      <c r="E378" s="134" t="s">
        <v>817</v>
      </c>
      <c r="F378" s="55"/>
    </row>
    <row r="379" spans="2:6" x14ac:dyDescent="0.25">
      <c r="B379" s="131">
        <v>2082</v>
      </c>
      <c r="C379" s="132" t="s">
        <v>145</v>
      </c>
      <c r="D379" s="133">
        <v>504</v>
      </c>
      <c r="E379" s="134" t="s">
        <v>818</v>
      </c>
      <c r="F379" s="55"/>
    </row>
    <row r="380" spans="2:6" x14ac:dyDescent="0.25">
      <c r="B380" s="131">
        <v>2082</v>
      </c>
      <c r="C380" s="132" t="s">
        <v>145</v>
      </c>
      <c r="D380" s="133">
        <v>1241</v>
      </c>
      <c r="E380" s="134" t="s">
        <v>819</v>
      </c>
      <c r="F380" s="55"/>
    </row>
    <row r="381" spans="2:6" x14ac:dyDescent="0.25">
      <c r="B381" s="131">
        <v>2082</v>
      </c>
      <c r="C381" s="132" t="s">
        <v>145</v>
      </c>
      <c r="D381" s="133">
        <v>506</v>
      </c>
      <c r="E381" s="134" t="s">
        <v>820</v>
      </c>
      <c r="F381" s="55"/>
    </row>
    <row r="382" spans="2:6" x14ac:dyDescent="0.25">
      <c r="B382" s="131">
        <v>2082</v>
      </c>
      <c r="C382" s="132" t="s">
        <v>145</v>
      </c>
      <c r="D382" s="133">
        <v>4739</v>
      </c>
      <c r="E382" s="134" t="s">
        <v>821</v>
      </c>
      <c r="F382" s="55"/>
    </row>
    <row r="383" spans="2:6" x14ac:dyDescent="0.25">
      <c r="B383" s="131">
        <v>2082</v>
      </c>
      <c r="C383" s="132" t="s">
        <v>145</v>
      </c>
      <c r="D383" s="133">
        <v>4146</v>
      </c>
      <c r="E383" s="134" t="s">
        <v>822</v>
      </c>
      <c r="F383" s="55"/>
    </row>
    <row r="384" spans="2:6" x14ac:dyDescent="0.25">
      <c r="B384" s="131">
        <v>2082</v>
      </c>
      <c r="C384" s="132" t="s">
        <v>145</v>
      </c>
      <c r="D384" s="133">
        <v>1240</v>
      </c>
      <c r="E384" s="134" t="s">
        <v>823</v>
      </c>
      <c r="F384" s="55"/>
    </row>
    <row r="385" spans="2:6" x14ac:dyDescent="0.25">
      <c r="B385" s="131">
        <v>2082</v>
      </c>
      <c r="C385" s="132" t="s">
        <v>145</v>
      </c>
      <c r="D385" s="133">
        <v>540</v>
      </c>
      <c r="E385" s="134" t="s">
        <v>824</v>
      </c>
      <c r="F385" s="55"/>
    </row>
    <row r="386" spans="2:6" x14ac:dyDescent="0.25">
      <c r="B386" s="131">
        <v>2082</v>
      </c>
      <c r="C386" s="132" t="s">
        <v>145</v>
      </c>
      <c r="D386" s="133">
        <v>507</v>
      </c>
      <c r="E386" s="134" t="s">
        <v>84</v>
      </c>
      <c r="F386" s="55"/>
    </row>
    <row r="387" spans="2:6" x14ac:dyDescent="0.25">
      <c r="B387" s="131">
        <v>2082</v>
      </c>
      <c r="C387" s="132" t="s">
        <v>145</v>
      </c>
      <c r="D387" s="133">
        <v>1774</v>
      </c>
      <c r="E387" s="134" t="s">
        <v>825</v>
      </c>
      <c r="F387" s="55"/>
    </row>
    <row r="388" spans="2:6" x14ac:dyDescent="0.25">
      <c r="B388" s="131">
        <v>2082</v>
      </c>
      <c r="C388" s="132" t="s">
        <v>145</v>
      </c>
      <c r="D388" s="133">
        <v>510</v>
      </c>
      <c r="E388" s="134" t="s">
        <v>826</v>
      </c>
      <c r="F388" s="55"/>
    </row>
    <row r="389" spans="2:6" x14ac:dyDescent="0.25">
      <c r="B389" s="131">
        <v>2082</v>
      </c>
      <c r="C389" s="132" t="s">
        <v>145</v>
      </c>
      <c r="D389" s="133">
        <v>1339</v>
      </c>
      <c r="E389" s="134" t="s">
        <v>827</v>
      </c>
      <c r="F389" s="55"/>
    </row>
    <row r="390" spans="2:6" x14ac:dyDescent="0.25">
      <c r="B390" s="131">
        <v>2082</v>
      </c>
      <c r="C390" s="132" t="s">
        <v>145</v>
      </c>
      <c r="D390" s="133">
        <v>513</v>
      </c>
      <c r="E390" s="134" t="s">
        <v>828</v>
      </c>
      <c r="F390" s="55"/>
    </row>
    <row r="391" spans="2:6" x14ac:dyDescent="0.25">
      <c r="B391" s="131">
        <v>2082</v>
      </c>
      <c r="C391" s="132" t="s">
        <v>145</v>
      </c>
      <c r="D391" s="133">
        <v>5408</v>
      </c>
      <c r="E391" s="134" t="s">
        <v>1710</v>
      </c>
      <c r="F391" s="55"/>
    </row>
    <row r="392" spans="2:6" x14ac:dyDescent="0.25">
      <c r="B392" s="131">
        <v>2082</v>
      </c>
      <c r="C392" s="132" t="s">
        <v>145</v>
      </c>
      <c r="D392" s="133">
        <v>4157</v>
      </c>
      <c r="E392" s="134" t="s">
        <v>829</v>
      </c>
      <c r="F392" s="55"/>
    </row>
    <row r="393" spans="2:6" x14ac:dyDescent="0.25">
      <c r="B393" s="131">
        <v>2082</v>
      </c>
      <c r="C393" s="132" t="s">
        <v>145</v>
      </c>
      <c r="D393" s="133">
        <v>515</v>
      </c>
      <c r="E393" s="134" t="s">
        <v>830</v>
      </c>
      <c r="F393" s="55"/>
    </row>
    <row r="394" spans="2:6" x14ac:dyDescent="0.25">
      <c r="B394" s="131">
        <v>2082</v>
      </c>
      <c r="C394" s="132" t="s">
        <v>145</v>
      </c>
      <c r="D394" s="133">
        <v>518</v>
      </c>
      <c r="E394" s="134" t="s">
        <v>831</v>
      </c>
      <c r="F394" s="55"/>
    </row>
    <row r="395" spans="2:6" x14ac:dyDescent="0.25">
      <c r="B395" s="131">
        <v>2082</v>
      </c>
      <c r="C395" s="132" t="s">
        <v>145</v>
      </c>
      <c r="D395" s="133">
        <v>519</v>
      </c>
      <c r="E395" s="134" t="s">
        <v>832</v>
      </c>
      <c r="F395" s="55"/>
    </row>
    <row r="396" spans="2:6" x14ac:dyDescent="0.25">
      <c r="B396" s="131">
        <v>2082</v>
      </c>
      <c r="C396" s="132" t="s">
        <v>145</v>
      </c>
      <c r="D396" s="133">
        <v>520</v>
      </c>
      <c r="E396" s="134" t="s">
        <v>833</v>
      </c>
      <c r="F396" s="55"/>
    </row>
    <row r="397" spans="2:6" x14ac:dyDescent="0.25">
      <c r="B397" s="131">
        <v>2082</v>
      </c>
      <c r="C397" s="132" t="s">
        <v>145</v>
      </c>
      <c r="D397" s="133">
        <v>522</v>
      </c>
      <c r="E397" s="134" t="s">
        <v>834</v>
      </c>
      <c r="F397" s="55"/>
    </row>
    <row r="398" spans="2:6" x14ac:dyDescent="0.25">
      <c r="B398" s="131">
        <v>2082</v>
      </c>
      <c r="C398" s="132" t="s">
        <v>145</v>
      </c>
      <c r="D398" s="133">
        <v>524</v>
      </c>
      <c r="E398" s="134" t="s">
        <v>835</v>
      </c>
      <c r="F398" s="55"/>
    </row>
    <row r="399" spans="2:6" x14ac:dyDescent="0.25">
      <c r="B399" s="131">
        <v>2082</v>
      </c>
      <c r="C399" s="132" t="s">
        <v>145</v>
      </c>
      <c r="D399" s="133">
        <v>4041</v>
      </c>
      <c r="E399" s="134" t="s">
        <v>177</v>
      </c>
      <c r="F399" s="55"/>
    </row>
    <row r="400" spans="2:6" x14ac:dyDescent="0.25">
      <c r="B400" s="131">
        <v>2082</v>
      </c>
      <c r="C400" s="132" t="s">
        <v>145</v>
      </c>
      <c r="D400" s="133">
        <v>536</v>
      </c>
      <c r="E400" s="134" t="s">
        <v>836</v>
      </c>
      <c r="F400" s="55"/>
    </row>
    <row r="401" spans="2:6" x14ac:dyDescent="0.25">
      <c r="B401" s="131">
        <v>2082</v>
      </c>
      <c r="C401" s="132" t="s">
        <v>145</v>
      </c>
      <c r="D401" s="133">
        <v>3233</v>
      </c>
      <c r="E401" s="134" t="s">
        <v>222</v>
      </c>
      <c r="F401" s="55"/>
    </row>
    <row r="402" spans="2:6" x14ac:dyDescent="0.25">
      <c r="B402" s="131">
        <v>2082</v>
      </c>
      <c r="C402" s="132" t="s">
        <v>145</v>
      </c>
      <c r="D402" s="133">
        <v>525</v>
      </c>
      <c r="E402" s="134" t="s">
        <v>837</v>
      </c>
      <c r="F402" s="55"/>
    </row>
    <row r="403" spans="2:6" x14ac:dyDescent="0.25">
      <c r="B403" s="131">
        <v>2082</v>
      </c>
      <c r="C403" s="132" t="s">
        <v>145</v>
      </c>
      <c r="D403" s="133">
        <v>526</v>
      </c>
      <c r="E403" s="134" t="s">
        <v>838</v>
      </c>
      <c r="F403" s="55"/>
    </row>
    <row r="404" spans="2:6" x14ac:dyDescent="0.25">
      <c r="B404" s="131">
        <v>2082</v>
      </c>
      <c r="C404" s="132" t="s">
        <v>145</v>
      </c>
      <c r="D404" s="133">
        <v>538</v>
      </c>
      <c r="E404" s="134" t="s">
        <v>839</v>
      </c>
      <c r="F404" s="55"/>
    </row>
    <row r="405" spans="2:6" x14ac:dyDescent="0.25">
      <c r="B405" s="131">
        <v>2082</v>
      </c>
      <c r="C405" s="132" t="s">
        <v>145</v>
      </c>
      <c r="D405" s="133">
        <v>539</v>
      </c>
      <c r="E405" s="134" t="s">
        <v>840</v>
      </c>
      <c r="F405" s="55"/>
    </row>
    <row r="406" spans="2:6" x14ac:dyDescent="0.25">
      <c r="B406" s="131">
        <v>2082</v>
      </c>
      <c r="C406" s="132" t="s">
        <v>145</v>
      </c>
      <c r="D406" s="133">
        <v>528</v>
      </c>
      <c r="E406" s="134" t="s">
        <v>841</v>
      </c>
      <c r="F406" s="55"/>
    </row>
    <row r="407" spans="2:6" x14ac:dyDescent="0.25">
      <c r="B407" s="131">
        <v>2082</v>
      </c>
      <c r="C407" s="132" t="s">
        <v>145</v>
      </c>
      <c r="D407" s="133">
        <v>529</v>
      </c>
      <c r="E407" s="134" t="s">
        <v>842</v>
      </c>
      <c r="F407" s="55"/>
    </row>
    <row r="408" spans="2:6" x14ac:dyDescent="0.25">
      <c r="B408" s="131">
        <v>2082</v>
      </c>
      <c r="C408" s="132" t="s">
        <v>145</v>
      </c>
      <c r="D408" s="133">
        <v>530</v>
      </c>
      <c r="E408" s="134" t="s">
        <v>843</v>
      </c>
      <c r="F408" s="55"/>
    </row>
    <row r="409" spans="2:6" x14ac:dyDescent="0.25">
      <c r="B409" s="131">
        <v>2082</v>
      </c>
      <c r="C409" s="132" t="s">
        <v>145</v>
      </c>
      <c r="D409" s="133">
        <v>1861</v>
      </c>
      <c r="E409" s="134" t="s">
        <v>277</v>
      </c>
      <c r="F409" s="55"/>
    </row>
    <row r="410" spans="2:6" x14ac:dyDescent="0.25">
      <c r="B410" s="131">
        <v>2082</v>
      </c>
      <c r="C410" s="132" t="s">
        <v>145</v>
      </c>
      <c r="D410" s="133">
        <v>3229</v>
      </c>
      <c r="E410" s="134" t="s">
        <v>281</v>
      </c>
      <c r="F410" s="55"/>
    </row>
    <row r="411" spans="2:6" x14ac:dyDescent="0.25">
      <c r="B411" s="131">
        <v>2082</v>
      </c>
      <c r="C411" s="132" t="s">
        <v>145</v>
      </c>
      <c r="D411" s="133">
        <v>534</v>
      </c>
      <c r="E411" s="134" t="s">
        <v>844</v>
      </c>
      <c r="F411" s="55"/>
    </row>
    <row r="412" spans="2:6" x14ac:dyDescent="0.25">
      <c r="B412" s="131">
        <v>2082</v>
      </c>
      <c r="C412" s="132" t="s">
        <v>145</v>
      </c>
      <c r="D412" s="133">
        <v>1259</v>
      </c>
      <c r="E412" s="134" t="s">
        <v>845</v>
      </c>
      <c r="F412" s="55"/>
    </row>
    <row r="413" spans="2:6" x14ac:dyDescent="0.25">
      <c r="B413" s="131">
        <v>2193</v>
      </c>
      <c r="C413" s="132" t="s">
        <v>146</v>
      </c>
      <c r="D413" s="133">
        <v>2193</v>
      </c>
      <c r="E413" s="134" t="s">
        <v>146</v>
      </c>
      <c r="F413" s="55"/>
    </row>
    <row r="414" spans="2:6" x14ac:dyDescent="0.25">
      <c r="B414" s="131">
        <v>2193</v>
      </c>
      <c r="C414" s="132" t="s">
        <v>146</v>
      </c>
      <c r="D414" s="133">
        <v>1005</v>
      </c>
      <c r="E414" s="134" t="s">
        <v>846</v>
      </c>
      <c r="F414" s="55"/>
    </row>
    <row r="415" spans="2:6" x14ac:dyDescent="0.25">
      <c r="B415" s="131">
        <v>2193</v>
      </c>
      <c r="C415" s="132" t="s">
        <v>146</v>
      </c>
      <c r="D415" s="133">
        <v>1006</v>
      </c>
      <c r="E415" s="134" t="s">
        <v>847</v>
      </c>
      <c r="F415" s="55"/>
    </row>
    <row r="416" spans="2:6" x14ac:dyDescent="0.25">
      <c r="B416" s="131">
        <v>2084</v>
      </c>
      <c r="C416" s="132" t="s">
        <v>148</v>
      </c>
      <c r="D416" s="133">
        <v>2084</v>
      </c>
      <c r="E416" s="134" t="s">
        <v>148</v>
      </c>
      <c r="F416" s="55"/>
    </row>
    <row r="417" spans="2:6" x14ac:dyDescent="0.25">
      <c r="B417" s="131">
        <v>2084</v>
      </c>
      <c r="C417" s="132" t="s">
        <v>148</v>
      </c>
      <c r="D417" s="133">
        <v>563</v>
      </c>
      <c r="E417" s="134" t="s">
        <v>848</v>
      </c>
      <c r="F417" s="55"/>
    </row>
    <row r="418" spans="2:6" x14ac:dyDescent="0.25">
      <c r="B418" s="131">
        <v>2084</v>
      </c>
      <c r="C418" s="132" t="s">
        <v>148</v>
      </c>
      <c r="D418" s="133">
        <v>567</v>
      </c>
      <c r="E418" s="134" t="s">
        <v>849</v>
      </c>
      <c r="F418" s="55"/>
    </row>
    <row r="419" spans="2:6" x14ac:dyDescent="0.25">
      <c r="B419" s="131">
        <v>2084</v>
      </c>
      <c r="C419" s="132" t="s">
        <v>148</v>
      </c>
      <c r="D419" s="133">
        <v>564</v>
      </c>
      <c r="E419" s="134" t="s">
        <v>850</v>
      </c>
      <c r="F419" s="55"/>
    </row>
    <row r="420" spans="2:6" x14ac:dyDescent="0.25">
      <c r="B420" s="131">
        <v>2084</v>
      </c>
      <c r="C420" s="132" t="s">
        <v>148</v>
      </c>
      <c r="D420" s="133">
        <v>566</v>
      </c>
      <c r="E420" s="134" t="s">
        <v>851</v>
      </c>
      <c r="F420" s="55"/>
    </row>
    <row r="421" spans="2:6" x14ac:dyDescent="0.25">
      <c r="B421" s="131">
        <v>2084</v>
      </c>
      <c r="C421" s="132" t="s">
        <v>148</v>
      </c>
      <c r="D421" s="133">
        <v>4045</v>
      </c>
      <c r="E421" s="134" t="s">
        <v>852</v>
      </c>
      <c r="F421" s="55"/>
    </row>
    <row r="422" spans="2:6" x14ac:dyDescent="0.25">
      <c r="B422" s="131">
        <v>2241</v>
      </c>
      <c r="C422" s="132" t="s">
        <v>150</v>
      </c>
      <c r="D422" s="133">
        <v>2241</v>
      </c>
      <c r="E422" s="134" t="s">
        <v>150</v>
      </c>
      <c r="F422" s="55"/>
    </row>
    <row r="423" spans="2:6" x14ac:dyDescent="0.25">
      <c r="B423" s="131">
        <v>2241</v>
      </c>
      <c r="C423" s="132" t="s">
        <v>150</v>
      </c>
      <c r="D423" s="133">
        <v>1128</v>
      </c>
      <c r="E423" s="134" t="s">
        <v>853</v>
      </c>
      <c r="F423" s="55"/>
    </row>
    <row r="424" spans="2:6" x14ac:dyDescent="0.25">
      <c r="B424" s="131">
        <v>2241</v>
      </c>
      <c r="C424" s="132" t="s">
        <v>150</v>
      </c>
      <c r="D424" s="133">
        <v>1129</v>
      </c>
      <c r="E424" s="134" t="s">
        <v>854</v>
      </c>
      <c r="F424" s="55"/>
    </row>
    <row r="425" spans="2:6" x14ac:dyDescent="0.25">
      <c r="B425" s="131">
        <v>2241</v>
      </c>
      <c r="C425" s="132" t="s">
        <v>150</v>
      </c>
      <c r="D425" s="133">
        <v>1130</v>
      </c>
      <c r="E425" s="134" t="s">
        <v>855</v>
      </c>
      <c r="F425" s="55"/>
    </row>
    <row r="426" spans="2:6" x14ac:dyDescent="0.25">
      <c r="B426" s="131">
        <v>2241</v>
      </c>
      <c r="C426" s="132" t="s">
        <v>150</v>
      </c>
      <c r="D426" s="133">
        <v>3986</v>
      </c>
      <c r="E426" s="134" t="s">
        <v>856</v>
      </c>
      <c r="F426" s="55"/>
    </row>
    <row r="427" spans="2:6" x14ac:dyDescent="0.25">
      <c r="B427" s="131">
        <v>2241</v>
      </c>
      <c r="C427" s="132" t="s">
        <v>150</v>
      </c>
      <c r="D427" s="133">
        <v>4595</v>
      </c>
      <c r="E427" s="134" t="s">
        <v>110</v>
      </c>
      <c r="F427" s="55"/>
    </row>
    <row r="428" spans="2:6" x14ac:dyDescent="0.25">
      <c r="B428" s="131">
        <v>2241</v>
      </c>
      <c r="C428" s="132" t="s">
        <v>150</v>
      </c>
      <c r="D428" s="133">
        <v>1134</v>
      </c>
      <c r="E428" s="134" t="s">
        <v>857</v>
      </c>
      <c r="F428" s="55"/>
    </row>
    <row r="429" spans="2:6" x14ac:dyDescent="0.25">
      <c r="B429" s="131">
        <v>2241</v>
      </c>
      <c r="C429" s="132" t="s">
        <v>150</v>
      </c>
      <c r="D429" s="133">
        <v>1132</v>
      </c>
      <c r="E429" s="134" t="s">
        <v>858</v>
      </c>
      <c r="F429" s="55"/>
    </row>
    <row r="430" spans="2:6" x14ac:dyDescent="0.25">
      <c r="B430" s="131">
        <v>2241</v>
      </c>
      <c r="C430" s="132" t="s">
        <v>150</v>
      </c>
      <c r="D430" s="133">
        <v>1133</v>
      </c>
      <c r="E430" s="134" t="s">
        <v>859</v>
      </c>
      <c r="F430" s="55"/>
    </row>
    <row r="431" spans="2:6" x14ac:dyDescent="0.25">
      <c r="B431" s="131">
        <v>2241</v>
      </c>
      <c r="C431" s="132" t="s">
        <v>150</v>
      </c>
      <c r="D431" s="133">
        <v>1126</v>
      </c>
      <c r="E431" s="134" t="s">
        <v>860</v>
      </c>
      <c r="F431" s="55"/>
    </row>
    <row r="432" spans="2:6" x14ac:dyDescent="0.25">
      <c r="B432" s="131">
        <v>2241</v>
      </c>
      <c r="C432" s="132" t="s">
        <v>150</v>
      </c>
      <c r="D432" s="133">
        <v>1127</v>
      </c>
      <c r="E432" s="134" t="s">
        <v>861</v>
      </c>
      <c r="F432" s="55"/>
    </row>
    <row r="433" spans="2:6" x14ac:dyDescent="0.25">
      <c r="B433" s="131">
        <v>2241</v>
      </c>
      <c r="C433" s="132" t="s">
        <v>150</v>
      </c>
      <c r="D433" s="133">
        <v>5850</v>
      </c>
      <c r="E433" s="134" t="s">
        <v>1711</v>
      </c>
      <c r="F433" s="55"/>
    </row>
    <row r="434" spans="2:6" x14ac:dyDescent="0.25">
      <c r="B434" s="131">
        <v>2248</v>
      </c>
      <c r="C434" s="132" t="s">
        <v>151</v>
      </c>
      <c r="D434" s="133">
        <v>2248</v>
      </c>
      <c r="E434" s="134" t="s">
        <v>151</v>
      </c>
      <c r="F434" s="55"/>
    </row>
    <row r="435" spans="2:6" x14ac:dyDescent="0.25">
      <c r="B435" s="131">
        <v>2248</v>
      </c>
      <c r="C435" s="132" t="s">
        <v>151</v>
      </c>
      <c r="D435" s="133">
        <v>1205</v>
      </c>
      <c r="E435" s="134" t="s">
        <v>112</v>
      </c>
      <c r="F435" s="55"/>
    </row>
    <row r="436" spans="2:6" x14ac:dyDescent="0.25">
      <c r="B436" s="131">
        <v>2020</v>
      </c>
      <c r="C436" s="132" t="s">
        <v>153</v>
      </c>
      <c r="D436" s="133">
        <v>2020</v>
      </c>
      <c r="E436" s="134" t="s">
        <v>153</v>
      </c>
      <c r="F436" s="55"/>
    </row>
    <row r="437" spans="2:6" x14ac:dyDescent="0.25">
      <c r="B437" s="131">
        <v>2020</v>
      </c>
      <c r="C437" s="132" t="s">
        <v>153</v>
      </c>
      <c r="D437" s="133">
        <v>351</v>
      </c>
      <c r="E437" s="134" t="s">
        <v>862</v>
      </c>
      <c r="F437" s="55"/>
    </row>
    <row r="438" spans="2:6" x14ac:dyDescent="0.25">
      <c r="B438" s="131">
        <v>2245</v>
      </c>
      <c r="C438" s="132" t="s">
        <v>154</v>
      </c>
      <c r="D438" s="133">
        <v>2245</v>
      </c>
      <c r="E438" s="134" t="s">
        <v>154</v>
      </c>
      <c r="F438" s="55"/>
    </row>
    <row r="439" spans="2:6" x14ac:dyDescent="0.25">
      <c r="B439" s="131">
        <v>2245</v>
      </c>
      <c r="C439" s="132" t="s">
        <v>154</v>
      </c>
      <c r="D439" s="133">
        <v>1194</v>
      </c>
      <c r="E439" s="134" t="s">
        <v>863</v>
      </c>
      <c r="F439" s="55"/>
    </row>
    <row r="440" spans="2:6" x14ac:dyDescent="0.25">
      <c r="B440" s="131">
        <v>2245</v>
      </c>
      <c r="C440" s="132" t="s">
        <v>154</v>
      </c>
      <c r="D440" s="133">
        <v>1195</v>
      </c>
      <c r="E440" s="134" t="s">
        <v>864</v>
      </c>
      <c r="F440" s="55"/>
    </row>
    <row r="441" spans="2:6" x14ac:dyDescent="0.25">
      <c r="B441" s="131">
        <v>2137</v>
      </c>
      <c r="C441" s="132" t="s">
        <v>155</v>
      </c>
      <c r="D441" s="133">
        <v>2137</v>
      </c>
      <c r="E441" s="134" t="s">
        <v>155</v>
      </c>
      <c r="F441" s="55"/>
    </row>
    <row r="442" spans="2:6" x14ac:dyDescent="0.25">
      <c r="B442" s="131">
        <v>2137</v>
      </c>
      <c r="C442" s="132" t="s">
        <v>155</v>
      </c>
      <c r="D442" s="133">
        <v>5392</v>
      </c>
      <c r="E442" s="134" t="s">
        <v>116</v>
      </c>
      <c r="F442" s="55"/>
    </row>
    <row r="443" spans="2:6" x14ac:dyDescent="0.25">
      <c r="B443" s="131">
        <v>2137</v>
      </c>
      <c r="C443" s="132" t="s">
        <v>155</v>
      </c>
      <c r="D443" s="133">
        <v>776</v>
      </c>
      <c r="E443" s="134" t="s">
        <v>865</v>
      </c>
      <c r="F443" s="55"/>
    </row>
    <row r="444" spans="2:6" x14ac:dyDescent="0.25">
      <c r="B444" s="131">
        <v>2137</v>
      </c>
      <c r="C444" s="132" t="s">
        <v>155</v>
      </c>
      <c r="D444" s="133">
        <v>808</v>
      </c>
      <c r="E444" s="134" t="s">
        <v>866</v>
      </c>
      <c r="F444" s="55"/>
    </row>
    <row r="445" spans="2:6" x14ac:dyDescent="0.25">
      <c r="B445" s="131">
        <v>2137</v>
      </c>
      <c r="C445" s="132" t="s">
        <v>155</v>
      </c>
      <c r="D445" s="133">
        <v>786</v>
      </c>
      <c r="E445" s="134" t="s">
        <v>867</v>
      </c>
      <c r="F445" s="55"/>
    </row>
    <row r="446" spans="2:6" x14ac:dyDescent="0.25">
      <c r="B446" s="131">
        <v>1931</v>
      </c>
      <c r="C446" s="132" t="s">
        <v>157</v>
      </c>
      <c r="D446" s="133">
        <v>1931</v>
      </c>
      <c r="E446" s="134" t="s">
        <v>157</v>
      </c>
      <c r="F446" s="55"/>
    </row>
    <row r="447" spans="2:6" x14ac:dyDescent="0.25">
      <c r="B447" s="131">
        <v>1931</v>
      </c>
      <c r="C447" s="132" t="s">
        <v>157</v>
      </c>
      <c r="D447" s="133">
        <v>4719</v>
      </c>
      <c r="E447" s="134" t="s">
        <v>868</v>
      </c>
      <c r="F447" s="55"/>
    </row>
    <row r="448" spans="2:6" x14ac:dyDescent="0.25">
      <c r="B448" s="131">
        <v>1931</v>
      </c>
      <c r="C448" s="132" t="s">
        <v>157</v>
      </c>
      <c r="D448" s="133">
        <v>138</v>
      </c>
      <c r="E448" s="134" t="s">
        <v>869</v>
      </c>
      <c r="F448" s="55"/>
    </row>
    <row r="449" spans="2:6" x14ac:dyDescent="0.25">
      <c r="B449" s="131">
        <v>1931</v>
      </c>
      <c r="C449" s="132" t="s">
        <v>157</v>
      </c>
      <c r="D449" s="133">
        <v>136</v>
      </c>
      <c r="E449" s="134" t="s">
        <v>870</v>
      </c>
      <c r="F449" s="55"/>
    </row>
    <row r="450" spans="2:6" x14ac:dyDescent="0.25">
      <c r="B450" s="131">
        <v>1931</v>
      </c>
      <c r="C450" s="132" t="s">
        <v>157</v>
      </c>
      <c r="D450" s="133">
        <v>137</v>
      </c>
      <c r="E450" s="134" t="s">
        <v>871</v>
      </c>
      <c r="F450" s="55"/>
    </row>
    <row r="451" spans="2:6" x14ac:dyDescent="0.25">
      <c r="B451" s="131">
        <v>2000</v>
      </c>
      <c r="C451" s="132" t="s">
        <v>159</v>
      </c>
      <c r="D451" s="133">
        <v>2000</v>
      </c>
      <c r="E451" s="134" t="s">
        <v>159</v>
      </c>
      <c r="F451" s="55"/>
    </row>
    <row r="452" spans="2:6" x14ac:dyDescent="0.25">
      <c r="B452" s="131">
        <v>2000</v>
      </c>
      <c r="C452" s="132" t="s">
        <v>159</v>
      </c>
      <c r="D452" s="133">
        <v>307</v>
      </c>
      <c r="E452" s="134" t="s">
        <v>872</v>
      </c>
      <c r="F452" s="55"/>
    </row>
    <row r="453" spans="2:6" x14ac:dyDescent="0.25">
      <c r="B453" s="131">
        <v>1992</v>
      </c>
      <c r="C453" s="132" t="s">
        <v>161</v>
      </c>
      <c r="D453" s="133">
        <v>1992</v>
      </c>
      <c r="E453" s="134" t="s">
        <v>161</v>
      </c>
      <c r="F453" s="55"/>
    </row>
    <row r="454" spans="2:6" x14ac:dyDescent="0.25">
      <c r="B454" s="131">
        <v>1992</v>
      </c>
      <c r="C454" s="132" t="s">
        <v>161</v>
      </c>
      <c r="D454" s="133">
        <v>282</v>
      </c>
      <c r="E454" s="134" t="s">
        <v>873</v>
      </c>
      <c r="F454" s="55"/>
    </row>
    <row r="455" spans="2:6" x14ac:dyDescent="0.25">
      <c r="B455" s="131">
        <v>1992</v>
      </c>
      <c r="C455" s="132" t="s">
        <v>161</v>
      </c>
      <c r="D455" s="133">
        <v>285</v>
      </c>
      <c r="E455" s="134" t="s">
        <v>874</v>
      </c>
      <c r="F455" s="55"/>
    </row>
    <row r="456" spans="2:6" x14ac:dyDescent="0.25">
      <c r="B456" s="131">
        <v>1992</v>
      </c>
      <c r="C456" s="132" t="s">
        <v>161</v>
      </c>
      <c r="D456" s="133">
        <v>284</v>
      </c>
      <c r="E456" s="134" t="s">
        <v>875</v>
      </c>
      <c r="F456" s="55"/>
    </row>
    <row r="457" spans="2:6" x14ac:dyDescent="0.25">
      <c r="B457" s="131">
        <v>2007</v>
      </c>
      <c r="C457" s="132" t="s">
        <v>350</v>
      </c>
      <c r="D457" s="133">
        <v>2007</v>
      </c>
      <c r="E457" s="134" t="s">
        <v>350</v>
      </c>
      <c r="F457" s="55"/>
    </row>
    <row r="458" spans="2:6" x14ac:dyDescent="0.25">
      <c r="B458" s="131">
        <v>2054</v>
      </c>
      <c r="C458" s="132" t="s">
        <v>163</v>
      </c>
      <c r="D458" s="133">
        <v>2054</v>
      </c>
      <c r="E458" s="134" t="s">
        <v>163</v>
      </c>
      <c r="F458" s="55"/>
    </row>
    <row r="459" spans="2:6" x14ac:dyDescent="0.25">
      <c r="B459" s="131">
        <v>2054</v>
      </c>
      <c r="C459" s="132" t="s">
        <v>163</v>
      </c>
      <c r="D459" s="133">
        <v>435</v>
      </c>
      <c r="E459" s="134" t="s">
        <v>876</v>
      </c>
      <c r="F459" s="55"/>
    </row>
    <row r="460" spans="2:6" x14ac:dyDescent="0.25">
      <c r="B460" s="131">
        <v>2054</v>
      </c>
      <c r="C460" s="132" t="s">
        <v>163</v>
      </c>
      <c r="D460" s="133">
        <v>5680</v>
      </c>
      <c r="E460" s="134" t="s">
        <v>877</v>
      </c>
      <c r="F460" s="55"/>
    </row>
    <row r="461" spans="2:6" x14ac:dyDescent="0.25">
      <c r="B461" s="131">
        <v>2054</v>
      </c>
      <c r="C461" s="132" t="s">
        <v>163</v>
      </c>
      <c r="D461" s="133">
        <v>442</v>
      </c>
      <c r="E461" s="134" t="s">
        <v>878</v>
      </c>
      <c r="F461" s="55"/>
    </row>
    <row r="462" spans="2:6" x14ac:dyDescent="0.25">
      <c r="B462" s="131">
        <v>2054</v>
      </c>
      <c r="C462" s="132" t="s">
        <v>163</v>
      </c>
      <c r="D462" s="133">
        <v>436</v>
      </c>
      <c r="E462" s="134" t="s">
        <v>879</v>
      </c>
      <c r="F462" s="55"/>
    </row>
    <row r="463" spans="2:6" x14ac:dyDescent="0.25">
      <c r="B463" s="131">
        <v>2054</v>
      </c>
      <c r="C463" s="132" t="s">
        <v>163</v>
      </c>
      <c r="D463" s="133">
        <v>437</v>
      </c>
      <c r="E463" s="134" t="s">
        <v>745</v>
      </c>
      <c r="F463" s="55"/>
    </row>
    <row r="464" spans="2:6" x14ac:dyDescent="0.25">
      <c r="B464" s="131">
        <v>2054</v>
      </c>
      <c r="C464" s="132" t="s">
        <v>163</v>
      </c>
      <c r="D464" s="133">
        <v>438</v>
      </c>
      <c r="E464" s="134" t="s">
        <v>880</v>
      </c>
      <c r="F464" s="55"/>
    </row>
    <row r="465" spans="2:6" x14ac:dyDescent="0.25">
      <c r="B465" s="131">
        <v>2054</v>
      </c>
      <c r="C465" s="132" t="s">
        <v>163</v>
      </c>
      <c r="D465" s="133">
        <v>1351</v>
      </c>
      <c r="E465" s="134" t="s">
        <v>881</v>
      </c>
      <c r="F465" s="55"/>
    </row>
    <row r="466" spans="2:6" x14ac:dyDescent="0.25">
      <c r="B466" s="131">
        <v>2054</v>
      </c>
      <c r="C466" s="132" t="s">
        <v>163</v>
      </c>
      <c r="D466" s="133">
        <v>439</v>
      </c>
      <c r="E466" s="134" t="s">
        <v>882</v>
      </c>
      <c r="F466" s="55"/>
    </row>
    <row r="467" spans="2:6" x14ac:dyDescent="0.25">
      <c r="B467" s="131">
        <v>2054</v>
      </c>
      <c r="C467" s="132" t="s">
        <v>163</v>
      </c>
      <c r="D467" s="133">
        <v>440</v>
      </c>
      <c r="E467" s="134" t="s">
        <v>883</v>
      </c>
      <c r="F467" s="55"/>
    </row>
    <row r="468" spans="2:6" x14ac:dyDescent="0.25">
      <c r="B468" s="131">
        <v>2054</v>
      </c>
      <c r="C468" s="132" t="s">
        <v>163</v>
      </c>
      <c r="D468" s="133">
        <v>441</v>
      </c>
      <c r="E468" s="134" t="s">
        <v>884</v>
      </c>
      <c r="F468" s="55"/>
    </row>
    <row r="469" spans="2:6" x14ac:dyDescent="0.25">
      <c r="B469" s="131">
        <v>2100</v>
      </c>
      <c r="C469" s="132" t="s">
        <v>165</v>
      </c>
      <c r="D469" s="133">
        <v>2100</v>
      </c>
      <c r="E469" s="134" t="s">
        <v>165</v>
      </c>
      <c r="F469" s="55"/>
    </row>
    <row r="470" spans="2:6" x14ac:dyDescent="0.25">
      <c r="B470" s="131">
        <v>2100</v>
      </c>
      <c r="C470" s="132" t="s">
        <v>165</v>
      </c>
      <c r="D470" s="133">
        <v>3950</v>
      </c>
      <c r="E470" s="134" t="s">
        <v>885</v>
      </c>
      <c r="F470" s="55"/>
    </row>
    <row r="471" spans="2:6" x14ac:dyDescent="0.25">
      <c r="B471" s="131">
        <v>2100</v>
      </c>
      <c r="C471" s="132" t="s">
        <v>165</v>
      </c>
      <c r="D471" s="133">
        <v>632</v>
      </c>
      <c r="E471" s="134" t="s">
        <v>886</v>
      </c>
      <c r="F471" s="55"/>
    </row>
    <row r="472" spans="2:6" x14ac:dyDescent="0.25">
      <c r="B472" s="131">
        <v>2100</v>
      </c>
      <c r="C472" s="132" t="s">
        <v>165</v>
      </c>
      <c r="D472" s="133">
        <v>631</v>
      </c>
      <c r="E472" s="134" t="s">
        <v>887</v>
      </c>
      <c r="F472" s="55"/>
    </row>
    <row r="473" spans="2:6" x14ac:dyDescent="0.25">
      <c r="B473" s="131">
        <v>2100</v>
      </c>
      <c r="C473" s="132" t="s">
        <v>165</v>
      </c>
      <c r="D473" s="133">
        <v>640</v>
      </c>
      <c r="E473" s="134" t="s">
        <v>888</v>
      </c>
      <c r="F473" s="55"/>
    </row>
    <row r="474" spans="2:6" x14ac:dyDescent="0.25">
      <c r="B474" s="131">
        <v>2100</v>
      </c>
      <c r="C474" s="132" t="s">
        <v>165</v>
      </c>
      <c r="D474" s="133">
        <v>641</v>
      </c>
      <c r="E474" s="134" t="s">
        <v>889</v>
      </c>
      <c r="F474" s="55"/>
    </row>
    <row r="475" spans="2:6" x14ac:dyDescent="0.25">
      <c r="B475" s="131">
        <v>2100</v>
      </c>
      <c r="C475" s="132" t="s">
        <v>165</v>
      </c>
      <c r="D475" s="133">
        <v>633</v>
      </c>
      <c r="E475" s="134" t="s">
        <v>890</v>
      </c>
      <c r="F475" s="55"/>
    </row>
    <row r="476" spans="2:6" x14ac:dyDescent="0.25">
      <c r="B476" s="131">
        <v>2100</v>
      </c>
      <c r="C476" s="132" t="s">
        <v>165</v>
      </c>
      <c r="D476" s="133">
        <v>642</v>
      </c>
      <c r="E476" s="134" t="s">
        <v>891</v>
      </c>
      <c r="F476" s="55"/>
    </row>
    <row r="477" spans="2:6" x14ac:dyDescent="0.25">
      <c r="B477" s="131">
        <v>2100</v>
      </c>
      <c r="C477" s="132" t="s">
        <v>165</v>
      </c>
      <c r="D477" s="133">
        <v>637</v>
      </c>
      <c r="E477" s="134" t="s">
        <v>892</v>
      </c>
      <c r="F477" s="55"/>
    </row>
    <row r="478" spans="2:6" x14ac:dyDescent="0.25">
      <c r="B478" s="131">
        <v>2100</v>
      </c>
      <c r="C478" s="132" t="s">
        <v>165</v>
      </c>
      <c r="D478" s="133">
        <v>638</v>
      </c>
      <c r="E478" s="134" t="s">
        <v>893</v>
      </c>
      <c r="F478" s="55"/>
    </row>
    <row r="479" spans="2:6" x14ac:dyDescent="0.25">
      <c r="B479" s="131">
        <v>2100</v>
      </c>
      <c r="C479" s="132" t="s">
        <v>165</v>
      </c>
      <c r="D479" s="133">
        <v>643</v>
      </c>
      <c r="E479" s="134" t="s">
        <v>894</v>
      </c>
      <c r="F479" s="55"/>
    </row>
    <row r="480" spans="2:6" x14ac:dyDescent="0.25">
      <c r="B480" s="131">
        <v>2100</v>
      </c>
      <c r="C480" s="132" t="s">
        <v>165</v>
      </c>
      <c r="D480" s="133">
        <v>639</v>
      </c>
      <c r="E480" s="134" t="s">
        <v>895</v>
      </c>
      <c r="F480" s="55"/>
    </row>
    <row r="481" spans="2:6" x14ac:dyDescent="0.25">
      <c r="B481" s="131">
        <v>2100</v>
      </c>
      <c r="C481" s="132" t="s">
        <v>165</v>
      </c>
      <c r="D481" s="133">
        <v>636</v>
      </c>
      <c r="E481" s="134" t="s">
        <v>896</v>
      </c>
      <c r="F481" s="55"/>
    </row>
    <row r="482" spans="2:6" x14ac:dyDescent="0.25">
      <c r="B482" s="131">
        <v>2100</v>
      </c>
      <c r="C482" s="132" t="s">
        <v>165</v>
      </c>
      <c r="D482" s="133">
        <v>650</v>
      </c>
      <c r="E482" s="134" t="s">
        <v>897</v>
      </c>
      <c r="F482" s="55"/>
    </row>
    <row r="483" spans="2:6" x14ac:dyDescent="0.25">
      <c r="B483" s="131">
        <v>2100</v>
      </c>
      <c r="C483" s="132" t="s">
        <v>165</v>
      </c>
      <c r="D483" s="133">
        <v>645</v>
      </c>
      <c r="E483" s="134" t="s">
        <v>898</v>
      </c>
      <c r="F483" s="55"/>
    </row>
    <row r="484" spans="2:6" x14ac:dyDescent="0.25">
      <c r="B484" s="131">
        <v>2100</v>
      </c>
      <c r="C484" s="132" t="s">
        <v>165</v>
      </c>
      <c r="D484" s="133">
        <v>644</v>
      </c>
      <c r="E484" s="134" t="s">
        <v>899</v>
      </c>
      <c r="F484" s="55"/>
    </row>
    <row r="485" spans="2:6" x14ac:dyDescent="0.25">
      <c r="B485" s="131">
        <v>2100</v>
      </c>
      <c r="C485" s="132" t="s">
        <v>165</v>
      </c>
      <c r="D485" s="133">
        <v>647</v>
      </c>
      <c r="E485" s="134" t="s">
        <v>900</v>
      </c>
      <c r="F485" s="55"/>
    </row>
    <row r="486" spans="2:6" x14ac:dyDescent="0.25">
      <c r="B486" s="131">
        <v>2100</v>
      </c>
      <c r="C486" s="132" t="s">
        <v>165</v>
      </c>
      <c r="D486" s="133">
        <v>646</v>
      </c>
      <c r="E486" s="134" t="s">
        <v>901</v>
      </c>
      <c r="F486" s="55"/>
    </row>
    <row r="487" spans="2:6" x14ac:dyDescent="0.25">
      <c r="B487" s="131">
        <v>2100</v>
      </c>
      <c r="C487" s="132" t="s">
        <v>165</v>
      </c>
      <c r="D487" s="133">
        <v>4744</v>
      </c>
      <c r="E487" s="134" t="s">
        <v>902</v>
      </c>
      <c r="F487" s="55"/>
    </row>
    <row r="488" spans="2:6" x14ac:dyDescent="0.25">
      <c r="B488" s="131">
        <v>2100</v>
      </c>
      <c r="C488" s="132" t="s">
        <v>165</v>
      </c>
      <c r="D488" s="133">
        <v>648</v>
      </c>
      <c r="E488" s="134" t="s">
        <v>903</v>
      </c>
      <c r="F488" s="55"/>
    </row>
    <row r="489" spans="2:6" x14ac:dyDescent="0.25">
      <c r="B489" s="131">
        <v>2100</v>
      </c>
      <c r="C489" s="132" t="s">
        <v>165</v>
      </c>
      <c r="D489" s="133">
        <v>649</v>
      </c>
      <c r="E489" s="134" t="s">
        <v>904</v>
      </c>
      <c r="F489" s="55"/>
    </row>
    <row r="490" spans="2:6" x14ac:dyDescent="0.25">
      <c r="B490" s="131">
        <v>2183</v>
      </c>
      <c r="C490" s="132" t="s">
        <v>167</v>
      </c>
      <c r="D490" s="133">
        <v>2183</v>
      </c>
      <c r="E490" s="134" t="s">
        <v>167</v>
      </c>
      <c r="F490" s="55"/>
    </row>
    <row r="491" spans="2:6" x14ac:dyDescent="0.25">
      <c r="B491" s="131">
        <v>2183</v>
      </c>
      <c r="C491" s="132" t="s">
        <v>167</v>
      </c>
      <c r="D491" s="133">
        <v>3553</v>
      </c>
      <c r="E491" s="134" t="s">
        <v>72</v>
      </c>
      <c r="F491" s="55"/>
    </row>
    <row r="492" spans="2:6" x14ac:dyDescent="0.25">
      <c r="B492" s="131">
        <v>2183</v>
      </c>
      <c r="C492" s="132" t="s">
        <v>167</v>
      </c>
      <c r="D492" s="133">
        <v>1312</v>
      </c>
      <c r="E492" s="134" t="s">
        <v>905</v>
      </c>
      <c r="F492" s="55"/>
    </row>
    <row r="493" spans="2:6" x14ac:dyDescent="0.25">
      <c r="B493" s="131">
        <v>2183</v>
      </c>
      <c r="C493" s="132" t="s">
        <v>167</v>
      </c>
      <c r="D493" s="133">
        <v>90</v>
      </c>
      <c r="E493" s="134" t="s">
        <v>906</v>
      </c>
      <c r="F493" s="55"/>
    </row>
    <row r="494" spans="2:6" x14ac:dyDescent="0.25">
      <c r="B494" s="131">
        <v>2183</v>
      </c>
      <c r="C494" s="132" t="s">
        <v>167</v>
      </c>
      <c r="D494" s="133">
        <v>932</v>
      </c>
      <c r="E494" s="134" t="s">
        <v>907</v>
      </c>
      <c r="F494" s="55"/>
    </row>
    <row r="495" spans="2:6" x14ac:dyDescent="0.25">
      <c r="B495" s="131">
        <v>2183</v>
      </c>
      <c r="C495" s="132" t="s">
        <v>167</v>
      </c>
      <c r="D495" s="133">
        <v>933</v>
      </c>
      <c r="E495" s="134" t="s">
        <v>908</v>
      </c>
      <c r="F495" s="55"/>
    </row>
    <row r="496" spans="2:6" x14ac:dyDescent="0.25">
      <c r="B496" s="131">
        <v>2183</v>
      </c>
      <c r="C496" s="132" t="s">
        <v>167</v>
      </c>
      <c r="D496" s="133">
        <v>941</v>
      </c>
      <c r="E496" s="134" t="s">
        <v>909</v>
      </c>
      <c r="F496" s="55"/>
    </row>
    <row r="497" spans="2:6" x14ac:dyDescent="0.25">
      <c r="B497" s="131">
        <v>2183</v>
      </c>
      <c r="C497" s="132" t="s">
        <v>167</v>
      </c>
      <c r="D497" s="133">
        <v>934</v>
      </c>
      <c r="E497" s="134" t="s">
        <v>910</v>
      </c>
      <c r="F497" s="55"/>
    </row>
    <row r="498" spans="2:6" x14ac:dyDescent="0.25">
      <c r="B498" s="131">
        <v>2183</v>
      </c>
      <c r="C498" s="132" t="s">
        <v>167</v>
      </c>
      <c r="D498" s="133">
        <v>4601</v>
      </c>
      <c r="E498" s="134" t="s">
        <v>119</v>
      </c>
      <c r="F498" s="55"/>
    </row>
    <row r="499" spans="2:6" x14ac:dyDescent="0.25">
      <c r="B499" s="131">
        <v>2183</v>
      </c>
      <c r="C499" s="132" t="s">
        <v>167</v>
      </c>
      <c r="D499" s="133">
        <v>986</v>
      </c>
      <c r="E499" s="134" t="s">
        <v>911</v>
      </c>
      <c r="F499" s="55"/>
    </row>
    <row r="500" spans="2:6" x14ac:dyDescent="0.25">
      <c r="B500" s="131">
        <v>2183</v>
      </c>
      <c r="C500" s="132" t="s">
        <v>167</v>
      </c>
      <c r="D500" s="133">
        <v>936</v>
      </c>
      <c r="E500" s="134" t="s">
        <v>912</v>
      </c>
      <c r="F500" s="55"/>
    </row>
    <row r="501" spans="2:6" x14ac:dyDescent="0.25">
      <c r="B501" s="131">
        <v>2183</v>
      </c>
      <c r="C501" s="132" t="s">
        <v>167</v>
      </c>
      <c r="D501" s="133">
        <v>935</v>
      </c>
      <c r="E501" s="134" t="s">
        <v>879</v>
      </c>
      <c r="F501" s="55"/>
    </row>
    <row r="502" spans="2:6" x14ac:dyDescent="0.25">
      <c r="B502" s="131">
        <v>2183</v>
      </c>
      <c r="C502" s="132" t="s">
        <v>167</v>
      </c>
      <c r="D502" s="133">
        <v>3543</v>
      </c>
      <c r="E502" s="134" t="s">
        <v>913</v>
      </c>
      <c r="F502" s="55"/>
    </row>
    <row r="503" spans="2:6" x14ac:dyDescent="0.25">
      <c r="B503" s="131">
        <v>2183</v>
      </c>
      <c r="C503" s="132" t="s">
        <v>167</v>
      </c>
      <c r="D503" s="133">
        <v>937</v>
      </c>
      <c r="E503" s="134" t="s">
        <v>914</v>
      </c>
      <c r="F503" s="55"/>
    </row>
    <row r="504" spans="2:6" x14ac:dyDescent="0.25">
      <c r="B504" s="131">
        <v>2183</v>
      </c>
      <c r="C504" s="132" t="s">
        <v>167</v>
      </c>
      <c r="D504" s="133">
        <v>1313</v>
      </c>
      <c r="E504" s="134" t="s">
        <v>915</v>
      </c>
      <c r="F504" s="55"/>
    </row>
    <row r="505" spans="2:6" x14ac:dyDescent="0.25">
      <c r="B505" s="131">
        <v>2183</v>
      </c>
      <c r="C505" s="132" t="s">
        <v>167</v>
      </c>
      <c r="D505" s="133">
        <v>4667</v>
      </c>
      <c r="E505" s="134" t="s">
        <v>1712</v>
      </c>
      <c r="F505" s="55"/>
    </row>
    <row r="506" spans="2:6" x14ac:dyDescent="0.25">
      <c r="B506" s="131">
        <v>2183</v>
      </c>
      <c r="C506" s="132" t="s">
        <v>167</v>
      </c>
      <c r="D506" s="133">
        <v>4740</v>
      </c>
      <c r="E506" s="134" t="s">
        <v>164</v>
      </c>
      <c r="F506" s="55"/>
    </row>
    <row r="507" spans="2:6" x14ac:dyDescent="0.25">
      <c r="B507" s="131">
        <v>2183</v>
      </c>
      <c r="C507" s="132" t="s">
        <v>167</v>
      </c>
      <c r="D507" s="133">
        <v>938</v>
      </c>
      <c r="E507" s="134" t="s">
        <v>916</v>
      </c>
      <c r="F507" s="55"/>
    </row>
    <row r="508" spans="2:6" x14ac:dyDescent="0.25">
      <c r="B508" s="131">
        <v>2183</v>
      </c>
      <c r="C508" s="132" t="s">
        <v>167</v>
      </c>
      <c r="D508" s="133">
        <v>939</v>
      </c>
      <c r="E508" s="134" t="s">
        <v>917</v>
      </c>
      <c r="F508" s="55"/>
    </row>
    <row r="509" spans="2:6" x14ac:dyDescent="0.25">
      <c r="B509" s="131">
        <v>2183</v>
      </c>
      <c r="C509" s="132" t="s">
        <v>167</v>
      </c>
      <c r="D509" s="133">
        <v>987</v>
      </c>
      <c r="E509" s="134" t="s">
        <v>918</v>
      </c>
      <c r="F509" s="55"/>
    </row>
    <row r="510" spans="2:6" x14ac:dyDescent="0.25">
      <c r="B510" s="131">
        <v>2183</v>
      </c>
      <c r="C510" s="132" t="s">
        <v>167</v>
      </c>
      <c r="D510" s="133">
        <v>3577</v>
      </c>
      <c r="E510" s="134" t="s">
        <v>919</v>
      </c>
      <c r="F510" s="55"/>
    </row>
    <row r="511" spans="2:6" x14ac:dyDescent="0.25">
      <c r="B511" s="131">
        <v>2183</v>
      </c>
      <c r="C511" s="132" t="s">
        <v>167</v>
      </c>
      <c r="D511" s="133">
        <v>942</v>
      </c>
      <c r="E511" s="134" t="s">
        <v>920</v>
      </c>
      <c r="F511" s="55"/>
    </row>
    <row r="512" spans="2:6" x14ac:dyDescent="0.25">
      <c r="B512" s="131">
        <v>2014</v>
      </c>
      <c r="C512" s="132" t="s">
        <v>169</v>
      </c>
      <c r="D512" s="133">
        <v>2014</v>
      </c>
      <c r="E512" s="134" t="s">
        <v>169</v>
      </c>
      <c r="F512" s="55"/>
    </row>
    <row r="513" spans="2:6" x14ac:dyDescent="0.25">
      <c r="B513" s="131">
        <v>2014</v>
      </c>
      <c r="C513" s="132" t="s">
        <v>169</v>
      </c>
      <c r="D513" s="133">
        <v>3740</v>
      </c>
      <c r="E513" s="134" t="s">
        <v>921</v>
      </c>
      <c r="F513" s="55"/>
    </row>
    <row r="514" spans="2:6" x14ac:dyDescent="0.25">
      <c r="B514" s="131">
        <v>2014</v>
      </c>
      <c r="C514" s="132" t="s">
        <v>169</v>
      </c>
      <c r="D514" s="133">
        <v>359</v>
      </c>
      <c r="E514" s="134" t="s">
        <v>922</v>
      </c>
      <c r="F514" s="55"/>
    </row>
    <row r="515" spans="2:6" x14ac:dyDescent="0.25">
      <c r="B515" s="131">
        <v>2014</v>
      </c>
      <c r="C515" s="132" t="s">
        <v>169</v>
      </c>
      <c r="D515" s="133">
        <v>342</v>
      </c>
      <c r="E515" s="134" t="s">
        <v>923</v>
      </c>
      <c r="F515" s="55"/>
    </row>
    <row r="516" spans="2:6" x14ac:dyDescent="0.25">
      <c r="B516" s="131">
        <v>2014</v>
      </c>
      <c r="C516" s="132" t="s">
        <v>169</v>
      </c>
      <c r="D516" s="133">
        <v>355</v>
      </c>
      <c r="E516" s="134" t="s">
        <v>924</v>
      </c>
      <c r="F516" s="55"/>
    </row>
    <row r="517" spans="2:6" x14ac:dyDescent="0.25">
      <c r="B517" s="131">
        <v>2015</v>
      </c>
      <c r="C517" s="132" t="s">
        <v>171</v>
      </c>
      <c r="D517" s="133">
        <v>2015</v>
      </c>
      <c r="E517" s="134" t="s">
        <v>171</v>
      </c>
      <c r="F517" s="55"/>
    </row>
    <row r="518" spans="2:6" x14ac:dyDescent="0.25">
      <c r="B518" s="131">
        <v>2015</v>
      </c>
      <c r="C518" s="132" t="s">
        <v>171</v>
      </c>
      <c r="D518" s="133">
        <v>346</v>
      </c>
      <c r="E518" s="134" t="s">
        <v>925</v>
      </c>
      <c r="F518" s="55"/>
    </row>
    <row r="519" spans="2:6" x14ac:dyDescent="0.25">
      <c r="B519" s="131">
        <v>2015</v>
      </c>
      <c r="C519" s="132" t="s">
        <v>171</v>
      </c>
      <c r="D519" s="133">
        <v>5446</v>
      </c>
      <c r="E519" s="134" t="s">
        <v>193</v>
      </c>
      <c r="F519" s="55"/>
    </row>
    <row r="520" spans="2:6" x14ac:dyDescent="0.25">
      <c r="B520" s="131">
        <v>2023</v>
      </c>
      <c r="C520" s="132" t="s">
        <v>173</v>
      </c>
      <c r="D520" s="133">
        <v>2023</v>
      </c>
      <c r="E520" s="134" t="s">
        <v>173</v>
      </c>
      <c r="F520" s="55"/>
    </row>
    <row r="521" spans="2:6" x14ac:dyDescent="0.25">
      <c r="B521" s="131">
        <v>2023</v>
      </c>
      <c r="C521" s="132" t="s">
        <v>173</v>
      </c>
      <c r="D521" s="133">
        <v>358</v>
      </c>
      <c r="E521" s="134" t="s">
        <v>926</v>
      </c>
      <c r="F521" s="55"/>
    </row>
    <row r="522" spans="2:6" x14ac:dyDescent="0.25">
      <c r="B522" s="131">
        <v>2023</v>
      </c>
      <c r="C522" s="132" t="s">
        <v>173</v>
      </c>
      <c r="D522" s="133">
        <v>4702</v>
      </c>
      <c r="E522" s="134" t="s">
        <v>242</v>
      </c>
      <c r="F522" s="55"/>
    </row>
    <row r="523" spans="2:6" x14ac:dyDescent="0.25">
      <c r="B523" s="131">
        <v>2013</v>
      </c>
      <c r="C523" s="132" t="s">
        <v>351</v>
      </c>
      <c r="D523" s="133">
        <v>2013</v>
      </c>
      <c r="E523" s="134" t="s">
        <v>351</v>
      </c>
      <c r="F523" s="55"/>
    </row>
    <row r="524" spans="2:6" x14ac:dyDescent="0.25">
      <c r="B524" s="131">
        <v>2114</v>
      </c>
      <c r="C524" s="132" t="s">
        <v>174</v>
      </c>
      <c r="D524" s="133">
        <v>2114</v>
      </c>
      <c r="E524" s="134" t="s">
        <v>174</v>
      </c>
      <c r="F524" s="55"/>
    </row>
    <row r="525" spans="2:6" x14ac:dyDescent="0.25">
      <c r="B525" s="131">
        <v>2114</v>
      </c>
      <c r="C525" s="132" t="s">
        <v>174</v>
      </c>
      <c r="D525" s="133">
        <v>3362</v>
      </c>
      <c r="E525" s="134" t="s">
        <v>123</v>
      </c>
      <c r="F525" s="55"/>
    </row>
    <row r="526" spans="2:6" x14ac:dyDescent="0.25">
      <c r="B526" s="131">
        <v>2099</v>
      </c>
      <c r="C526" s="132" t="s">
        <v>176</v>
      </c>
      <c r="D526" s="133">
        <v>2099</v>
      </c>
      <c r="E526" s="134" t="s">
        <v>176</v>
      </c>
      <c r="F526" s="55"/>
    </row>
    <row r="527" spans="2:6" x14ac:dyDescent="0.25">
      <c r="B527" s="131">
        <v>2099</v>
      </c>
      <c r="C527" s="132" t="s">
        <v>176</v>
      </c>
      <c r="D527" s="133">
        <v>659</v>
      </c>
      <c r="E527" s="134" t="s">
        <v>927</v>
      </c>
      <c r="F527" s="55"/>
    </row>
    <row r="528" spans="2:6" x14ac:dyDescent="0.25">
      <c r="B528" s="131">
        <v>2099</v>
      </c>
      <c r="C528" s="132" t="s">
        <v>176</v>
      </c>
      <c r="D528" s="133">
        <v>689</v>
      </c>
      <c r="E528" s="134" t="s">
        <v>928</v>
      </c>
      <c r="F528" s="55"/>
    </row>
    <row r="529" spans="2:6" x14ac:dyDescent="0.25">
      <c r="B529" s="131">
        <v>2099</v>
      </c>
      <c r="C529" s="132" t="s">
        <v>176</v>
      </c>
      <c r="D529" s="133">
        <v>2723</v>
      </c>
      <c r="E529" s="134" t="s">
        <v>929</v>
      </c>
      <c r="F529" s="55"/>
    </row>
    <row r="530" spans="2:6" x14ac:dyDescent="0.25">
      <c r="B530" s="131">
        <v>2201</v>
      </c>
      <c r="C530" s="132" t="s">
        <v>178</v>
      </c>
      <c r="D530" s="133">
        <v>2201</v>
      </c>
      <c r="E530" s="134" t="s">
        <v>178</v>
      </c>
      <c r="F530" s="55"/>
    </row>
    <row r="531" spans="2:6" x14ac:dyDescent="0.25">
      <c r="B531" s="131">
        <v>2201</v>
      </c>
      <c r="C531" s="132" t="s">
        <v>178</v>
      </c>
      <c r="D531" s="133">
        <v>3364</v>
      </c>
      <c r="E531" s="134" t="s">
        <v>1713</v>
      </c>
      <c r="F531" s="55"/>
    </row>
    <row r="532" spans="2:6" x14ac:dyDescent="0.25">
      <c r="B532" s="131">
        <v>2206</v>
      </c>
      <c r="C532" s="132" t="s">
        <v>180</v>
      </c>
      <c r="D532" s="133">
        <v>2206</v>
      </c>
      <c r="E532" s="134" t="s">
        <v>180</v>
      </c>
      <c r="F532" s="55"/>
    </row>
    <row r="533" spans="2:6" x14ac:dyDescent="0.25">
      <c r="B533" s="131">
        <v>2206</v>
      </c>
      <c r="C533" s="132" t="s">
        <v>180</v>
      </c>
      <c r="D533" s="133">
        <v>1039</v>
      </c>
      <c r="E533" s="134" t="s">
        <v>930</v>
      </c>
      <c r="F533" s="55"/>
    </row>
    <row r="534" spans="2:6" x14ac:dyDescent="0.25">
      <c r="B534" s="131">
        <v>2206</v>
      </c>
      <c r="C534" s="132" t="s">
        <v>180</v>
      </c>
      <c r="D534" s="133">
        <v>3426</v>
      </c>
      <c r="E534" s="134" t="s">
        <v>931</v>
      </c>
      <c r="F534" s="55"/>
    </row>
    <row r="535" spans="2:6" x14ac:dyDescent="0.25">
      <c r="B535" s="131">
        <v>2206</v>
      </c>
      <c r="C535" s="132" t="s">
        <v>180</v>
      </c>
      <c r="D535" s="133">
        <v>1040</v>
      </c>
      <c r="E535" s="134" t="s">
        <v>932</v>
      </c>
      <c r="F535" s="55"/>
    </row>
    <row r="536" spans="2:6" x14ac:dyDescent="0.25">
      <c r="B536" s="131">
        <v>2206</v>
      </c>
      <c r="C536" s="132" t="s">
        <v>180</v>
      </c>
      <c r="D536" s="133">
        <v>1034</v>
      </c>
      <c r="E536" s="134" t="s">
        <v>933</v>
      </c>
      <c r="F536" s="55"/>
    </row>
    <row r="537" spans="2:6" x14ac:dyDescent="0.25">
      <c r="B537" s="131">
        <v>2206</v>
      </c>
      <c r="C537" s="132" t="s">
        <v>180</v>
      </c>
      <c r="D537" s="133">
        <v>5717</v>
      </c>
      <c r="E537" s="134" t="s">
        <v>934</v>
      </c>
      <c r="F537" s="55"/>
    </row>
    <row r="538" spans="2:6" x14ac:dyDescent="0.25">
      <c r="B538" s="131">
        <v>2206</v>
      </c>
      <c r="C538" s="132" t="s">
        <v>180</v>
      </c>
      <c r="D538" s="133">
        <v>1036</v>
      </c>
      <c r="E538" s="134" t="s">
        <v>935</v>
      </c>
      <c r="F538" s="55"/>
    </row>
    <row r="539" spans="2:6" x14ac:dyDescent="0.25">
      <c r="B539" s="131">
        <v>2206</v>
      </c>
      <c r="C539" s="132" t="s">
        <v>180</v>
      </c>
      <c r="D539" s="133">
        <v>1333</v>
      </c>
      <c r="E539" s="134" t="s">
        <v>936</v>
      </c>
      <c r="F539" s="55"/>
    </row>
    <row r="540" spans="2:6" x14ac:dyDescent="0.25">
      <c r="B540" s="131">
        <v>2206</v>
      </c>
      <c r="C540" s="132" t="s">
        <v>180</v>
      </c>
      <c r="D540" s="133">
        <v>1037</v>
      </c>
      <c r="E540" s="134" t="s">
        <v>937</v>
      </c>
      <c r="F540" s="55"/>
    </row>
    <row r="541" spans="2:6" x14ac:dyDescent="0.25">
      <c r="B541" s="131">
        <v>2206</v>
      </c>
      <c r="C541" s="132" t="s">
        <v>180</v>
      </c>
      <c r="D541" s="133">
        <v>1038</v>
      </c>
      <c r="E541" s="134" t="s">
        <v>938</v>
      </c>
      <c r="F541" s="55"/>
    </row>
    <row r="542" spans="2:6" x14ac:dyDescent="0.25">
      <c r="B542" s="131">
        <v>1975</v>
      </c>
      <c r="C542" s="132" t="s">
        <v>352</v>
      </c>
      <c r="D542" s="133">
        <v>1975</v>
      </c>
      <c r="E542" s="134" t="s">
        <v>352</v>
      </c>
      <c r="F542" s="55"/>
    </row>
    <row r="543" spans="2:6" x14ac:dyDescent="0.25">
      <c r="B543" s="131">
        <v>2239</v>
      </c>
      <c r="C543" s="132" t="s">
        <v>181</v>
      </c>
      <c r="D543" s="133">
        <v>2239</v>
      </c>
      <c r="E543" s="134" t="s">
        <v>181</v>
      </c>
      <c r="F543" s="55"/>
    </row>
    <row r="544" spans="2:6" x14ac:dyDescent="0.25">
      <c r="B544" s="131">
        <v>2239</v>
      </c>
      <c r="C544" s="132" t="s">
        <v>181</v>
      </c>
      <c r="D544" s="133">
        <v>5671</v>
      </c>
      <c r="E544" s="134" t="s">
        <v>939</v>
      </c>
      <c r="F544" s="55"/>
    </row>
    <row r="545" spans="2:6" x14ac:dyDescent="0.25">
      <c r="B545" s="131">
        <v>2239</v>
      </c>
      <c r="C545" s="132" t="s">
        <v>181</v>
      </c>
      <c r="D545" s="133">
        <v>1112</v>
      </c>
      <c r="E545" s="134" t="s">
        <v>940</v>
      </c>
      <c r="F545" s="55"/>
    </row>
    <row r="546" spans="2:6" x14ac:dyDescent="0.25">
      <c r="B546" s="131">
        <v>2239</v>
      </c>
      <c r="C546" s="132" t="s">
        <v>181</v>
      </c>
      <c r="D546" s="133">
        <v>1147</v>
      </c>
      <c r="E546" s="134" t="s">
        <v>941</v>
      </c>
      <c r="F546" s="55"/>
    </row>
    <row r="547" spans="2:6" x14ac:dyDescent="0.25">
      <c r="B547" s="131">
        <v>2239</v>
      </c>
      <c r="C547" s="132" t="s">
        <v>181</v>
      </c>
      <c r="D547" s="133">
        <v>1368</v>
      </c>
      <c r="E547" s="134" t="s">
        <v>942</v>
      </c>
      <c r="F547" s="55"/>
    </row>
    <row r="548" spans="2:6" x14ac:dyDescent="0.25">
      <c r="B548" s="131">
        <v>2239</v>
      </c>
      <c r="C548" s="132" t="s">
        <v>181</v>
      </c>
      <c r="D548" s="133">
        <v>4206</v>
      </c>
      <c r="E548" s="134" t="s">
        <v>76</v>
      </c>
      <c r="F548" s="55"/>
    </row>
    <row r="549" spans="2:6" x14ac:dyDescent="0.25">
      <c r="B549" s="131">
        <v>2239</v>
      </c>
      <c r="C549" s="132" t="s">
        <v>181</v>
      </c>
      <c r="D549" s="133">
        <v>1115</v>
      </c>
      <c r="E549" s="134" t="s">
        <v>787</v>
      </c>
      <c r="F549" s="55"/>
    </row>
    <row r="550" spans="2:6" x14ac:dyDescent="0.25">
      <c r="B550" s="131">
        <v>2239</v>
      </c>
      <c r="C550" s="132" t="s">
        <v>181</v>
      </c>
      <c r="D550" s="133">
        <v>1197</v>
      </c>
      <c r="E550" s="134" t="s">
        <v>1714</v>
      </c>
      <c r="F550" s="55"/>
    </row>
    <row r="551" spans="2:6" x14ac:dyDescent="0.25">
      <c r="B551" s="131">
        <v>2239</v>
      </c>
      <c r="C551" s="132" t="s">
        <v>181</v>
      </c>
      <c r="D551" s="133">
        <v>1189</v>
      </c>
      <c r="E551" s="134" t="s">
        <v>943</v>
      </c>
      <c r="F551" s="55"/>
    </row>
    <row r="552" spans="2:6" x14ac:dyDescent="0.25">
      <c r="B552" s="131">
        <v>2239</v>
      </c>
      <c r="C552" s="132" t="s">
        <v>181</v>
      </c>
      <c r="D552" s="133">
        <v>4641</v>
      </c>
      <c r="E552" s="134" t="s">
        <v>944</v>
      </c>
      <c r="F552" s="55"/>
    </row>
    <row r="553" spans="2:6" x14ac:dyDescent="0.25">
      <c r="B553" s="131">
        <v>2239</v>
      </c>
      <c r="C553" s="132" t="s">
        <v>181</v>
      </c>
      <c r="D553" s="133">
        <v>1200</v>
      </c>
      <c r="E553" s="134" t="s">
        <v>945</v>
      </c>
      <c r="F553" s="55"/>
    </row>
    <row r="554" spans="2:6" x14ac:dyDescent="0.25">
      <c r="B554" s="131">
        <v>2239</v>
      </c>
      <c r="C554" s="132" t="s">
        <v>181</v>
      </c>
      <c r="D554" s="133">
        <v>1152</v>
      </c>
      <c r="E554" s="134" t="s">
        <v>1715</v>
      </c>
      <c r="F554" s="55"/>
    </row>
    <row r="555" spans="2:6" x14ac:dyDescent="0.25">
      <c r="B555" s="131">
        <v>2239</v>
      </c>
      <c r="C555" s="132" t="s">
        <v>181</v>
      </c>
      <c r="D555" s="133">
        <v>1201</v>
      </c>
      <c r="E555" s="134" t="s">
        <v>946</v>
      </c>
      <c r="F555" s="55"/>
    </row>
    <row r="556" spans="2:6" x14ac:dyDescent="0.25">
      <c r="B556" s="131">
        <v>2239</v>
      </c>
      <c r="C556" s="132" t="s">
        <v>181</v>
      </c>
      <c r="D556" s="133">
        <v>4973</v>
      </c>
      <c r="E556" s="134" t="s">
        <v>947</v>
      </c>
      <c r="F556" s="55"/>
    </row>
    <row r="557" spans="2:6" x14ac:dyDescent="0.25">
      <c r="B557" s="131">
        <v>2239</v>
      </c>
      <c r="C557" s="132" t="s">
        <v>181</v>
      </c>
      <c r="D557" s="133">
        <v>3536</v>
      </c>
      <c r="E557" s="134" t="s">
        <v>948</v>
      </c>
      <c r="F557" s="55"/>
    </row>
    <row r="558" spans="2:6" x14ac:dyDescent="0.25">
      <c r="B558" s="131">
        <v>2239</v>
      </c>
      <c r="C558" s="132" t="s">
        <v>181</v>
      </c>
      <c r="D558" s="133">
        <v>1148</v>
      </c>
      <c r="E558" s="134" t="s">
        <v>949</v>
      </c>
      <c r="F558" s="55"/>
    </row>
    <row r="559" spans="2:6" x14ac:dyDescent="0.25">
      <c r="B559" s="131">
        <v>2239</v>
      </c>
      <c r="C559" s="132" t="s">
        <v>181</v>
      </c>
      <c r="D559" s="133">
        <v>1199</v>
      </c>
      <c r="E559" s="134" t="s">
        <v>950</v>
      </c>
      <c r="F559" s="55"/>
    </row>
    <row r="560" spans="2:6" x14ac:dyDescent="0.25">
      <c r="B560" s="131">
        <v>2239</v>
      </c>
      <c r="C560" s="132" t="s">
        <v>181</v>
      </c>
      <c r="D560" s="133">
        <v>1285</v>
      </c>
      <c r="E560" s="134" t="s">
        <v>951</v>
      </c>
      <c r="F560" s="55"/>
    </row>
    <row r="561" spans="2:6" x14ac:dyDescent="0.25">
      <c r="B561" s="131">
        <v>2239</v>
      </c>
      <c r="C561" s="132" t="s">
        <v>181</v>
      </c>
      <c r="D561" s="133">
        <v>1150</v>
      </c>
      <c r="E561" s="134" t="s">
        <v>952</v>
      </c>
      <c r="F561" s="55"/>
    </row>
    <row r="562" spans="2:6" x14ac:dyDescent="0.25">
      <c r="B562" s="131">
        <v>2239</v>
      </c>
      <c r="C562" s="132" t="s">
        <v>181</v>
      </c>
      <c r="D562" s="133">
        <v>1110</v>
      </c>
      <c r="E562" s="134" t="s">
        <v>953</v>
      </c>
      <c r="F562" s="55"/>
    </row>
    <row r="563" spans="2:6" x14ac:dyDescent="0.25">
      <c r="B563" s="131">
        <v>2239</v>
      </c>
      <c r="C563" s="132" t="s">
        <v>181</v>
      </c>
      <c r="D563" s="133">
        <v>4018</v>
      </c>
      <c r="E563" s="134" t="s">
        <v>954</v>
      </c>
      <c r="F563" s="55"/>
    </row>
    <row r="564" spans="2:6" x14ac:dyDescent="0.25">
      <c r="B564" s="131">
        <v>2239</v>
      </c>
      <c r="C564" s="132" t="s">
        <v>181</v>
      </c>
      <c r="D564" s="133">
        <v>4642</v>
      </c>
      <c r="E564" s="134" t="s">
        <v>955</v>
      </c>
      <c r="F564" s="55"/>
    </row>
    <row r="565" spans="2:6" x14ac:dyDescent="0.25">
      <c r="B565" s="131">
        <v>2239</v>
      </c>
      <c r="C565" s="132" t="s">
        <v>181</v>
      </c>
      <c r="D565" s="133">
        <v>1116</v>
      </c>
      <c r="E565" s="134" t="s">
        <v>956</v>
      </c>
      <c r="F565" s="55"/>
    </row>
    <row r="566" spans="2:6" x14ac:dyDescent="0.25">
      <c r="B566" s="131">
        <v>2239</v>
      </c>
      <c r="C566" s="132" t="s">
        <v>181</v>
      </c>
      <c r="D566" s="133">
        <v>1117</v>
      </c>
      <c r="E566" s="134" t="s">
        <v>957</v>
      </c>
      <c r="F566" s="55"/>
    </row>
    <row r="567" spans="2:6" x14ac:dyDescent="0.25">
      <c r="B567" s="131">
        <v>2239</v>
      </c>
      <c r="C567" s="132" t="s">
        <v>181</v>
      </c>
      <c r="D567" s="133">
        <v>1190</v>
      </c>
      <c r="E567" s="134" t="s">
        <v>958</v>
      </c>
      <c r="F567" s="55"/>
    </row>
    <row r="568" spans="2:6" x14ac:dyDescent="0.25">
      <c r="B568" s="131">
        <v>2239</v>
      </c>
      <c r="C568" s="132" t="s">
        <v>181</v>
      </c>
      <c r="D568" s="133">
        <v>3160</v>
      </c>
      <c r="E568" s="134" t="s">
        <v>959</v>
      </c>
      <c r="F568" s="55"/>
    </row>
    <row r="569" spans="2:6" x14ac:dyDescent="0.25">
      <c r="B569" s="131">
        <v>2239</v>
      </c>
      <c r="C569" s="132" t="s">
        <v>181</v>
      </c>
      <c r="D569" s="133">
        <v>3159</v>
      </c>
      <c r="E569" s="134" t="s">
        <v>960</v>
      </c>
      <c r="F569" s="55"/>
    </row>
    <row r="570" spans="2:6" x14ac:dyDescent="0.25">
      <c r="B570" s="131">
        <v>2239</v>
      </c>
      <c r="C570" s="132" t="s">
        <v>181</v>
      </c>
      <c r="D570" s="133">
        <v>4643</v>
      </c>
      <c r="E570" s="134" t="s">
        <v>961</v>
      </c>
      <c r="F570" s="55"/>
    </row>
    <row r="571" spans="2:6" x14ac:dyDescent="0.25">
      <c r="B571" s="131">
        <v>2239</v>
      </c>
      <c r="C571" s="132" t="s">
        <v>181</v>
      </c>
      <c r="D571" s="133">
        <v>1196</v>
      </c>
      <c r="E571" s="134" t="s">
        <v>962</v>
      </c>
      <c r="F571" s="55"/>
    </row>
    <row r="572" spans="2:6" x14ac:dyDescent="0.25">
      <c r="B572" s="131">
        <v>2239</v>
      </c>
      <c r="C572" s="132" t="s">
        <v>181</v>
      </c>
      <c r="D572" s="133">
        <v>1149</v>
      </c>
      <c r="E572" s="134" t="s">
        <v>963</v>
      </c>
      <c r="F572" s="55"/>
    </row>
    <row r="573" spans="2:6" x14ac:dyDescent="0.25">
      <c r="B573" s="131">
        <v>2239</v>
      </c>
      <c r="C573" s="132" t="s">
        <v>181</v>
      </c>
      <c r="D573" s="133">
        <v>4703</v>
      </c>
      <c r="E573" s="134" t="s">
        <v>964</v>
      </c>
      <c r="F573" s="55"/>
    </row>
    <row r="574" spans="2:6" x14ac:dyDescent="0.25">
      <c r="B574" s="131">
        <v>2239</v>
      </c>
      <c r="C574" s="132" t="s">
        <v>181</v>
      </c>
      <c r="D574" s="133">
        <v>1198</v>
      </c>
      <c r="E574" s="134" t="s">
        <v>965</v>
      </c>
      <c r="F574" s="55"/>
    </row>
    <row r="575" spans="2:6" x14ac:dyDescent="0.25">
      <c r="B575" s="131">
        <v>2239</v>
      </c>
      <c r="C575" s="132" t="s">
        <v>181</v>
      </c>
      <c r="D575" s="133" t="s">
        <v>966</v>
      </c>
      <c r="E575" s="134" t="s">
        <v>967</v>
      </c>
      <c r="F575" s="55"/>
    </row>
    <row r="576" spans="2:6" x14ac:dyDescent="0.25">
      <c r="B576" s="131">
        <v>2239</v>
      </c>
      <c r="C576" s="132" t="s">
        <v>181</v>
      </c>
      <c r="D576" s="133">
        <v>1302</v>
      </c>
      <c r="E576" s="134" t="s">
        <v>968</v>
      </c>
      <c r="F576" s="55"/>
    </row>
    <row r="577" spans="2:6" x14ac:dyDescent="0.25">
      <c r="B577" s="131">
        <v>2239</v>
      </c>
      <c r="C577" s="132" t="s">
        <v>181</v>
      </c>
      <c r="D577" s="133">
        <v>1119</v>
      </c>
      <c r="E577" s="134" t="s">
        <v>969</v>
      </c>
      <c r="F577" s="55"/>
    </row>
    <row r="578" spans="2:6" x14ac:dyDescent="0.25">
      <c r="B578" s="131">
        <v>2239</v>
      </c>
      <c r="C578" s="132" t="s">
        <v>181</v>
      </c>
      <c r="D578" s="133">
        <v>1114</v>
      </c>
      <c r="E578" s="134" t="s">
        <v>970</v>
      </c>
      <c r="F578" s="55"/>
    </row>
    <row r="579" spans="2:6" x14ac:dyDescent="0.25">
      <c r="B579" s="131">
        <v>2239</v>
      </c>
      <c r="C579" s="132" t="s">
        <v>181</v>
      </c>
      <c r="D579" s="133">
        <v>1111</v>
      </c>
      <c r="E579" s="134" t="s">
        <v>971</v>
      </c>
      <c r="F579" s="55"/>
    </row>
    <row r="580" spans="2:6" x14ac:dyDescent="0.25">
      <c r="B580" s="131">
        <v>2239</v>
      </c>
      <c r="C580" s="132" t="s">
        <v>181</v>
      </c>
      <c r="D580" s="133">
        <v>1151</v>
      </c>
      <c r="E580" s="134" t="s">
        <v>972</v>
      </c>
      <c r="F580" s="55"/>
    </row>
    <row r="581" spans="2:6" x14ac:dyDescent="0.25">
      <c r="B581" s="131">
        <v>2024</v>
      </c>
      <c r="C581" s="132" t="s">
        <v>183</v>
      </c>
      <c r="D581" s="133">
        <v>2024</v>
      </c>
      <c r="E581" s="134" t="s">
        <v>183</v>
      </c>
      <c r="F581" s="55"/>
    </row>
    <row r="582" spans="2:6" x14ac:dyDescent="0.25">
      <c r="B582" s="131">
        <v>2024</v>
      </c>
      <c r="C582" s="132" t="s">
        <v>183</v>
      </c>
      <c r="D582" s="133">
        <v>3372</v>
      </c>
      <c r="E582" s="134" t="s">
        <v>973</v>
      </c>
      <c r="F582" s="55"/>
    </row>
    <row r="583" spans="2:6" x14ac:dyDescent="0.25">
      <c r="B583" s="131">
        <v>2024</v>
      </c>
      <c r="C583" s="132" t="s">
        <v>183</v>
      </c>
      <c r="D583" s="133">
        <v>361</v>
      </c>
      <c r="E583" s="134" t="s">
        <v>974</v>
      </c>
      <c r="F583" s="55"/>
    </row>
    <row r="584" spans="2:6" x14ac:dyDescent="0.25">
      <c r="B584" s="131">
        <v>2024</v>
      </c>
      <c r="C584" s="132" t="s">
        <v>183</v>
      </c>
      <c r="D584" s="133">
        <v>369</v>
      </c>
      <c r="E584" s="134" t="s">
        <v>975</v>
      </c>
      <c r="F584" s="55"/>
    </row>
    <row r="585" spans="2:6" x14ac:dyDescent="0.25">
      <c r="B585" s="131">
        <v>2024</v>
      </c>
      <c r="C585" s="132" t="s">
        <v>183</v>
      </c>
      <c r="D585" s="133">
        <v>362</v>
      </c>
      <c r="E585" s="134" t="s">
        <v>976</v>
      </c>
      <c r="F585" s="55"/>
    </row>
    <row r="586" spans="2:6" x14ac:dyDescent="0.25">
      <c r="B586" s="131">
        <v>2024</v>
      </c>
      <c r="C586" s="132" t="s">
        <v>183</v>
      </c>
      <c r="D586" s="133">
        <v>363</v>
      </c>
      <c r="E586" s="134" t="s">
        <v>977</v>
      </c>
      <c r="F586" s="55"/>
    </row>
    <row r="587" spans="2:6" x14ac:dyDescent="0.25">
      <c r="B587" s="131">
        <v>2024</v>
      </c>
      <c r="C587" s="132" t="s">
        <v>183</v>
      </c>
      <c r="D587" s="133">
        <v>364</v>
      </c>
      <c r="E587" s="134" t="s">
        <v>978</v>
      </c>
      <c r="F587" s="55"/>
    </row>
    <row r="588" spans="2:6" x14ac:dyDescent="0.25">
      <c r="B588" s="131">
        <v>2024</v>
      </c>
      <c r="C588" s="132" t="s">
        <v>183</v>
      </c>
      <c r="D588" s="133">
        <v>366</v>
      </c>
      <c r="E588" s="134" t="s">
        <v>979</v>
      </c>
      <c r="F588" s="55"/>
    </row>
    <row r="589" spans="2:6" x14ac:dyDescent="0.25">
      <c r="B589" s="131">
        <v>2024</v>
      </c>
      <c r="C589" s="132" t="s">
        <v>183</v>
      </c>
      <c r="D589" s="133">
        <v>367</v>
      </c>
      <c r="E589" s="134" t="s">
        <v>980</v>
      </c>
      <c r="F589" s="55"/>
    </row>
    <row r="590" spans="2:6" x14ac:dyDescent="0.25">
      <c r="B590" s="131">
        <v>1895</v>
      </c>
      <c r="C590" s="132" t="s">
        <v>184</v>
      </c>
      <c r="D590" s="133">
        <v>1895</v>
      </c>
      <c r="E590" s="134" t="s">
        <v>184</v>
      </c>
      <c r="F590" s="55"/>
    </row>
    <row r="591" spans="2:6" x14ac:dyDescent="0.25">
      <c r="B591" s="131">
        <v>1895</v>
      </c>
      <c r="C591" s="132" t="s">
        <v>184</v>
      </c>
      <c r="D591" s="133">
        <v>3351</v>
      </c>
      <c r="E591" s="134" t="s">
        <v>129</v>
      </c>
      <c r="F591" s="55"/>
    </row>
    <row r="592" spans="2:6" x14ac:dyDescent="0.25">
      <c r="B592" s="131">
        <v>2215</v>
      </c>
      <c r="C592" s="132" t="s">
        <v>186</v>
      </c>
      <c r="D592" s="133">
        <v>2215</v>
      </c>
      <c r="E592" s="134" t="s">
        <v>186</v>
      </c>
      <c r="F592" s="55"/>
    </row>
    <row r="593" spans="2:6" x14ac:dyDescent="0.25">
      <c r="B593" s="131">
        <v>2215</v>
      </c>
      <c r="C593" s="132" t="s">
        <v>186</v>
      </c>
      <c r="D593" s="133">
        <v>1079</v>
      </c>
      <c r="E593" s="134" t="s">
        <v>131</v>
      </c>
      <c r="F593" s="55"/>
    </row>
    <row r="594" spans="2:6" x14ac:dyDescent="0.25">
      <c r="B594" s="131">
        <v>2200</v>
      </c>
      <c r="C594" s="132" t="s">
        <v>353</v>
      </c>
      <c r="D594" s="133">
        <v>2200</v>
      </c>
      <c r="E594" s="134" t="s">
        <v>353</v>
      </c>
      <c r="F594" s="55"/>
    </row>
    <row r="595" spans="2:6" x14ac:dyDescent="0.25">
      <c r="B595" s="131">
        <v>3997</v>
      </c>
      <c r="C595" s="132" t="s">
        <v>188</v>
      </c>
      <c r="D595" s="133">
        <v>3997</v>
      </c>
      <c r="E595" s="134" t="s">
        <v>188</v>
      </c>
      <c r="F595" s="55"/>
    </row>
    <row r="596" spans="2:6" x14ac:dyDescent="0.25">
      <c r="B596" s="131">
        <v>3997</v>
      </c>
      <c r="C596" s="132" t="s">
        <v>188</v>
      </c>
      <c r="D596" s="133">
        <v>3363</v>
      </c>
      <c r="E596" s="134" t="s">
        <v>136</v>
      </c>
      <c r="F596" s="55"/>
    </row>
    <row r="597" spans="2:6" x14ac:dyDescent="0.25">
      <c r="B597" s="131">
        <v>2053</v>
      </c>
      <c r="C597" s="132" t="s">
        <v>190</v>
      </c>
      <c r="D597" s="133">
        <v>2053</v>
      </c>
      <c r="E597" s="134" t="s">
        <v>190</v>
      </c>
      <c r="F597" s="55"/>
    </row>
    <row r="598" spans="2:6" x14ac:dyDescent="0.25">
      <c r="B598" s="131">
        <v>2053</v>
      </c>
      <c r="C598" s="132" t="s">
        <v>190</v>
      </c>
      <c r="D598" s="133">
        <v>5689</v>
      </c>
      <c r="E598" s="134" t="s">
        <v>981</v>
      </c>
      <c r="F598" s="55"/>
    </row>
    <row r="599" spans="2:6" x14ac:dyDescent="0.25">
      <c r="B599" s="131">
        <v>2053</v>
      </c>
      <c r="C599" s="132" t="s">
        <v>190</v>
      </c>
      <c r="D599" s="133">
        <v>3458</v>
      </c>
      <c r="E599" s="134" t="s">
        <v>982</v>
      </c>
      <c r="F599" s="55"/>
    </row>
    <row r="600" spans="2:6" x14ac:dyDescent="0.25">
      <c r="B600" s="131">
        <v>2053</v>
      </c>
      <c r="C600" s="132" t="s">
        <v>190</v>
      </c>
      <c r="D600" s="133">
        <v>5359</v>
      </c>
      <c r="E600" s="134" t="s">
        <v>983</v>
      </c>
      <c r="F600" s="55"/>
    </row>
    <row r="601" spans="2:6" x14ac:dyDescent="0.25">
      <c r="B601" s="131">
        <v>2053</v>
      </c>
      <c r="C601" s="132" t="s">
        <v>190</v>
      </c>
      <c r="D601" s="133">
        <v>429</v>
      </c>
      <c r="E601" s="134" t="s">
        <v>984</v>
      </c>
      <c r="F601" s="55"/>
    </row>
    <row r="602" spans="2:6" x14ac:dyDescent="0.25">
      <c r="B602" s="131">
        <v>2053</v>
      </c>
      <c r="C602" s="132" t="s">
        <v>190</v>
      </c>
      <c r="D602" s="133">
        <v>1773</v>
      </c>
      <c r="E602" s="134" t="s">
        <v>985</v>
      </c>
      <c r="F602" s="55"/>
    </row>
    <row r="603" spans="2:6" x14ac:dyDescent="0.25">
      <c r="B603" s="131">
        <v>2053</v>
      </c>
      <c r="C603" s="132" t="s">
        <v>190</v>
      </c>
      <c r="D603" s="133">
        <v>430</v>
      </c>
      <c r="E603" s="134" t="s">
        <v>986</v>
      </c>
      <c r="F603" s="55"/>
    </row>
    <row r="604" spans="2:6" x14ac:dyDescent="0.25">
      <c r="B604" s="131">
        <v>2053</v>
      </c>
      <c r="C604" s="132" t="s">
        <v>190</v>
      </c>
      <c r="D604" s="133">
        <v>434</v>
      </c>
      <c r="E604" s="134" t="s">
        <v>987</v>
      </c>
      <c r="F604" s="55"/>
    </row>
    <row r="605" spans="2:6" x14ac:dyDescent="0.25">
      <c r="B605" s="131">
        <v>2053</v>
      </c>
      <c r="C605" s="132" t="s">
        <v>190</v>
      </c>
      <c r="D605" s="133">
        <v>431</v>
      </c>
      <c r="E605" s="134" t="s">
        <v>988</v>
      </c>
      <c r="F605" s="55"/>
    </row>
    <row r="606" spans="2:6" x14ac:dyDescent="0.25">
      <c r="B606" s="131">
        <v>2053</v>
      </c>
      <c r="C606" s="132" t="s">
        <v>190</v>
      </c>
      <c r="D606" s="133">
        <v>432</v>
      </c>
      <c r="E606" s="134" t="s">
        <v>989</v>
      </c>
      <c r="F606" s="55"/>
    </row>
    <row r="607" spans="2:6" x14ac:dyDescent="0.25">
      <c r="B607" s="131">
        <v>2049</v>
      </c>
      <c r="C607" s="132" t="s">
        <v>354</v>
      </c>
      <c r="D607" s="133">
        <v>2049</v>
      </c>
      <c r="E607" s="134" t="s">
        <v>354</v>
      </c>
      <c r="F607" s="55"/>
    </row>
    <row r="608" spans="2:6" x14ac:dyDescent="0.25">
      <c r="B608" s="131">
        <v>2140</v>
      </c>
      <c r="C608" s="132" t="s">
        <v>192</v>
      </c>
      <c r="D608" s="133">
        <v>2140</v>
      </c>
      <c r="E608" s="134" t="s">
        <v>192</v>
      </c>
      <c r="F608" s="55"/>
    </row>
    <row r="609" spans="2:6" x14ac:dyDescent="0.25">
      <c r="B609" s="131">
        <v>2140</v>
      </c>
      <c r="C609" s="132" t="s">
        <v>192</v>
      </c>
      <c r="D609" s="133">
        <v>721</v>
      </c>
      <c r="E609" s="134" t="s">
        <v>990</v>
      </c>
      <c r="F609" s="55"/>
    </row>
    <row r="610" spans="2:6" x14ac:dyDescent="0.25">
      <c r="B610" s="131">
        <v>2140</v>
      </c>
      <c r="C610" s="132" t="s">
        <v>192</v>
      </c>
      <c r="D610" s="133">
        <v>723</v>
      </c>
      <c r="E610" s="134" t="s">
        <v>991</v>
      </c>
      <c r="F610" s="55"/>
    </row>
    <row r="611" spans="2:6" x14ac:dyDescent="0.25">
      <c r="B611" s="131">
        <v>2140</v>
      </c>
      <c r="C611" s="132" t="s">
        <v>192</v>
      </c>
      <c r="D611" s="133">
        <v>722</v>
      </c>
      <c r="E611" s="134" t="s">
        <v>992</v>
      </c>
      <c r="F611" s="55"/>
    </row>
    <row r="612" spans="2:6" x14ac:dyDescent="0.25">
      <c r="B612" s="131">
        <v>1934</v>
      </c>
      <c r="C612" s="132" t="s">
        <v>194</v>
      </c>
      <c r="D612" s="133">
        <v>1934</v>
      </c>
      <c r="E612" s="134" t="s">
        <v>194</v>
      </c>
      <c r="F612" s="55"/>
    </row>
    <row r="613" spans="2:6" x14ac:dyDescent="0.25">
      <c r="B613" s="131">
        <v>1934</v>
      </c>
      <c r="C613" s="132" t="s">
        <v>194</v>
      </c>
      <c r="D613" s="133">
        <v>3352</v>
      </c>
      <c r="E613" s="134" t="s">
        <v>993</v>
      </c>
      <c r="F613" s="55"/>
    </row>
    <row r="614" spans="2:6" x14ac:dyDescent="0.25">
      <c r="B614" s="131">
        <v>2008</v>
      </c>
      <c r="C614" s="132" t="s">
        <v>196</v>
      </c>
      <c r="D614" s="133">
        <v>2008</v>
      </c>
      <c r="E614" s="134" t="s">
        <v>196</v>
      </c>
      <c r="F614" s="55"/>
    </row>
    <row r="615" spans="2:6" x14ac:dyDescent="0.25">
      <c r="B615" s="131">
        <v>2008</v>
      </c>
      <c r="C615" s="132" t="s">
        <v>196</v>
      </c>
      <c r="D615" s="133">
        <v>331</v>
      </c>
      <c r="E615" s="134" t="s">
        <v>994</v>
      </c>
      <c r="F615" s="55"/>
    </row>
    <row r="616" spans="2:6" x14ac:dyDescent="0.25">
      <c r="B616" s="131">
        <v>2008</v>
      </c>
      <c r="C616" s="132" t="s">
        <v>196</v>
      </c>
      <c r="D616" s="133">
        <v>327</v>
      </c>
      <c r="E616" s="134" t="s">
        <v>995</v>
      </c>
      <c r="F616" s="55"/>
    </row>
    <row r="617" spans="2:6" x14ac:dyDescent="0.25">
      <c r="B617" s="131">
        <v>2008</v>
      </c>
      <c r="C617" s="132" t="s">
        <v>196</v>
      </c>
      <c r="D617" s="133">
        <v>330</v>
      </c>
      <c r="E617" s="134" t="s">
        <v>996</v>
      </c>
      <c r="F617" s="55"/>
    </row>
    <row r="618" spans="2:6" x14ac:dyDescent="0.25">
      <c r="B618" s="131">
        <v>2107</v>
      </c>
      <c r="C618" s="132" t="s">
        <v>197</v>
      </c>
      <c r="D618" s="133">
        <v>2107</v>
      </c>
      <c r="E618" s="134" t="s">
        <v>197</v>
      </c>
      <c r="F618" s="55"/>
    </row>
    <row r="619" spans="2:6" x14ac:dyDescent="0.25">
      <c r="B619" s="131">
        <v>2107</v>
      </c>
      <c r="C619" s="132" t="s">
        <v>197</v>
      </c>
      <c r="D619" s="133">
        <v>691</v>
      </c>
      <c r="E619" s="134" t="s">
        <v>997</v>
      </c>
      <c r="F619" s="55"/>
    </row>
    <row r="620" spans="2:6" x14ac:dyDescent="0.25">
      <c r="B620" s="131">
        <v>2107</v>
      </c>
      <c r="C620" s="132" t="s">
        <v>197</v>
      </c>
      <c r="D620" s="133">
        <v>712</v>
      </c>
      <c r="E620" s="134" t="s">
        <v>998</v>
      </c>
      <c r="F620" s="55"/>
    </row>
    <row r="621" spans="2:6" x14ac:dyDescent="0.25">
      <c r="B621" s="131">
        <v>2107</v>
      </c>
      <c r="C621" s="132" t="s">
        <v>197</v>
      </c>
      <c r="D621" s="133">
        <v>3132</v>
      </c>
      <c r="E621" s="134" t="s">
        <v>999</v>
      </c>
      <c r="F621" s="55"/>
    </row>
    <row r="622" spans="2:6" x14ac:dyDescent="0.25">
      <c r="B622" s="131">
        <v>2219</v>
      </c>
      <c r="C622" s="132" t="s">
        <v>198</v>
      </c>
      <c r="D622" s="133">
        <v>2219</v>
      </c>
      <c r="E622" s="134" t="s">
        <v>198</v>
      </c>
      <c r="F622" s="55"/>
    </row>
    <row r="623" spans="2:6" x14ac:dyDescent="0.25">
      <c r="B623" s="131">
        <v>2219</v>
      </c>
      <c r="C623" s="132" t="s">
        <v>198</v>
      </c>
      <c r="D623" s="133">
        <v>1084</v>
      </c>
      <c r="E623" s="134" t="s">
        <v>1000</v>
      </c>
      <c r="F623" s="55"/>
    </row>
    <row r="624" spans="2:6" x14ac:dyDescent="0.25">
      <c r="B624" s="131">
        <v>2219</v>
      </c>
      <c r="C624" s="132" t="s">
        <v>198</v>
      </c>
      <c r="D624" s="133">
        <v>1087</v>
      </c>
      <c r="E624" s="134" t="s">
        <v>140</v>
      </c>
      <c r="F624" s="55"/>
    </row>
    <row r="625" spans="2:6" x14ac:dyDescent="0.25">
      <c r="B625" s="131">
        <v>2091</v>
      </c>
      <c r="C625" s="132" t="s">
        <v>199</v>
      </c>
      <c r="D625" s="133">
        <v>2091</v>
      </c>
      <c r="E625" s="134" t="s">
        <v>199</v>
      </c>
      <c r="F625" s="55"/>
    </row>
    <row r="626" spans="2:6" x14ac:dyDescent="0.25">
      <c r="B626" s="131">
        <v>2091</v>
      </c>
      <c r="C626" s="132" t="s">
        <v>199</v>
      </c>
      <c r="D626" s="133">
        <v>597</v>
      </c>
      <c r="E626" s="134" t="s">
        <v>1001</v>
      </c>
      <c r="F626" s="55"/>
    </row>
    <row r="627" spans="2:6" x14ac:dyDescent="0.25">
      <c r="B627" s="131">
        <v>2091</v>
      </c>
      <c r="C627" s="132" t="s">
        <v>199</v>
      </c>
      <c r="D627" s="133">
        <v>595</v>
      </c>
      <c r="E627" s="134" t="s">
        <v>1002</v>
      </c>
      <c r="F627" s="55"/>
    </row>
    <row r="628" spans="2:6" x14ac:dyDescent="0.25">
      <c r="B628" s="131">
        <v>2091</v>
      </c>
      <c r="C628" s="132" t="s">
        <v>199</v>
      </c>
      <c r="D628" s="133">
        <v>596</v>
      </c>
      <c r="E628" s="134" t="s">
        <v>1003</v>
      </c>
      <c r="F628" s="55"/>
    </row>
    <row r="629" spans="2:6" x14ac:dyDescent="0.25">
      <c r="B629" s="131">
        <v>2091</v>
      </c>
      <c r="C629" s="132" t="s">
        <v>199</v>
      </c>
      <c r="D629" s="133">
        <v>1297</v>
      </c>
      <c r="E629" s="134" t="s">
        <v>1004</v>
      </c>
      <c r="F629" s="55"/>
    </row>
    <row r="630" spans="2:6" x14ac:dyDescent="0.25">
      <c r="B630" s="131">
        <v>2109</v>
      </c>
      <c r="C630" s="132" t="s">
        <v>201</v>
      </c>
      <c r="D630" s="133">
        <v>2109</v>
      </c>
      <c r="E630" s="134" t="s">
        <v>201</v>
      </c>
      <c r="F630" s="55"/>
    </row>
    <row r="631" spans="2:6" x14ac:dyDescent="0.25">
      <c r="B631" s="131">
        <v>2109</v>
      </c>
      <c r="C631" s="132" t="s">
        <v>201</v>
      </c>
      <c r="D631" s="133">
        <v>700</v>
      </c>
      <c r="E631" s="134" t="s">
        <v>1005</v>
      </c>
      <c r="F631" s="55"/>
    </row>
    <row r="632" spans="2:6" x14ac:dyDescent="0.25">
      <c r="B632" s="131">
        <v>2057</v>
      </c>
      <c r="C632" s="132" t="s">
        <v>202</v>
      </c>
      <c r="D632" s="133">
        <v>2057</v>
      </c>
      <c r="E632" s="134" t="s">
        <v>202</v>
      </c>
      <c r="F632" s="55"/>
    </row>
    <row r="633" spans="2:6" x14ac:dyDescent="0.25">
      <c r="B633" s="131">
        <v>2057</v>
      </c>
      <c r="C633" s="132" t="s">
        <v>202</v>
      </c>
      <c r="D633" s="133">
        <v>467</v>
      </c>
      <c r="E633" s="134" t="s">
        <v>1006</v>
      </c>
      <c r="F633" s="55"/>
    </row>
    <row r="634" spans="2:6" x14ac:dyDescent="0.25">
      <c r="B634" s="131">
        <v>2057</v>
      </c>
      <c r="C634" s="132" t="s">
        <v>202</v>
      </c>
      <c r="D634" s="133">
        <v>482</v>
      </c>
      <c r="E634" s="134" t="s">
        <v>1007</v>
      </c>
      <c r="F634" s="55"/>
    </row>
    <row r="635" spans="2:6" x14ac:dyDescent="0.25">
      <c r="B635" s="131">
        <v>2057</v>
      </c>
      <c r="C635" s="132" t="s">
        <v>202</v>
      </c>
      <c r="D635" s="133">
        <v>480</v>
      </c>
      <c r="E635" s="134" t="s">
        <v>1008</v>
      </c>
      <c r="F635" s="55"/>
    </row>
    <row r="636" spans="2:6" x14ac:dyDescent="0.25">
      <c r="B636" s="131">
        <v>2057</v>
      </c>
      <c r="C636" s="132" t="s">
        <v>202</v>
      </c>
      <c r="D636" s="133">
        <v>468</v>
      </c>
      <c r="E636" s="134" t="s">
        <v>1009</v>
      </c>
      <c r="F636" s="55"/>
    </row>
    <row r="637" spans="2:6" x14ac:dyDescent="0.25">
      <c r="B637" s="131">
        <v>2057</v>
      </c>
      <c r="C637" s="132" t="s">
        <v>202</v>
      </c>
      <c r="D637" s="133">
        <v>483</v>
      </c>
      <c r="E637" s="134" t="s">
        <v>1010</v>
      </c>
      <c r="F637" s="55"/>
    </row>
    <row r="638" spans="2:6" x14ac:dyDescent="0.25">
      <c r="B638" s="131">
        <v>2057</v>
      </c>
      <c r="C638" s="132" t="s">
        <v>202</v>
      </c>
      <c r="D638" s="133">
        <v>4848</v>
      </c>
      <c r="E638" s="134" t="s">
        <v>1011</v>
      </c>
      <c r="F638" s="55"/>
    </row>
    <row r="639" spans="2:6" x14ac:dyDescent="0.25">
      <c r="B639" s="131">
        <v>2057</v>
      </c>
      <c r="C639" s="132" t="s">
        <v>202</v>
      </c>
      <c r="D639" s="133">
        <v>470</v>
      </c>
      <c r="E639" s="134" t="s">
        <v>1012</v>
      </c>
      <c r="F639" s="55"/>
    </row>
    <row r="640" spans="2:6" x14ac:dyDescent="0.25">
      <c r="B640" s="131">
        <v>2057</v>
      </c>
      <c r="C640" s="132" t="s">
        <v>202</v>
      </c>
      <c r="D640" s="133">
        <v>471</v>
      </c>
      <c r="E640" s="134" t="s">
        <v>1013</v>
      </c>
      <c r="F640" s="55"/>
    </row>
    <row r="641" spans="2:6" x14ac:dyDescent="0.25">
      <c r="B641" s="131">
        <v>2057</v>
      </c>
      <c r="C641" s="132" t="s">
        <v>202</v>
      </c>
      <c r="D641" s="133">
        <v>472</v>
      </c>
      <c r="E641" s="134" t="s">
        <v>1014</v>
      </c>
      <c r="F641" s="55"/>
    </row>
    <row r="642" spans="2:6" x14ac:dyDescent="0.25">
      <c r="B642" s="131">
        <v>2057</v>
      </c>
      <c r="C642" s="132" t="s">
        <v>202</v>
      </c>
      <c r="D642" s="133">
        <v>484</v>
      </c>
      <c r="E642" s="134" t="s">
        <v>1015</v>
      </c>
      <c r="F642" s="55"/>
    </row>
    <row r="643" spans="2:6" x14ac:dyDescent="0.25">
      <c r="B643" s="131">
        <v>2057</v>
      </c>
      <c r="C643" s="132" t="s">
        <v>202</v>
      </c>
      <c r="D643" s="133">
        <v>473</v>
      </c>
      <c r="E643" s="134" t="s">
        <v>1016</v>
      </c>
      <c r="F643" s="55"/>
    </row>
    <row r="644" spans="2:6" x14ac:dyDescent="0.25">
      <c r="B644" s="131">
        <v>2057</v>
      </c>
      <c r="C644" s="132" t="s">
        <v>202</v>
      </c>
      <c r="D644" s="133">
        <v>485</v>
      </c>
      <c r="E644" s="134" t="s">
        <v>1017</v>
      </c>
      <c r="F644" s="55"/>
    </row>
    <row r="645" spans="2:6" x14ac:dyDescent="0.25">
      <c r="B645" s="131">
        <v>2057</v>
      </c>
      <c r="C645" s="132" t="s">
        <v>202</v>
      </c>
      <c r="D645" s="133">
        <v>481</v>
      </c>
      <c r="E645" s="134" t="s">
        <v>1018</v>
      </c>
      <c r="F645" s="55"/>
    </row>
    <row r="646" spans="2:6" x14ac:dyDescent="0.25">
      <c r="B646" s="131">
        <v>2057</v>
      </c>
      <c r="C646" s="132" t="s">
        <v>202</v>
      </c>
      <c r="D646" s="133">
        <v>474</v>
      </c>
      <c r="E646" s="134" t="s">
        <v>1019</v>
      </c>
      <c r="F646" s="55"/>
    </row>
    <row r="647" spans="2:6" x14ac:dyDescent="0.25">
      <c r="B647" s="131">
        <v>2057</v>
      </c>
      <c r="C647" s="132" t="s">
        <v>202</v>
      </c>
      <c r="D647" s="133">
        <v>486</v>
      </c>
      <c r="E647" s="134" t="s">
        <v>1020</v>
      </c>
      <c r="F647" s="55"/>
    </row>
    <row r="648" spans="2:6" x14ac:dyDescent="0.25">
      <c r="B648" s="131">
        <v>2057</v>
      </c>
      <c r="C648" s="132" t="s">
        <v>202</v>
      </c>
      <c r="D648" s="133">
        <v>475</v>
      </c>
      <c r="E648" s="134" t="s">
        <v>1021</v>
      </c>
      <c r="F648" s="55"/>
    </row>
    <row r="649" spans="2:6" x14ac:dyDescent="0.25">
      <c r="B649" s="131">
        <v>2057</v>
      </c>
      <c r="C649" s="132" t="s">
        <v>202</v>
      </c>
      <c r="D649" s="133">
        <v>488</v>
      </c>
      <c r="E649" s="134" t="s">
        <v>1022</v>
      </c>
      <c r="F649" s="55"/>
    </row>
    <row r="650" spans="2:6" x14ac:dyDescent="0.25">
      <c r="B650" s="131">
        <v>2057</v>
      </c>
      <c r="C650" s="132" t="s">
        <v>202</v>
      </c>
      <c r="D650" s="133">
        <v>476</v>
      </c>
      <c r="E650" s="134" t="s">
        <v>1023</v>
      </c>
      <c r="F650" s="55"/>
    </row>
    <row r="651" spans="2:6" x14ac:dyDescent="0.25">
      <c r="B651" s="131">
        <v>2057</v>
      </c>
      <c r="C651" s="132" t="s">
        <v>202</v>
      </c>
      <c r="D651" s="133">
        <v>477</v>
      </c>
      <c r="E651" s="134" t="s">
        <v>1024</v>
      </c>
      <c r="F651" s="55"/>
    </row>
    <row r="652" spans="2:6" x14ac:dyDescent="0.25">
      <c r="B652" s="131">
        <v>2057</v>
      </c>
      <c r="C652" s="132" t="s">
        <v>202</v>
      </c>
      <c r="D652" s="133">
        <v>478</v>
      </c>
      <c r="E652" s="134" t="s">
        <v>1025</v>
      </c>
      <c r="F652" s="55"/>
    </row>
    <row r="653" spans="2:6" x14ac:dyDescent="0.25">
      <c r="B653" s="131">
        <v>2057</v>
      </c>
      <c r="C653" s="132" t="s">
        <v>202</v>
      </c>
      <c r="D653" s="133">
        <v>479</v>
      </c>
      <c r="E653" s="134" t="s">
        <v>1026</v>
      </c>
      <c r="F653" s="55"/>
    </row>
    <row r="654" spans="2:6" x14ac:dyDescent="0.25">
      <c r="B654" s="131">
        <v>2056</v>
      </c>
      <c r="C654" s="132" t="s">
        <v>204</v>
      </c>
      <c r="D654" s="133">
        <v>2056</v>
      </c>
      <c r="E654" s="134" t="s">
        <v>204</v>
      </c>
      <c r="F654" s="55"/>
    </row>
    <row r="655" spans="2:6" x14ac:dyDescent="0.25">
      <c r="B655" s="131">
        <v>2056</v>
      </c>
      <c r="C655" s="132" t="s">
        <v>204</v>
      </c>
      <c r="D655" s="133">
        <v>4545</v>
      </c>
      <c r="E655" s="134" t="s">
        <v>1716</v>
      </c>
      <c r="F655" s="55"/>
    </row>
    <row r="656" spans="2:6" x14ac:dyDescent="0.25">
      <c r="B656" s="131">
        <v>2056</v>
      </c>
      <c r="C656" s="132" t="s">
        <v>204</v>
      </c>
      <c r="D656" s="133">
        <v>459</v>
      </c>
      <c r="E656" s="134" t="s">
        <v>1027</v>
      </c>
      <c r="F656" s="55"/>
    </row>
    <row r="657" spans="2:6" x14ac:dyDescent="0.25">
      <c r="B657" s="131">
        <v>2056</v>
      </c>
      <c r="C657" s="132" t="s">
        <v>204</v>
      </c>
      <c r="D657" s="133">
        <v>5682</v>
      </c>
      <c r="E657" s="134" t="s">
        <v>1028</v>
      </c>
      <c r="F657" s="55"/>
    </row>
    <row r="658" spans="2:6" x14ac:dyDescent="0.25">
      <c r="B658" s="131">
        <v>2056</v>
      </c>
      <c r="C658" s="132" t="s">
        <v>204</v>
      </c>
      <c r="D658" s="133">
        <v>5355</v>
      </c>
      <c r="E658" s="134" t="s">
        <v>1029</v>
      </c>
      <c r="F658" s="55"/>
    </row>
    <row r="659" spans="2:6" x14ac:dyDescent="0.25">
      <c r="B659" s="131">
        <v>2056</v>
      </c>
      <c r="C659" s="132" t="s">
        <v>204</v>
      </c>
      <c r="D659" s="133">
        <v>487</v>
      </c>
      <c r="E659" s="134" t="s">
        <v>1030</v>
      </c>
      <c r="F659" s="55"/>
    </row>
    <row r="660" spans="2:6" x14ac:dyDescent="0.25">
      <c r="B660" s="131">
        <v>2056</v>
      </c>
      <c r="C660" s="132" t="s">
        <v>204</v>
      </c>
      <c r="D660" s="133">
        <v>461</v>
      </c>
      <c r="E660" s="134" t="s">
        <v>1031</v>
      </c>
      <c r="F660" s="55"/>
    </row>
    <row r="661" spans="2:6" x14ac:dyDescent="0.25">
      <c r="B661" s="131">
        <v>2056</v>
      </c>
      <c r="C661" s="132" t="s">
        <v>204</v>
      </c>
      <c r="D661" s="133">
        <v>462</v>
      </c>
      <c r="E661" s="134" t="s">
        <v>1032</v>
      </c>
      <c r="F661" s="55"/>
    </row>
    <row r="662" spans="2:6" x14ac:dyDescent="0.25">
      <c r="B662" s="131">
        <v>2056</v>
      </c>
      <c r="C662" s="132" t="s">
        <v>204</v>
      </c>
      <c r="D662" s="133">
        <v>463</v>
      </c>
      <c r="E662" s="134" t="s">
        <v>1033</v>
      </c>
      <c r="F662" s="55"/>
    </row>
    <row r="663" spans="2:6" x14ac:dyDescent="0.25">
      <c r="B663" s="131">
        <v>2056</v>
      </c>
      <c r="C663" s="132" t="s">
        <v>204</v>
      </c>
      <c r="D663" s="133">
        <v>465</v>
      </c>
      <c r="E663" s="134" t="s">
        <v>1034</v>
      </c>
      <c r="F663" s="55"/>
    </row>
    <row r="664" spans="2:6" x14ac:dyDescent="0.25">
      <c r="B664" s="131">
        <v>2262</v>
      </c>
      <c r="C664" s="132" t="s">
        <v>206</v>
      </c>
      <c r="D664" s="133">
        <v>2262</v>
      </c>
      <c r="E664" s="134" t="s">
        <v>206</v>
      </c>
      <c r="F664" s="55"/>
    </row>
    <row r="665" spans="2:6" x14ac:dyDescent="0.25">
      <c r="B665" s="131">
        <v>2262</v>
      </c>
      <c r="C665" s="132" t="s">
        <v>206</v>
      </c>
      <c r="D665" s="133">
        <v>166</v>
      </c>
      <c r="E665" s="134" t="s">
        <v>1035</v>
      </c>
      <c r="F665" s="55"/>
    </row>
    <row r="666" spans="2:6" x14ac:dyDescent="0.25">
      <c r="B666" s="131">
        <v>2262</v>
      </c>
      <c r="C666" s="132" t="s">
        <v>206</v>
      </c>
      <c r="D666" s="133">
        <v>169</v>
      </c>
      <c r="E666" s="134" t="s">
        <v>1036</v>
      </c>
      <c r="F666" s="55"/>
    </row>
    <row r="667" spans="2:6" x14ac:dyDescent="0.25">
      <c r="B667" s="131">
        <v>2212</v>
      </c>
      <c r="C667" s="132" t="s">
        <v>208</v>
      </c>
      <c r="D667" s="133">
        <v>2212</v>
      </c>
      <c r="E667" s="134" t="s">
        <v>208</v>
      </c>
      <c r="F667" s="55"/>
    </row>
    <row r="668" spans="2:6" x14ac:dyDescent="0.25">
      <c r="B668" s="131">
        <v>2212</v>
      </c>
      <c r="C668" s="132" t="s">
        <v>208</v>
      </c>
      <c r="D668" s="133">
        <v>1066</v>
      </c>
      <c r="E668" s="134" t="s">
        <v>887</v>
      </c>
      <c r="F668" s="55"/>
    </row>
    <row r="669" spans="2:6" x14ac:dyDescent="0.25">
      <c r="B669" s="131">
        <v>2212</v>
      </c>
      <c r="C669" s="132" t="s">
        <v>208</v>
      </c>
      <c r="D669" s="133">
        <v>1068</v>
      </c>
      <c r="E669" s="134" t="s">
        <v>1037</v>
      </c>
      <c r="F669" s="55"/>
    </row>
    <row r="670" spans="2:6" x14ac:dyDescent="0.25">
      <c r="B670" s="131">
        <v>2212</v>
      </c>
      <c r="C670" s="132" t="s">
        <v>208</v>
      </c>
      <c r="D670" s="133">
        <v>1069</v>
      </c>
      <c r="E670" s="134" t="s">
        <v>1038</v>
      </c>
      <c r="F670" s="55"/>
    </row>
    <row r="671" spans="2:6" x14ac:dyDescent="0.25">
      <c r="B671" s="131">
        <v>2212</v>
      </c>
      <c r="C671" s="132" t="s">
        <v>208</v>
      </c>
      <c r="D671" s="133">
        <v>1073</v>
      </c>
      <c r="E671" s="134" t="s">
        <v>1039</v>
      </c>
      <c r="F671" s="55"/>
    </row>
    <row r="672" spans="2:6" x14ac:dyDescent="0.25">
      <c r="B672" s="131">
        <v>2212</v>
      </c>
      <c r="C672" s="132" t="s">
        <v>208</v>
      </c>
      <c r="D672" s="133">
        <v>1072</v>
      </c>
      <c r="E672" s="134" t="s">
        <v>1040</v>
      </c>
      <c r="F672" s="55"/>
    </row>
    <row r="673" spans="2:6" x14ac:dyDescent="0.25">
      <c r="B673" s="131">
        <v>2059</v>
      </c>
      <c r="C673" s="132" t="s">
        <v>210</v>
      </c>
      <c r="D673" s="133">
        <v>2059</v>
      </c>
      <c r="E673" s="134" t="s">
        <v>210</v>
      </c>
      <c r="F673" s="55"/>
    </row>
    <row r="674" spans="2:6" x14ac:dyDescent="0.25">
      <c r="B674" s="131">
        <v>2059</v>
      </c>
      <c r="C674" s="132" t="s">
        <v>210</v>
      </c>
      <c r="D674" s="133">
        <v>491</v>
      </c>
      <c r="E674" s="134" t="s">
        <v>1041</v>
      </c>
      <c r="F674" s="55"/>
    </row>
    <row r="675" spans="2:6" x14ac:dyDescent="0.25">
      <c r="B675" s="131">
        <v>2059</v>
      </c>
      <c r="C675" s="132" t="s">
        <v>210</v>
      </c>
      <c r="D675" s="133">
        <v>490</v>
      </c>
      <c r="E675" s="134" t="s">
        <v>1042</v>
      </c>
      <c r="F675" s="55"/>
    </row>
    <row r="676" spans="2:6" x14ac:dyDescent="0.25">
      <c r="B676" s="131">
        <v>2059</v>
      </c>
      <c r="C676" s="132" t="s">
        <v>210</v>
      </c>
      <c r="D676" s="133">
        <v>492</v>
      </c>
      <c r="E676" s="134" t="s">
        <v>1043</v>
      </c>
      <c r="F676" s="55"/>
    </row>
    <row r="677" spans="2:6" x14ac:dyDescent="0.25">
      <c r="B677" s="131">
        <v>2059</v>
      </c>
      <c r="C677" s="132" t="s">
        <v>210</v>
      </c>
      <c r="D677" s="133">
        <v>489</v>
      </c>
      <c r="E677" s="134" t="s">
        <v>1044</v>
      </c>
      <c r="F677" s="55"/>
    </row>
    <row r="678" spans="2:6" x14ac:dyDescent="0.25">
      <c r="B678" s="131">
        <v>2058</v>
      </c>
      <c r="C678" s="132" t="s">
        <v>355</v>
      </c>
      <c r="D678" s="133">
        <v>2058</v>
      </c>
      <c r="E678" s="134" t="s">
        <v>355</v>
      </c>
      <c r="F678" s="55"/>
    </row>
    <row r="679" spans="2:6" x14ac:dyDescent="0.25">
      <c r="B679" s="131">
        <v>1923</v>
      </c>
      <c r="C679" s="132" t="s">
        <v>212</v>
      </c>
      <c r="D679" s="133">
        <v>1923</v>
      </c>
      <c r="E679" s="134" t="s">
        <v>212</v>
      </c>
      <c r="F679" s="55"/>
    </row>
    <row r="680" spans="2:6" x14ac:dyDescent="0.25">
      <c r="B680" s="131">
        <v>1923</v>
      </c>
      <c r="C680" s="132" t="s">
        <v>212</v>
      </c>
      <c r="D680" s="133">
        <v>53</v>
      </c>
      <c r="E680" s="134" t="s">
        <v>1045</v>
      </c>
      <c r="F680" s="55"/>
    </row>
    <row r="681" spans="2:6" x14ac:dyDescent="0.25">
      <c r="B681" s="131">
        <v>1923</v>
      </c>
      <c r="C681" s="132" t="s">
        <v>212</v>
      </c>
      <c r="D681" s="133">
        <v>54</v>
      </c>
      <c r="E681" s="134" t="s">
        <v>1046</v>
      </c>
      <c r="F681" s="55"/>
    </row>
    <row r="682" spans="2:6" x14ac:dyDescent="0.25">
      <c r="B682" s="131">
        <v>1923</v>
      </c>
      <c r="C682" s="132" t="s">
        <v>212</v>
      </c>
      <c r="D682" s="133">
        <v>5455</v>
      </c>
      <c r="E682" s="134" t="s">
        <v>121</v>
      </c>
      <c r="F682" s="55"/>
    </row>
    <row r="683" spans="2:6" x14ac:dyDescent="0.25">
      <c r="B683" s="131">
        <v>1923</v>
      </c>
      <c r="C683" s="132" t="s">
        <v>212</v>
      </c>
      <c r="D683" s="133">
        <v>55</v>
      </c>
      <c r="E683" s="134" t="s">
        <v>1047</v>
      </c>
      <c r="F683" s="55"/>
    </row>
    <row r="684" spans="2:6" x14ac:dyDescent="0.25">
      <c r="B684" s="131">
        <v>1923</v>
      </c>
      <c r="C684" s="132" t="s">
        <v>212</v>
      </c>
      <c r="D684" s="133">
        <v>61</v>
      </c>
      <c r="E684" s="134" t="s">
        <v>1717</v>
      </c>
      <c r="F684" s="55"/>
    </row>
    <row r="685" spans="2:6" x14ac:dyDescent="0.25">
      <c r="B685" s="131">
        <v>1923</v>
      </c>
      <c r="C685" s="132" t="s">
        <v>212</v>
      </c>
      <c r="D685" s="133">
        <v>59</v>
      </c>
      <c r="E685" s="134" t="s">
        <v>1048</v>
      </c>
      <c r="F685" s="55"/>
    </row>
    <row r="686" spans="2:6" x14ac:dyDescent="0.25">
      <c r="B686" s="131">
        <v>1923</v>
      </c>
      <c r="C686" s="132" t="s">
        <v>212</v>
      </c>
      <c r="D686" s="133">
        <v>62</v>
      </c>
      <c r="E686" s="134" t="s">
        <v>1049</v>
      </c>
      <c r="F686" s="55"/>
    </row>
    <row r="687" spans="2:6" x14ac:dyDescent="0.25">
      <c r="B687" s="131">
        <v>1923</v>
      </c>
      <c r="C687" s="132" t="s">
        <v>212</v>
      </c>
      <c r="D687" s="133">
        <v>60</v>
      </c>
      <c r="E687" s="134" t="s">
        <v>1050</v>
      </c>
      <c r="F687" s="55"/>
    </row>
    <row r="688" spans="2:6" x14ac:dyDescent="0.25">
      <c r="B688" s="131">
        <v>1923</v>
      </c>
      <c r="C688" s="132" t="s">
        <v>212</v>
      </c>
      <c r="D688" s="133">
        <v>1288</v>
      </c>
      <c r="E688" s="134" t="s">
        <v>1051</v>
      </c>
      <c r="F688" s="55"/>
    </row>
    <row r="689" spans="2:6" x14ac:dyDescent="0.25">
      <c r="B689" s="131">
        <v>1923</v>
      </c>
      <c r="C689" s="132" t="s">
        <v>212</v>
      </c>
      <c r="D689" s="133">
        <v>5677</v>
      </c>
      <c r="E689" s="134" t="s">
        <v>1052</v>
      </c>
      <c r="F689" s="55"/>
    </row>
    <row r="690" spans="2:6" x14ac:dyDescent="0.25">
      <c r="B690" s="131">
        <v>1923</v>
      </c>
      <c r="C690" s="132" t="s">
        <v>212</v>
      </c>
      <c r="D690" s="133">
        <v>56</v>
      </c>
      <c r="E690" s="134" t="s">
        <v>1053</v>
      </c>
      <c r="F690" s="55"/>
    </row>
    <row r="691" spans="2:6" x14ac:dyDescent="0.25">
      <c r="B691" s="131">
        <v>1923</v>
      </c>
      <c r="C691" s="132" t="s">
        <v>212</v>
      </c>
      <c r="D691" s="133">
        <v>58</v>
      </c>
      <c r="E691" s="134" t="s">
        <v>1054</v>
      </c>
      <c r="F691" s="55"/>
    </row>
    <row r="692" spans="2:6" x14ac:dyDescent="0.25">
      <c r="B692" s="131">
        <v>2064</v>
      </c>
      <c r="C692" s="132" t="s">
        <v>356</v>
      </c>
      <c r="D692" s="133">
        <v>2064</v>
      </c>
      <c r="E692" s="134" t="s">
        <v>356</v>
      </c>
      <c r="F692" s="55"/>
    </row>
    <row r="693" spans="2:6" x14ac:dyDescent="0.25">
      <c r="B693" s="131">
        <v>2101</v>
      </c>
      <c r="C693" s="132" t="s">
        <v>214</v>
      </c>
      <c r="D693" s="133">
        <v>2101</v>
      </c>
      <c r="E693" s="134" t="s">
        <v>214</v>
      </c>
      <c r="F693" s="55"/>
    </row>
    <row r="694" spans="2:6" x14ac:dyDescent="0.25">
      <c r="B694" s="131">
        <v>2101</v>
      </c>
      <c r="C694" s="132" t="s">
        <v>214</v>
      </c>
      <c r="D694" s="133">
        <v>652</v>
      </c>
      <c r="E694" s="134" t="s">
        <v>1055</v>
      </c>
      <c r="F694" s="55"/>
    </row>
    <row r="695" spans="2:6" x14ac:dyDescent="0.25">
      <c r="B695" s="131">
        <v>2101</v>
      </c>
      <c r="C695" s="132" t="s">
        <v>214</v>
      </c>
      <c r="D695" s="133">
        <v>653</v>
      </c>
      <c r="E695" s="134" t="s">
        <v>1056</v>
      </c>
      <c r="F695" s="55"/>
    </row>
    <row r="696" spans="2:6" x14ac:dyDescent="0.25">
      <c r="B696" s="131">
        <v>2101</v>
      </c>
      <c r="C696" s="132" t="s">
        <v>214</v>
      </c>
      <c r="D696" s="133">
        <v>658</v>
      </c>
      <c r="E696" s="134" t="s">
        <v>1057</v>
      </c>
      <c r="F696" s="55"/>
    </row>
    <row r="697" spans="2:6" x14ac:dyDescent="0.25">
      <c r="B697" s="131">
        <v>2101</v>
      </c>
      <c r="C697" s="132" t="s">
        <v>214</v>
      </c>
      <c r="D697" s="133">
        <v>671</v>
      </c>
      <c r="E697" s="134" t="s">
        <v>1058</v>
      </c>
      <c r="F697" s="55"/>
    </row>
    <row r="698" spans="2:6" x14ac:dyDescent="0.25">
      <c r="B698" s="131">
        <v>2101</v>
      </c>
      <c r="C698" s="132" t="s">
        <v>214</v>
      </c>
      <c r="D698" s="133">
        <v>688</v>
      </c>
      <c r="E698" s="134" t="s">
        <v>1059</v>
      </c>
      <c r="F698" s="55"/>
    </row>
    <row r="699" spans="2:6" x14ac:dyDescent="0.25">
      <c r="B699" s="131">
        <v>2101</v>
      </c>
      <c r="C699" s="132" t="s">
        <v>214</v>
      </c>
      <c r="D699" s="133">
        <v>3504</v>
      </c>
      <c r="E699" s="134" t="s">
        <v>1060</v>
      </c>
      <c r="F699" s="55"/>
    </row>
    <row r="700" spans="2:6" x14ac:dyDescent="0.25">
      <c r="B700" s="131">
        <v>2101</v>
      </c>
      <c r="C700" s="132" t="s">
        <v>214</v>
      </c>
      <c r="D700" s="133">
        <v>3503</v>
      </c>
      <c r="E700" s="134" t="s">
        <v>1061</v>
      </c>
      <c r="F700" s="55"/>
    </row>
    <row r="701" spans="2:6" x14ac:dyDescent="0.25">
      <c r="B701" s="131">
        <v>2101</v>
      </c>
      <c r="C701" s="132" t="s">
        <v>214</v>
      </c>
      <c r="D701" s="133">
        <v>3505</v>
      </c>
      <c r="E701" s="134" t="s">
        <v>230</v>
      </c>
      <c r="F701" s="55"/>
    </row>
    <row r="702" spans="2:6" x14ac:dyDescent="0.25">
      <c r="B702" s="131">
        <v>2101</v>
      </c>
      <c r="C702" s="132" t="s">
        <v>214</v>
      </c>
      <c r="D702" s="133">
        <v>674</v>
      </c>
      <c r="E702" s="134" t="s">
        <v>1062</v>
      </c>
      <c r="F702" s="55"/>
    </row>
    <row r="703" spans="2:6" x14ac:dyDescent="0.25">
      <c r="B703" s="131">
        <v>2097</v>
      </c>
      <c r="C703" s="132" t="s">
        <v>216</v>
      </c>
      <c r="D703" s="133">
        <v>2097</v>
      </c>
      <c r="E703" s="134" t="s">
        <v>216</v>
      </c>
      <c r="F703" s="55"/>
    </row>
    <row r="704" spans="2:6" x14ac:dyDescent="0.25">
      <c r="B704" s="131">
        <v>2097</v>
      </c>
      <c r="C704" s="132" t="s">
        <v>216</v>
      </c>
      <c r="D704" s="133">
        <v>5690</v>
      </c>
      <c r="E704" s="134" t="s">
        <v>1718</v>
      </c>
      <c r="F704" s="55"/>
    </row>
    <row r="705" spans="2:6" x14ac:dyDescent="0.25">
      <c r="B705" s="131">
        <v>2097</v>
      </c>
      <c r="C705" s="132" t="s">
        <v>216</v>
      </c>
      <c r="D705" s="133">
        <v>623</v>
      </c>
      <c r="E705" s="134" t="s">
        <v>1063</v>
      </c>
      <c r="F705" s="55"/>
    </row>
    <row r="706" spans="2:6" x14ac:dyDescent="0.25">
      <c r="B706" s="131">
        <v>2097</v>
      </c>
      <c r="C706" s="132" t="s">
        <v>216</v>
      </c>
      <c r="D706" s="133">
        <v>3361</v>
      </c>
      <c r="E706" s="134" t="s">
        <v>103</v>
      </c>
      <c r="F706" s="55"/>
    </row>
    <row r="707" spans="2:6" x14ac:dyDescent="0.25">
      <c r="B707" s="131">
        <v>2097</v>
      </c>
      <c r="C707" s="132" t="s">
        <v>216</v>
      </c>
      <c r="D707" s="133">
        <v>627</v>
      </c>
      <c r="E707" s="134" t="s">
        <v>1064</v>
      </c>
      <c r="F707" s="55"/>
    </row>
    <row r="708" spans="2:6" x14ac:dyDescent="0.25">
      <c r="B708" s="131">
        <v>2097</v>
      </c>
      <c r="C708" s="132" t="s">
        <v>216</v>
      </c>
      <c r="D708" s="133">
        <v>615</v>
      </c>
      <c r="E708" s="134" t="s">
        <v>1065</v>
      </c>
      <c r="F708" s="55"/>
    </row>
    <row r="709" spans="2:6" x14ac:dyDescent="0.25">
      <c r="B709" s="131">
        <v>2097</v>
      </c>
      <c r="C709" s="132" t="s">
        <v>216</v>
      </c>
      <c r="D709" s="133">
        <v>617</v>
      </c>
      <c r="E709" s="134" t="s">
        <v>1066</v>
      </c>
      <c r="F709" s="55"/>
    </row>
    <row r="710" spans="2:6" x14ac:dyDescent="0.25">
      <c r="B710" s="131">
        <v>2097</v>
      </c>
      <c r="C710" s="132" t="s">
        <v>216</v>
      </c>
      <c r="D710" s="133">
        <v>625</v>
      </c>
      <c r="E710" s="134" t="s">
        <v>1067</v>
      </c>
      <c r="F710" s="55"/>
    </row>
    <row r="711" spans="2:6" x14ac:dyDescent="0.25">
      <c r="B711" s="131">
        <v>2097</v>
      </c>
      <c r="C711" s="132" t="s">
        <v>216</v>
      </c>
      <c r="D711" s="133">
        <v>4038</v>
      </c>
      <c r="E711" s="134" t="s">
        <v>240</v>
      </c>
      <c r="F711" s="55"/>
    </row>
    <row r="712" spans="2:6" x14ac:dyDescent="0.25">
      <c r="B712" s="131">
        <v>2097</v>
      </c>
      <c r="C712" s="132" t="s">
        <v>216</v>
      </c>
      <c r="D712" s="133">
        <v>620</v>
      </c>
      <c r="E712" s="134" t="s">
        <v>1068</v>
      </c>
      <c r="F712" s="55"/>
    </row>
    <row r="713" spans="2:6" x14ac:dyDescent="0.25">
      <c r="B713" s="131">
        <v>2097</v>
      </c>
      <c r="C713" s="132" t="s">
        <v>216</v>
      </c>
      <c r="D713" s="133">
        <v>628</v>
      </c>
      <c r="E713" s="134" t="s">
        <v>1069</v>
      </c>
      <c r="F713" s="55"/>
    </row>
    <row r="714" spans="2:6" x14ac:dyDescent="0.25">
      <c r="B714" s="131">
        <v>2097</v>
      </c>
      <c r="C714" s="132" t="s">
        <v>216</v>
      </c>
      <c r="D714" s="133">
        <v>621</v>
      </c>
      <c r="E714" s="134" t="s">
        <v>1070</v>
      </c>
      <c r="F714" s="55"/>
    </row>
    <row r="715" spans="2:6" x14ac:dyDescent="0.25">
      <c r="B715" s="131">
        <v>2097</v>
      </c>
      <c r="C715" s="132" t="s">
        <v>216</v>
      </c>
      <c r="D715" s="133">
        <v>611</v>
      </c>
      <c r="E715" s="134" t="s">
        <v>1071</v>
      </c>
      <c r="F715" s="55"/>
    </row>
    <row r="716" spans="2:6" x14ac:dyDescent="0.25">
      <c r="B716" s="131">
        <v>2097</v>
      </c>
      <c r="C716" s="132" t="s">
        <v>216</v>
      </c>
      <c r="D716" s="133">
        <v>622</v>
      </c>
      <c r="E716" s="134" t="s">
        <v>1072</v>
      </c>
      <c r="F716" s="55"/>
    </row>
    <row r="717" spans="2:6" x14ac:dyDescent="0.25">
      <c r="B717" s="131">
        <v>2097</v>
      </c>
      <c r="C717" s="132" t="s">
        <v>216</v>
      </c>
      <c r="D717" s="133">
        <v>629</v>
      </c>
      <c r="E717" s="134" t="s">
        <v>1073</v>
      </c>
      <c r="F717" s="55"/>
    </row>
    <row r="718" spans="2:6" x14ac:dyDescent="0.25">
      <c r="B718" s="131">
        <v>2097</v>
      </c>
      <c r="C718" s="132" t="s">
        <v>216</v>
      </c>
      <c r="D718" s="133">
        <v>630</v>
      </c>
      <c r="E718" s="134" t="s">
        <v>1074</v>
      </c>
      <c r="F718" s="55"/>
    </row>
    <row r="719" spans="2:6" x14ac:dyDescent="0.25">
      <c r="B719" s="131">
        <v>2097</v>
      </c>
      <c r="C719" s="132" t="s">
        <v>216</v>
      </c>
      <c r="D719" s="133">
        <v>624</v>
      </c>
      <c r="E719" s="134" t="s">
        <v>1075</v>
      </c>
      <c r="F719" s="55"/>
    </row>
    <row r="720" spans="2:6" x14ac:dyDescent="0.25">
      <c r="B720" s="131">
        <v>2097</v>
      </c>
      <c r="C720" s="132" t="s">
        <v>216</v>
      </c>
      <c r="D720" s="133">
        <v>618</v>
      </c>
      <c r="E720" s="134" t="s">
        <v>1076</v>
      </c>
      <c r="F720" s="55"/>
    </row>
    <row r="721" spans="2:6" x14ac:dyDescent="0.25">
      <c r="B721" s="131">
        <v>2098</v>
      </c>
      <c r="C721" s="132" t="s">
        <v>357</v>
      </c>
      <c r="D721" s="133">
        <v>2098</v>
      </c>
      <c r="E721" s="134" t="s">
        <v>357</v>
      </c>
      <c r="F721" s="55"/>
    </row>
    <row r="722" spans="2:6" x14ac:dyDescent="0.25">
      <c r="B722" s="131">
        <v>2012</v>
      </c>
      <c r="C722" s="132" t="s">
        <v>217</v>
      </c>
      <c r="D722" s="133">
        <v>2012</v>
      </c>
      <c r="E722" s="134" t="s">
        <v>217</v>
      </c>
      <c r="F722" s="55"/>
    </row>
    <row r="723" spans="2:6" x14ac:dyDescent="0.25">
      <c r="B723" s="131">
        <v>2012</v>
      </c>
      <c r="C723" s="132" t="s">
        <v>217</v>
      </c>
      <c r="D723" s="133">
        <v>3366</v>
      </c>
      <c r="E723" s="134" t="s">
        <v>1077</v>
      </c>
      <c r="F723" s="55"/>
    </row>
    <row r="724" spans="2:6" x14ac:dyDescent="0.25">
      <c r="B724" s="131">
        <v>2092</v>
      </c>
      <c r="C724" s="132" t="s">
        <v>219</v>
      </c>
      <c r="D724" s="133">
        <v>2092</v>
      </c>
      <c r="E724" s="134" t="s">
        <v>219</v>
      </c>
      <c r="F724" s="55"/>
    </row>
    <row r="725" spans="2:6" x14ac:dyDescent="0.25">
      <c r="B725" s="131">
        <v>2092</v>
      </c>
      <c r="C725" s="132" t="s">
        <v>219</v>
      </c>
      <c r="D725" s="133">
        <v>5349</v>
      </c>
      <c r="E725" s="134" t="s">
        <v>59</v>
      </c>
      <c r="F725" s="55"/>
    </row>
    <row r="726" spans="2:6" x14ac:dyDescent="0.25">
      <c r="B726" s="131">
        <v>2092</v>
      </c>
      <c r="C726" s="132" t="s">
        <v>219</v>
      </c>
      <c r="D726" s="133">
        <v>599</v>
      </c>
      <c r="E726" s="134" t="s">
        <v>1078</v>
      </c>
      <c r="F726" s="55"/>
    </row>
    <row r="727" spans="2:6" x14ac:dyDescent="0.25">
      <c r="B727" s="131">
        <v>2092</v>
      </c>
      <c r="C727" s="132" t="s">
        <v>219</v>
      </c>
      <c r="D727" s="133">
        <v>598</v>
      </c>
      <c r="E727" s="134" t="s">
        <v>1079</v>
      </c>
      <c r="F727" s="55"/>
    </row>
    <row r="728" spans="2:6" x14ac:dyDescent="0.25">
      <c r="B728" s="131">
        <v>2092</v>
      </c>
      <c r="C728" s="132" t="s">
        <v>219</v>
      </c>
      <c r="D728" s="133">
        <v>5252</v>
      </c>
      <c r="E728" s="134" t="s">
        <v>172</v>
      </c>
      <c r="F728" s="55"/>
    </row>
    <row r="729" spans="2:6" x14ac:dyDescent="0.25">
      <c r="B729" s="131">
        <v>2112</v>
      </c>
      <c r="C729" s="132" t="s">
        <v>221</v>
      </c>
      <c r="D729" s="133">
        <v>2112</v>
      </c>
      <c r="E729" s="134" t="s">
        <v>221</v>
      </c>
      <c r="F729" s="55"/>
    </row>
    <row r="730" spans="2:6" x14ac:dyDescent="0.25">
      <c r="B730" s="131">
        <v>2106</v>
      </c>
      <c r="C730" s="132" t="s">
        <v>358</v>
      </c>
      <c r="D730" s="133">
        <v>2106</v>
      </c>
      <c r="E730" s="134" t="s">
        <v>358</v>
      </c>
      <c r="F730" s="55"/>
    </row>
    <row r="731" spans="2:6" x14ac:dyDescent="0.25">
      <c r="B731" s="131">
        <v>2085</v>
      </c>
      <c r="C731" s="132" t="s">
        <v>223</v>
      </c>
      <c r="D731" s="133">
        <v>2085</v>
      </c>
      <c r="E731" s="134" t="s">
        <v>223</v>
      </c>
      <c r="F731" s="55"/>
    </row>
    <row r="732" spans="2:6" x14ac:dyDescent="0.25">
      <c r="B732" s="131">
        <v>2085</v>
      </c>
      <c r="C732" s="132" t="s">
        <v>223</v>
      </c>
      <c r="D732" s="133">
        <v>568</v>
      </c>
      <c r="E732" s="134" t="s">
        <v>1080</v>
      </c>
      <c r="F732" s="55"/>
    </row>
    <row r="733" spans="2:6" x14ac:dyDescent="0.25">
      <c r="B733" s="131">
        <v>2085</v>
      </c>
      <c r="C733" s="132" t="s">
        <v>223</v>
      </c>
      <c r="D733" s="133">
        <v>569</v>
      </c>
      <c r="E733" s="134" t="s">
        <v>1081</v>
      </c>
      <c r="F733" s="55"/>
    </row>
    <row r="734" spans="2:6" x14ac:dyDescent="0.25">
      <c r="B734" s="131">
        <v>2094</v>
      </c>
      <c r="C734" s="132" t="s">
        <v>224</v>
      </c>
      <c r="D734" s="133">
        <v>2094</v>
      </c>
      <c r="E734" s="134" t="s">
        <v>224</v>
      </c>
      <c r="F734" s="55"/>
    </row>
    <row r="735" spans="2:6" x14ac:dyDescent="0.25">
      <c r="B735" s="131">
        <v>2094</v>
      </c>
      <c r="C735" s="132" t="s">
        <v>224</v>
      </c>
      <c r="D735" s="133">
        <v>603</v>
      </c>
      <c r="E735" s="134" t="s">
        <v>1082</v>
      </c>
      <c r="F735" s="55"/>
    </row>
    <row r="736" spans="2:6" x14ac:dyDescent="0.25">
      <c r="B736" s="131">
        <v>2094</v>
      </c>
      <c r="C736" s="132" t="s">
        <v>224</v>
      </c>
      <c r="D736" s="133">
        <v>604</v>
      </c>
      <c r="E736" s="134" t="s">
        <v>1083</v>
      </c>
      <c r="F736" s="55"/>
    </row>
    <row r="737" spans="2:6" x14ac:dyDescent="0.25">
      <c r="B737" s="131">
        <v>2094</v>
      </c>
      <c r="C737" s="132" t="s">
        <v>224</v>
      </c>
      <c r="D737" s="133">
        <v>5444</v>
      </c>
      <c r="E737" s="134" t="s">
        <v>260</v>
      </c>
      <c r="F737" s="55"/>
    </row>
    <row r="738" spans="2:6" x14ac:dyDescent="0.25">
      <c r="B738" s="131">
        <v>2090</v>
      </c>
      <c r="C738" s="132" t="s">
        <v>226</v>
      </c>
      <c r="D738" s="133">
        <v>2090</v>
      </c>
      <c r="E738" s="134" t="s">
        <v>226</v>
      </c>
      <c r="F738" s="55"/>
    </row>
    <row r="739" spans="2:6" x14ac:dyDescent="0.25">
      <c r="B739" s="131">
        <v>2090</v>
      </c>
      <c r="C739" s="132" t="s">
        <v>226</v>
      </c>
      <c r="D739" s="133">
        <v>594</v>
      </c>
      <c r="E739" s="134" t="s">
        <v>162</v>
      </c>
      <c r="F739" s="55"/>
    </row>
    <row r="740" spans="2:6" x14ac:dyDescent="0.25">
      <c r="B740" s="131">
        <v>2256</v>
      </c>
      <c r="C740" s="132" t="s">
        <v>228</v>
      </c>
      <c r="D740" s="133">
        <v>2256</v>
      </c>
      <c r="E740" s="134" t="s">
        <v>228</v>
      </c>
      <c r="F740" s="55"/>
    </row>
    <row r="741" spans="2:6" x14ac:dyDescent="0.25">
      <c r="B741" s="131">
        <v>2256</v>
      </c>
      <c r="C741" s="132" t="s">
        <v>228</v>
      </c>
      <c r="D741" s="133">
        <v>1315</v>
      </c>
      <c r="E741" s="134" t="s">
        <v>1084</v>
      </c>
      <c r="F741" s="55"/>
    </row>
    <row r="742" spans="2:6" x14ac:dyDescent="0.25">
      <c r="B742" s="131">
        <v>2256</v>
      </c>
      <c r="C742" s="132" t="s">
        <v>228</v>
      </c>
      <c r="D742" s="133">
        <v>2784</v>
      </c>
      <c r="E742" s="134" t="s">
        <v>1085</v>
      </c>
      <c r="F742" s="55"/>
    </row>
    <row r="743" spans="2:6" x14ac:dyDescent="0.25">
      <c r="B743" s="131">
        <v>2256</v>
      </c>
      <c r="C743" s="132" t="s">
        <v>228</v>
      </c>
      <c r="D743" s="133">
        <v>1234</v>
      </c>
      <c r="E743" s="134" t="s">
        <v>1086</v>
      </c>
      <c r="F743" s="55"/>
    </row>
    <row r="744" spans="2:6" x14ac:dyDescent="0.25">
      <c r="B744" s="131">
        <v>2256</v>
      </c>
      <c r="C744" s="132" t="s">
        <v>228</v>
      </c>
      <c r="D744" s="133">
        <v>1230</v>
      </c>
      <c r="E744" s="134" t="s">
        <v>1087</v>
      </c>
      <c r="F744" s="55"/>
    </row>
    <row r="745" spans="2:6" x14ac:dyDescent="0.25">
      <c r="B745" s="131">
        <v>2256</v>
      </c>
      <c r="C745" s="132" t="s">
        <v>228</v>
      </c>
      <c r="D745" s="133">
        <v>1231</v>
      </c>
      <c r="E745" s="134" t="s">
        <v>1088</v>
      </c>
      <c r="F745" s="55"/>
    </row>
    <row r="746" spans="2:6" x14ac:dyDescent="0.25">
      <c r="B746" s="131">
        <v>2256</v>
      </c>
      <c r="C746" s="132" t="s">
        <v>228</v>
      </c>
      <c r="D746" s="133">
        <v>1233</v>
      </c>
      <c r="E746" s="134" t="s">
        <v>1089</v>
      </c>
      <c r="F746" s="55"/>
    </row>
    <row r="747" spans="2:6" x14ac:dyDescent="0.25">
      <c r="B747" s="131">
        <v>2256</v>
      </c>
      <c r="C747" s="132" t="s">
        <v>228</v>
      </c>
      <c r="D747" s="133">
        <v>4639</v>
      </c>
      <c r="E747" s="134" t="s">
        <v>1090</v>
      </c>
      <c r="F747" s="55"/>
    </row>
    <row r="748" spans="2:6" x14ac:dyDescent="0.25">
      <c r="B748" s="131">
        <v>2256</v>
      </c>
      <c r="C748" s="132" t="s">
        <v>228</v>
      </c>
      <c r="D748" s="133">
        <v>1232</v>
      </c>
      <c r="E748" s="134" t="s">
        <v>1091</v>
      </c>
      <c r="F748" s="55"/>
    </row>
    <row r="749" spans="2:6" x14ac:dyDescent="0.25">
      <c r="B749" s="131">
        <v>2256</v>
      </c>
      <c r="C749" s="132" t="s">
        <v>228</v>
      </c>
      <c r="D749" s="133">
        <v>1228</v>
      </c>
      <c r="E749" s="134" t="s">
        <v>1092</v>
      </c>
      <c r="F749" s="55"/>
    </row>
    <row r="750" spans="2:6" x14ac:dyDescent="0.25">
      <c r="B750" s="131">
        <v>2048</v>
      </c>
      <c r="C750" s="132" t="s">
        <v>229</v>
      </c>
      <c r="D750" s="133">
        <v>2048</v>
      </c>
      <c r="E750" s="134" t="s">
        <v>229</v>
      </c>
      <c r="F750" s="55"/>
    </row>
    <row r="751" spans="2:6" x14ac:dyDescent="0.25">
      <c r="B751" s="131">
        <v>2048</v>
      </c>
      <c r="C751" s="132" t="s">
        <v>229</v>
      </c>
      <c r="D751" s="133">
        <v>1350</v>
      </c>
      <c r="E751" s="134" t="s">
        <v>1093</v>
      </c>
      <c r="F751" s="55"/>
    </row>
    <row r="752" spans="2:6" x14ac:dyDescent="0.25">
      <c r="B752" s="131">
        <v>2048</v>
      </c>
      <c r="C752" s="132" t="s">
        <v>229</v>
      </c>
      <c r="D752" s="133">
        <v>408</v>
      </c>
      <c r="E752" s="134" t="s">
        <v>1094</v>
      </c>
      <c r="F752" s="55"/>
    </row>
    <row r="753" spans="2:6" x14ac:dyDescent="0.25">
      <c r="B753" s="131">
        <v>2048</v>
      </c>
      <c r="C753" s="132" t="s">
        <v>229</v>
      </c>
      <c r="D753" s="133">
        <v>421</v>
      </c>
      <c r="E753" s="134" t="s">
        <v>1095</v>
      </c>
      <c r="F753" s="55"/>
    </row>
    <row r="754" spans="2:6" x14ac:dyDescent="0.25">
      <c r="B754" s="131">
        <v>2048</v>
      </c>
      <c r="C754" s="132" t="s">
        <v>229</v>
      </c>
      <c r="D754" s="133">
        <v>409</v>
      </c>
      <c r="E754" s="134" t="s">
        <v>1096</v>
      </c>
      <c r="F754" s="55"/>
    </row>
    <row r="755" spans="2:6" x14ac:dyDescent="0.25">
      <c r="B755" s="131">
        <v>2048</v>
      </c>
      <c r="C755" s="132" t="s">
        <v>229</v>
      </c>
      <c r="D755" s="133">
        <v>410</v>
      </c>
      <c r="E755" s="134" t="s">
        <v>830</v>
      </c>
      <c r="F755" s="55"/>
    </row>
    <row r="756" spans="2:6" x14ac:dyDescent="0.25">
      <c r="B756" s="131">
        <v>2048</v>
      </c>
      <c r="C756" s="132" t="s">
        <v>229</v>
      </c>
      <c r="D756" s="133">
        <v>3554</v>
      </c>
      <c r="E756" s="134" t="s">
        <v>1097</v>
      </c>
      <c r="F756" s="55"/>
    </row>
    <row r="757" spans="2:6" x14ac:dyDescent="0.25">
      <c r="B757" s="131">
        <v>2048</v>
      </c>
      <c r="C757" s="132" t="s">
        <v>229</v>
      </c>
      <c r="D757" s="133">
        <v>411</v>
      </c>
      <c r="E757" s="134" t="s">
        <v>951</v>
      </c>
      <c r="F757" s="55"/>
    </row>
    <row r="758" spans="2:6" x14ac:dyDescent="0.25">
      <c r="B758" s="131">
        <v>2048</v>
      </c>
      <c r="C758" s="132" t="s">
        <v>229</v>
      </c>
      <c r="D758" s="133">
        <v>412</v>
      </c>
      <c r="E758" s="134" t="s">
        <v>1098</v>
      </c>
      <c r="F758" s="55"/>
    </row>
    <row r="759" spans="2:6" x14ac:dyDescent="0.25">
      <c r="B759" s="131">
        <v>2048</v>
      </c>
      <c r="C759" s="132" t="s">
        <v>229</v>
      </c>
      <c r="D759" s="133">
        <v>413</v>
      </c>
      <c r="E759" s="134" t="s">
        <v>990</v>
      </c>
      <c r="F759" s="55"/>
    </row>
    <row r="760" spans="2:6" x14ac:dyDescent="0.25">
      <c r="B760" s="131">
        <v>2048</v>
      </c>
      <c r="C760" s="132" t="s">
        <v>229</v>
      </c>
      <c r="D760" s="133">
        <v>416</v>
      </c>
      <c r="E760" s="134" t="s">
        <v>1099</v>
      </c>
      <c r="F760" s="55"/>
    </row>
    <row r="761" spans="2:6" x14ac:dyDescent="0.25">
      <c r="B761" s="131">
        <v>2048</v>
      </c>
      <c r="C761" s="132" t="s">
        <v>229</v>
      </c>
      <c r="D761" s="133">
        <v>5205</v>
      </c>
      <c r="E761" s="134" t="s">
        <v>144</v>
      </c>
      <c r="F761" s="55"/>
    </row>
    <row r="762" spans="2:6" x14ac:dyDescent="0.25">
      <c r="B762" s="131">
        <v>2048</v>
      </c>
      <c r="C762" s="132" t="s">
        <v>229</v>
      </c>
      <c r="D762" s="133">
        <v>4821</v>
      </c>
      <c r="E762" s="134" t="s">
        <v>1100</v>
      </c>
      <c r="F762" s="55"/>
    </row>
    <row r="763" spans="2:6" x14ac:dyDescent="0.25">
      <c r="B763" s="131">
        <v>2048</v>
      </c>
      <c r="C763" s="132" t="s">
        <v>229</v>
      </c>
      <c r="D763" s="133">
        <v>414</v>
      </c>
      <c r="E763" s="134" t="s">
        <v>1101</v>
      </c>
      <c r="F763" s="55"/>
    </row>
    <row r="764" spans="2:6" x14ac:dyDescent="0.25">
      <c r="B764" s="131">
        <v>2048</v>
      </c>
      <c r="C764" s="132" t="s">
        <v>229</v>
      </c>
      <c r="D764" s="133">
        <v>4593</v>
      </c>
      <c r="E764" s="134" t="s">
        <v>160</v>
      </c>
      <c r="F764" s="55"/>
    </row>
    <row r="765" spans="2:6" x14ac:dyDescent="0.25">
      <c r="B765" s="131">
        <v>2048</v>
      </c>
      <c r="C765" s="132" t="s">
        <v>229</v>
      </c>
      <c r="D765" s="133">
        <v>422</v>
      </c>
      <c r="E765" s="134" t="s">
        <v>1102</v>
      </c>
      <c r="F765" s="55"/>
    </row>
    <row r="766" spans="2:6" x14ac:dyDescent="0.25">
      <c r="B766" s="131">
        <v>2048</v>
      </c>
      <c r="C766" s="132" t="s">
        <v>229</v>
      </c>
      <c r="D766" s="133">
        <v>424</v>
      </c>
      <c r="E766" s="134" t="s">
        <v>1103</v>
      </c>
      <c r="F766" s="55"/>
    </row>
    <row r="767" spans="2:6" x14ac:dyDescent="0.25">
      <c r="B767" s="131">
        <v>2048</v>
      </c>
      <c r="C767" s="132" t="s">
        <v>229</v>
      </c>
      <c r="D767" s="133">
        <v>415</v>
      </c>
      <c r="E767" s="134" t="s">
        <v>895</v>
      </c>
      <c r="F767" s="55"/>
    </row>
    <row r="768" spans="2:6" x14ac:dyDescent="0.25">
      <c r="B768" s="131">
        <v>2048</v>
      </c>
      <c r="C768" s="132" t="s">
        <v>229</v>
      </c>
      <c r="D768" s="133">
        <v>5815</v>
      </c>
      <c r="E768" s="134" t="s">
        <v>1104</v>
      </c>
      <c r="F768" s="55"/>
    </row>
    <row r="769" spans="2:6" x14ac:dyDescent="0.25">
      <c r="B769" s="131">
        <v>2048</v>
      </c>
      <c r="C769" s="132" t="s">
        <v>229</v>
      </c>
      <c r="D769" s="133">
        <v>417</v>
      </c>
      <c r="E769" s="134" t="s">
        <v>1034</v>
      </c>
      <c r="F769" s="55"/>
    </row>
    <row r="770" spans="2:6" x14ac:dyDescent="0.25">
      <c r="B770" s="131">
        <v>2048</v>
      </c>
      <c r="C770" s="132" t="s">
        <v>229</v>
      </c>
      <c r="D770" s="133">
        <v>418</v>
      </c>
      <c r="E770" s="134" t="s">
        <v>1105</v>
      </c>
      <c r="F770" s="55"/>
    </row>
    <row r="771" spans="2:6" x14ac:dyDescent="0.25">
      <c r="B771" s="131">
        <v>2048</v>
      </c>
      <c r="C771" s="132" t="s">
        <v>229</v>
      </c>
      <c r="D771" s="133">
        <v>423</v>
      </c>
      <c r="E771" s="134" t="s">
        <v>1106</v>
      </c>
      <c r="F771" s="55"/>
    </row>
    <row r="772" spans="2:6" x14ac:dyDescent="0.25">
      <c r="B772" s="131">
        <v>2048</v>
      </c>
      <c r="C772" s="132" t="s">
        <v>229</v>
      </c>
      <c r="D772" s="133">
        <v>5304</v>
      </c>
      <c r="E772" s="134" t="s">
        <v>270</v>
      </c>
      <c r="F772" s="55"/>
    </row>
    <row r="773" spans="2:6" x14ac:dyDescent="0.25">
      <c r="B773" s="131">
        <v>2048</v>
      </c>
      <c r="C773" s="132" t="s">
        <v>229</v>
      </c>
      <c r="D773" s="133">
        <v>419</v>
      </c>
      <c r="E773" s="134" t="s">
        <v>1107</v>
      </c>
      <c r="F773" s="55"/>
    </row>
    <row r="774" spans="2:6" x14ac:dyDescent="0.25">
      <c r="B774" s="131">
        <v>2048</v>
      </c>
      <c r="C774" s="132" t="s">
        <v>229</v>
      </c>
      <c r="D774" s="133">
        <v>420</v>
      </c>
      <c r="E774" s="134" t="s">
        <v>1108</v>
      </c>
      <c r="F774" s="55"/>
    </row>
    <row r="775" spans="2:6" x14ac:dyDescent="0.25">
      <c r="B775" s="131">
        <v>2205</v>
      </c>
      <c r="C775" s="132" t="s">
        <v>231</v>
      </c>
      <c r="D775" s="133">
        <v>2205</v>
      </c>
      <c r="E775" s="134" t="s">
        <v>231</v>
      </c>
      <c r="F775" s="55"/>
    </row>
    <row r="776" spans="2:6" x14ac:dyDescent="0.25">
      <c r="B776" s="131">
        <v>2205</v>
      </c>
      <c r="C776" s="132" t="s">
        <v>231</v>
      </c>
      <c r="D776" s="133">
        <v>1057</v>
      </c>
      <c r="E776" s="134" t="s">
        <v>1109</v>
      </c>
      <c r="F776" s="55"/>
    </row>
    <row r="777" spans="2:6" x14ac:dyDescent="0.25">
      <c r="B777" s="131">
        <v>2205</v>
      </c>
      <c r="C777" s="132" t="s">
        <v>231</v>
      </c>
      <c r="D777" s="133">
        <v>5296</v>
      </c>
      <c r="E777" s="134" t="s">
        <v>1110</v>
      </c>
      <c r="F777" s="55"/>
    </row>
    <row r="778" spans="2:6" x14ac:dyDescent="0.25">
      <c r="B778" s="131">
        <v>2205</v>
      </c>
      <c r="C778" s="132" t="s">
        <v>231</v>
      </c>
      <c r="D778" s="133">
        <v>5434</v>
      </c>
      <c r="E778" s="134" t="s">
        <v>1111</v>
      </c>
      <c r="F778" s="55"/>
    </row>
    <row r="779" spans="2:6" x14ac:dyDescent="0.25">
      <c r="B779" s="131">
        <v>2205</v>
      </c>
      <c r="C779" s="132" t="s">
        <v>231</v>
      </c>
      <c r="D779" s="133">
        <v>1064</v>
      </c>
      <c r="E779" s="134" t="s">
        <v>1112</v>
      </c>
      <c r="F779" s="55"/>
    </row>
    <row r="780" spans="2:6" x14ac:dyDescent="0.25">
      <c r="B780" s="131">
        <v>2249</v>
      </c>
      <c r="C780" s="132" t="s">
        <v>233</v>
      </c>
      <c r="D780" s="133">
        <v>2249</v>
      </c>
      <c r="E780" s="134" t="s">
        <v>233</v>
      </c>
      <c r="F780" s="55"/>
    </row>
    <row r="781" spans="2:6" x14ac:dyDescent="0.25">
      <c r="B781" s="131">
        <v>2249</v>
      </c>
      <c r="C781" s="132" t="s">
        <v>233</v>
      </c>
      <c r="D781" s="133">
        <v>5440</v>
      </c>
      <c r="E781" s="134" t="s">
        <v>70</v>
      </c>
      <c r="F781" s="55"/>
    </row>
    <row r="782" spans="2:6" x14ac:dyDescent="0.25">
      <c r="B782" s="131">
        <v>2249</v>
      </c>
      <c r="C782" s="132" t="s">
        <v>233</v>
      </c>
      <c r="D782" s="133">
        <v>5441</v>
      </c>
      <c r="E782" s="134" t="s">
        <v>98</v>
      </c>
      <c r="F782" s="55"/>
    </row>
    <row r="783" spans="2:6" x14ac:dyDescent="0.25">
      <c r="B783" s="131">
        <v>2249</v>
      </c>
      <c r="C783" s="132" t="s">
        <v>233</v>
      </c>
      <c r="D783" s="133">
        <v>5150</v>
      </c>
      <c r="E783" s="134" t="s">
        <v>134</v>
      </c>
      <c r="F783" s="55"/>
    </row>
    <row r="784" spans="2:6" x14ac:dyDescent="0.25">
      <c r="B784" s="131">
        <v>2249</v>
      </c>
      <c r="C784" s="132" t="s">
        <v>233</v>
      </c>
      <c r="D784" s="133">
        <v>3404</v>
      </c>
      <c r="E784" s="134" t="s">
        <v>1113</v>
      </c>
      <c r="F784" s="55"/>
    </row>
    <row r="785" spans="2:6" x14ac:dyDescent="0.25">
      <c r="B785" s="131">
        <v>1925</v>
      </c>
      <c r="C785" s="132" t="s">
        <v>235</v>
      </c>
      <c r="D785" s="133">
        <v>1925</v>
      </c>
      <c r="E785" s="134" t="s">
        <v>235</v>
      </c>
      <c r="F785" s="55"/>
    </row>
    <row r="786" spans="2:6" x14ac:dyDescent="0.25">
      <c r="B786" s="131">
        <v>1925</v>
      </c>
      <c r="C786" s="132" t="s">
        <v>235</v>
      </c>
      <c r="D786" s="133">
        <v>93</v>
      </c>
      <c r="E786" s="134" t="s">
        <v>1114</v>
      </c>
      <c r="F786" s="55"/>
    </row>
    <row r="787" spans="2:6" x14ac:dyDescent="0.25">
      <c r="B787" s="131">
        <v>1925</v>
      </c>
      <c r="C787" s="132" t="s">
        <v>235</v>
      </c>
      <c r="D787" s="133">
        <v>94</v>
      </c>
      <c r="E787" s="134" t="s">
        <v>1115</v>
      </c>
      <c r="F787" s="55"/>
    </row>
    <row r="788" spans="2:6" x14ac:dyDescent="0.25">
      <c r="B788" s="131">
        <v>1925</v>
      </c>
      <c r="C788" s="132" t="s">
        <v>235</v>
      </c>
      <c r="D788" s="133">
        <v>142</v>
      </c>
      <c r="E788" s="134" t="s">
        <v>1116</v>
      </c>
      <c r="F788" s="55"/>
    </row>
    <row r="789" spans="2:6" x14ac:dyDescent="0.25">
      <c r="B789" s="131">
        <v>1925</v>
      </c>
      <c r="C789" s="132" t="s">
        <v>235</v>
      </c>
      <c r="D789" s="133">
        <v>4745</v>
      </c>
      <c r="E789" s="134" t="s">
        <v>168</v>
      </c>
      <c r="F789" s="55"/>
    </row>
    <row r="790" spans="2:6" x14ac:dyDescent="0.25">
      <c r="B790" s="131">
        <v>1925</v>
      </c>
      <c r="C790" s="132" t="s">
        <v>235</v>
      </c>
      <c r="D790" s="133">
        <v>95</v>
      </c>
      <c r="E790" s="134" t="s">
        <v>1117</v>
      </c>
      <c r="F790" s="55"/>
    </row>
    <row r="791" spans="2:6" x14ac:dyDescent="0.25">
      <c r="B791" s="131">
        <v>1925</v>
      </c>
      <c r="C791" s="132" t="s">
        <v>235</v>
      </c>
      <c r="D791" s="133">
        <v>121</v>
      </c>
      <c r="E791" s="134" t="s">
        <v>1118</v>
      </c>
      <c r="F791" s="55"/>
    </row>
    <row r="792" spans="2:6" x14ac:dyDescent="0.25">
      <c r="B792" s="131">
        <v>1925</v>
      </c>
      <c r="C792" s="132" t="s">
        <v>235</v>
      </c>
      <c r="D792" s="133">
        <v>128</v>
      </c>
      <c r="E792" s="134" t="s">
        <v>1119</v>
      </c>
      <c r="F792" s="55"/>
    </row>
    <row r="793" spans="2:6" x14ac:dyDescent="0.25">
      <c r="B793" s="131">
        <v>1898</v>
      </c>
      <c r="C793" s="132" t="s">
        <v>236</v>
      </c>
      <c r="D793" s="133">
        <v>1898</v>
      </c>
      <c r="E793" s="134" t="s">
        <v>236</v>
      </c>
      <c r="F793" s="55"/>
    </row>
    <row r="794" spans="2:6" x14ac:dyDescent="0.25">
      <c r="B794" s="131">
        <v>1898</v>
      </c>
      <c r="C794" s="132" t="s">
        <v>236</v>
      </c>
      <c r="D794" s="133">
        <v>1321</v>
      </c>
      <c r="E794" s="134" t="s">
        <v>1120</v>
      </c>
      <c r="F794" s="55"/>
    </row>
    <row r="795" spans="2:6" x14ac:dyDescent="0.25">
      <c r="B795" s="131">
        <v>1898</v>
      </c>
      <c r="C795" s="132" t="s">
        <v>236</v>
      </c>
      <c r="D795" s="133">
        <v>43</v>
      </c>
      <c r="E795" s="134" t="s">
        <v>1121</v>
      </c>
      <c r="F795" s="55"/>
    </row>
    <row r="796" spans="2:6" x14ac:dyDescent="0.25">
      <c r="B796" s="131">
        <v>2010</v>
      </c>
      <c r="C796" s="132" t="s">
        <v>238</v>
      </c>
      <c r="D796" s="133">
        <v>2010</v>
      </c>
      <c r="E796" s="134" t="s">
        <v>238</v>
      </c>
      <c r="F796" s="55"/>
    </row>
    <row r="797" spans="2:6" x14ac:dyDescent="0.25">
      <c r="B797" s="131">
        <v>2010</v>
      </c>
      <c r="C797" s="132" t="s">
        <v>238</v>
      </c>
      <c r="D797" s="133">
        <v>3350</v>
      </c>
      <c r="E797" s="134" t="s">
        <v>1122</v>
      </c>
      <c r="F797" s="55"/>
    </row>
    <row r="798" spans="2:6" x14ac:dyDescent="0.25">
      <c r="B798" s="131">
        <v>2147</v>
      </c>
      <c r="C798" s="132" t="s">
        <v>239</v>
      </c>
      <c r="D798" s="133">
        <v>2147</v>
      </c>
      <c r="E798" s="134" t="s">
        <v>239</v>
      </c>
      <c r="F798" s="55"/>
    </row>
    <row r="799" spans="2:6" x14ac:dyDescent="0.25">
      <c r="B799" s="131">
        <v>2147</v>
      </c>
      <c r="C799" s="132" t="s">
        <v>239</v>
      </c>
      <c r="D799" s="133">
        <v>813</v>
      </c>
      <c r="E799" s="134" t="s">
        <v>1123</v>
      </c>
      <c r="F799" s="55"/>
    </row>
    <row r="800" spans="2:6" x14ac:dyDescent="0.25">
      <c r="B800" s="131">
        <v>2147</v>
      </c>
      <c r="C800" s="132" t="s">
        <v>239</v>
      </c>
      <c r="D800" s="133">
        <v>815</v>
      </c>
      <c r="E800" s="134" t="s">
        <v>1124</v>
      </c>
      <c r="F800" s="55"/>
    </row>
    <row r="801" spans="2:6" x14ac:dyDescent="0.25">
      <c r="B801" s="131">
        <v>2147</v>
      </c>
      <c r="C801" s="132" t="s">
        <v>239</v>
      </c>
      <c r="D801" s="133">
        <v>818</v>
      </c>
      <c r="E801" s="134" t="s">
        <v>1125</v>
      </c>
      <c r="F801" s="55"/>
    </row>
    <row r="802" spans="2:6" x14ac:dyDescent="0.25">
      <c r="B802" s="131">
        <v>2147</v>
      </c>
      <c r="C802" s="132" t="s">
        <v>239</v>
      </c>
      <c r="D802" s="133">
        <v>4048</v>
      </c>
      <c r="E802" s="134" t="s">
        <v>1126</v>
      </c>
      <c r="F802" s="55"/>
    </row>
    <row r="803" spans="2:6" x14ac:dyDescent="0.25">
      <c r="B803" s="131">
        <v>2147</v>
      </c>
      <c r="C803" s="132" t="s">
        <v>239</v>
      </c>
      <c r="D803" s="133">
        <v>817</v>
      </c>
      <c r="E803" s="134" t="s">
        <v>1127</v>
      </c>
      <c r="F803" s="55"/>
    </row>
    <row r="804" spans="2:6" x14ac:dyDescent="0.25">
      <c r="B804" s="131">
        <v>2147</v>
      </c>
      <c r="C804" s="132" t="s">
        <v>239</v>
      </c>
      <c r="D804" s="133">
        <v>5433</v>
      </c>
      <c r="E804" s="134" t="s">
        <v>1128</v>
      </c>
      <c r="F804" s="55"/>
    </row>
    <row r="805" spans="2:6" x14ac:dyDescent="0.25">
      <c r="B805" s="131">
        <v>2147</v>
      </c>
      <c r="C805" s="132" t="s">
        <v>239</v>
      </c>
      <c r="D805" s="133">
        <v>820</v>
      </c>
      <c r="E805" s="134" t="s">
        <v>1129</v>
      </c>
      <c r="F805" s="55"/>
    </row>
    <row r="806" spans="2:6" x14ac:dyDescent="0.25">
      <c r="B806" s="131">
        <v>2147</v>
      </c>
      <c r="C806" s="132" t="s">
        <v>239</v>
      </c>
      <c r="D806" s="133">
        <v>814</v>
      </c>
      <c r="E806" s="134" t="s">
        <v>1130</v>
      </c>
      <c r="F806" s="55"/>
    </row>
    <row r="807" spans="2:6" x14ac:dyDescent="0.25">
      <c r="B807" s="131">
        <v>2147</v>
      </c>
      <c r="C807" s="132" t="s">
        <v>239</v>
      </c>
      <c r="D807" s="133">
        <v>4047</v>
      </c>
      <c r="E807" s="134" t="s">
        <v>1131</v>
      </c>
      <c r="F807" s="55"/>
    </row>
    <row r="808" spans="2:6" x14ac:dyDescent="0.25">
      <c r="B808" s="131">
        <v>2145</v>
      </c>
      <c r="C808" s="132" t="s">
        <v>241</v>
      </c>
      <c r="D808" s="133">
        <v>2145</v>
      </c>
      <c r="E808" s="134" t="s">
        <v>241</v>
      </c>
      <c r="F808" s="55"/>
    </row>
    <row r="809" spans="2:6" x14ac:dyDescent="0.25">
      <c r="B809" s="131">
        <v>2145</v>
      </c>
      <c r="C809" s="132" t="s">
        <v>241</v>
      </c>
      <c r="D809" s="133">
        <v>794</v>
      </c>
      <c r="E809" s="134" t="s">
        <v>1132</v>
      </c>
      <c r="F809" s="55"/>
    </row>
    <row r="810" spans="2:6" x14ac:dyDescent="0.25">
      <c r="B810" s="131">
        <v>2145</v>
      </c>
      <c r="C810" s="132" t="s">
        <v>241</v>
      </c>
      <c r="D810" s="133">
        <v>792</v>
      </c>
      <c r="E810" s="134" t="s">
        <v>1133</v>
      </c>
      <c r="F810" s="55"/>
    </row>
    <row r="811" spans="2:6" x14ac:dyDescent="0.25">
      <c r="B811" s="131">
        <v>2145</v>
      </c>
      <c r="C811" s="132" t="s">
        <v>241</v>
      </c>
      <c r="D811" s="133">
        <v>793</v>
      </c>
      <c r="E811" s="134" t="s">
        <v>1134</v>
      </c>
      <c r="F811" s="55"/>
    </row>
    <row r="812" spans="2:6" x14ac:dyDescent="0.25">
      <c r="B812" s="131">
        <v>2148</v>
      </c>
      <c r="C812" s="132" t="s">
        <v>359</v>
      </c>
      <c r="D812" s="133">
        <v>2148</v>
      </c>
      <c r="E812" s="134" t="s">
        <v>359</v>
      </c>
      <c r="F812" s="55"/>
    </row>
    <row r="813" spans="2:6" x14ac:dyDescent="0.25">
      <c r="B813" s="131">
        <v>2148</v>
      </c>
      <c r="C813" s="132" t="s">
        <v>359</v>
      </c>
      <c r="D813" s="133">
        <v>1298</v>
      </c>
      <c r="E813" s="134" t="s">
        <v>1135</v>
      </c>
      <c r="F813" s="55"/>
    </row>
    <row r="814" spans="2:6" x14ac:dyDescent="0.25">
      <c r="B814" s="131">
        <v>2148</v>
      </c>
      <c r="C814" s="132" t="s">
        <v>359</v>
      </c>
      <c r="D814" s="133">
        <v>5820</v>
      </c>
      <c r="E814" s="134" t="s">
        <v>1719</v>
      </c>
      <c r="F814" s="55"/>
    </row>
    <row r="815" spans="2:6" x14ac:dyDescent="0.25">
      <c r="B815" s="131">
        <v>2148</v>
      </c>
      <c r="C815" s="132" t="s">
        <v>359</v>
      </c>
      <c r="D815" s="133">
        <v>3168</v>
      </c>
      <c r="E815" s="134" t="s">
        <v>1136</v>
      </c>
      <c r="F815" s="55"/>
    </row>
    <row r="816" spans="2:6" x14ac:dyDescent="0.25">
      <c r="B816" s="131">
        <v>1968</v>
      </c>
      <c r="C816" s="132" t="s">
        <v>243</v>
      </c>
      <c r="D816" s="133">
        <v>1968</v>
      </c>
      <c r="E816" s="134" t="s">
        <v>243</v>
      </c>
      <c r="F816" s="55"/>
    </row>
    <row r="817" spans="2:6" x14ac:dyDescent="0.25">
      <c r="B817" s="131">
        <v>1968</v>
      </c>
      <c r="C817" s="132" t="s">
        <v>243</v>
      </c>
      <c r="D817" s="133">
        <v>5874</v>
      </c>
      <c r="E817" s="134" t="s">
        <v>1720</v>
      </c>
      <c r="F817" s="55"/>
    </row>
    <row r="818" spans="2:6" x14ac:dyDescent="0.25">
      <c r="B818" s="131">
        <v>1968</v>
      </c>
      <c r="C818" s="132" t="s">
        <v>243</v>
      </c>
      <c r="D818" s="133">
        <v>214</v>
      </c>
      <c r="E818" s="134" t="s">
        <v>1137</v>
      </c>
      <c r="F818" s="55"/>
    </row>
    <row r="819" spans="2:6" x14ac:dyDescent="0.25">
      <c r="B819" s="131">
        <v>1968</v>
      </c>
      <c r="C819" s="132" t="s">
        <v>243</v>
      </c>
      <c r="D819" s="133">
        <v>215</v>
      </c>
      <c r="E819" s="134" t="s">
        <v>1138</v>
      </c>
      <c r="F819" s="55"/>
    </row>
    <row r="820" spans="2:6" x14ac:dyDescent="0.25">
      <c r="B820" s="131">
        <v>2198</v>
      </c>
      <c r="C820" s="132" t="s">
        <v>244</v>
      </c>
      <c r="D820" s="133">
        <v>2198</v>
      </c>
      <c r="E820" s="134" t="s">
        <v>244</v>
      </c>
      <c r="F820" s="55"/>
    </row>
    <row r="821" spans="2:6" x14ac:dyDescent="0.25">
      <c r="B821" s="131">
        <v>2198</v>
      </c>
      <c r="C821" s="132" t="s">
        <v>244</v>
      </c>
      <c r="D821" s="133">
        <v>1020</v>
      </c>
      <c r="E821" s="134" t="s">
        <v>1139</v>
      </c>
      <c r="F821" s="55"/>
    </row>
    <row r="822" spans="2:6" x14ac:dyDescent="0.25">
      <c r="B822" s="131">
        <v>2198</v>
      </c>
      <c r="C822" s="132" t="s">
        <v>244</v>
      </c>
      <c r="D822" s="133">
        <v>1022</v>
      </c>
      <c r="E822" s="134" t="s">
        <v>1140</v>
      </c>
      <c r="F822" s="55"/>
    </row>
    <row r="823" spans="2:6" x14ac:dyDescent="0.25">
      <c r="B823" s="131">
        <v>2198</v>
      </c>
      <c r="C823" s="132" t="s">
        <v>244</v>
      </c>
      <c r="D823" s="133">
        <v>4481</v>
      </c>
      <c r="E823" s="134" t="s">
        <v>1141</v>
      </c>
      <c r="F823" s="55"/>
    </row>
    <row r="824" spans="2:6" x14ac:dyDescent="0.25">
      <c r="B824" s="131">
        <v>2198</v>
      </c>
      <c r="C824" s="132" t="s">
        <v>244</v>
      </c>
      <c r="D824" s="133">
        <v>1021</v>
      </c>
      <c r="E824" s="134" t="s">
        <v>1142</v>
      </c>
      <c r="F824" s="55"/>
    </row>
    <row r="825" spans="2:6" x14ac:dyDescent="0.25">
      <c r="B825" s="131">
        <v>2199</v>
      </c>
      <c r="C825" s="132" t="s">
        <v>246</v>
      </c>
      <c r="D825" s="133">
        <v>2199</v>
      </c>
      <c r="E825" s="134" t="s">
        <v>246</v>
      </c>
      <c r="F825" s="55"/>
    </row>
    <row r="826" spans="2:6" x14ac:dyDescent="0.25">
      <c r="B826" s="131">
        <v>2199</v>
      </c>
      <c r="C826" s="132" t="s">
        <v>1143</v>
      </c>
      <c r="D826" s="133">
        <v>1023</v>
      </c>
      <c r="E826" s="134" t="s">
        <v>1144</v>
      </c>
      <c r="F826" s="55"/>
    </row>
    <row r="827" spans="2:6" x14ac:dyDescent="0.25">
      <c r="B827" s="131">
        <v>2199</v>
      </c>
      <c r="C827" s="132" t="s">
        <v>1143</v>
      </c>
      <c r="D827" s="133">
        <v>1019</v>
      </c>
      <c r="E827" s="134" t="s">
        <v>1145</v>
      </c>
      <c r="F827" s="55"/>
    </row>
    <row r="828" spans="2:6" x14ac:dyDescent="0.25">
      <c r="B828" s="131">
        <v>2254</v>
      </c>
      <c r="C828" s="132" t="s">
        <v>248</v>
      </c>
      <c r="D828" s="133">
        <v>2254</v>
      </c>
      <c r="E828" s="134" t="s">
        <v>248</v>
      </c>
      <c r="F828" s="55"/>
    </row>
    <row r="829" spans="2:6" x14ac:dyDescent="0.25">
      <c r="B829" s="131">
        <v>2254</v>
      </c>
      <c r="C829" s="132" t="s">
        <v>248</v>
      </c>
      <c r="D829" s="133">
        <v>1335</v>
      </c>
      <c r="E829" s="134" t="s">
        <v>1146</v>
      </c>
      <c r="F829" s="55"/>
    </row>
    <row r="830" spans="2:6" x14ac:dyDescent="0.25">
      <c r="B830" s="131">
        <v>2254</v>
      </c>
      <c r="C830" s="132" t="s">
        <v>248</v>
      </c>
      <c r="D830" s="133">
        <v>5831</v>
      </c>
      <c r="E830" s="134" t="s">
        <v>1721</v>
      </c>
      <c r="F830" s="55"/>
    </row>
    <row r="831" spans="2:6" x14ac:dyDescent="0.25">
      <c r="B831" s="131">
        <v>2254</v>
      </c>
      <c r="C831" s="132" t="s">
        <v>248</v>
      </c>
      <c r="D831" s="133">
        <v>1336</v>
      </c>
      <c r="E831" s="134" t="s">
        <v>1147</v>
      </c>
      <c r="F831" s="55"/>
    </row>
    <row r="832" spans="2:6" x14ac:dyDescent="0.25">
      <c r="B832" s="131">
        <v>2254</v>
      </c>
      <c r="C832" s="132" t="s">
        <v>248</v>
      </c>
      <c r="D832" s="133">
        <v>1216</v>
      </c>
      <c r="E832" s="134" t="s">
        <v>1148</v>
      </c>
      <c r="F832" s="55"/>
    </row>
    <row r="833" spans="2:6" x14ac:dyDescent="0.25">
      <c r="B833" s="131">
        <v>2254</v>
      </c>
      <c r="C833" s="132" t="s">
        <v>248</v>
      </c>
      <c r="D833" s="133">
        <v>1217</v>
      </c>
      <c r="E833" s="134" t="s">
        <v>1149</v>
      </c>
      <c r="F833" s="55"/>
    </row>
    <row r="834" spans="2:6" x14ac:dyDescent="0.25">
      <c r="B834" s="131">
        <v>2254</v>
      </c>
      <c r="C834" s="132" t="s">
        <v>248</v>
      </c>
      <c r="D834" s="133">
        <v>1218</v>
      </c>
      <c r="E834" s="134" t="s">
        <v>1150</v>
      </c>
      <c r="F834" s="55"/>
    </row>
    <row r="835" spans="2:6" x14ac:dyDescent="0.25">
      <c r="B835" s="131">
        <v>2254</v>
      </c>
      <c r="C835" s="132" t="s">
        <v>248</v>
      </c>
      <c r="D835" s="133">
        <v>4342</v>
      </c>
      <c r="E835" s="134" t="s">
        <v>1151</v>
      </c>
      <c r="F835" s="55"/>
    </row>
    <row r="836" spans="2:6" x14ac:dyDescent="0.25">
      <c r="B836" s="131">
        <v>2254</v>
      </c>
      <c r="C836" s="132" t="s">
        <v>248</v>
      </c>
      <c r="D836" s="133">
        <v>1219</v>
      </c>
      <c r="E836" s="134" t="s">
        <v>1152</v>
      </c>
      <c r="F836" s="55"/>
    </row>
    <row r="837" spans="2:6" x14ac:dyDescent="0.25">
      <c r="B837" s="131">
        <v>2254</v>
      </c>
      <c r="C837" s="132" t="s">
        <v>248</v>
      </c>
      <c r="D837" s="133">
        <v>1221</v>
      </c>
      <c r="E837" s="134" t="s">
        <v>611</v>
      </c>
      <c r="F837" s="55"/>
    </row>
    <row r="838" spans="2:6" x14ac:dyDescent="0.25">
      <c r="B838" s="131">
        <v>2254</v>
      </c>
      <c r="C838" s="132" t="s">
        <v>248</v>
      </c>
      <c r="D838" s="133">
        <v>1222</v>
      </c>
      <c r="E838" s="134" t="s">
        <v>1153</v>
      </c>
      <c r="F838" s="55"/>
    </row>
    <row r="839" spans="2:6" x14ac:dyDescent="0.25">
      <c r="B839" s="131">
        <v>1966</v>
      </c>
      <c r="C839" s="132" t="s">
        <v>250</v>
      </c>
      <c r="D839" s="133">
        <v>1966</v>
      </c>
      <c r="E839" s="134" t="s">
        <v>250</v>
      </c>
      <c r="F839" s="55"/>
    </row>
    <row r="840" spans="2:6" x14ac:dyDescent="0.25">
      <c r="B840" s="131">
        <v>1966</v>
      </c>
      <c r="C840" s="132" t="s">
        <v>250</v>
      </c>
      <c r="D840" s="133">
        <v>4690</v>
      </c>
      <c r="E840" s="134" t="s">
        <v>1154</v>
      </c>
      <c r="F840" s="55"/>
    </row>
    <row r="841" spans="2:6" x14ac:dyDescent="0.25">
      <c r="B841" s="131">
        <v>1966</v>
      </c>
      <c r="C841" s="132" t="s">
        <v>250</v>
      </c>
      <c r="D841" s="133">
        <v>204</v>
      </c>
      <c r="E841" s="134" t="s">
        <v>1155</v>
      </c>
      <c r="F841" s="55"/>
    </row>
    <row r="842" spans="2:6" x14ac:dyDescent="0.25">
      <c r="B842" s="131">
        <v>1966</v>
      </c>
      <c r="C842" s="132" t="s">
        <v>250</v>
      </c>
      <c r="D842" s="133">
        <v>205</v>
      </c>
      <c r="E842" s="134" t="s">
        <v>1156</v>
      </c>
      <c r="F842" s="55"/>
    </row>
    <row r="843" spans="2:6" x14ac:dyDescent="0.25">
      <c r="B843" s="131">
        <v>1966</v>
      </c>
      <c r="C843" s="132" t="s">
        <v>250</v>
      </c>
      <c r="D843" s="133">
        <v>208</v>
      </c>
      <c r="E843" s="134" t="s">
        <v>1157</v>
      </c>
      <c r="F843" s="55"/>
    </row>
    <row r="844" spans="2:6" x14ac:dyDescent="0.25">
      <c r="B844" s="131">
        <v>1966</v>
      </c>
      <c r="C844" s="132" t="s">
        <v>250</v>
      </c>
      <c r="D844" s="133">
        <v>209</v>
      </c>
      <c r="E844" s="134" t="s">
        <v>1158</v>
      </c>
      <c r="F844" s="55"/>
    </row>
    <row r="845" spans="2:6" x14ac:dyDescent="0.25">
      <c r="B845" s="131">
        <v>2004</v>
      </c>
      <c r="C845" s="132" t="s">
        <v>360</v>
      </c>
      <c r="D845" s="133">
        <v>2004</v>
      </c>
      <c r="E845" s="134" t="s">
        <v>360</v>
      </c>
      <c r="F845" s="55"/>
    </row>
    <row r="846" spans="2:6" x14ac:dyDescent="0.25">
      <c r="B846" s="131">
        <v>1924</v>
      </c>
      <c r="C846" s="132" t="s">
        <v>252</v>
      </c>
      <c r="D846" s="133">
        <v>1924</v>
      </c>
      <c r="E846" s="134" t="s">
        <v>252</v>
      </c>
      <c r="F846" s="55"/>
    </row>
    <row r="847" spans="2:6" x14ac:dyDescent="0.25">
      <c r="B847" s="131">
        <v>1924</v>
      </c>
      <c r="C847" s="132" t="s">
        <v>252</v>
      </c>
      <c r="D847" s="133">
        <v>5649</v>
      </c>
      <c r="E847" s="134" t="s">
        <v>1159</v>
      </c>
      <c r="F847" s="55"/>
    </row>
    <row r="848" spans="2:6" x14ac:dyDescent="0.25">
      <c r="B848" s="131">
        <v>1924</v>
      </c>
      <c r="C848" s="132" t="s">
        <v>252</v>
      </c>
      <c r="D848" s="133">
        <v>3530</v>
      </c>
      <c r="E848" s="134" t="s">
        <v>1160</v>
      </c>
      <c r="F848" s="55"/>
    </row>
    <row r="849" spans="2:6" x14ac:dyDescent="0.25">
      <c r="B849" s="131">
        <v>1924</v>
      </c>
      <c r="C849" s="132" t="s">
        <v>252</v>
      </c>
      <c r="D849" s="133">
        <v>4762</v>
      </c>
      <c r="E849" s="134" t="s">
        <v>1161</v>
      </c>
      <c r="F849" s="55"/>
    </row>
    <row r="850" spans="2:6" x14ac:dyDescent="0.25">
      <c r="B850" s="131">
        <v>1924</v>
      </c>
      <c r="C850" s="132" t="s">
        <v>252</v>
      </c>
      <c r="D850" s="133">
        <v>5451</v>
      </c>
      <c r="E850" s="134" t="s">
        <v>1162</v>
      </c>
      <c r="F850" s="55"/>
    </row>
    <row r="851" spans="2:6" x14ac:dyDescent="0.25">
      <c r="B851" s="131">
        <v>1924</v>
      </c>
      <c r="C851" s="132" t="s">
        <v>252</v>
      </c>
      <c r="D851" s="133">
        <v>65</v>
      </c>
      <c r="E851" s="134" t="s">
        <v>1163</v>
      </c>
      <c r="F851" s="55"/>
    </row>
    <row r="852" spans="2:6" x14ac:dyDescent="0.25">
      <c r="B852" s="131">
        <v>1924</v>
      </c>
      <c r="C852" s="132" t="s">
        <v>252</v>
      </c>
      <c r="D852" s="133">
        <v>4475</v>
      </c>
      <c r="E852" s="134" t="s">
        <v>68</v>
      </c>
      <c r="F852" s="55"/>
    </row>
    <row r="853" spans="2:6" x14ac:dyDescent="0.25">
      <c r="B853" s="131">
        <v>1924</v>
      </c>
      <c r="C853" s="132" t="s">
        <v>252</v>
      </c>
      <c r="D853" s="133">
        <v>85</v>
      </c>
      <c r="E853" s="134" t="s">
        <v>1164</v>
      </c>
      <c r="F853" s="55"/>
    </row>
    <row r="854" spans="2:6" x14ac:dyDescent="0.25">
      <c r="B854" s="131">
        <v>1924</v>
      </c>
      <c r="C854" s="132" t="s">
        <v>252</v>
      </c>
      <c r="D854" s="133">
        <v>4226</v>
      </c>
      <c r="E854" s="134" t="s">
        <v>80</v>
      </c>
      <c r="F854" s="55"/>
    </row>
    <row r="855" spans="2:6" x14ac:dyDescent="0.25">
      <c r="B855" s="131">
        <v>1924</v>
      </c>
      <c r="C855" s="132" t="s">
        <v>252</v>
      </c>
      <c r="D855" s="133">
        <v>4223</v>
      </c>
      <c r="E855" s="134" t="s">
        <v>82</v>
      </c>
      <c r="F855" s="55"/>
    </row>
    <row r="856" spans="2:6" x14ac:dyDescent="0.25">
      <c r="B856" s="131">
        <v>1924</v>
      </c>
      <c r="C856" s="132" t="s">
        <v>252</v>
      </c>
      <c r="D856" s="133">
        <v>4763</v>
      </c>
      <c r="E856" s="134" t="s">
        <v>1165</v>
      </c>
      <c r="F856" s="55"/>
    </row>
    <row r="857" spans="2:6" x14ac:dyDescent="0.25">
      <c r="B857" s="131">
        <v>1924</v>
      </c>
      <c r="C857" s="132" t="s">
        <v>252</v>
      </c>
      <c r="D857" s="133">
        <v>4715</v>
      </c>
      <c r="E857" s="134" t="s">
        <v>1166</v>
      </c>
      <c r="F857" s="55"/>
    </row>
    <row r="858" spans="2:6" x14ac:dyDescent="0.25">
      <c r="B858" s="131">
        <v>1924</v>
      </c>
      <c r="C858" s="132" t="s">
        <v>252</v>
      </c>
      <c r="D858" s="133">
        <v>4764</v>
      </c>
      <c r="E858" s="134" t="s">
        <v>1167</v>
      </c>
      <c r="F858" s="55"/>
    </row>
    <row r="859" spans="2:6" x14ac:dyDescent="0.25">
      <c r="B859" s="131">
        <v>1924</v>
      </c>
      <c r="C859" s="132" t="s">
        <v>252</v>
      </c>
      <c r="D859" s="133">
        <v>4765</v>
      </c>
      <c r="E859" s="134" t="s">
        <v>1168</v>
      </c>
      <c r="F859" s="55"/>
    </row>
    <row r="860" spans="2:6" x14ac:dyDescent="0.25">
      <c r="B860" s="131">
        <v>1924</v>
      </c>
      <c r="C860" s="132" t="s">
        <v>252</v>
      </c>
      <c r="D860" s="133">
        <v>4369</v>
      </c>
      <c r="E860" s="134" t="s">
        <v>166</v>
      </c>
      <c r="F860" s="55"/>
    </row>
    <row r="861" spans="2:6" x14ac:dyDescent="0.25">
      <c r="B861" s="131">
        <v>1924</v>
      </c>
      <c r="C861" s="132" t="s">
        <v>252</v>
      </c>
      <c r="D861" s="133">
        <v>4005</v>
      </c>
      <c r="E861" s="134" t="s">
        <v>1169</v>
      </c>
      <c r="F861" s="55"/>
    </row>
    <row r="862" spans="2:6" x14ac:dyDescent="0.25">
      <c r="B862" s="131">
        <v>1924</v>
      </c>
      <c r="C862" s="132" t="s">
        <v>252</v>
      </c>
      <c r="D862" s="133">
        <v>86</v>
      </c>
      <c r="E862" s="134" t="s">
        <v>1170</v>
      </c>
      <c r="F862" s="55"/>
    </row>
    <row r="863" spans="2:6" x14ac:dyDescent="0.25">
      <c r="B863" s="131">
        <v>1924</v>
      </c>
      <c r="C863" s="132" t="s">
        <v>252</v>
      </c>
      <c r="D863" s="133">
        <v>1264</v>
      </c>
      <c r="E863" s="134" t="s">
        <v>1171</v>
      </c>
      <c r="F863" s="55"/>
    </row>
    <row r="864" spans="2:6" x14ac:dyDescent="0.25">
      <c r="B864" s="131">
        <v>1924</v>
      </c>
      <c r="C864" s="132" t="s">
        <v>252</v>
      </c>
      <c r="D864" s="133">
        <v>4004</v>
      </c>
      <c r="E864" s="134" t="s">
        <v>1172</v>
      </c>
      <c r="F864" s="55"/>
    </row>
    <row r="865" spans="2:6" x14ac:dyDescent="0.25">
      <c r="B865" s="131">
        <v>1924</v>
      </c>
      <c r="C865" s="132" t="s">
        <v>252</v>
      </c>
      <c r="D865" s="133">
        <v>3342</v>
      </c>
      <c r="E865" s="134" t="s">
        <v>1173</v>
      </c>
      <c r="F865" s="55"/>
    </row>
    <row r="866" spans="2:6" x14ac:dyDescent="0.25">
      <c r="B866" s="131">
        <v>1924</v>
      </c>
      <c r="C866" s="132" t="s">
        <v>252</v>
      </c>
      <c r="D866" s="133">
        <v>4766</v>
      </c>
      <c r="E866" s="134" t="s">
        <v>1174</v>
      </c>
      <c r="F866" s="55"/>
    </row>
    <row r="867" spans="2:6" x14ac:dyDescent="0.25">
      <c r="B867" s="131">
        <v>1924</v>
      </c>
      <c r="C867" s="132" t="s">
        <v>252</v>
      </c>
      <c r="D867" s="133">
        <v>87</v>
      </c>
      <c r="E867" s="134" t="s">
        <v>1175</v>
      </c>
      <c r="F867" s="55"/>
    </row>
    <row r="868" spans="2:6" x14ac:dyDescent="0.25">
      <c r="B868" s="131">
        <v>1924</v>
      </c>
      <c r="C868" s="132" t="s">
        <v>252</v>
      </c>
      <c r="D868" s="133">
        <v>76</v>
      </c>
      <c r="E868" s="134" t="s">
        <v>883</v>
      </c>
      <c r="F868" s="55"/>
    </row>
    <row r="869" spans="2:6" x14ac:dyDescent="0.25">
      <c r="B869" s="131">
        <v>1924</v>
      </c>
      <c r="C869" s="132" t="s">
        <v>252</v>
      </c>
      <c r="D869" s="133">
        <v>4767</v>
      </c>
      <c r="E869" s="134" t="s">
        <v>1176</v>
      </c>
      <c r="F869" s="55"/>
    </row>
    <row r="870" spans="2:6" x14ac:dyDescent="0.25">
      <c r="B870" s="131">
        <v>1924</v>
      </c>
      <c r="C870" s="132" t="s">
        <v>252</v>
      </c>
      <c r="D870" s="133">
        <v>84</v>
      </c>
      <c r="E870" s="134" t="s">
        <v>1177</v>
      </c>
      <c r="F870" s="55"/>
    </row>
    <row r="871" spans="2:6" x14ac:dyDescent="0.25">
      <c r="B871" s="131">
        <v>1924</v>
      </c>
      <c r="C871" s="132" t="s">
        <v>252</v>
      </c>
      <c r="D871" s="133">
        <v>4713</v>
      </c>
      <c r="E871" s="134" t="s">
        <v>1178</v>
      </c>
      <c r="F871" s="55"/>
    </row>
    <row r="872" spans="2:6" x14ac:dyDescent="0.25">
      <c r="B872" s="131">
        <v>1924</v>
      </c>
      <c r="C872" s="132" t="s">
        <v>252</v>
      </c>
      <c r="D872" s="133">
        <v>2733</v>
      </c>
      <c r="E872" s="134" t="s">
        <v>1179</v>
      </c>
      <c r="F872" s="55"/>
    </row>
    <row r="873" spans="2:6" x14ac:dyDescent="0.25">
      <c r="B873" s="131">
        <v>1924</v>
      </c>
      <c r="C873" s="132" t="s">
        <v>252</v>
      </c>
      <c r="D873" s="133">
        <v>3198</v>
      </c>
      <c r="E873" s="134" t="s">
        <v>1180</v>
      </c>
      <c r="F873" s="55"/>
    </row>
    <row r="874" spans="2:6" x14ac:dyDescent="0.25">
      <c r="B874" s="131">
        <v>1924</v>
      </c>
      <c r="C874" s="132" t="s">
        <v>252</v>
      </c>
      <c r="D874" s="133">
        <v>78</v>
      </c>
      <c r="E874" s="134" t="s">
        <v>1181</v>
      </c>
      <c r="F874" s="55"/>
    </row>
    <row r="875" spans="2:6" x14ac:dyDescent="0.25">
      <c r="B875" s="131">
        <v>1924</v>
      </c>
      <c r="C875" s="132" t="s">
        <v>252</v>
      </c>
      <c r="D875" s="133">
        <v>4714</v>
      </c>
      <c r="E875" s="134" t="s">
        <v>1182</v>
      </c>
      <c r="F875" s="55"/>
    </row>
    <row r="876" spans="2:6" x14ac:dyDescent="0.25">
      <c r="B876" s="131">
        <v>1924</v>
      </c>
      <c r="C876" s="132" t="s">
        <v>252</v>
      </c>
      <c r="D876" s="133">
        <v>79</v>
      </c>
      <c r="E876" s="134" t="s">
        <v>1183</v>
      </c>
      <c r="F876" s="55"/>
    </row>
    <row r="877" spans="2:6" x14ac:dyDescent="0.25">
      <c r="B877" s="131">
        <v>1924</v>
      </c>
      <c r="C877" s="132" t="s">
        <v>252</v>
      </c>
      <c r="D877" s="133">
        <v>72</v>
      </c>
      <c r="E877" s="134" t="s">
        <v>1184</v>
      </c>
      <c r="F877" s="55"/>
    </row>
    <row r="878" spans="2:6" x14ac:dyDescent="0.25">
      <c r="B878" s="131">
        <v>1996</v>
      </c>
      <c r="C878" s="132" t="s">
        <v>253</v>
      </c>
      <c r="D878" s="133">
        <v>1996</v>
      </c>
      <c r="E878" s="134" t="s">
        <v>253</v>
      </c>
      <c r="F878" s="55"/>
    </row>
    <row r="879" spans="2:6" x14ac:dyDescent="0.25">
      <c r="B879" s="131">
        <v>1996</v>
      </c>
      <c r="C879" s="132" t="s">
        <v>253</v>
      </c>
      <c r="D879" s="133">
        <v>296</v>
      </c>
      <c r="E879" s="134" t="s">
        <v>1185</v>
      </c>
      <c r="F879" s="55"/>
    </row>
    <row r="880" spans="2:6" x14ac:dyDescent="0.25">
      <c r="B880" s="131">
        <v>1996</v>
      </c>
      <c r="C880" s="132" t="s">
        <v>253</v>
      </c>
      <c r="D880" s="133">
        <v>297</v>
      </c>
      <c r="E880" s="134" t="s">
        <v>1186</v>
      </c>
      <c r="F880" s="55"/>
    </row>
    <row r="881" spans="2:6" x14ac:dyDescent="0.25">
      <c r="B881" s="131">
        <v>2061</v>
      </c>
      <c r="C881" s="132" t="s">
        <v>255</v>
      </c>
      <c r="D881" s="133">
        <v>2061</v>
      </c>
      <c r="E881" s="134" t="s">
        <v>255</v>
      </c>
      <c r="F881" s="55"/>
    </row>
    <row r="882" spans="2:6" x14ac:dyDescent="0.25">
      <c r="B882" s="131">
        <v>2061</v>
      </c>
      <c r="C882" s="132" t="s">
        <v>255</v>
      </c>
      <c r="D882" s="133">
        <v>1289</v>
      </c>
      <c r="E882" s="134" t="s">
        <v>1187</v>
      </c>
      <c r="F882" s="55"/>
    </row>
    <row r="883" spans="2:6" x14ac:dyDescent="0.25">
      <c r="B883" s="131">
        <v>2141</v>
      </c>
      <c r="C883" s="132" t="s">
        <v>257</v>
      </c>
      <c r="D883" s="133">
        <v>2141</v>
      </c>
      <c r="E883" s="134" t="s">
        <v>257</v>
      </c>
      <c r="F883" s="55"/>
    </row>
    <row r="884" spans="2:6" x14ac:dyDescent="0.25">
      <c r="B884" s="131">
        <v>2141</v>
      </c>
      <c r="C884" s="132" t="s">
        <v>257</v>
      </c>
      <c r="D884" s="133">
        <v>726</v>
      </c>
      <c r="E884" s="134" t="s">
        <v>1188</v>
      </c>
      <c r="F884" s="55"/>
    </row>
    <row r="885" spans="2:6" x14ac:dyDescent="0.25">
      <c r="B885" s="131">
        <v>2141</v>
      </c>
      <c r="C885" s="132" t="s">
        <v>257</v>
      </c>
      <c r="D885" s="133">
        <v>724</v>
      </c>
      <c r="E885" s="134" t="s">
        <v>1189</v>
      </c>
      <c r="F885" s="55"/>
    </row>
    <row r="886" spans="2:6" x14ac:dyDescent="0.25">
      <c r="B886" s="131">
        <v>2141</v>
      </c>
      <c r="C886" s="132" t="s">
        <v>257</v>
      </c>
      <c r="D886" s="133">
        <v>725</v>
      </c>
      <c r="E886" s="134" t="s">
        <v>1190</v>
      </c>
      <c r="F886" s="55"/>
    </row>
    <row r="887" spans="2:6" x14ac:dyDescent="0.25">
      <c r="B887" s="131">
        <v>2141</v>
      </c>
      <c r="C887" s="132" t="s">
        <v>257</v>
      </c>
      <c r="D887" s="133">
        <v>3146</v>
      </c>
      <c r="E887" s="134" t="s">
        <v>1191</v>
      </c>
      <c r="F887" s="55"/>
    </row>
    <row r="888" spans="2:6" x14ac:dyDescent="0.25">
      <c r="B888" s="131">
        <v>2214</v>
      </c>
      <c r="C888" s="132" t="s">
        <v>259</v>
      </c>
      <c r="D888" s="133">
        <v>2214</v>
      </c>
      <c r="E888" s="134" t="s">
        <v>259</v>
      </c>
      <c r="F888" s="55"/>
    </row>
    <row r="889" spans="2:6" x14ac:dyDescent="0.25">
      <c r="B889" s="131">
        <v>2214</v>
      </c>
      <c r="C889" s="132" t="s">
        <v>259</v>
      </c>
      <c r="D889" s="133">
        <v>3365</v>
      </c>
      <c r="E889" s="134" t="s">
        <v>182</v>
      </c>
      <c r="F889" s="55"/>
    </row>
    <row r="890" spans="2:6" x14ac:dyDescent="0.25">
      <c r="B890" s="131">
        <v>2143</v>
      </c>
      <c r="C890" s="132" t="s">
        <v>261</v>
      </c>
      <c r="D890" s="133">
        <v>2143</v>
      </c>
      <c r="E890" s="134" t="s">
        <v>261</v>
      </c>
      <c r="F890" s="55"/>
    </row>
    <row r="891" spans="2:6" x14ac:dyDescent="0.25">
      <c r="B891" s="131">
        <v>2143</v>
      </c>
      <c r="C891" s="132" t="s">
        <v>261</v>
      </c>
      <c r="D891" s="133">
        <v>656</v>
      </c>
      <c r="E891" s="134" t="s">
        <v>1722</v>
      </c>
      <c r="F891" s="55"/>
    </row>
    <row r="892" spans="2:6" x14ac:dyDescent="0.25">
      <c r="B892" s="131">
        <v>2143</v>
      </c>
      <c r="C892" s="132" t="s">
        <v>261</v>
      </c>
      <c r="D892" s="133">
        <v>5620</v>
      </c>
      <c r="E892" s="134" t="s">
        <v>1192</v>
      </c>
      <c r="F892" s="55"/>
    </row>
    <row r="893" spans="2:6" x14ac:dyDescent="0.25">
      <c r="B893" s="131">
        <v>2143</v>
      </c>
      <c r="C893" s="132" t="s">
        <v>261</v>
      </c>
      <c r="D893" s="133">
        <v>788</v>
      </c>
      <c r="E893" s="134" t="s">
        <v>1193</v>
      </c>
      <c r="F893" s="55"/>
    </row>
    <row r="894" spans="2:6" x14ac:dyDescent="0.25">
      <c r="B894" s="131">
        <v>2143</v>
      </c>
      <c r="C894" s="132" t="s">
        <v>261</v>
      </c>
      <c r="D894" s="133">
        <v>809</v>
      </c>
      <c r="E894" s="134" t="s">
        <v>1194</v>
      </c>
      <c r="F894" s="55"/>
    </row>
    <row r="895" spans="2:6" x14ac:dyDescent="0.25">
      <c r="B895" s="131">
        <v>2143</v>
      </c>
      <c r="C895" s="132" t="s">
        <v>261</v>
      </c>
      <c r="D895" s="133">
        <v>789</v>
      </c>
      <c r="E895" s="134" t="s">
        <v>1195</v>
      </c>
      <c r="F895" s="55"/>
    </row>
    <row r="896" spans="2:6" x14ac:dyDescent="0.25">
      <c r="B896" s="131">
        <v>2143</v>
      </c>
      <c r="C896" s="132" t="s">
        <v>261</v>
      </c>
      <c r="D896" s="133">
        <v>717</v>
      </c>
      <c r="E896" s="134" t="s">
        <v>1723</v>
      </c>
      <c r="F896" s="55"/>
    </row>
    <row r="897" spans="2:6" x14ac:dyDescent="0.25">
      <c r="B897" s="131">
        <v>4131</v>
      </c>
      <c r="C897" s="132" t="s">
        <v>263</v>
      </c>
      <c r="D897" s="133">
        <v>4131</v>
      </c>
      <c r="E897" s="134" t="s">
        <v>263</v>
      </c>
      <c r="F897" s="55"/>
    </row>
    <row r="898" spans="2:6" x14ac:dyDescent="0.25">
      <c r="B898" s="131">
        <v>4131</v>
      </c>
      <c r="C898" s="132" t="s">
        <v>263</v>
      </c>
      <c r="D898" s="133">
        <v>1093</v>
      </c>
      <c r="E898" s="134" t="s">
        <v>1196</v>
      </c>
      <c r="F898" s="55"/>
    </row>
    <row r="899" spans="2:6" x14ac:dyDescent="0.25">
      <c r="B899" s="131">
        <v>4131</v>
      </c>
      <c r="C899" s="132" t="s">
        <v>263</v>
      </c>
      <c r="D899" s="133">
        <v>1097</v>
      </c>
      <c r="E899" s="134" t="s">
        <v>1197</v>
      </c>
      <c r="F899" s="55"/>
    </row>
    <row r="900" spans="2:6" x14ac:dyDescent="0.25">
      <c r="B900" s="131">
        <v>4131</v>
      </c>
      <c r="C900" s="132" t="s">
        <v>263</v>
      </c>
      <c r="D900" s="133">
        <v>1098</v>
      </c>
      <c r="E900" s="134" t="s">
        <v>1198</v>
      </c>
      <c r="F900" s="55"/>
    </row>
    <row r="901" spans="2:6" x14ac:dyDescent="0.25">
      <c r="B901" s="131">
        <v>4131</v>
      </c>
      <c r="C901" s="132" t="s">
        <v>263</v>
      </c>
      <c r="D901" s="133">
        <v>5250</v>
      </c>
      <c r="E901" s="134" t="s">
        <v>1199</v>
      </c>
      <c r="F901" s="55"/>
    </row>
    <row r="902" spans="2:6" x14ac:dyDescent="0.25">
      <c r="B902" s="131">
        <v>4131</v>
      </c>
      <c r="C902" s="132" t="s">
        <v>263</v>
      </c>
      <c r="D902" s="133">
        <v>1095</v>
      </c>
      <c r="E902" s="134" t="s">
        <v>170</v>
      </c>
      <c r="F902" s="55"/>
    </row>
    <row r="903" spans="2:6" x14ac:dyDescent="0.25">
      <c r="B903" s="131">
        <v>4131</v>
      </c>
      <c r="C903" s="132" t="s">
        <v>263</v>
      </c>
      <c r="D903" s="133">
        <v>1101</v>
      </c>
      <c r="E903" s="134" t="s">
        <v>1200</v>
      </c>
      <c r="F903" s="55"/>
    </row>
    <row r="904" spans="2:6" x14ac:dyDescent="0.25">
      <c r="B904" s="131">
        <v>4131</v>
      </c>
      <c r="C904" s="132" t="s">
        <v>263</v>
      </c>
      <c r="D904" s="133">
        <v>1100</v>
      </c>
      <c r="E904" s="134" t="s">
        <v>1201</v>
      </c>
      <c r="F904" s="55"/>
    </row>
    <row r="905" spans="2:6" x14ac:dyDescent="0.25">
      <c r="B905" s="131">
        <v>2230</v>
      </c>
      <c r="C905" s="132" t="s">
        <v>361</v>
      </c>
      <c r="D905" s="133">
        <v>2230</v>
      </c>
      <c r="E905" s="134" t="s">
        <v>361</v>
      </c>
      <c r="F905" s="55"/>
    </row>
    <row r="906" spans="2:6" x14ac:dyDescent="0.25">
      <c r="B906" s="131">
        <v>2110</v>
      </c>
      <c r="C906" s="132" t="s">
        <v>265</v>
      </c>
      <c r="D906" s="133">
        <v>2110</v>
      </c>
      <c r="E906" s="134" t="s">
        <v>265</v>
      </c>
      <c r="F906" s="55"/>
    </row>
    <row r="907" spans="2:6" x14ac:dyDescent="0.25">
      <c r="B907" s="131">
        <v>2110</v>
      </c>
      <c r="C907" s="132" t="s">
        <v>265</v>
      </c>
      <c r="D907" s="133">
        <v>702</v>
      </c>
      <c r="E907" s="134" t="s">
        <v>1202</v>
      </c>
      <c r="F907" s="55"/>
    </row>
    <row r="908" spans="2:6" x14ac:dyDescent="0.25">
      <c r="B908" s="131">
        <v>2110</v>
      </c>
      <c r="C908" s="132" t="s">
        <v>265</v>
      </c>
      <c r="D908" s="133">
        <v>704</v>
      </c>
      <c r="E908" s="134" t="s">
        <v>1203</v>
      </c>
      <c r="F908" s="55"/>
    </row>
    <row r="909" spans="2:6" x14ac:dyDescent="0.25">
      <c r="B909" s="131">
        <v>2110</v>
      </c>
      <c r="C909" s="132" t="s">
        <v>265</v>
      </c>
      <c r="D909" s="133">
        <v>703</v>
      </c>
      <c r="E909" s="134" t="s">
        <v>1204</v>
      </c>
      <c r="F909" s="55"/>
    </row>
    <row r="910" spans="2:6" x14ac:dyDescent="0.25">
      <c r="B910" s="131">
        <v>2110</v>
      </c>
      <c r="C910" s="132" t="s">
        <v>265</v>
      </c>
      <c r="D910" s="133">
        <v>5723</v>
      </c>
      <c r="E910" s="134" t="s">
        <v>1205</v>
      </c>
      <c r="F910" s="55"/>
    </row>
    <row r="911" spans="2:6" x14ac:dyDescent="0.25">
      <c r="B911" s="131">
        <v>1990</v>
      </c>
      <c r="C911" s="132" t="s">
        <v>267</v>
      </c>
      <c r="D911" s="133">
        <v>1990</v>
      </c>
      <c r="E911" s="134" t="s">
        <v>267</v>
      </c>
      <c r="F911" s="55"/>
    </row>
    <row r="912" spans="2:6" x14ac:dyDescent="0.25">
      <c r="B912" s="131">
        <v>1990</v>
      </c>
      <c r="C912" s="132" t="s">
        <v>267</v>
      </c>
      <c r="D912" s="133">
        <v>267</v>
      </c>
      <c r="E912" s="134" t="s">
        <v>1207</v>
      </c>
      <c r="F912" s="55"/>
    </row>
    <row r="913" spans="2:6" x14ac:dyDescent="0.25">
      <c r="B913" s="131">
        <v>1990</v>
      </c>
      <c r="C913" s="132" t="s">
        <v>267</v>
      </c>
      <c r="D913" s="133">
        <v>268</v>
      </c>
      <c r="E913" s="134" t="s">
        <v>1208</v>
      </c>
      <c r="F913" s="55"/>
    </row>
    <row r="914" spans="2:6" x14ac:dyDescent="0.25">
      <c r="B914" s="131">
        <v>1990</v>
      </c>
      <c r="C914" s="132" t="s">
        <v>267</v>
      </c>
      <c r="D914" s="133">
        <v>266</v>
      </c>
      <c r="E914" s="134" t="s">
        <v>1724</v>
      </c>
      <c r="F914" s="55"/>
    </row>
    <row r="915" spans="2:6" x14ac:dyDescent="0.25">
      <c r="B915" s="131">
        <v>2093</v>
      </c>
      <c r="C915" s="132" t="s">
        <v>269</v>
      </c>
      <c r="D915" s="133">
        <v>2093</v>
      </c>
      <c r="E915" s="134" t="s">
        <v>269</v>
      </c>
      <c r="F915" s="55"/>
    </row>
    <row r="916" spans="2:6" x14ac:dyDescent="0.25">
      <c r="B916" s="131">
        <v>2093</v>
      </c>
      <c r="C916" s="132" t="s">
        <v>269</v>
      </c>
      <c r="D916" s="133">
        <v>600</v>
      </c>
      <c r="E916" s="134" t="s">
        <v>1209</v>
      </c>
      <c r="F916" s="55"/>
    </row>
    <row r="917" spans="2:6" x14ac:dyDescent="0.25">
      <c r="B917" s="131">
        <v>2093</v>
      </c>
      <c r="C917" s="132" t="s">
        <v>269</v>
      </c>
      <c r="D917" s="133">
        <v>602</v>
      </c>
      <c r="E917" s="134" t="s">
        <v>1210</v>
      </c>
      <c r="F917" s="55"/>
    </row>
    <row r="918" spans="2:6" x14ac:dyDescent="0.25">
      <c r="B918" s="131">
        <v>2093</v>
      </c>
      <c r="C918" s="132" t="s">
        <v>269</v>
      </c>
      <c r="D918" s="133">
        <v>601</v>
      </c>
      <c r="E918" s="134" t="s">
        <v>1211</v>
      </c>
      <c r="F918" s="55"/>
    </row>
    <row r="919" spans="2:6" x14ac:dyDescent="0.25">
      <c r="B919" s="131">
        <v>2108</v>
      </c>
      <c r="C919" s="132" t="s">
        <v>271</v>
      </c>
      <c r="D919" s="133">
        <v>2108</v>
      </c>
      <c r="E919" s="134" t="s">
        <v>271</v>
      </c>
      <c r="F919" s="55"/>
    </row>
    <row r="920" spans="2:6" x14ac:dyDescent="0.25">
      <c r="B920" s="131">
        <v>2108</v>
      </c>
      <c r="C920" s="132" t="s">
        <v>271</v>
      </c>
      <c r="D920" s="133">
        <v>694</v>
      </c>
      <c r="E920" s="134" t="s">
        <v>1212</v>
      </c>
      <c r="F920" s="55"/>
    </row>
    <row r="921" spans="2:6" x14ac:dyDescent="0.25">
      <c r="B921" s="131">
        <v>2108</v>
      </c>
      <c r="C921" s="132" t="s">
        <v>271</v>
      </c>
      <c r="D921" s="133">
        <v>692</v>
      </c>
      <c r="E921" s="134" t="s">
        <v>1725</v>
      </c>
      <c r="F921" s="55"/>
    </row>
    <row r="922" spans="2:6" x14ac:dyDescent="0.25">
      <c r="B922" s="131">
        <v>2108</v>
      </c>
      <c r="C922" s="132" t="s">
        <v>271</v>
      </c>
      <c r="D922" s="133">
        <v>5913</v>
      </c>
      <c r="E922" s="134" t="s">
        <v>1726</v>
      </c>
      <c r="F922" s="55"/>
    </row>
    <row r="923" spans="2:6" x14ac:dyDescent="0.25">
      <c r="B923" s="131">
        <v>2108</v>
      </c>
      <c r="C923" s="132" t="s">
        <v>271</v>
      </c>
      <c r="D923" s="133">
        <v>4040</v>
      </c>
      <c r="E923" s="134" t="s">
        <v>114</v>
      </c>
      <c r="F923" s="55"/>
    </row>
    <row r="924" spans="2:6" x14ac:dyDescent="0.25">
      <c r="B924" s="131">
        <v>2108</v>
      </c>
      <c r="C924" s="132" t="s">
        <v>271</v>
      </c>
      <c r="D924" s="133">
        <v>696</v>
      </c>
      <c r="E924" s="134" t="s">
        <v>1727</v>
      </c>
      <c r="F924" s="55"/>
    </row>
    <row r="925" spans="2:6" x14ac:dyDescent="0.25">
      <c r="B925" s="131">
        <v>2108</v>
      </c>
      <c r="C925" s="132" t="s">
        <v>271</v>
      </c>
      <c r="D925" s="133">
        <v>699</v>
      </c>
      <c r="E925" s="134" t="s">
        <v>1214</v>
      </c>
      <c r="F925" s="55"/>
    </row>
    <row r="926" spans="2:6" x14ac:dyDescent="0.25">
      <c r="B926" s="131">
        <v>2108</v>
      </c>
      <c r="C926" s="132" t="s">
        <v>271</v>
      </c>
      <c r="D926" s="133">
        <v>698</v>
      </c>
      <c r="E926" s="134" t="s">
        <v>1215</v>
      </c>
      <c r="F926" s="55"/>
    </row>
    <row r="927" spans="2:6" x14ac:dyDescent="0.25">
      <c r="B927" s="131">
        <v>1928</v>
      </c>
      <c r="C927" s="132" t="s">
        <v>273</v>
      </c>
      <c r="D927" s="133">
        <v>1928</v>
      </c>
      <c r="E927" s="134" t="s">
        <v>273</v>
      </c>
      <c r="F927" s="55"/>
    </row>
    <row r="928" spans="2:6" x14ac:dyDescent="0.25">
      <c r="B928" s="131">
        <v>1928</v>
      </c>
      <c r="C928" s="132" t="s">
        <v>273</v>
      </c>
      <c r="D928" s="133">
        <v>4585</v>
      </c>
      <c r="E928" s="134" t="s">
        <v>38</v>
      </c>
      <c r="F928" s="55"/>
    </row>
    <row r="929" spans="2:6" x14ac:dyDescent="0.25">
      <c r="B929" s="131">
        <v>1928</v>
      </c>
      <c r="C929" s="132" t="s">
        <v>273</v>
      </c>
      <c r="D929" s="133">
        <v>105</v>
      </c>
      <c r="E929" s="134" t="s">
        <v>1216</v>
      </c>
      <c r="F929" s="55"/>
    </row>
    <row r="930" spans="2:6" x14ac:dyDescent="0.25">
      <c r="B930" s="131">
        <v>1928</v>
      </c>
      <c r="C930" s="132" t="s">
        <v>273</v>
      </c>
      <c r="D930" s="133">
        <v>106</v>
      </c>
      <c r="E930" s="134" t="s">
        <v>1217</v>
      </c>
      <c r="F930" s="55"/>
    </row>
    <row r="931" spans="2:6" x14ac:dyDescent="0.25">
      <c r="B931" s="131">
        <v>1928</v>
      </c>
      <c r="C931" s="132" t="s">
        <v>273</v>
      </c>
      <c r="D931" s="133">
        <v>4802</v>
      </c>
      <c r="E931" s="134" t="s">
        <v>78</v>
      </c>
      <c r="F931" s="55"/>
    </row>
    <row r="932" spans="2:6" x14ac:dyDescent="0.25">
      <c r="B932" s="131">
        <v>1928</v>
      </c>
      <c r="C932" s="132" t="s">
        <v>273</v>
      </c>
      <c r="D932" s="133">
        <v>109</v>
      </c>
      <c r="E932" s="134" t="s">
        <v>1218</v>
      </c>
      <c r="F932" s="55"/>
    </row>
    <row r="933" spans="2:6" x14ac:dyDescent="0.25">
      <c r="B933" s="131">
        <v>1928</v>
      </c>
      <c r="C933" s="132" t="s">
        <v>273</v>
      </c>
      <c r="D933" s="133">
        <v>115</v>
      </c>
      <c r="E933" s="134" t="s">
        <v>1219</v>
      </c>
      <c r="F933" s="55"/>
    </row>
    <row r="934" spans="2:6" x14ac:dyDescent="0.25">
      <c r="B934" s="131">
        <v>1928</v>
      </c>
      <c r="C934" s="132" t="s">
        <v>273</v>
      </c>
      <c r="D934" s="133">
        <v>107</v>
      </c>
      <c r="E934" s="134" t="s">
        <v>1220</v>
      </c>
      <c r="F934" s="55"/>
    </row>
    <row r="935" spans="2:6" x14ac:dyDescent="0.25">
      <c r="B935" s="131">
        <v>1928</v>
      </c>
      <c r="C935" s="132" t="s">
        <v>273</v>
      </c>
      <c r="D935" s="133">
        <v>110</v>
      </c>
      <c r="E935" s="134" t="s">
        <v>1221</v>
      </c>
      <c r="F935" s="55"/>
    </row>
    <row r="936" spans="2:6" x14ac:dyDescent="0.25">
      <c r="B936" s="131">
        <v>1928</v>
      </c>
      <c r="C936" s="132" t="s">
        <v>273</v>
      </c>
      <c r="D936" s="133">
        <v>114</v>
      </c>
      <c r="E936" s="134" t="s">
        <v>1222</v>
      </c>
      <c r="F936" s="55"/>
    </row>
    <row r="937" spans="2:6" x14ac:dyDescent="0.25">
      <c r="B937" s="131">
        <v>1928</v>
      </c>
      <c r="C937" s="132" t="s">
        <v>273</v>
      </c>
      <c r="D937" s="133">
        <v>118</v>
      </c>
      <c r="E937" s="134" t="s">
        <v>1223</v>
      </c>
      <c r="F937" s="55"/>
    </row>
    <row r="938" spans="2:6" x14ac:dyDescent="0.25">
      <c r="B938" s="131">
        <v>1928</v>
      </c>
      <c r="C938" s="132" t="s">
        <v>273</v>
      </c>
      <c r="D938" s="133">
        <v>2735</v>
      </c>
      <c r="E938" s="134" t="s">
        <v>189</v>
      </c>
      <c r="F938" s="55"/>
    </row>
    <row r="939" spans="2:6" x14ac:dyDescent="0.25">
      <c r="B939" s="131">
        <v>1928</v>
      </c>
      <c r="C939" s="132" t="s">
        <v>273</v>
      </c>
      <c r="D939" s="133">
        <v>139</v>
      </c>
      <c r="E939" s="134" t="s">
        <v>1224</v>
      </c>
      <c r="F939" s="55"/>
    </row>
    <row r="940" spans="2:6" x14ac:dyDescent="0.25">
      <c r="B940" s="131">
        <v>1928</v>
      </c>
      <c r="C940" s="132" t="s">
        <v>273</v>
      </c>
      <c r="D940" s="133">
        <v>4480</v>
      </c>
      <c r="E940" s="134" t="s">
        <v>249</v>
      </c>
      <c r="F940" s="55"/>
    </row>
    <row r="941" spans="2:6" x14ac:dyDescent="0.25">
      <c r="B941" s="131">
        <v>1928</v>
      </c>
      <c r="C941" s="132" t="s">
        <v>273</v>
      </c>
      <c r="D941" s="133">
        <v>116</v>
      </c>
      <c r="E941" s="134" t="s">
        <v>1225</v>
      </c>
      <c r="F941" s="55"/>
    </row>
    <row r="942" spans="2:6" x14ac:dyDescent="0.25">
      <c r="B942" s="131">
        <v>2336</v>
      </c>
      <c r="C942" s="132" t="s">
        <v>1728</v>
      </c>
      <c r="D942" s="133">
        <v>1832</v>
      </c>
      <c r="E942" s="134" t="s">
        <v>1729</v>
      </c>
      <c r="F942" s="55"/>
    </row>
    <row r="943" spans="2:6" x14ac:dyDescent="0.25">
      <c r="B943" s="131">
        <v>1926</v>
      </c>
      <c r="C943" s="132" t="s">
        <v>275</v>
      </c>
      <c r="D943" s="133">
        <v>1926</v>
      </c>
      <c r="E943" s="134" t="s">
        <v>275</v>
      </c>
      <c r="F943" s="55"/>
    </row>
    <row r="944" spans="2:6" x14ac:dyDescent="0.25">
      <c r="B944" s="131">
        <v>1926</v>
      </c>
      <c r="C944" s="132" t="s">
        <v>275</v>
      </c>
      <c r="D944" s="133">
        <v>97</v>
      </c>
      <c r="E944" s="134" t="s">
        <v>1226</v>
      </c>
      <c r="F944" s="55"/>
    </row>
    <row r="945" spans="2:6" x14ac:dyDescent="0.25">
      <c r="B945" s="131">
        <v>1926</v>
      </c>
      <c r="C945" s="132" t="s">
        <v>275</v>
      </c>
      <c r="D945" s="133">
        <v>102</v>
      </c>
      <c r="E945" s="134" t="s">
        <v>1227</v>
      </c>
      <c r="F945" s="55"/>
    </row>
    <row r="946" spans="2:6" x14ac:dyDescent="0.25">
      <c r="B946" s="131">
        <v>1926</v>
      </c>
      <c r="C946" s="132" t="s">
        <v>275</v>
      </c>
      <c r="D946" s="133">
        <v>101</v>
      </c>
      <c r="E946" s="134" t="s">
        <v>1228</v>
      </c>
      <c r="F946" s="55"/>
    </row>
    <row r="947" spans="2:6" x14ac:dyDescent="0.25">
      <c r="B947" s="131">
        <v>1926</v>
      </c>
      <c r="C947" s="132" t="s">
        <v>275</v>
      </c>
      <c r="D947" s="133">
        <v>99</v>
      </c>
      <c r="E947" s="134" t="s">
        <v>1229</v>
      </c>
      <c r="F947" s="55"/>
    </row>
    <row r="948" spans="2:6" x14ac:dyDescent="0.25">
      <c r="B948" s="131">
        <v>1926</v>
      </c>
      <c r="C948" s="132" t="s">
        <v>275</v>
      </c>
      <c r="D948" s="133">
        <v>96</v>
      </c>
      <c r="E948" s="134" t="s">
        <v>1230</v>
      </c>
      <c r="F948" s="55"/>
    </row>
    <row r="949" spans="2:6" x14ac:dyDescent="0.25">
      <c r="B949" s="131">
        <v>1926</v>
      </c>
      <c r="C949" s="132" t="s">
        <v>275</v>
      </c>
      <c r="D949" s="133">
        <v>4820</v>
      </c>
      <c r="E949" s="134" t="s">
        <v>1730</v>
      </c>
      <c r="F949" s="55"/>
    </row>
    <row r="950" spans="2:6" x14ac:dyDescent="0.25">
      <c r="B950" s="131">
        <v>1926</v>
      </c>
      <c r="C950" s="132" t="s">
        <v>275</v>
      </c>
      <c r="D950" s="133">
        <v>100</v>
      </c>
      <c r="E950" s="134" t="s">
        <v>1231</v>
      </c>
      <c r="F950" s="55"/>
    </row>
    <row r="951" spans="2:6" x14ac:dyDescent="0.25">
      <c r="B951" s="131">
        <v>1926</v>
      </c>
      <c r="C951" s="132" t="s">
        <v>275</v>
      </c>
      <c r="D951" s="133">
        <v>141</v>
      </c>
      <c r="E951" s="134" t="s">
        <v>1232</v>
      </c>
      <c r="F951" s="55"/>
    </row>
    <row r="952" spans="2:6" x14ac:dyDescent="0.25">
      <c r="B952" s="131">
        <v>1926</v>
      </c>
      <c r="C952" s="132" t="s">
        <v>275</v>
      </c>
      <c r="D952" s="133">
        <v>88</v>
      </c>
      <c r="E952" s="134" t="s">
        <v>1233</v>
      </c>
      <c r="F952" s="55"/>
    </row>
    <row r="953" spans="2:6" x14ac:dyDescent="0.25">
      <c r="B953" s="131">
        <v>1926</v>
      </c>
      <c r="C953" s="132" t="s">
        <v>275</v>
      </c>
      <c r="D953" s="133">
        <v>2392</v>
      </c>
      <c r="E953" s="134" t="s">
        <v>1234</v>
      </c>
      <c r="F953" s="55"/>
    </row>
    <row r="954" spans="2:6" x14ac:dyDescent="0.25">
      <c r="B954" s="131">
        <v>2060</v>
      </c>
      <c r="C954" s="132" t="s">
        <v>276</v>
      </c>
      <c r="D954" s="133">
        <v>2060</v>
      </c>
      <c r="E954" s="134" t="s">
        <v>276</v>
      </c>
      <c r="F954" s="55"/>
    </row>
    <row r="955" spans="2:6" x14ac:dyDescent="0.25">
      <c r="B955" s="131">
        <v>2060</v>
      </c>
      <c r="C955" s="132" t="s">
        <v>276</v>
      </c>
      <c r="D955" s="133">
        <v>3360</v>
      </c>
      <c r="E955" s="134" t="s">
        <v>200</v>
      </c>
      <c r="F955" s="55"/>
    </row>
    <row r="956" spans="2:6" x14ac:dyDescent="0.25">
      <c r="B956" s="131">
        <v>2181</v>
      </c>
      <c r="C956" s="132" t="s">
        <v>278</v>
      </c>
      <c r="D956" s="133">
        <v>2181</v>
      </c>
      <c r="E956" s="134" t="s">
        <v>278</v>
      </c>
      <c r="F956" s="55"/>
    </row>
    <row r="957" spans="2:6" x14ac:dyDescent="0.25">
      <c r="B957" s="131">
        <v>2181</v>
      </c>
      <c r="C957" s="132" t="s">
        <v>278</v>
      </c>
      <c r="D957" s="133">
        <v>931</v>
      </c>
      <c r="E957" s="134" t="s">
        <v>1235</v>
      </c>
      <c r="F957" s="55"/>
    </row>
    <row r="958" spans="2:6" x14ac:dyDescent="0.25">
      <c r="B958" s="131">
        <v>2181</v>
      </c>
      <c r="C958" s="132" t="s">
        <v>278</v>
      </c>
      <c r="D958" s="133">
        <v>930</v>
      </c>
      <c r="E958" s="134" t="s">
        <v>1236</v>
      </c>
      <c r="F958" s="55"/>
    </row>
    <row r="959" spans="2:6" x14ac:dyDescent="0.25">
      <c r="B959" s="131">
        <v>2181</v>
      </c>
      <c r="C959" s="132" t="s">
        <v>278</v>
      </c>
      <c r="D959" s="133">
        <v>925</v>
      </c>
      <c r="E959" s="134" t="s">
        <v>1237</v>
      </c>
      <c r="F959" s="55"/>
    </row>
    <row r="960" spans="2:6" x14ac:dyDescent="0.25">
      <c r="B960" s="131">
        <v>2181</v>
      </c>
      <c r="C960" s="132" t="s">
        <v>278</v>
      </c>
      <c r="D960" s="133">
        <v>926</v>
      </c>
      <c r="E960" s="134" t="s">
        <v>1238</v>
      </c>
      <c r="F960" s="55"/>
    </row>
    <row r="961" spans="2:6" x14ac:dyDescent="0.25">
      <c r="B961" s="131">
        <v>2181</v>
      </c>
      <c r="C961" s="132" t="s">
        <v>278</v>
      </c>
      <c r="D961" s="133">
        <v>927</v>
      </c>
      <c r="E961" s="134" t="s">
        <v>1239</v>
      </c>
      <c r="F961" s="55"/>
    </row>
    <row r="962" spans="2:6" x14ac:dyDescent="0.25">
      <c r="B962" s="131">
        <v>2181</v>
      </c>
      <c r="C962" s="132" t="s">
        <v>278</v>
      </c>
      <c r="D962" s="133">
        <v>928</v>
      </c>
      <c r="E962" s="134" t="s">
        <v>1240</v>
      </c>
      <c r="F962" s="55"/>
    </row>
    <row r="963" spans="2:6" x14ac:dyDescent="0.25">
      <c r="B963" s="131">
        <v>2207</v>
      </c>
      <c r="C963" s="132" t="s">
        <v>280</v>
      </c>
      <c r="D963" s="133">
        <v>2207</v>
      </c>
      <c r="E963" s="134" t="s">
        <v>280</v>
      </c>
      <c r="F963" s="55"/>
    </row>
    <row r="964" spans="2:6" x14ac:dyDescent="0.25">
      <c r="B964" s="131">
        <v>2207</v>
      </c>
      <c r="C964" s="132" t="s">
        <v>280</v>
      </c>
      <c r="D964" s="133">
        <v>4116</v>
      </c>
      <c r="E964" s="134" t="s">
        <v>1241</v>
      </c>
      <c r="F964" s="55"/>
    </row>
    <row r="965" spans="2:6" x14ac:dyDescent="0.25">
      <c r="B965" s="131">
        <v>2207</v>
      </c>
      <c r="C965" s="132" t="s">
        <v>280</v>
      </c>
      <c r="D965" s="133">
        <v>1047</v>
      </c>
      <c r="E965" s="134" t="s">
        <v>1242</v>
      </c>
      <c r="F965" s="55"/>
    </row>
    <row r="966" spans="2:6" x14ac:dyDescent="0.25">
      <c r="B966" s="131">
        <v>2207</v>
      </c>
      <c r="C966" s="132" t="s">
        <v>280</v>
      </c>
      <c r="D966" s="133">
        <v>4202</v>
      </c>
      <c r="E966" s="134" t="s">
        <v>179</v>
      </c>
      <c r="F966" s="55"/>
    </row>
    <row r="967" spans="2:6" x14ac:dyDescent="0.25">
      <c r="B967" s="131">
        <v>2207</v>
      </c>
      <c r="C967" s="132" t="s">
        <v>280</v>
      </c>
      <c r="D967" s="133">
        <v>5287</v>
      </c>
      <c r="E967" s="134" t="s">
        <v>1243</v>
      </c>
      <c r="F967" s="55"/>
    </row>
    <row r="968" spans="2:6" x14ac:dyDescent="0.25">
      <c r="B968" s="131">
        <v>2207</v>
      </c>
      <c r="C968" s="132" t="s">
        <v>280</v>
      </c>
      <c r="D968" s="133">
        <v>1052</v>
      </c>
      <c r="E968" s="134" t="s">
        <v>1244</v>
      </c>
      <c r="F968" s="55"/>
    </row>
    <row r="969" spans="2:6" x14ac:dyDescent="0.25">
      <c r="B969" s="131">
        <v>2207</v>
      </c>
      <c r="C969" s="132" t="s">
        <v>280</v>
      </c>
      <c r="D969" s="133">
        <v>1048</v>
      </c>
      <c r="E969" s="134" t="s">
        <v>1245</v>
      </c>
      <c r="F969" s="55"/>
    </row>
    <row r="970" spans="2:6" x14ac:dyDescent="0.25">
      <c r="B970" s="131">
        <v>2207</v>
      </c>
      <c r="C970" s="132" t="s">
        <v>280</v>
      </c>
      <c r="D970" s="133">
        <v>1051</v>
      </c>
      <c r="E970" s="134" t="s">
        <v>1246</v>
      </c>
      <c r="F970" s="55"/>
    </row>
    <row r="971" spans="2:6" x14ac:dyDescent="0.25">
      <c r="B971" s="131">
        <v>2207</v>
      </c>
      <c r="C971" s="132" t="s">
        <v>280</v>
      </c>
      <c r="D971" s="133">
        <v>1049</v>
      </c>
      <c r="E971" s="134" t="s">
        <v>1107</v>
      </c>
      <c r="F971" s="55"/>
    </row>
    <row r="972" spans="2:6" x14ac:dyDescent="0.25">
      <c r="B972" s="131">
        <v>2192</v>
      </c>
      <c r="C972" s="132" t="s">
        <v>282</v>
      </c>
      <c r="D972" s="133">
        <v>2192</v>
      </c>
      <c r="E972" s="134" t="s">
        <v>282</v>
      </c>
      <c r="F972" s="55"/>
    </row>
    <row r="973" spans="2:6" x14ac:dyDescent="0.25">
      <c r="B973" s="131">
        <v>2192</v>
      </c>
      <c r="C973" s="132" t="s">
        <v>282</v>
      </c>
      <c r="D973" s="133">
        <v>3378</v>
      </c>
      <c r="E973" s="134" t="s">
        <v>1247</v>
      </c>
      <c r="F973" s="55"/>
    </row>
    <row r="974" spans="2:6" x14ac:dyDescent="0.25">
      <c r="B974" s="131">
        <v>1900</v>
      </c>
      <c r="C974" s="132" t="s">
        <v>283</v>
      </c>
      <c r="D974" s="133">
        <v>1900</v>
      </c>
      <c r="E974" s="134" t="s">
        <v>283</v>
      </c>
      <c r="F974" s="55"/>
    </row>
    <row r="975" spans="2:6" x14ac:dyDescent="0.25">
      <c r="B975" s="131">
        <v>1900</v>
      </c>
      <c r="C975" s="132" t="s">
        <v>283</v>
      </c>
      <c r="D975" s="133">
        <v>18</v>
      </c>
      <c r="E975" s="134" t="s">
        <v>1248</v>
      </c>
      <c r="F975" s="55"/>
    </row>
    <row r="976" spans="2:6" x14ac:dyDescent="0.25">
      <c r="B976" s="131">
        <v>1900</v>
      </c>
      <c r="C976" s="132" t="s">
        <v>283</v>
      </c>
      <c r="D976" s="133">
        <v>3162</v>
      </c>
      <c r="E976" s="134" t="s">
        <v>1249</v>
      </c>
      <c r="F976" s="55"/>
    </row>
    <row r="977" spans="2:6" x14ac:dyDescent="0.25">
      <c r="B977" s="131">
        <v>1900</v>
      </c>
      <c r="C977" s="132" t="s">
        <v>283</v>
      </c>
      <c r="D977" s="133">
        <v>3440</v>
      </c>
      <c r="E977" s="134" t="s">
        <v>147</v>
      </c>
      <c r="F977" s="55"/>
    </row>
    <row r="978" spans="2:6" x14ac:dyDescent="0.25">
      <c r="B978" s="131">
        <v>1900</v>
      </c>
      <c r="C978" s="132" t="s">
        <v>283</v>
      </c>
      <c r="D978" s="133">
        <v>5492</v>
      </c>
      <c r="E978" s="134" t="s">
        <v>1250</v>
      </c>
      <c r="F978" s="55"/>
    </row>
    <row r="979" spans="2:6" x14ac:dyDescent="0.25">
      <c r="B979" s="131">
        <v>1900</v>
      </c>
      <c r="C979" s="132" t="s">
        <v>283</v>
      </c>
      <c r="D979" s="133">
        <v>20</v>
      </c>
      <c r="E979" s="134" t="s">
        <v>1251</v>
      </c>
      <c r="F979" s="55"/>
    </row>
    <row r="980" spans="2:6" x14ac:dyDescent="0.25">
      <c r="B980" s="131">
        <v>1900</v>
      </c>
      <c r="C980" s="132" t="s">
        <v>283</v>
      </c>
      <c r="D980" s="133">
        <v>22</v>
      </c>
      <c r="E980" s="134" t="s">
        <v>1252</v>
      </c>
      <c r="F980" s="55"/>
    </row>
    <row r="981" spans="2:6" x14ac:dyDescent="0.25">
      <c r="B981" s="131">
        <v>1900</v>
      </c>
      <c r="C981" s="132" t="s">
        <v>283</v>
      </c>
      <c r="D981" s="133">
        <v>21</v>
      </c>
      <c r="E981" s="134" t="s">
        <v>1253</v>
      </c>
      <c r="F981" s="55"/>
    </row>
    <row r="982" spans="2:6" x14ac:dyDescent="0.25">
      <c r="B982" s="131">
        <v>2039</v>
      </c>
      <c r="C982" s="132" t="s">
        <v>285</v>
      </c>
      <c r="D982" s="133">
        <v>2039</v>
      </c>
      <c r="E982" s="134" t="s">
        <v>285</v>
      </c>
      <c r="F982" s="55"/>
    </row>
    <row r="983" spans="2:6" x14ac:dyDescent="0.25">
      <c r="B983" s="131">
        <v>2039</v>
      </c>
      <c r="C983" s="132" t="s">
        <v>285</v>
      </c>
      <c r="D983" s="133">
        <v>3247</v>
      </c>
      <c r="E983" s="134" t="s">
        <v>1731</v>
      </c>
      <c r="F983" s="55"/>
    </row>
    <row r="984" spans="2:6" x14ac:dyDescent="0.25">
      <c r="B984" s="131">
        <v>2039</v>
      </c>
      <c r="C984" s="132" t="s">
        <v>285</v>
      </c>
      <c r="D984" s="133">
        <v>370</v>
      </c>
      <c r="E984" s="134" t="s">
        <v>1254</v>
      </c>
      <c r="F984" s="55"/>
    </row>
    <row r="985" spans="2:6" x14ac:dyDescent="0.25">
      <c r="B985" s="131">
        <v>2039</v>
      </c>
      <c r="C985" s="132" t="s">
        <v>285</v>
      </c>
      <c r="D985" s="133">
        <v>371</v>
      </c>
      <c r="E985" s="134" t="s">
        <v>1255</v>
      </c>
      <c r="F985" s="55"/>
    </row>
    <row r="986" spans="2:6" x14ac:dyDescent="0.25">
      <c r="B986" s="131">
        <v>2039</v>
      </c>
      <c r="C986" s="132" t="s">
        <v>285</v>
      </c>
      <c r="D986" s="133">
        <v>374</v>
      </c>
      <c r="E986" s="134" t="s">
        <v>1256</v>
      </c>
      <c r="F986" s="55"/>
    </row>
    <row r="987" spans="2:6" x14ac:dyDescent="0.25">
      <c r="B987" s="131">
        <v>2039</v>
      </c>
      <c r="C987" s="132" t="s">
        <v>285</v>
      </c>
      <c r="D987" s="133">
        <v>5685</v>
      </c>
      <c r="E987" s="134" t="s">
        <v>1257</v>
      </c>
      <c r="F987" s="55"/>
    </row>
    <row r="988" spans="2:6" x14ac:dyDescent="0.25">
      <c r="B988" s="131">
        <v>2039</v>
      </c>
      <c r="C988" s="132" t="s">
        <v>285</v>
      </c>
      <c r="D988" s="133">
        <v>372</v>
      </c>
      <c r="E988" s="134" t="s">
        <v>1258</v>
      </c>
      <c r="F988" s="55"/>
    </row>
    <row r="989" spans="2:6" x14ac:dyDescent="0.25">
      <c r="B989" s="131">
        <v>2039</v>
      </c>
      <c r="C989" s="132" t="s">
        <v>285</v>
      </c>
      <c r="D989" s="133">
        <v>373</v>
      </c>
      <c r="E989" s="134" t="s">
        <v>1259</v>
      </c>
      <c r="F989" s="55"/>
    </row>
    <row r="990" spans="2:6" x14ac:dyDescent="0.25">
      <c r="B990" s="131">
        <v>2202</v>
      </c>
      <c r="C990" s="132" t="s">
        <v>287</v>
      </c>
      <c r="D990" s="133">
        <v>2202</v>
      </c>
      <c r="E990" s="134" t="s">
        <v>287</v>
      </c>
      <c r="F990" s="55"/>
    </row>
    <row r="991" spans="2:6" x14ac:dyDescent="0.25">
      <c r="B991" s="131">
        <v>2202</v>
      </c>
      <c r="C991" s="132" t="s">
        <v>287</v>
      </c>
      <c r="D991" s="133">
        <v>1027</v>
      </c>
      <c r="E991" s="134" t="s">
        <v>1260</v>
      </c>
      <c r="F991" s="55"/>
    </row>
    <row r="992" spans="2:6" x14ac:dyDescent="0.25">
      <c r="B992" s="131">
        <v>2202</v>
      </c>
      <c r="C992" s="132" t="s">
        <v>287</v>
      </c>
      <c r="D992" s="133">
        <v>1028</v>
      </c>
      <c r="E992" s="134" t="s">
        <v>1261</v>
      </c>
      <c r="F992" s="55"/>
    </row>
    <row r="993" spans="2:6" x14ac:dyDescent="0.25">
      <c r="B993" s="131">
        <v>2016</v>
      </c>
      <c r="C993" s="132" t="s">
        <v>289</v>
      </c>
      <c r="D993" s="133">
        <v>2016</v>
      </c>
      <c r="E993" s="134" t="s">
        <v>289</v>
      </c>
      <c r="F993" s="55"/>
    </row>
    <row r="994" spans="2:6" x14ac:dyDescent="0.25">
      <c r="B994" s="131">
        <v>2016</v>
      </c>
      <c r="C994" s="132" t="s">
        <v>289</v>
      </c>
      <c r="D994" s="133">
        <v>347</v>
      </c>
      <c r="E994" s="134" t="s">
        <v>1262</v>
      </c>
      <c r="F994" s="55"/>
    </row>
    <row r="995" spans="2:6" x14ac:dyDescent="0.25">
      <c r="B995" s="131">
        <v>1897</v>
      </c>
      <c r="C995" s="132" t="s">
        <v>291</v>
      </c>
      <c r="D995" s="133">
        <v>1897</v>
      </c>
      <c r="E995" s="134" t="s">
        <v>291</v>
      </c>
      <c r="F995" s="55"/>
    </row>
    <row r="996" spans="2:6" x14ac:dyDescent="0.25">
      <c r="B996" s="131">
        <v>1897</v>
      </c>
      <c r="C996" s="132" t="s">
        <v>291</v>
      </c>
      <c r="D996" s="133">
        <v>15</v>
      </c>
      <c r="E996" s="134" t="s">
        <v>203</v>
      </c>
      <c r="F996" s="55"/>
    </row>
    <row r="997" spans="2:6" x14ac:dyDescent="0.25">
      <c r="B997" s="131">
        <v>2047</v>
      </c>
      <c r="C997" s="132" t="s">
        <v>292</v>
      </c>
      <c r="D997" s="133">
        <v>2047</v>
      </c>
      <c r="E997" s="134" t="s">
        <v>292</v>
      </c>
      <c r="F997" s="55"/>
    </row>
    <row r="998" spans="2:6" x14ac:dyDescent="0.25">
      <c r="B998" s="131">
        <v>2047</v>
      </c>
      <c r="C998" s="132" t="s">
        <v>292</v>
      </c>
      <c r="D998" s="133">
        <v>407</v>
      </c>
      <c r="E998" s="134" t="s">
        <v>1263</v>
      </c>
      <c r="F998" s="55"/>
    </row>
    <row r="999" spans="2:6" x14ac:dyDescent="0.25">
      <c r="B999" s="131">
        <v>2081</v>
      </c>
      <c r="C999" s="132" t="s">
        <v>293</v>
      </c>
      <c r="D999" s="133">
        <v>2081</v>
      </c>
      <c r="E999" s="134" t="s">
        <v>293</v>
      </c>
      <c r="F999" s="55"/>
    </row>
    <row r="1000" spans="2:6" x14ac:dyDescent="0.25">
      <c r="B1000" s="131">
        <v>2081</v>
      </c>
      <c r="C1000" s="132" t="s">
        <v>293</v>
      </c>
      <c r="D1000" s="133">
        <v>500</v>
      </c>
      <c r="E1000" s="134" t="s">
        <v>1264</v>
      </c>
      <c r="F1000" s="55"/>
    </row>
    <row r="1001" spans="2:6" x14ac:dyDescent="0.25">
      <c r="B1001" s="131">
        <v>2081</v>
      </c>
      <c r="C1001" s="132" t="s">
        <v>293</v>
      </c>
      <c r="D1001" s="133">
        <v>502</v>
      </c>
      <c r="E1001" s="134" t="s">
        <v>1265</v>
      </c>
      <c r="F1001" s="55"/>
    </row>
    <row r="1002" spans="2:6" x14ac:dyDescent="0.25">
      <c r="B1002" s="131">
        <v>2062</v>
      </c>
      <c r="C1002" s="132" t="s">
        <v>294</v>
      </c>
      <c r="D1002" s="133">
        <v>2062</v>
      </c>
      <c r="E1002" s="134" t="s">
        <v>294</v>
      </c>
      <c r="F1002" s="55"/>
    </row>
    <row r="1003" spans="2:6" x14ac:dyDescent="0.25">
      <c r="B1003" s="131">
        <v>2062</v>
      </c>
      <c r="C1003" s="132" t="s">
        <v>294</v>
      </c>
      <c r="D1003" s="133">
        <v>497</v>
      </c>
      <c r="E1003" s="134" t="s">
        <v>1266</v>
      </c>
      <c r="F1003" s="55"/>
    </row>
    <row r="1004" spans="2:6" x14ac:dyDescent="0.25">
      <c r="B1004" s="131">
        <v>1973</v>
      </c>
      <c r="C1004" s="132" t="s">
        <v>295</v>
      </c>
      <c r="D1004" s="133">
        <v>1973</v>
      </c>
      <c r="E1004" s="134" t="s">
        <v>295</v>
      </c>
      <c r="F1004" s="55"/>
    </row>
    <row r="1005" spans="2:6" x14ac:dyDescent="0.25">
      <c r="B1005" s="131">
        <v>1973</v>
      </c>
      <c r="C1005" s="132" t="s">
        <v>295</v>
      </c>
      <c r="D1005" s="133">
        <v>228</v>
      </c>
      <c r="E1005" s="134" t="s">
        <v>1267</v>
      </c>
      <c r="F1005" s="55"/>
    </row>
    <row r="1006" spans="2:6" x14ac:dyDescent="0.25">
      <c r="B1006" s="131">
        <v>1973</v>
      </c>
      <c r="C1006" s="132" t="s">
        <v>295</v>
      </c>
      <c r="D1006" s="133">
        <v>229</v>
      </c>
      <c r="E1006" s="134" t="s">
        <v>1268</v>
      </c>
      <c r="F1006" s="55"/>
    </row>
    <row r="1007" spans="2:6" x14ac:dyDescent="0.25">
      <c r="B1007" s="131">
        <v>2180</v>
      </c>
      <c r="C1007" s="132" t="s">
        <v>296</v>
      </c>
      <c r="D1007" s="133">
        <v>2180</v>
      </c>
      <c r="E1007" s="134" t="s">
        <v>296</v>
      </c>
      <c r="F1007" s="55"/>
    </row>
    <row r="1008" spans="2:6" x14ac:dyDescent="0.25">
      <c r="B1008" s="131">
        <v>2180</v>
      </c>
      <c r="C1008" s="132" t="s">
        <v>296</v>
      </c>
      <c r="D1008" s="133">
        <v>822</v>
      </c>
      <c r="E1008" s="134" t="s">
        <v>1269</v>
      </c>
      <c r="F1008" s="55"/>
    </row>
    <row r="1009" spans="2:6" x14ac:dyDescent="0.25">
      <c r="B1009" s="131">
        <v>2180</v>
      </c>
      <c r="C1009" s="132" t="s">
        <v>296</v>
      </c>
      <c r="D1009" s="133">
        <v>823</v>
      </c>
      <c r="E1009" s="134" t="s">
        <v>1270</v>
      </c>
      <c r="F1009" s="55"/>
    </row>
    <row r="1010" spans="2:6" x14ac:dyDescent="0.25">
      <c r="B1010" s="131">
        <v>2180</v>
      </c>
      <c r="C1010" s="132" t="s">
        <v>296</v>
      </c>
      <c r="D1010" s="133">
        <v>824</v>
      </c>
      <c r="E1010" s="134" t="s">
        <v>1213</v>
      </c>
      <c r="F1010" s="55"/>
    </row>
    <row r="1011" spans="2:6" x14ac:dyDescent="0.25">
      <c r="B1011" s="131">
        <v>2180</v>
      </c>
      <c r="C1011" s="132" t="s">
        <v>296</v>
      </c>
      <c r="D1011" s="133">
        <v>4507</v>
      </c>
      <c r="E1011" s="134" t="s">
        <v>1271</v>
      </c>
      <c r="F1011" s="55"/>
    </row>
    <row r="1012" spans="2:6" x14ac:dyDescent="0.25">
      <c r="B1012" s="131">
        <v>2180</v>
      </c>
      <c r="C1012" s="132" t="s">
        <v>296</v>
      </c>
      <c r="D1012" s="133">
        <v>826</v>
      </c>
      <c r="E1012" s="134" t="s">
        <v>1272</v>
      </c>
      <c r="F1012" s="55"/>
    </row>
    <row r="1013" spans="2:6" x14ac:dyDescent="0.25">
      <c r="B1013" s="131">
        <v>2180</v>
      </c>
      <c r="C1013" s="132" t="s">
        <v>296</v>
      </c>
      <c r="D1013" s="133">
        <v>827</v>
      </c>
      <c r="E1013" s="134" t="s">
        <v>557</v>
      </c>
      <c r="F1013" s="55"/>
    </row>
    <row r="1014" spans="2:6" x14ac:dyDescent="0.25">
      <c r="B1014" s="131">
        <v>2180</v>
      </c>
      <c r="C1014" s="132" t="s">
        <v>296</v>
      </c>
      <c r="D1014" s="133">
        <v>828</v>
      </c>
      <c r="E1014" s="134" t="s">
        <v>1273</v>
      </c>
      <c r="F1014" s="55"/>
    </row>
    <row r="1015" spans="2:6" x14ac:dyDescent="0.25">
      <c r="B1015" s="131">
        <v>2180</v>
      </c>
      <c r="C1015" s="132" t="s">
        <v>296</v>
      </c>
      <c r="D1015" s="133">
        <v>830</v>
      </c>
      <c r="E1015" s="134" t="s">
        <v>1274</v>
      </c>
      <c r="F1015" s="55"/>
    </row>
    <row r="1016" spans="2:6" x14ac:dyDescent="0.25">
      <c r="B1016" s="131">
        <v>2180</v>
      </c>
      <c r="C1016" s="132" t="s">
        <v>296</v>
      </c>
      <c r="D1016" s="133">
        <v>831</v>
      </c>
      <c r="E1016" s="134" t="s">
        <v>1275</v>
      </c>
      <c r="F1016" s="55"/>
    </row>
    <row r="1017" spans="2:6" x14ac:dyDescent="0.25">
      <c r="B1017" s="131">
        <v>2180</v>
      </c>
      <c r="C1017" s="132" t="s">
        <v>296</v>
      </c>
      <c r="D1017" s="133">
        <v>906</v>
      </c>
      <c r="E1017" s="134" t="s">
        <v>1276</v>
      </c>
      <c r="F1017" s="55"/>
    </row>
    <row r="1018" spans="2:6" x14ac:dyDescent="0.25">
      <c r="B1018" s="131">
        <v>2180</v>
      </c>
      <c r="C1018" s="132" t="s">
        <v>296</v>
      </c>
      <c r="D1018" s="133">
        <v>857</v>
      </c>
      <c r="E1018" s="134" t="s">
        <v>1277</v>
      </c>
      <c r="F1018" s="55"/>
    </row>
    <row r="1019" spans="2:6" x14ac:dyDescent="0.25">
      <c r="B1019" s="131">
        <v>2180</v>
      </c>
      <c r="C1019" s="132" t="s">
        <v>296</v>
      </c>
      <c r="D1019" s="133">
        <v>833</v>
      </c>
      <c r="E1019" s="134" t="s">
        <v>1278</v>
      </c>
      <c r="F1019" s="55"/>
    </row>
    <row r="1020" spans="2:6" x14ac:dyDescent="0.25">
      <c r="B1020" s="131">
        <v>2180</v>
      </c>
      <c r="C1020" s="132" t="s">
        <v>296</v>
      </c>
      <c r="D1020" s="133">
        <v>834</v>
      </c>
      <c r="E1020" s="134" t="s">
        <v>1279</v>
      </c>
      <c r="F1020" s="55"/>
    </row>
    <row r="1021" spans="2:6" x14ac:dyDescent="0.25">
      <c r="B1021" s="131">
        <v>2180</v>
      </c>
      <c r="C1021" s="132" t="s">
        <v>296</v>
      </c>
      <c r="D1021" s="133">
        <v>835</v>
      </c>
      <c r="E1021" s="134" t="s">
        <v>1280</v>
      </c>
      <c r="F1021" s="55"/>
    </row>
    <row r="1022" spans="2:6" x14ac:dyDescent="0.25">
      <c r="B1022" s="131">
        <v>2180</v>
      </c>
      <c r="C1022" s="132" t="s">
        <v>296</v>
      </c>
      <c r="D1022" s="133">
        <v>837</v>
      </c>
      <c r="E1022" s="134" t="s">
        <v>1281</v>
      </c>
      <c r="F1022" s="55"/>
    </row>
    <row r="1023" spans="2:6" x14ac:dyDescent="0.25">
      <c r="B1023" s="131">
        <v>2180</v>
      </c>
      <c r="C1023" s="132" t="s">
        <v>296</v>
      </c>
      <c r="D1023" s="133">
        <v>838</v>
      </c>
      <c r="E1023" s="134" t="s">
        <v>1282</v>
      </c>
      <c r="F1023" s="55"/>
    </row>
    <row r="1024" spans="2:6" x14ac:dyDescent="0.25">
      <c r="B1024" s="131">
        <v>2180</v>
      </c>
      <c r="C1024" s="132" t="s">
        <v>296</v>
      </c>
      <c r="D1024" s="133">
        <v>841</v>
      </c>
      <c r="E1024" s="134" t="s">
        <v>1732</v>
      </c>
      <c r="F1024" s="55"/>
    </row>
    <row r="1025" spans="2:6" x14ac:dyDescent="0.25">
      <c r="B1025" s="131">
        <v>2180</v>
      </c>
      <c r="C1025" s="132" t="s">
        <v>296</v>
      </c>
      <c r="D1025" s="133">
        <v>839</v>
      </c>
      <c r="E1025" s="134" t="s">
        <v>1283</v>
      </c>
      <c r="F1025" s="55"/>
    </row>
    <row r="1026" spans="2:6" x14ac:dyDescent="0.25">
      <c r="B1026" s="131">
        <v>2180</v>
      </c>
      <c r="C1026" s="132" t="s">
        <v>296</v>
      </c>
      <c r="D1026" s="133">
        <v>840</v>
      </c>
      <c r="E1026" s="134" t="s">
        <v>1284</v>
      </c>
      <c r="F1026" s="55"/>
    </row>
    <row r="1027" spans="2:6" x14ac:dyDescent="0.25">
      <c r="B1027" s="131">
        <v>2180</v>
      </c>
      <c r="C1027" s="132" t="s">
        <v>296</v>
      </c>
      <c r="D1027" s="133" t="s">
        <v>1285</v>
      </c>
      <c r="E1027" s="134" t="s">
        <v>1286</v>
      </c>
      <c r="F1027" s="55"/>
    </row>
    <row r="1028" spans="2:6" x14ac:dyDescent="0.25">
      <c r="B1028" s="131">
        <v>2180</v>
      </c>
      <c r="C1028" s="132" t="s">
        <v>296</v>
      </c>
      <c r="D1028" s="133">
        <v>909</v>
      </c>
      <c r="E1028" s="134" t="s">
        <v>1287</v>
      </c>
      <c r="F1028" s="55"/>
    </row>
    <row r="1029" spans="2:6" x14ac:dyDescent="0.25">
      <c r="B1029" s="131">
        <v>2180</v>
      </c>
      <c r="C1029" s="132" t="s">
        <v>296</v>
      </c>
      <c r="D1029" s="133">
        <v>843</v>
      </c>
      <c r="E1029" s="134" t="s">
        <v>1288</v>
      </c>
      <c r="F1029" s="55"/>
    </row>
    <row r="1030" spans="2:6" x14ac:dyDescent="0.25">
      <c r="B1030" s="131">
        <v>2180</v>
      </c>
      <c r="C1030" s="132" t="s">
        <v>296</v>
      </c>
      <c r="D1030" s="133">
        <v>1363</v>
      </c>
      <c r="E1030" s="134" t="s">
        <v>1289</v>
      </c>
      <c r="F1030" s="55"/>
    </row>
    <row r="1031" spans="2:6" x14ac:dyDescent="0.25">
      <c r="B1031" s="131">
        <v>2180</v>
      </c>
      <c r="C1031" s="132" t="s">
        <v>296</v>
      </c>
      <c r="D1031" s="133">
        <v>866</v>
      </c>
      <c r="E1031" s="134" t="s">
        <v>1290</v>
      </c>
      <c r="F1031" s="55"/>
    </row>
    <row r="1032" spans="2:6" x14ac:dyDescent="0.25">
      <c r="B1032" s="131">
        <v>2180</v>
      </c>
      <c r="C1032" s="132" t="s">
        <v>296</v>
      </c>
      <c r="D1032" s="133">
        <v>844</v>
      </c>
      <c r="E1032" s="134" t="s">
        <v>1291</v>
      </c>
      <c r="F1032" s="55"/>
    </row>
    <row r="1033" spans="2:6" x14ac:dyDescent="0.25">
      <c r="B1033" s="131">
        <v>2180</v>
      </c>
      <c r="C1033" s="132" t="s">
        <v>296</v>
      </c>
      <c r="D1033" s="133">
        <v>3991</v>
      </c>
      <c r="E1033" s="134" t="s">
        <v>107</v>
      </c>
      <c r="F1033" s="55"/>
    </row>
    <row r="1034" spans="2:6" x14ac:dyDescent="0.25">
      <c r="B1034" s="131">
        <v>2180</v>
      </c>
      <c r="C1034" s="132" t="s">
        <v>296</v>
      </c>
      <c r="D1034" s="133">
        <v>847</v>
      </c>
      <c r="E1034" s="134" t="s">
        <v>1292</v>
      </c>
      <c r="F1034" s="55"/>
    </row>
    <row r="1035" spans="2:6" x14ac:dyDescent="0.25">
      <c r="B1035" s="131">
        <v>2180</v>
      </c>
      <c r="C1035" s="132" t="s">
        <v>296</v>
      </c>
      <c r="D1035" s="133">
        <v>2413</v>
      </c>
      <c r="E1035" s="134" t="s">
        <v>1293</v>
      </c>
      <c r="F1035" s="55"/>
    </row>
    <row r="1036" spans="2:6" x14ac:dyDescent="0.25">
      <c r="B1036" s="131">
        <v>2180</v>
      </c>
      <c r="C1036" s="132" t="s">
        <v>296</v>
      </c>
      <c r="D1036" s="133">
        <v>911</v>
      </c>
      <c r="E1036" s="134" t="s">
        <v>1294</v>
      </c>
      <c r="F1036" s="55"/>
    </row>
    <row r="1037" spans="2:6" x14ac:dyDescent="0.25">
      <c r="B1037" s="131">
        <v>2180</v>
      </c>
      <c r="C1037" s="132" t="s">
        <v>296</v>
      </c>
      <c r="D1037" s="133">
        <v>849</v>
      </c>
      <c r="E1037" s="134" t="s">
        <v>1295</v>
      </c>
      <c r="F1037" s="55"/>
    </row>
    <row r="1038" spans="2:6" x14ac:dyDescent="0.25">
      <c r="B1038" s="131">
        <v>2180</v>
      </c>
      <c r="C1038" s="132" t="s">
        <v>296</v>
      </c>
      <c r="D1038" s="133">
        <v>850</v>
      </c>
      <c r="E1038" s="134" t="s">
        <v>1296</v>
      </c>
      <c r="F1038" s="55"/>
    </row>
    <row r="1039" spans="2:6" x14ac:dyDescent="0.25">
      <c r="B1039" s="131">
        <v>2180</v>
      </c>
      <c r="C1039" s="132" t="s">
        <v>296</v>
      </c>
      <c r="D1039" s="133">
        <v>912</v>
      </c>
      <c r="E1039" s="134" t="s">
        <v>1297</v>
      </c>
      <c r="F1039" s="55"/>
    </row>
    <row r="1040" spans="2:6" x14ac:dyDescent="0.25">
      <c r="B1040" s="131">
        <v>2180</v>
      </c>
      <c r="C1040" s="132" t="s">
        <v>296</v>
      </c>
      <c r="D1040" s="133">
        <v>852</v>
      </c>
      <c r="E1040" s="134" t="s">
        <v>1298</v>
      </c>
      <c r="F1040" s="55"/>
    </row>
    <row r="1041" spans="2:6" x14ac:dyDescent="0.25">
      <c r="B1041" s="131">
        <v>2180</v>
      </c>
      <c r="C1041" s="132" t="s">
        <v>296</v>
      </c>
      <c r="D1041" s="133">
        <v>854</v>
      </c>
      <c r="E1041" s="134" t="s">
        <v>1299</v>
      </c>
      <c r="F1041" s="55"/>
    </row>
    <row r="1042" spans="2:6" x14ac:dyDescent="0.25">
      <c r="B1042" s="131">
        <v>2180</v>
      </c>
      <c r="C1042" s="132" t="s">
        <v>296</v>
      </c>
      <c r="D1042" s="133">
        <v>894</v>
      </c>
      <c r="E1042" s="134" t="s">
        <v>1300</v>
      </c>
      <c r="F1042" s="55"/>
    </row>
    <row r="1043" spans="2:6" x14ac:dyDescent="0.25">
      <c r="B1043" s="131">
        <v>2180</v>
      </c>
      <c r="C1043" s="132" t="s">
        <v>296</v>
      </c>
      <c r="D1043" s="133">
        <v>842</v>
      </c>
      <c r="E1043" s="134" t="s">
        <v>1301</v>
      </c>
      <c r="F1043" s="55"/>
    </row>
    <row r="1044" spans="2:6" x14ac:dyDescent="0.25">
      <c r="B1044" s="131">
        <v>2180</v>
      </c>
      <c r="C1044" s="132" t="s">
        <v>296</v>
      </c>
      <c r="D1044" s="133">
        <v>855</v>
      </c>
      <c r="E1044" s="134" t="s">
        <v>1302</v>
      </c>
      <c r="F1044" s="55"/>
    </row>
    <row r="1045" spans="2:6" x14ac:dyDescent="0.25">
      <c r="B1045" s="131">
        <v>2180</v>
      </c>
      <c r="C1045" s="132" t="s">
        <v>296</v>
      </c>
      <c r="D1045" s="133">
        <v>858</v>
      </c>
      <c r="E1045" s="134" t="s">
        <v>1303</v>
      </c>
      <c r="F1045" s="55"/>
    </row>
    <row r="1046" spans="2:6" x14ac:dyDescent="0.25">
      <c r="B1046" s="131">
        <v>2180</v>
      </c>
      <c r="C1046" s="132" t="s">
        <v>296</v>
      </c>
      <c r="D1046" s="133">
        <v>922</v>
      </c>
      <c r="E1046" s="134" t="s">
        <v>1304</v>
      </c>
      <c r="F1046" s="55"/>
    </row>
    <row r="1047" spans="2:6" x14ac:dyDescent="0.25">
      <c r="B1047" s="131">
        <v>2180</v>
      </c>
      <c r="C1047" s="132" t="s">
        <v>296</v>
      </c>
      <c r="D1047" s="133">
        <v>861</v>
      </c>
      <c r="E1047" s="134" t="s">
        <v>1305</v>
      </c>
      <c r="F1047" s="55"/>
    </row>
    <row r="1048" spans="2:6" x14ac:dyDescent="0.25">
      <c r="B1048" s="131">
        <v>2180</v>
      </c>
      <c r="C1048" s="132" t="s">
        <v>296</v>
      </c>
      <c r="D1048" s="133">
        <v>1277</v>
      </c>
      <c r="E1048" s="134" t="s">
        <v>1306</v>
      </c>
      <c r="F1048" s="55"/>
    </row>
    <row r="1049" spans="2:6" x14ac:dyDescent="0.25">
      <c r="B1049" s="131">
        <v>2180</v>
      </c>
      <c r="C1049" s="132" t="s">
        <v>296</v>
      </c>
      <c r="D1049" s="133">
        <v>862</v>
      </c>
      <c r="E1049" s="134" t="s">
        <v>1307</v>
      </c>
      <c r="F1049" s="55"/>
    </row>
    <row r="1050" spans="2:6" x14ac:dyDescent="0.25">
      <c r="B1050" s="131">
        <v>2180</v>
      </c>
      <c r="C1050" s="132" t="s">
        <v>296</v>
      </c>
      <c r="D1050" s="133">
        <v>913</v>
      </c>
      <c r="E1050" s="134" t="s">
        <v>991</v>
      </c>
      <c r="F1050" s="55"/>
    </row>
    <row r="1051" spans="2:6" x14ac:dyDescent="0.25">
      <c r="B1051" s="131">
        <v>2180</v>
      </c>
      <c r="C1051" s="132" t="s">
        <v>296</v>
      </c>
      <c r="D1051" s="133">
        <v>5218</v>
      </c>
      <c r="E1051" s="134" t="s">
        <v>142</v>
      </c>
      <c r="F1051" s="55"/>
    </row>
    <row r="1052" spans="2:6" x14ac:dyDescent="0.25">
      <c r="B1052" s="131">
        <v>2180</v>
      </c>
      <c r="C1052" s="132" t="s">
        <v>296</v>
      </c>
      <c r="D1052" s="133">
        <v>863</v>
      </c>
      <c r="E1052" s="134" t="s">
        <v>1308</v>
      </c>
      <c r="F1052" s="55"/>
    </row>
    <row r="1053" spans="2:6" x14ac:dyDescent="0.25">
      <c r="B1053" s="131">
        <v>2180</v>
      </c>
      <c r="C1053" s="132" t="s">
        <v>296</v>
      </c>
      <c r="D1053" s="133">
        <v>864</v>
      </c>
      <c r="E1053" s="134" t="s">
        <v>1309</v>
      </c>
      <c r="F1053" s="55"/>
    </row>
    <row r="1054" spans="2:6" x14ac:dyDescent="0.25">
      <c r="B1054" s="131">
        <v>2180</v>
      </c>
      <c r="C1054" s="132" t="s">
        <v>296</v>
      </c>
      <c r="D1054" s="133">
        <v>1243</v>
      </c>
      <c r="E1054" s="134" t="s">
        <v>1310</v>
      </c>
      <c r="F1054" s="55"/>
    </row>
    <row r="1055" spans="2:6" x14ac:dyDescent="0.25">
      <c r="B1055" s="131">
        <v>2180</v>
      </c>
      <c r="C1055" s="132" t="s">
        <v>296</v>
      </c>
      <c r="D1055" s="133">
        <v>868</v>
      </c>
      <c r="E1055" s="134" t="s">
        <v>1311</v>
      </c>
      <c r="F1055" s="55"/>
    </row>
    <row r="1056" spans="2:6" x14ac:dyDescent="0.25">
      <c r="B1056" s="131">
        <v>2180</v>
      </c>
      <c r="C1056" s="132" t="s">
        <v>296</v>
      </c>
      <c r="D1056" s="133">
        <v>5060</v>
      </c>
      <c r="E1056" s="134" t="s">
        <v>149</v>
      </c>
      <c r="F1056" s="55"/>
    </row>
    <row r="1057" spans="2:6" x14ac:dyDescent="0.25">
      <c r="B1057" s="131">
        <v>2180</v>
      </c>
      <c r="C1057" s="132" t="s">
        <v>296</v>
      </c>
      <c r="D1057" s="133">
        <v>869</v>
      </c>
      <c r="E1057" s="134" t="s">
        <v>1312</v>
      </c>
      <c r="F1057" s="55"/>
    </row>
    <row r="1058" spans="2:6" x14ac:dyDescent="0.25">
      <c r="B1058" s="131">
        <v>2180</v>
      </c>
      <c r="C1058" s="132" t="s">
        <v>296</v>
      </c>
      <c r="D1058" s="133">
        <v>870</v>
      </c>
      <c r="E1058" s="134" t="s">
        <v>1313</v>
      </c>
      <c r="F1058" s="55"/>
    </row>
    <row r="1059" spans="2:6" x14ac:dyDescent="0.25">
      <c r="B1059" s="131">
        <v>2180</v>
      </c>
      <c r="C1059" s="132" t="s">
        <v>296</v>
      </c>
      <c r="D1059" s="133">
        <v>915</v>
      </c>
      <c r="E1059" s="134" t="s">
        <v>1314</v>
      </c>
      <c r="F1059" s="55"/>
    </row>
    <row r="1060" spans="2:6" x14ac:dyDescent="0.25">
      <c r="B1060" s="131">
        <v>2180</v>
      </c>
      <c r="C1060" s="132" t="s">
        <v>296</v>
      </c>
      <c r="D1060" s="133">
        <v>871</v>
      </c>
      <c r="E1060" s="134" t="s">
        <v>1315</v>
      </c>
      <c r="F1060" s="55"/>
    </row>
    <row r="1061" spans="2:6" x14ac:dyDescent="0.25">
      <c r="B1061" s="131">
        <v>2180</v>
      </c>
      <c r="C1061" s="132" t="s">
        <v>296</v>
      </c>
      <c r="D1061" s="133">
        <v>914</v>
      </c>
      <c r="E1061" s="134" t="s">
        <v>1316</v>
      </c>
      <c r="F1061" s="55"/>
    </row>
    <row r="1062" spans="2:6" x14ac:dyDescent="0.25">
      <c r="B1062" s="131">
        <v>2180</v>
      </c>
      <c r="C1062" s="132" t="s">
        <v>296</v>
      </c>
      <c r="D1062" s="133">
        <v>872</v>
      </c>
      <c r="E1062" s="134" t="s">
        <v>1317</v>
      </c>
      <c r="F1062" s="55"/>
    </row>
    <row r="1063" spans="2:6" x14ac:dyDescent="0.25">
      <c r="B1063" s="131">
        <v>2180</v>
      </c>
      <c r="C1063" s="132" t="s">
        <v>296</v>
      </c>
      <c r="D1063" s="133">
        <v>873</v>
      </c>
      <c r="E1063" s="134" t="s">
        <v>1318</v>
      </c>
      <c r="F1063" s="55"/>
    </row>
    <row r="1064" spans="2:6" x14ac:dyDescent="0.25">
      <c r="B1064" s="131">
        <v>2180</v>
      </c>
      <c r="C1064" s="132" t="s">
        <v>296</v>
      </c>
      <c r="D1064" s="133">
        <v>1278</v>
      </c>
      <c r="E1064" s="134" t="s">
        <v>1319</v>
      </c>
      <c r="F1064" s="55"/>
    </row>
    <row r="1065" spans="2:6" x14ac:dyDescent="0.25">
      <c r="B1065" s="131">
        <v>2180</v>
      </c>
      <c r="C1065" s="132" t="s">
        <v>296</v>
      </c>
      <c r="D1065" s="133">
        <v>875</v>
      </c>
      <c r="E1065" s="134" t="s">
        <v>1320</v>
      </c>
      <c r="F1065" s="55"/>
    </row>
    <row r="1066" spans="2:6" x14ac:dyDescent="0.25">
      <c r="B1066" s="131">
        <v>2180</v>
      </c>
      <c r="C1066" s="132" t="s">
        <v>296</v>
      </c>
      <c r="D1066" s="133">
        <v>916</v>
      </c>
      <c r="E1066" s="134" t="s">
        <v>1321</v>
      </c>
      <c r="F1066" s="55"/>
    </row>
    <row r="1067" spans="2:6" x14ac:dyDescent="0.25">
      <c r="B1067" s="131">
        <v>2180</v>
      </c>
      <c r="C1067" s="132" t="s">
        <v>296</v>
      </c>
      <c r="D1067" s="133">
        <v>877</v>
      </c>
      <c r="E1067" s="134" t="s">
        <v>1322</v>
      </c>
      <c r="F1067" s="55"/>
    </row>
    <row r="1068" spans="2:6" x14ac:dyDescent="0.25">
      <c r="B1068" s="131">
        <v>2180</v>
      </c>
      <c r="C1068" s="132" t="s">
        <v>296</v>
      </c>
      <c r="D1068" s="133">
        <v>878</v>
      </c>
      <c r="E1068" s="134" t="s">
        <v>1323</v>
      </c>
      <c r="F1068" s="55"/>
    </row>
    <row r="1069" spans="2:6" x14ac:dyDescent="0.25">
      <c r="B1069" s="131">
        <v>2180</v>
      </c>
      <c r="C1069" s="132" t="s">
        <v>296</v>
      </c>
      <c r="D1069" s="133">
        <v>879</v>
      </c>
      <c r="E1069" s="134" t="s">
        <v>1324</v>
      </c>
      <c r="F1069" s="55"/>
    </row>
    <row r="1070" spans="2:6" x14ac:dyDescent="0.25">
      <c r="B1070" s="131">
        <v>2180</v>
      </c>
      <c r="C1070" s="132" t="s">
        <v>296</v>
      </c>
      <c r="D1070" s="133">
        <v>4400</v>
      </c>
      <c r="E1070" s="134" t="s">
        <v>205</v>
      </c>
      <c r="F1070" s="55"/>
    </row>
    <row r="1071" spans="2:6" x14ac:dyDescent="0.25">
      <c r="B1071" s="131">
        <v>2180</v>
      </c>
      <c r="C1071" s="132" t="s">
        <v>296</v>
      </c>
      <c r="D1071" s="133">
        <v>4534</v>
      </c>
      <c r="E1071" s="134" t="s">
        <v>207</v>
      </c>
      <c r="F1071" s="55"/>
    </row>
    <row r="1072" spans="2:6" x14ac:dyDescent="0.25">
      <c r="B1072" s="131">
        <v>2180</v>
      </c>
      <c r="C1072" s="132" t="s">
        <v>296</v>
      </c>
      <c r="D1072" s="133">
        <v>883</v>
      </c>
      <c r="E1072" s="134" t="s">
        <v>1325</v>
      </c>
      <c r="F1072" s="55"/>
    </row>
    <row r="1073" spans="2:6" x14ac:dyDescent="0.25">
      <c r="B1073" s="131">
        <v>2180</v>
      </c>
      <c r="C1073" s="132" t="s">
        <v>296</v>
      </c>
      <c r="D1073" s="133">
        <v>1299</v>
      </c>
      <c r="E1073" s="134" t="s">
        <v>1326</v>
      </c>
      <c r="F1073" s="55"/>
    </row>
    <row r="1074" spans="2:6" x14ac:dyDescent="0.25">
      <c r="B1074" s="131">
        <v>2180</v>
      </c>
      <c r="C1074" s="132" t="s">
        <v>296</v>
      </c>
      <c r="D1074" s="133">
        <v>884</v>
      </c>
      <c r="E1074" s="134" t="s">
        <v>1327</v>
      </c>
      <c r="F1074" s="55"/>
    </row>
    <row r="1075" spans="2:6" x14ac:dyDescent="0.25">
      <c r="B1075" s="131">
        <v>2180</v>
      </c>
      <c r="C1075" s="132" t="s">
        <v>296</v>
      </c>
      <c r="D1075" s="133">
        <v>918</v>
      </c>
      <c r="E1075" s="134" t="s">
        <v>1328</v>
      </c>
      <c r="F1075" s="55"/>
    </row>
    <row r="1076" spans="2:6" x14ac:dyDescent="0.25">
      <c r="B1076" s="131">
        <v>2180</v>
      </c>
      <c r="C1076" s="132" t="s">
        <v>296</v>
      </c>
      <c r="D1076" s="133">
        <v>829</v>
      </c>
      <c r="E1076" s="134" t="s">
        <v>1329</v>
      </c>
      <c r="F1076" s="55"/>
    </row>
    <row r="1077" spans="2:6" x14ac:dyDescent="0.25">
      <c r="B1077" s="131">
        <v>2180</v>
      </c>
      <c r="C1077" s="132" t="s">
        <v>296</v>
      </c>
      <c r="D1077" s="133">
        <v>5427</v>
      </c>
      <c r="E1077" s="134" t="s">
        <v>1330</v>
      </c>
      <c r="F1077" s="55"/>
    </row>
    <row r="1078" spans="2:6" x14ac:dyDescent="0.25">
      <c r="B1078" s="131">
        <v>2180</v>
      </c>
      <c r="C1078" s="132" t="s">
        <v>296</v>
      </c>
      <c r="D1078" s="133">
        <v>885</v>
      </c>
      <c r="E1078" s="134" t="s">
        <v>1331</v>
      </c>
      <c r="F1078" s="55"/>
    </row>
    <row r="1079" spans="2:6" x14ac:dyDescent="0.25">
      <c r="B1079" s="131">
        <v>2180</v>
      </c>
      <c r="C1079" s="132" t="s">
        <v>296</v>
      </c>
      <c r="D1079" s="133">
        <v>886</v>
      </c>
      <c r="E1079" s="134" t="s">
        <v>1332</v>
      </c>
      <c r="F1079" s="55"/>
    </row>
    <row r="1080" spans="2:6" x14ac:dyDescent="0.25">
      <c r="B1080" s="131">
        <v>2180</v>
      </c>
      <c r="C1080" s="132" t="s">
        <v>296</v>
      </c>
      <c r="D1080" s="133">
        <v>887</v>
      </c>
      <c r="E1080" s="134" t="s">
        <v>1333</v>
      </c>
      <c r="F1080" s="55"/>
    </row>
    <row r="1081" spans="2:6" x14ac:dyDescent="0.25">
      <c r="B1081" s="131">
        <v>2180</v>
      </c>
      <c r="C1081" s="132" t="s">
        <v>296</v>
      </c>
      <c r="D1081" s="133">
        <v>888</v>
      </c>
      <c r="E1081" s="134" t="s">
        <v>1334</v>
      </c>
      <c r="F1081" s="55"/>
    </row>
    <row r="1082" spans="2:6" x14ac:dyDescent="0.25">
      <c r="B1082" s="131">
        <v>2180</v>
      </c>
      <c r="C1082" s="132" t="s">
        <v>296</v>
      </c>
      <c r="D1082" s="133">
        <v>889</v>
      </c>
      <c r="E1082" s="134" t="s">
        <v>1335</v>
      </c>
      <c r="F1082" s="55"/>
    </row>
    <row r="1083" spans="2:6" x14ac:dyDescent="0.25">
      <c r="B1083" s="131">
        <v>2180</v>
      </c>
      <c r="C1083" s="132" t="s">
        <v>296</v>
      </c>
      <c r="D1083" s="133">
        <v>890</v>
      </c>
      <c r="E1083" s="134" t="s">
        <v>1336</v>
      </c>
      <c r="F1083" s="55"/>
    </row>
    <row r="1084" spans="2:6" x14ac:dyDescent="0.25">
      <c r="B1084" s="131">
        <v>2180</v>
      </c>
      <c r="C1084" s="132" t="s">
        <v>296</v>
      </c>
      <c r="D1084" s="133">
        <v>892</v>
      </c>
      <c r="E1084" s="134" t="s">
        <v>1337</v>
      </c>
      <c r="F1084" s="55"/>
    </row>
    <row r="1085" spans="2:6" x14ac:dyDescent="0.25">
      <c r="B1085" s="131">
        <v>2180</v>
      </c>
      <c r="C1085" s="132" t="s">
        <v>296</v>
      </c>
      <c r="D1085" s="133">
        <v>893</v>
      </c>
      <c r="E1085" s="134" t="s">
        <v>1338</v>
      </c>
      <c r="F1085" s="55"/>
    </row>
    <row r="1086" spans="2:6" x14ac:dyDescent="0.25">
      <c r="B1086" s="131">
        <v>2180</v>
      </c>
      <c r="C1086" s="132" t="s">
        <v>296</v>
      </c>
      <c r="D1086" s="133">
        <v>4604</v>
      </c>
      <c r="E1086" s="134" t="s">
        <v>266</v>
      </c>
      <c r="F1086" s="55"/>
    </row>
    <row r="1087" spans="2:6" x14ac:dyDescent="0.25">
      <c r="B1087" s="131">
        <v>2180</v>
      </c>
      <c r="C1087" s="132" t="s">
        <v>296</v>
      </c>
      <c r="D1087" s="133">
        <v>4720</v>
      </c>
      <c r="E1087" s="134" t="s">
        <v>268</v>
      </c>
      <c r="F1087" s="55"/>
    </row>
    <row r="1088" spans="2:6" x14ac:dyDescent="0.25">
      <c r="B1088" s="131">
        <v>2180</v>
      </c>
      <c r="C1088" s="132" t="s">
        <v>296</v>
      </c>
      <c r="D1088" s="133">
        <v>895</v>
      </c>
      <c r="E1088" s="134" t="s">
        <v>1339</v>
      </c>
      <c r="F1088" s="55"/>
    </row>
    <row r="1089" spans="2:6" x14ac:dyDescent="0.25">
      <c r="B1089" s="131">
        <v>2180</v>
      </c>
      <c r="C1089" s="132" t="s">
        <v>296</v>
      </c>
      <c r="D1089" s="133">
        <v>896</v>
      </c>
      <c r="E1089" s="134" t="s">
        <v>1340</v>
      </c>
      <c r="F1089" s="55"/>
    </row>
    <row r="1090" spans="2:6" x14ac:dyDescent="0.25">
      <c r="B1090" s="131">
        <v>2180</v>
      </c>
      <c r="C1090" s="132" t="s">
        <v>296</v>
      </c>
      <c r="D1090" s="133">
        <v>898</v>
      </c>
      <c r="E1090" s="134" t="s">
        <v>1341</v>
      </c>
      <c r="F1090" s="55"/>
    </row>
    <row r="1091" spans="2:6" x14ac:dyDescent="0.25">
      <c r="B1091" s="131">
        <v>2180</v>
      </c>
      <c r="C1091" s="132" t="s">
        <v>296</v>
      </c>
      <c r="D1091" s="133">
        <v>900</v>
      </c>
      <c r="E1091" s="134" t="s">
        <v>1342</v>
      </c>
      <c r="F1091" s="55"/>
    </row>
    <row r="1092" spans="2:6" x14ac:dyDescent="0.25">
      <c r="B1092" s="131">
        <v>2180</v>
      </c>
      <c r="C1092" s="132" t="s">
        <v>296</v>
      </c>
      <c r="D1092" s="133">
        <v>1364</v>
      </c>
      <c r="E1092" s="134" t="s">
        <v>1343</v>
      </c>
      <c r="F1092" s="55"/>
    </row>
    <row r="1093" spans="2:6" x14ac:dyDescent="0.25">
      <c r="B1093" s="131">
        <v>2180</v>
      </c>
      <c r="C1093" s="132" t="s">
        <v>296</v>
      </c>
      <c r="D1093" s="133">
        <v>902</v>
      </c>
      <c r="E1093" s="134" t="s">
        <v>1344</v>
      </c>
      <c r="F1093" s="55"/>
    </row>
    <row r="1094" spans="2:6" x14ac:dyDescent="0.25">
      <c r="B1094" s="131">
        <v>2180</v>
      </c>
      <c r="C1094" s="132" t="s">
        <v>296</v>
      </c>
      <c r="D1094" s="133">
        <v>903</v>
      </c>
      <c r="E1094" s="134" t="s">
        <v>1345</v>
      </c>
      <c r="F1094" s="55"/>
    </row>
    <row r="1095" spans="2:6" x14ac:dyDescent="0.25">
      <c r="B1095" s="131">
        <v>2180</v>
      </c>
      <c r="C1095" s="132" t="s">
        <v>296</v>
      </c>
      <c r="D1095" s="133">
        <v>904</v>
      </c>
      <c r="E1095" s="134" t="s">
        <v>1346</v>
      </c>
      <c r="F1095" s="55"/>
    </row>
    <row r="1096" spans="2:6" x14ac:dyDescent="0.25">
      <c r="B1096" s="131">
        <v>1967</v>
      </c>
      <c r="C1096" s="132" t="s">
        <v>297</v>
      </c>
      <c r="D1096" s="133">
        <v>1967</v>
      </c>
      <c r="E1096" s="134" t="s">
        <v>297</v>
      </c>
      <c r="F1096" s="55"/>
    </row>
    <row r="1097" spans="2:6" x14ac:dyDescent="0.25">
      <c r="B1097" s="131">
        <v>1967</v>
      </c>
      <c r="C1097" s="132" t="s">
        <v>297</v>
      </c>
      <c r="D1097" s="133">
        <v>210</v>
      </c>
      <c r="E1097" s="134" t="s">
        <v>1347</v>
      </c>
      <c r="F1097" s="55"/>
    </row>
    <row r="1098" spans="2:6" x14ac:dyDescent="0.25">
      <c r="B1098" s="131">
        <v>1967</v>
      </c>
      <c r="C1098" s="132" t="s">
        <v>297</v>
      </c>
      <c r="D1098" s="133">
        <v>211</v>
      </c>
      <c r="E1098" s="134" t="s">
        <v>1348</v>
      </c>
      <c r="F1098" s="55"/>
    </row>
    <row r="1099" spans="2:6" x14ac:dyDescent="0.25">
      <c r="B1099" s="131">
        <v>2009</v>
      </c>
      <c r="C1099" s="132" t="s">
        <v>298</v>
      </c>
      <c r="D1099" s="133">
        <v>2009</v>
      </c>
      <c r="E1099" s="134" t="s">
        <v>298</v>
      </c>
      <c r="F1099" s="55"/>
    </row>
    <row r="1100" spans="2:6" x14ac:dyDescent="0.25">
      <c r="B1100" s="131">
        <v>2009</v>
      </c>
      <c r="C1100" s="132" t="s">
        <v>298</v>
      </c>
      <c r="D1100" s="133">
        <v>5622</v>
      </c>
      <c r="E1100" s="134" t="s">
        <v>191</v>
      </c>
      <c r="F1100" s="55"/>
    </row>
    <row r="1101" spans="2:6" x14ac:dyDescent="0.25">
      <c r="B1101" s="131">
        <v>2009</v>
      </c>
      <c r="C1101" s="132" t="s">
        <v>298</v>
      </c>
      <c r="D1101" s="133">
        <v>3349</v>
      </c>
      <c r="E1101" s="134" t="s">
        <v>1349</v>
      </c>
      <c r="F1101" s="55"/>
    </row>
    <row r="1102" spans="2:6" x14ac:dyDescent="0.25">
      <c r="B1102" s="131">
        <v>2009</v>
      </c>
      <c r="C1102" s="132" t="s">
        <v>298</v>
      </c>
      <c r="D1102" s="133">
        <v>5809</v>
      </c>
      <c r="E1102" s="134" t="s">
        <v>501</v>
      </c>
      <c r="F1102" s="55"/>
    </row>
    <row r="1103" spans="2:6" x14ac:dyDescent="0.25">
      <c r="B1103" s="131">
        <v>2045</v>
      </c>
      <c r="C1103" s="132" t="s">
        <v>299</v>
      </c>
      <c r="D1103" s="133">
        <v>2045</v>
      </c>
      <c r="E1103" s="134" t="s">
        <v>299</v>
      </c>
      <c r="F1103" s="55"/>
    </row>
    <row r="1104" spans="2:6" x14ac:dyDescent="0.25">
      <c r="B1104" s="131">
        <v>2045</v>
      </c>
      <c r="C1104" s="132" t="s">
        <v>299</v>
      </c>
      <c r="D1104" s="133">
        <v>3356</v>
      </c>
      <c r="E1104" s="134" t="s">
        <v>211</v>
      </c>
      <c r="F1104" s="55"/>
    </row>
    <row r="1105" spans="2:6" x14ac:dyDescent="0.25">
      <c r="B1105" s="131">
        <v>1946</v>
      </c>
      <c r="C1105" s="132" t="s">
        <v>300</v>
      </c>
      <c r="D1105" s="133">
        <v>1946</v>
      </c>
      <c r="E1105" s="134" t="s">
        <v>300</v>
      </c>
      <c r="F1105" s="55"/>
    </row>
    <row r="1106" spans="2:6" x14ac:dyDescent="0.25">
      <c r="B1106" s="131">
        <v>1946</v>
      </c>
      <c r="C1106" s="132" t="s">
        <v>300</v>
      </c>
      <c r="D1106" s="133">
        <v>171</v>
      </c>
      <c r="E1106" s="134" t="s">
        <v>1350</v>
      </c>
      <c r="F1106" s="55"/>
    </row>
    <row r="1107" spans="2:6" x14ac:dyDescent="0.25">
      <c r="B1107" s="131">
        <v>1946</v>
      </c>
      <c r="C1107" s="132" t="s">
        <v>300</v>
      </c>
      <c r="D1107" s="133">
        <v>174</v>
      </c>
      <c r="E1107" s="134" t="s">
        <v>1351</v>
      </c>
      <c r="F1107" s="55"/>
    </row>
    <row r="1108" spans="2:6" x14ac:dyDescent="0.25">
      <c r="B1108" s="131">
        <v>1977</v>
      </c>
      <c r="C1108" s="132" t="s">
        <v>301</v>
      </c>
      <c r="D1108" s="133">
        <v>1977</v>
      </c>
      <c r="E1108" s="134" t="s">
        <v>301</v>
      </c>
      <c r="F1108" s="55"/>
    </row>
    <row r="1109" spans="2:6" x14ac:dyDescent="0.25">
      <c r="B1109" s="131">
        <v>1977</v>
      </c>
      <c r="C1109" s="132" t="s">
        <v>301</v>
      </c>
      <c r="D1109" s="133">
        <v>1326</v>
      </c>
      <c r="E1109" s="134" t="s">
        <v>1352</v>
      </c>
      <c r="F1109" s="55"/>
    </row>
    <row r="1110" spans="2:6" x14ac:dyDescent="0.25">
      <c r="B1110" s="131">
        <v>1977</v>
      </c>
      <c r="C1110" s="132" t="s">
        <v>301</v>
      </c>
      <c r="D1110" s="133">
        <v>5500</v>
      </c>
      <c r="E1110" s="134" t="s">
        <v>1353</v>
      </c>
      <c r="F1110" s="55"/>
    </row>
    <row r="1111" spans="2:6" x14ac:dyDescent="0.25">
      <c r="B1111" s="131">
        <v>1977</v>
      </c>
      <c r="C1111" s="132" t="s">
        <v>301</v>
      </c>
      <c r="D1111" s="133">
        <v>258</v>
      </c>
      <c r="E1111" s="134" t="s">
        <v>1354</v>
      </c>
      <c r="F1111" s="55"/>
    </row>
    <row r="1112" spans="2:6" x14ac:dyDescent="0.25">
      <c r="B1112" s="131">
        <v>1977</v>
      </c>
      <c r="C1112" s="132" t="s">
        <v>301</v>
      </c>
      <c r="D1112" s="133">
        <v>259</v>
      </c>
      <c r="E1112" s="134" t="s">
        <v>1355</v>
      </c>
      <c r="F1112" s="55"/>
    </row>
    <row r="1113" spans="2:6" x14ac:dyDescent="0.25">
      <c r="B1113" s="131">
        <v>1977</v>
      </c>
      <c r="C1113" s="132" t="s">
        <v>301</v>
      </c>
      <c r="D1113" s="133">
        <v>262</v>
      </c>
      <c r="E1113" s="134" t="s">
        <v>1356</v>
      </c>
      <c r="F1113" s="55"/>
    </row>
    <row r="1114" spans="2:6" x14ac:dyDescent="0.25">
      <c r="B1114" s="131">
        <v>1977</v>
      </c>
      <c r="C1114" s="132" t="s">
        <v>301</v>
      </c>
      <c r="D1114" s="133">
        <v>263</v>
      </c>
      <c r="E1114" s="134" t="s">
        <v>1357</v>
      </c>
      <c r="F1114" s="55"/>
    </row>
    <row r="1115" spans="2:6" x14ac:dyDescent="0.25">
      <c r="B1115" s="131">
        <v>1977</v>
      </c>
      <c r="C1115" s="132" t="s">
        <v>301</v>
      </c>
      <c r="D1115" s="133">
        <v>4729</v>
      </c>
      <c r="E1115" s="134" t="s">
        <v>213</v>
      </c>
      <c r="F1115" s="55"/>
    </row>
    <row r="1116" spans="2:6" x14ac:dyDescent="0.25">
      <c r="B1116" s="131">
        <v>1977</v>
      </c>
      <c r="C1116" s="132" t="s">
        <v>301</v>
      </c>
      <c r="D1116" s="133">
        <v>5058</v>
      </c>
      <c r="E1116" s="134" t="s">
        <v>1358</v>
      </c>
      <c r="F1116" s="55"/>
    </row>
    <row r="1117" spans="2:6" x14ac:dyDescent="0.25">
      <c r="B1117" s="131">
        <v>1977</v>
      </c>
      <c r="C1117" s="132" t="s">
        <v>301</v>
      </c>
      <c r="D1117" s="133">
        <v>256</v>
      </c>
      <c r="E1117" s="134" t="s">
        <v>1359</v>
      </c>
      <c r="F1117" s="55"/>
    </row>
    <row r="1118" spans="2:6" x14ac:dyDescent="0.25">
      <c r="B1118" s="131">
        <v>1977</v>
      </c>
      <c r="C1118" s="132" t="s">
        <v>301</v>
      </c>
      <c r="D1118" s="133">
        <v>260</v>
      </c>
      <c r="E1118" s="134" t="s">
        <v>1360</v>
      </c>
      <c r="F1118" s="55"/>
    </row>
    <row r="1119" spans="2:6" x14ac:dyDescent="0.25">
      <c r="B1119" s="131">
        <v>1977</v>
      </c>
      <c r="C1119" s="132" t="s">
        <v>301</v>
      </c>
      <c r="D1119" s="133">
        <v>4429</v>
      </c>
      <c r="E1119" s="134" t="s">
        <v>1361</v>
      </c>
      <c r="F1119" s="55"/>
    </row>
    <row r="1120" spans="2:6" x14ac:dyDescent="0.25">
      <c r="B1120" s="131">
        <v>1977</v>
      </c>
      <c r="C1120" s="132" t="s">
        <v>301</v>
      </c>
      <c r="D1120" s="133">
        <v>261</v>
      </c>
      <c r="E1120" s="134" t="s">
        <v>1362</v>
      </c>
      <c r="F1120" s="55"/>
    </row>
    <row r="1121" spans="2:6" x14ac:dyDescent="0.25">
      <c r="B1121" s="131">
        <v>1977</v>
      </c>
      <c r="C1121" s="132" t="s">
        <v>301</v>
      </c>
      <c r="D1121" s="133">
        <v>1325</v>
      </c>
      <c r="E1121" s="134" t="s">
        <v>1363</v>
      </c>
      <c r="F1121" s="55"/>
    </row>
    <row r="1122" spans="2:6" x14ac:dyDescent="0.25">
      <c r="B1122" s="131">
        <v>2001</v>
      </c>
      <c r="C1122" s="132" t="s">
        <v>302</v>
      </c>
      <c r="D1122" s="133">
        <v>2001</v>
      </c>
      <c r="E1122" s="134" t="s">
        <v>302</v>
      </c>
      <c r="F1122" s="55"/>
    </row>
    <row r="1123" spans="2:6" x14ac:dyDescent="0.25">
      <c r="B1123" s="131">
        <v>2001</v>
      </c>
      <c r="C1123" s="132" t="s">
        <v>302</v>
      </c>
      <c r="D1123" s="133">
        <v>310</v>
      </c>
      <c r="E1123" s="134" t="s">
        <v>215</v>
      </c>
      <c r="F1123" s="55"/>
    </row>
    <row r="1124" spans="2:6" x14ac:dyDescent="0.25">
      <c r="B1124" s="131">
        <v>2218</v>
      </c>
      <c r="C1124" s="132" t="s">
        <v>362</v>
      </c>
      <c r="D1124" s="133">
        <v>2218</v>
      </c>
      <c r="E1124" s="134" t="s">
        <v>362</v>
      </c>
      <c r="F1124" s="55"/>
    </row>
    <row r="1125" spans="2:6" x14ac:dyDescent="0.25">
      <c r="B1125" s="131">
        <v>2182</v>
      </c>
      <c r="C1125" s="132" t="s">
        <v>303</v>
      </c>
      <c r="D1125" s="133">
        <v>2182</v>
      </c>
      <c r="E1125" s="134" t="s">
        <v>303</v>
      </c>
      <c r="F1125" s="55"/>
    </row>
    <row r="1126" spans="2:6" x14ac:dyDescent="0.25">
      <c r="B1126" s="131">
        <v>2182</v>
      </c>
      <c r="C1126" s="132" t="s">
        <v>303</v>
      </c>
      <c r="D1126" s="133">
        <v>943</v>
      </c>
      <c r="E1126" s="134" t="s">
        <v>1364</v>
      </c>
      <c r="F1126" s="55"/>
    </row>
    <row r="1127" spans="2:6" x14ac:dyDescent="0.25">
      <c r="B1127" s="131">
        <v>2182</v>
      </c>
      <c r="C1127" s="132" t="s">
        <v>303</v>
      </c>
      <c r="D1127" s="133">
        <v>949</v>
      </c>
      <c r="E1127" s="134" t="s">
        <v>1365</v>
      </c>
      <c r="F1127" s="55"/>
    </row>
    <row r="1128" spans="2:6" x14ac:dyDescent="0.25">
      <c r="B1128" s="131">
        <v>2182</v>
      </c>
      <c r="C1128" s="132" t="s">
        <v>303</v>
      </c>
      <c r="D1128" s="133">
        <v>945</v>
      </c>
      <c r="E1128" s="134" t="s">
        <v>1366</v>
      </c>
      <c r="F1128" s="55"/>
    </row>
    <row r="1129" spans="2:6" x14ac:dyDescent="0.25">
      <c r="B1129" s="131">
        <v>2182</v>
      </c>
      <c r="C1129" s="132" t="s">
        <v>303</v>
      </c>
      <c r="D1129" s="133">
        <v>946</v>
      </c>
      <c r="E1129" s="134" t="s">
        <v>1367</v>
      </c>
      <c r="F1129" s="55"/>
    </row>
    <row r="1130" spans="2:6" x14ac:dyDescent="0.25">
      <c r="B1130" s="131">
        <v>2182</v>
      </c>
      <c r="C1130" s="132" t="s">
        <v>303</v>
      </c>
      <c r="D1130" s="133">
        <v>947</v>
      </c>
      <c r="E1130" s="134" t="s">
        <v>1368</v>
      </c>
      <c r="F1130" s="55"/>
    </row>
    <row r="1131" spans="2:6" x14ac:dyDescent="0.25">
      <c r="B1131" s="131">
        <v>2182</v>
      </c>
      <c r="C1131" s="132" t="s">
        <v>303</v>
      </c>
      <c r="D1131" s="133">
        <v>954</v>
      </c>
      <c r="E1131" s="134" t="s">
        <v>1369</v>
      </c>
      <c r="F1131" s="55"/>
    </row>
    <row r="1132" spans="2:6" x14ac:dyDescent="0.25">
      <c r="B1132" s="131">
        <v>2182</v>
      </c>
      <c r="C1132" s="132" t="s">
        <v>303</v>
      </c>
      <c r="D1132" s="133">
        <v>5732</v>
      </c>
      <c r="E1132" s="134" t="s">
        <v>499</v>
      </c>
      <c r="F1132" s="55"/>
    </row>
    <row r="1133" spans="2:6" x14ac:dyDescent="0.25">
      <c r="B1133" s="131">
        <v>2182</v>
      </c>
      <c r="C1133" s="132" t="s">
        <v>303</v>
      </c>
      <c r="D1133" s="133">
        <v>948</v>
      </c>
      <c r="E1133" s="134" t="s">
        <v>1370</v>
      </c>
      <c r="F1133" s="55"/>
    </row>
    <row r="1134" spans="2:6" x14ac:dyDescent="0.25">
      <c r="B1134" s="131">
        <v>2182</v>
      </c>
      <c r="C1134" s="132" t="s">
        <v>303</v>
      </c>
      <c r="D1134" s="133">
        <v>3490</v>
      </c>
      <c r="E1134" s="134" t="s">
        <v>175</v>
      </c>
      <c r="F1134" s="55"/>
    </row>
    <row r="1135" spans="2:6" x14ac:dyDescent="0.25">
      <c r="B1135" s="131">
        <v>2182</v>
      </c>
      <c r="C1135" s="132" t="s">
        <v>303</v>
      </c>
      <c r="D1135" s="133">
        <v>4216</v>
      </c>
      <c r="E1135" s="134" t="s">
        <v>220</v>
      </c>
      <c r="F1135" s="55"/>
    </row>
    <row r="1136" spans="2:6" x14ac:dyDescent="0.25">
      <c r="B1136" s="131">
        <v>2182</v>
      </c>
      <c r="C1136" s="132" t="s">
        <v>303</v>
      </c>
      <c r="D1136" s="133">
        <v>957</v>
      </c>
      <c r="E1136" s="134" t="s">
        <v>1371</v>
      </c>
      <c r="F1136" s="55"/>
    </row>
    <row r="1137" spans="2:6" x14ac:dyDescent="0.25">
      <c r="B1137" s="131">
        <v>2182</v>
      </c>
      <c r="C1137" s="132" t="s">
        <v>303</v>
      </c>
      <c r="D1137" s="133">
        <v>1343</v>
      </c>
      <c r="E1137" s="134" t="s">
        <v>1372</v>
      </c>
      <c r="F1137" s="55"/>
    </row>
    <row r="1138" spans="2:6" x14ac:dyDescent="0.25">
      <c r="B1138" s="131">
        <v>2182</v>
      </c>
      <c r="C1138" s="132" t="s">
        <v>303</v>
      </c>
      <c r="D1138" s="133">
        <v>1254</v>
      </c>
      <c r="E1138" s="134" t="s">
        <v>1373</v>
      </c>
      <c r="F1138" s="55"/>
    </row>
    <row r="1139" spans="2:6" x14ac:dyDescent="0.25">
      <c r="B1139" s="131">
        <v>2182</v>
      </c>
      <c r="C1139" s="132" t="s">
        <v>303</v>
      </c>
      <c r="D1139" s="133">
        <v>4822</v>
      </c>
      <c r="E1139" s="134" t="s">
        <v>227</v>
      </c>
      <c r="F1139" s="55"/>
    </row>
    <row r="1140" spans="2:6" x14ac:dyDescent="0.25">
      <c r="B1140" s="131">
        <v>2182</v>
      </c>
      <c r="C1140" s="132" t="s">
        <v>303</v>
      </c>
      <c r="D1140" s="133">
        <v>3989</v>
      </c>
      <c r="E1140" s="134" t="s">
        <v>1374</v>
      </c>
      <c r="F1140" s="55"/>
    </row>
    <row r="1141" spans="2:6" x14ac:dyDescent="0.25">
      <c r="B1141" s="131">
        <v>2182</v>
      </c>
      <c r="C1141" s="132" t="s">
        <v>303</v>
      </c>
      <c r="D1141" s="133">
        <v>950</v>
      </c>
      <c r="E1141" s="134" t="s">
        <v>1375</v>
      </c>
      <c r="F1141" s="55"/>
    </row>
    <row r="1142" spans="2:6" x14ac:dyDescent="0.25">
      <c r="B1142" s="131">
        <v>2182</v>
      </c>
      <c r="C1142" s="132" t="s">
        <v>303</v>
      </c>
      <c r="D1142" s="133">
        <v>951</v>
      </c>
      <c r="E1142" s="134" t="s">
        <v>1376</v>
      </c>
      <c r="F1142" s="55"/>
    </row>
    <row r="1143" spans="2:6" x14ac:dyDescent="0.25">
      <c r="B1143" s="131">
        <v>2182</v>
      </c>
      <c r="C1143" s="132" t="s">
        <v>303</v>
      </c>
      <c r="D1143" s="133">
        <v>2263</v>
      </c>
      <c r="E1143" s="134" t="s">
        <v>1377</v>
      </c>
      <c r="F1143" s="55"/>
    </row>
    <row r="1144" spans="2:6" x14ac:dyDescent="0.25">
      <c r="B1144" s="131">
        <v>2182</v>
      </c>
      <c r="C1144" s="132" t="s">
        <v>303</v>
      </c>
      <c r="D1144" s="133">
        <v>952</v>
      </c>
      <c r="E1144" s="134" t="s">
        <v>1378</v>
      </c>
      <c r="F1144" s="55"/>
    </row>
    <row r="1145" spans="2:6" x14ac:dyDescent="0.25">
      <c r="B1145" s="131">
        <v>2182</v>
      </c>
      <c r="C1145" s="132" t="s">
        <v>303</v>
      </c>
      <c r="D1145" s="133">
        <v>1365</v>
      </c>
      <c r="E1145" s="134" t="s">
        <v>1379</v>
      </c>
      <c r="F1145" s="55"/>
    </row>
    <row r="1146" spans="2:6" x14ac:dyDescent="0.25">
      <c r="B1146" s="131">
        <v>1999</v>
      </c>
      <c r="C1146" s="132" t="s">
        <v>304</v>
      </c>
      <c r="D1146" s="133">
        <v>1999</v>
      </c>
      <c r="E1146" s="134" t="s">
        <v>304</v>
      </c>
      <c r="F1146" s="55"/>
    </row>
    <row r="1147" spans="2:6" x14ac:dyDescent="0.25">
      <c r="B1147" s="131">
        <v>1999</v>
      </c>
      <c r="C1147" s="132" t="s">
        <v>304</v>
      </c>
      <c r="D1147" s="133">
        <v>304</v>
      </c>
      <c r="E1147" s="134" t="s">
        <v>1380</v>
      </c>
      <c r="F1147" s="55"/>
    </row>
    <row r="1148" spans="2:6" x14ac:dyDescent="0.25">
      <c r="B1148" s="131">
        <v>1999</v>
      </c>
      <c r="C1148" s="132" t="s">
        <v>304</v>
      </c>
      <c r="D1148" s="133">
        <v>305</v>
      </c>
      <c r="E1148" s="134" t="s">
        <v>1381</v>
      </c>
      <c r="F1148" s="55"/>
    </row>
    <row r="1149" spans="2:6" x14ac:dyDescent="0.25">
      <c r="B1149" s="131">
        <v>2188</v>
      </c>
      <c r="C1149" s="132" t="s">
        <v>305</v>
      </c>
      <c r="D1149" s="133">
        <v>2188</v>
      </c>
      <c r="E1149" s="134" t="s">
        <v>305</v>
      </c>
      <c r="F1149" s="55"/>
    </row>
    <row r="1150" spans="2:6" x14ac:dyDescent="0.25">
      <c r="B1150" s="131">
        <v>2188</v>
      </c>
      <c r="C1150" s="132" t="s">
        <v>305</v>
      </c>
      <c r="D1150" s="133">
        <v>985</v>
      </c>
      <c r="E1150" s="134" t="s">
        <v>1382</v>
      </c>
      <c r="F1150" s="55"/>
    </row>
    <row r="1151" spans="2:6" x14ac:dyDescent="0.25">
      <c r="B1151" s="131">
        <v>2188</v>
      </c>
      <c r="C1151" s="132" t="s">
        <v>305</v>
      </c>
      <c r="D1151" s="133">
        <v>1345</v>
      </c>
      <c r="E1151" s="134" t="s">
        <v>1383</v>
      </c>
      <c r="F1151" s="55"/>
    </row>
    <row r="1152" spans="2:6" x14ac:dyDescent="0.25">
      <c r="B1152" s="131">
        <v>2044</v>
      </c>
      <c r="C1152" s="132" t="s">
        <v>306</v>
      </c>
      <c r="D1152" s="133">
        <v>2044</v>
      </c>
      <c r="E1152" s="134" t="s">
        <v>306</v>
      </c>
      <c r="F1152" s="55"/>
    </row>
    <row r="1153" spans="2:6" x14ac:dyDescent="0.25">
      <c r="B1153" s="131">
        <v>2044</v>
      </c>
      <c r="C1153" s="132" t="s">
        <v>306</v>
      </c>
      <c r="D1153" s="133">
        <v>4856</v>
      </c>
      <c r="E1153" s="134" t="s">
        <v>225</v>
      </c>
      <c r="F1153" s="55"/>
    </row>
    <row r="1154" spans="2:6" x14ac:dyDescent="0.25">
      <c r="B1154" s="131">
        <v>2044</v>
      </c>
      <c r="C1154" s="132" t="s">
        <v>306</v>
      </c>
      <c r="D1154" s="133">
        <v>399</v>
      </c>
      <c r="E1154" s="134" t="s">
        <v>1384</v>
      </c>
      <c r="F1154" s="55"/>
    </row>
    <row r="1155" spans="2:6" x14ac:dyDescent="0.25">
      <c r="B1155" s="131">
        <v>2044</v>
      </c>
      <c r="C1155" s="132" t="s">
        <v>306</v>
      </c>
      <c r="D1155" s="133">
        <v>401</v>
      </c>
      <c r="E1155" s="134" t="s">
        <v>1385</v>
      </c>
      <c r="F1155" s="55"/>
    </row>
    <row r="1156" spans="2:6" x14ac:dyDescent="0.25">
      <c r="B1156" s="131">
        <v>2044</v>
      </c>
      <c r="C1156" s="132" t="s">
        <v>306</v>
      </c>
      <c r="D1156" s="133">
        <v>5443</v>
      </c>
      <c r="E1156" s="134" t="s">
        <v>1386</v>
      </c>
      <c r="F1156" s="55"/>
    </row>
    <row r="1157" spans="2:6" x14ac:dyDescent="0.25">
      <c r="B1157" s="131">
        <v>2142</v>
      </c>
      <c r="C1157" s="132" t="s">
        <v>307</v>
      </c>
      <c r="D1157" s="133">
        <v>2142</v>
      </c>
      <c r="E1157" s="134" t="s">
        <v>307</v>
      </c>
      <c r="F1157" s="55"/>
    </row>
    <row r="1158" spans="2:6" x14ac:dyDescent="0.25">
      <c r="B1158" s="131">
        <v>2142</v>
      </c>
      <c r="C1158" s="132" t="s">
        <v>307</v>
      </c>
      <c r="D1158" s="133">
        <v>728</v>
      </c>
      <c r="E1158" s="134" t="s">
        <v>1387</v>
      </c>
      <c r="F1158" s="55"/>
    </row>
    <row r="1159" spans="2:6" x14ac:dyDescent="0.25">
      <c r="B1159" s="131">
        <v>2142</v>
      </c>
      <c r="C1159" s="132" t="s">
        <v>307</v>
      </c>
      <c r="D1159" s="133">
        <v>5066</v>
      </c>
      <c r="E1159" s="134" t="s">
        <v>1388</v>
      </c>
      <c r="F1159" s="55"/>
    </row>
    <row r="1160" spans="2:6" x14ac:dyDescent="0.25">
      <c r="B1160" s="131">
        <v>2142</v>
      </c>
      <c r="C1160" s="132" t="s">
        <v>307</v>
      </c>
      <c r="D1160" s="133">
        <v>731</v>
      </c>
      <c r="E1160" s="134" t="s">
        <v>1389</v>
      </c>
      <c r="F1160" s="55"/>
    </row>
    <row r="1161" spans="2:6" x14ac:dyDescent="0.25">
      <c r="B1161" s="131">
        <v>2142</v>
      </c>
      <c r="C1161" s="132" t="s">
        <v>307</v>
      </c>
      <c r="D1161" s="133">
        <v>732</v>
      </c>
      <c r="E1161" s="134" t="s">
        <v>1390</v>
      </c>
      <c r="F1161" s="55"/>
    </row>
    <row r="1162" spans="2:6" x14ac:dyDescent="0.25">
      <c r="B1162" s="131">
        <v>2142</v>
      </c>
      <c r="C1162" s="132" t="s">
        <v>307</v>
      </c>
      <c r="D1162" s="133">
        <v>733</v>
      </c>
      <c r="E1162" s="134" t="s">
        <v>1391</v>
      </c>
      <c r="F1162" s="55"/>
    </row>
    <row r="1163" spans="2:6" x14ac:dyDescent="0.25">
      <c r="B1163" s="131">
        <v>2142</v>
      </c>
      <c r="C1163" s="132" t="s">
        <v>307</v>
      </c>
      <c r="D1163" s="133">
        <v>5064</v>
      </c>
      <c r="E1163" s="134" t="s">
        <v>1392</v>
      </c>
      <c r="F1163" s="55"/>
    </row>
    <row r="1164" spans="2:6" x14ac:dyDescent="0.25">
      <c r="B1164" s="131">
        <v>2142</v>
      </c>
      <c r="C1164" s="132" t="s">
        <v>307</v>
      </c>
      <c r="D1164" s="133">
        <v>1244</v>
      </c>
      <c r="E1164" s="134" t="s">
        <v>1393</v>
      </c>
      <c r="F1164" s="55"/>
    </row>
    <row r="1165" spans="2:6" x14ac:dyDescent="0.25">
      <c r="B1165" s="131">
        <v>2142</v>
      </c>
      <c r="C1165" s="132" t="s">
        <v>307</v>
      </c>
      <c r="D1165" s="133">
        <v>3373</v>
      </c>
      <c r="E1165" s="134" t="s">
        <v>1394</v>
      </c>
      <c r="F1165" s="55"/>
    </row>
    <row r="1166" spans="2:6" x14ac:dyDescent="0.25">
      <c r="B1166" s="131">
        <v>2142</v>
      </c>
      <c r="C1166" s="132" t="s">
        <v>307</v>
      </c>
      <c r="D1166" s="133">
        <v>734</v>
      </c>
      <c r="E1166" s="134" t="s">
        <v>664</v>
      </c>
      <c r="F1166" s="55"/>
    </row>
    <row r="1167" spans="2:6" x14ac:dyDescent="0.25">
      <c r="B1167" s="131">
        <v>2142</v>
      </c>
      <c r="C1167" s="132" t="s">
        <v>307</v>
      </c>
      <c r="D1167" s="133">
        <v>1329</v>
      </c>
      <c r="E1167" s="134" t="s">
        <v>1395</v>
      </c>
      <c r="F1167" s="55"/>
    </row>
    <row r="1168" spans="2:6" x14ac:dyDescent="0.25">
      <c r="B1168" s="131">
        <v>2142</v>
      </c>
      <c r="C1168" s="132" t="s">
        <v>307</v>
      </c>
      <c r="D1168" s="133">
        <v>735</v>
      </c>
      <c r="E1168" s="134" t="s">
        <v>1396</v>
      </c>
      <c r="F1168" s="55"/>
    </row>
    <row r="1169" spans="2:6" x14ac:dyDescent="0.25">
      <c r="B1169" s="131">
        <v>2142</v>
      </c>
      <c r="C1169" s="132" t="s">
        <v>307</v>
      </c>
      <c r="D1169" s="133">
        <v>4850</v>
      </c>
      <c r="E1169" s="134" t="s">
        <v>100</v>
      </c>
      <c r="F1169" s="55"/>
    </row>
    <row r="1170" spans="2:6" x14ac:dyDescent="0.25">
      <c r="B1170" s="131">
        <v>2142</v>
      </c>
      <c r="C1170" s="132" t="s">
        <v>307</v>
      </c>
      <c r="D1170" s="133">
        <v>4589</v>
      </c>
      <c r="E1170" s="134" t="s">
        <v>1397</v>
      </c>
      <c r="F1170" s="55"/>
    </row>
    <row r="1171" spans="2:6" x14ac:dyDescent="0.25">
      <c r="B1171" s="131">
        <v>2142</v>
      </c>
      <c r="C1171" s="132" t="s">
        <v>307</v>
      </c>
      <c r="D1171" s="133">
        <v>736</v>
      </c>
      <c r="E1171" s="134" t="s">
        <v>1398</v>
      </c>
      <c r="F1171" s="55"/>
    </row>
    <row r="1172" spans="2:6" x14ac:dyDescent="0.25">
      <c r="B1172" s="131">
        <v>2142</v>
      </c>
      <c r="C1172" s="132" t="s">
        <v>307</v>
      </c>
      <c r="D1172" s="133">
        <v>751</v>
      </c>
      <c r="E1172" s="134" t="s">
        <v>1399</v>
      </c>
      <c r="F1172" s="55"/>
    </row>
    <row r="1173" spans="2:6" x14ac:dyDescent="0.25">
      <c r="B1173" s="131">
        <v>2142</v>
      </c>
      <c r="C1173" s="132" t="s">
        <v>307</v>
      </c>
      <c r="D1173" s="133">
        <v>3529</v>
      </c>
      <c r="E1173" s="134" t="s">
        <v>1400</v>
      </c>
      <c r="F1173" s="55"/>
    </row>
    <row r="1174" spans="2:6" x14ac:dyDescent="0.25">
      <c r="B1174" s="131">
        <v>2142</v>
      </c>
      <c r="C1174" s="132" t="s">
        <v>307</v>
      </c>
      <c r="D1174" s="133">
        <v>738</v>
      </c>
      <c r="E1174" s="134" t="s">
        <v>1401</v>
      </c>
      <c r="F1174" s="55"/>
    </row>
    <row r="1175" spans="2:6" x14ac:dyDescent="0.25">
      <c r="B1175" s="131">
        <v>2142</v>
      </c>
      <c r="C1175" s="132" t="s">
        <v>307</v>
      </c>
      <c r="D1175" s="133">
        <v>740</v>
      </c>
      <c r="E1175" s="134" t="s">
        <v>1402</v>
      </c>
      <c r="F1175" s="55"/>
    </row>
    <row r="1176" spans="2:6" x14ac:dyDescent="0.25">
      <c r="B1176" s="131">
        <v>2142</v>
      </c>
      <c r="C1176" s="132" t="s">
        <v>307</v>
      </c>
      <c r="D1176" s="133">
        <v>745</v>
      </c>
      <c r="E1176" s="134" t="s">
        <v>1403</v>
      </c>
      <c r="F1176" s="55"/>
    </row>
    <row r="1177" spans="2:6" x14ac:dyDescent="0.25">
      <c r="B1177" s="131">
        <v>2142</v>
      </c>
      <c r="C1177" s="132" t="s">
        <v>307</v>
      </c>
      <c r="D1177" s="133">
        <v>3377</v>
      </c>
      <c r="E1177" s="134" t="s">
        <v>1404</v>
      </c>
      <c r="F1177" s="55"/>
    </row>
    <row r="1178" spans="2:6" x14ac:dyDescent="0.25">
      <c r="B1178" s="131">
        <v>2142</v>
      </c>
      <c r="C1178" s="132" t="s">
        <v>307</v>
      </c>
      <c r="D1178" s="133">
        <v>3376</v>
      </c>
      <c r="E1178" s="134" t="s">
        <v>1405</v>
      </c>
      <c r="F1178" s="55"/>
    </row>
    <row r="1179" spans="2:6" x14ac:dyDescent="0.25">
      <c r="B1179" s="131">
        <v>2142</v>
      </c>
      <c r="C1179" s="132" t="s">
        <v>307</v>
      </c>
      <c r="D1179" s="133">
        <v>4068</v>
      </c>
      <c r="E1179" s="134" t="s">
        <v>1406</v>
      </c>
      <c r="F1179" s="55"/>
    </row>
    <row r="1180" spans="2:6" x14ac:dyDescent="0.25">
      <c r="B1180" s="131">
        <v>2142</v>
      </c>
      <c r="C1180" s="132" t="s">
        <v>307</v>
      </c>
      <c r="D1180" s="133">
        <v>755</v>
      </c>
      <c r="E1180" s="134" t="s">
        <v>1407</v>
      </c>
      <c r="F1180" s="55"/>
    </row>
    <row r="1181" spans="2:6" x14ac:dyDescent="0.25">
      <c r="B1181" s="131">
        <v>2142</v>
      </c>
      <c r="C1181" s="132" t="s">
        <v>307</v>
      </c>
      <c r="D1181" s="133">
        <v>743</v>
      </c>
      <c r="E1181" s="134" t="s">
        <v>879</v>
      </c>
      <c r="F1181" s="55"/>
    </row>
    <row r="1182" spans="2:6" x14ac:dyDescent="0.25">
      <c r="B1182" s="131">
        <v>2142</v>
      </c>
      <c r="C1182" s="132" t="s">
        <v>307</v>
      </c>
      <c r="D1182" s="133">
        <v>744</v>
      </c>
      <c r="E1182" s="134" t="s">
        <v>1096</v>
      </c>
      <c r="F1182" s="55"/>
    </row>
    <row r="1183" spans="2:6" x14ac:dyDescent="0.25">
      <c r="B1183" s="131">
        <v>2142</v>
      </c>
      <c r="C1183" s="132" t="s">
        <v>307</v>
      </c>
      <c r="D1183" s="133">
        <v>1330</v>
      </c>
      <c r="E1183" s="134" t="s">
        <v>1408</v>
      </c>
      <c r="F1183" s="55"/>
    </row>
    <row r="1184" spans="2:6" x14ac:dyDescent="0.25">
      <c r="B1184" s="131">
        <v>2142</v>
      </c>
      <c r="C1184" s="132" t="s">
        <v>307</v>
      </c>
      <c r="D1184" s="133">
        <v>1358</v>
      </c>
      <c r="E1184" s="134" t="s">
        <v>127</v>
      </c>
      <c r="F1184" s="55"/>
    </row>
    <row r="1185" spans="2:6" x14ac:dyDescent="0.25">
      <c r="B1185" s="131">
        <v>2142</v>
      </c>
      <c r="C1185" s="132" t="s">
        <v>307</v>
      </c>
      <c r="D1185" s="133">
        <v>4210</v>
      </c>
      <c r="E1185" s="134" t="s">
        <v>138</v>
      </c>
      <c r="F1185" s="55"/>
    </row>
    <row r="1186" spans="2:6" x14ac:dyDescent="0.25">
      <c r="B1186" s="131">
        <v>2142</v>
      </c>
      <c r="C1186" s="132" t="s">
        <v>307</v>
      </c>
      <c r="D1186" s="133">
        <v>765</v>
      </c>
      <c r="E1186" s="134" t="s">
        <v>1409</v>
      </c>
      <c r="F1186" s="55"/>
    </row>
    <row r="1187" spans="2:6" x14ac:dyDescent="0.25">
      <c r="B1187" s="131">
        <v>2142</v>
      </c>
      <c r="C1187" s="132" t="s">
        <v>307</v>
      </c>
      <c r="D1187" s="133">
        <v>4858</v>
      </c>
      <c r="E1187" s="134" t="s">
        <v>1410</v>
      </c>
      <c r="F1187" s="55"/>
    </row>
    <row r="1188" spans="2:6" x14ac:dyDescent="0.25">
      <c r="B1188" s="131">
        <v>2142</v>
      </c>
      <c r="C1188" s="132" t="s">
        <v>307</v>
      </c>
      <c r="D1188" s="133">
        <v>747</v>
      </c>
      <c r="E1188" s="134" t="s">
        <v>1411</v>
      </c>
      <c r="F1188" s="55"/>
    </row>
    <row r="1189" spans="2:6" x14ac:dyDescent="0.25">
      <c r="B1189" s="131">
        <v>2142</v>
      </c>
      <c r="C1189" s="132" t="s">
        <v>307</v>
      </c>
      <c r="D1189" s="133">
        <v>746</v>
      </c>
      <c r="E1189" s="134" t="s">
        <v>1099</v>
      </c>
      <c r="F1189" s="55"/>
    </row>
    <row r="1190" spans="2:6" x14ac:dyDescent="0.25">
      <c r="B1190" s="131">
        <v>2142</v>
      </c>
      <c r="C1190" s="132" t="s">
        <v>307</v>
      </c>
      <c r="D1190" s="133">
        <v>3375</v>
      </c>
      <c r="E1190" s="134" t="s">
        <v>1412</v>
      </c>
      <c r="F1190" s="55"/>
    </row>
    <row r="1191" spans="2:6" x14ac:dyDescent="0.25">
      <c r="B1191" s="131">
        <v>2142</v>
      </c>
      <c r="C1191" s="132" t="s">
        <v>307</v>
      </c>
      <c r="D1191" s="133">
        <v>3526</v>
      </c>
      <c r="E1191" s="134" t="s">
        <v>1312</v>
      </c>
      <c r="F1191" s="55"/>
    </row>
    <row r="1192" spans="2:6" x14ac:dyDescent="0.25">
      <c r="B1192" s="131">
        <v>2142</v>
      </c>
      <c r="C1192" s="132" t="s">
        <v>307</v>
      </c>
      <c r="D1192" s="133">
        <v>766</v>
      </c>
      <c r="E1192" s="134" t="s">
        <v>1413</v>
      </c>
      <c r="F1192" s="55"/>
    </row>
    <row r="1193" spans="2:6" x14ac:dyDescent="0.25">
      <c r="B1193" s="131">
        <v>2142</v>
      </c>
      <c r="C1193" s="132" t="s">
        <v>307</v>
      </c>
      <c r="D1193" s="133">
        <v>749</v>
      </c>
      <c r="E1193" s="134" t="s">
        <v>889</v>
      </c>
      <c r="F1193" s="55"/>
    </row>
    <row r="1194" spans="2:6" x14ac:dyDescent="0.25">
      <c r="B1194" s="131">
        <v>2142</v>
      </c>
      <c r="C1194" s="132" t="s">
        <v>307</v>
      </c>
      <c r="D1194" s="133">
        <v>771</v>
      </c>
      <c r="E1194" s="134" t="s">
        <v>1414</v>
      </c>
      <c r="F1194" s="55"/>
    </row>
    <row r="1195" spans="2:6" x14ac:dyDescent="0.25">
      <c r="B1195" s="131">
        <v>2142</v>
      </c>
      <c r="C1195" s="132" t="s">
        <v>307</v>
      </c>
      <c r="D1195" s="133">
        <v>750</v>
      </c>
      <c r="E1195" s="134" t="s">
        <v>608</v>
      </c>
      <c r="F1195" s="55"/>
    </row>
    <row r="1196" spans="2:6" x14ac:dyDescent="0.25">
      <c r="B1196" s="131">
        <v>2142</v>
      </c>
      <c r="C1196" s="132" t="s">
        <v>307</v>
      </c>
      <c r="D1196" s="133">
        <v>772</v>
      </c>
      <c r="E1196" s="134" t="s">
        <v>1415</v>
      </c>
      <c r="F1196" s="55"/>
    </row>
    <row r="1197" spans="2:6" x14ac:dyDescent="0.25">
      <c r="B1197" s="131">
        <v>2142</v>
      </c>
      <c r="C1197" s="132" t="s">
        <v>307</v>
      </c>
      <c r="D1197" s="133">
        <v>3215</v>
      </c>
      <c r="E1197" s="134" t="s">
        <v>1416</v>
      </c>
      <c r="F1197" s="55"/>
    </row>
    <row r="1198" spans="2:6" x14ac:dyDescent="0.25">
      <c r="B1198" s="131">
        <v>2142</v>
      </c>
      <c r="C1198" s="132" t="s">
        <v>307</v>
      </c>
      <c r="D1198" s="133">
        <v>753</v>
      </c>
      <c r="E1198" s="134" t="s">
        <v>1417</v>
      </c>
      <c r="F1198" s="55"/>
    </row>
    <row r="1199" spans="2:6" x14ac:dyDescent="0.25">
      <c r="B1199" s="131">
        <v>2142</v>
      </c>
      <c r="C1199" s="132" t="s">
        <v>307</v>
      </c>
      <c r="D1199" s="133">
        <v>754</v>
      </c>
      <c r="E1199" s="134" t="s">
        <v>1418</v>
      </c>
      <c r="F1199" s="55"/>
    </row>
    <row r="1200" spans="2:6" x14ac:dyDescent="0.25">
      <c r="B1200" s="131">
        <v>2142</v>
      </c>
      <c r="C1200" s="132" t="s">
        <v>307</v>
      </c>
      <c r="D1200" s="133">
        <v>773</v>
      </c>
      <c r="E1200" s="134" t="s">
        <v>1419</v>
      </c>
      <c r="F1200" s="55"/>
    </row>
    <row r="1201" spans="2:6" x14ac:dyDescent="0.25">
      <c r="B1201" s="131">
        <v>2142</v>
      </c>
      <c r="C1201" s="132" t="s">
        <v>307</v>
      </c>
      <c r="D1201" s="133">
        <v>3528</v>
      </c>
      <c r="E1201" s="134" t="s">
        <v>185</v>
      </c>
      <c r="F1201" s="55"/>
    </row>
    <row r="1202" spans="2:6" x14ac:dyDescent="0.25">
      <c r="B1202" s="131">
        <v>2142</v>
      </c>
      <c r="C1202" s="132" t="s">
        <v>307</v>
      </c>
      <c r="D1202" s="133">
        <v>767</v>
      </c>
      <c r="E1202" s="134" t="s">
        <v>1420</v>
      </c>
      <c r="F1202" s="55"/>
    </row>
    <row r="1203" spans="2:6" x14ac:dyDescent="0.25">
      <c r="B1203" s="131">
        <v>2142</v>
      </c>
      <c r="C1203" s="132" t="s">
        <v>307</v>
      </c>
      <c r="D1203" s="133">
        <v>756</v>
      </c>
      <c r="E1203" s="134" t="s">
        <v>1421</v>
      </c>
      <c r="F1203" s="55"/>
    </row>
    <row r="1204" spans="2:6" x14ac:dyDescent="0.25">
      <c r="B1204" s="131">
        <v>2142</v>
      </c>
      <c r="C1204" s="132" t="s">
        <v>307</v>
      </c>
      <c r="D1204" s="133">
        <v>757</v>
      </c>
      <c r="E1204" s="134" t="s">
        <v>1325</v>
      </c>
      <c r="F1204" s="55"/>
    </row>
    <row r="1205" spans="2:6" x14ac:dyDescent="0.25">
      <c r="B1205" s="131">
        <v>2142</v>
      </c>
      <c r="C1205" s="132" t="s">
        <v>307</v>
      </c>
      <c r="D1205" s="133">
        <v>4596</v>
      </c>
      <c r="E1205" s="134" t="s">
        <v>1422</v>
      </c>
      <c r="F1205" s="55"/>
    </row>
    <row r="1206" spans="2:6" x14ac:dyDescent="0.25">
      <c r="B1206" s="131">
        <v>2142</v>
      </c>
      <c r="C1206" s="132" t="s">
        <v>307</v>
      </c>
      <c r="D1206" s="133">
        <v>759</v>
      </c>
      <c r="E1206" s="134" t="s">
        <v>1423</v>
      </c>
      <c r="F1206" s="55"/>
    </row>
    <row r="1207" spans="2:6" x14ac:dyDescent="0.25">
      <c r="B1207" s="131">
        <v>2142</v>
      </c>
      <c r="C1207" s="132" t="s">
        <v>307</v>
      </c>
      <c r="D1207" s="133">
        <v>760</v>
      </c>
      <c r="E1207" s="134" t="s">
        <v>1424</v>
      </c>
      <c r="F1207" s="55"/>
    </row>
    <row r="1208" spans="2:6" x14ac:dyDescent="0.25">
      <c r="B1208" s="131">
        <v>2142</v>
      </c>
      <c r="C1208" s="132" t="s">
        <v>307</v>
      </c>
      <c r="D1208" s="133">
        <v>741</v>
      </c>
      <c r="E1208" s="134" t="s">
        <v>1333</v>
      </c>
      <c r="F1208" s="55"/>
    </row>
    <row r="1209" spans="2:6" x14ac:dyDescent="0.25">
      <c r="B1209" s="131">
        <v>2142</v>
      </c>
      <c r="C1209" s="132" t="s">
        <v>307</v>
      </c>
      <c r="D1209" s="133">
        <v>775</v>
      </c>
      <c r="E1209" s="134" t="s">
        <v>1425</v>
      </c>
      <c r="F1209" s="55"/>
    </row>
    <row r="1210" spans="2:6" x14ac:dyDescent="0.25">
      <c r="B1210" s="131">
        <v>2142</v>
      </c>
      <c r="C1210" s="132" t="s">
        <v>307</v>
      </c>
      <c r="D1210" s="133">
        <v>774</v>
      </c>
      <c r="E1210" s="134" t="s">
        <v>1426</v>
      </c>
      <c r="F1210" s="55"/>
    </row>
    <row r="1211" spans="2:6" x14ac:dyDescent="0.25">
      <c r="B1211" s="131">
        <v>2142</v>
      </c>
      <c r="C1211" s="132" t="s">
        <v>307</v>
      </c>
      <c r="D1211" s="133">
        <v>1331</v>
      </c>
      <c r="E1211" s="134" t="s">
        <v>1427</v>
      </c>
      <c r="F1211" s="55"/>
    </row>
    <row r="1212" spans="2:6" x14ac:dyDescent="0.25">
      <c r="B1212" s="131">
        <v>2142</v>
      </c>
      <c r="C1212" s="132" t="s">
        <v>307</v>
      </c>
      <c r="D1212" s="133">
        <v>4859</v>
      </c>
      <c r="E1212" s="134" t="s">
        <v>1428</v>
      </c>
      <c r="F1212" s="55"/>
    </row>
    <row r="1213" spans="2:6" x14ac:dyDescent="0.25">
      <c r="B1213" s="131">
        <v>2142</v>
      </c>
      <c r="C1213" s="132" t="s">
        <v>307</v>
      </c>
      <c r="D1213" s="133">
        <v>761</v>
      </c>
      <c r="E1213" s="134" t="s">
        <v>1429</v>
      </c>
      <c r="F1213" s="55"/>
    </row>
    <row r="1214" spans="2:6" x14ac:dyDescent="0.25">
      <c r="B1214" s="131">
        <v>2142</v>
      </c>
      <c r="C1214" s="132" t="s">
        <v>307</v>
      </c>
      <c r="D1214" s="133">
        <v>762</v>
      </c>
      <c r="E1214" s="134" t="s">
        <v>1430</v>
      </c>
      <c r="F1214" s="55"/>
    </row>
    <row r="1215" spans="2:6" x14ac:dyDescent="0.25">
      <c r="B1215" s="131">
        <v>2142</v>
      </c>
      <c r="C1215" s="132" t="s">
        <v>307</v>
      </c>
      <c r="D1215" s="133">
        <v>4390</v>
      </c>
      <c r="E1215" s="134" t="s">
        <v>279</v>
      </c>
      <c r="F1215" s="55"/>
    </row>
    <row r="1216" spans="2:6" x14ac:dyDescent="0.25">
      <c r="B1216" s="131">
        <v>2142</v>
      </c>
      <c r="C1216" s="132" t="s">
        <v>307</v>
      </c>
      <c r="D1216" s="133">
        <v>768</v>
      </c>
      <c r="E1216" s="134" t="s">
        <v>1431</v>
      </c>
      <c r="F1216" s="55"/>
    </row>
    <row r="1217" spans="2:6" x14ac:dyDescent="0.25">
      <c r="B1217" s="131">
        <v>2142</v>
      </c>
      <c r="C1217" s="132" t="s">
        <v>307</v>
      </c>
      <c r="D1217" s="133">
        <v>769</v>
      </c>
      <c r="E1217" s="134" t="s">
        <v>1432</v>
      </c>
      <c r="F1217" s="55"/>
    </row>
    <row r="1218" spans="2:6" x14ac:dyDescent="0.25">
      <c r="B1218" s="131">
        <v>2142</v>
      </c>
      <c r="C1218" s="132" t="s">
        <v>307</v>
      </c>
      <c r="D1218" s="133">
        <v>763</v>
      </c>
      <c r="E1218" s="134" t="s">
        <v>1107</v>
      </c>
      <c r="F1218" s="55"/>
    </row>
    <row r="1219" spans="2:6" x14ac:dyDescent="0.25">
      <c r="B1219" s="131">
        <v>2142</v>
      </c>
      <c r="C1219" s="132" t="s">
        <v>307</v>
      </c>
      <c r="D1219" s="133">
        <v>3374</v>
      </c>
      <c r="E1219" s="134" t="s">
        <v>1433</v>
      </c>
      <c r="F1219" s="55"/>
    </row>
    <row r="1220" spans="2:6" x14ac:dyDescent="0.25">
      <c r="B1220" s="131">
        <v>2142</v>
      </c>
      <c r="C1220" s="132" t="s">
        <v>307</v>
      </c>
      <c r="D1220" s="133">
        <v>3463</v>
      </c>
      <c r="E1220" s="134" t="s">
        <v>1434</v>
      </c>
      <c r="F1220" s="55"/>
    </row>
    <row r="1221" spans="2:6" x14ac:dyDescent="0.25">
      <c r="B1221" s="131">
        <v>2142</v>
      </c>
      <c r="C1221" s="132" t="s">
        <v>307</v>
      </c>
      <c r="D1221" s="133">
        <v>770</v>
      </c>
      <c r="E1221" s="134" t="s">
        <v>1435</v>
      </c>
      <c r="F1221" s="55"/>
    </row>
    <row r="1222" spans="2:6" x14ac:dyDescent="0.25">
      <c r="B1222" s="131">
        <v>2142</v>
      </c>
      <c r="C1222" s="132" t="s">
        <v>307</v>
      </c>
      <c r="D1222" s="133">
        <v>737</v>
      </c>
      <c r="E1222" s="134" t="s">
        <v>1436</v>
      </c>
      <c r="F1222" s="55"/>
    </row>
    <row r="1223" spans="2:6" x14ac:dyDescent="0.25">
      <c r="B1223" s="131">
        <v>2142</v>
      </c>
      <c r="C1223" s="132" t="s">
        <v>307</v>
      </c>
      <c r="D1223" s="133">
        <v>764</v>
      </c>
      <c r="E1223" s="134" t="s">
        <v>1437</v>
      </c>
      <c r="F1223" s="55"/>
    </row>
    <row r="1224" spans="2:6" x14ac:dyDescent="0.25">
      <c r="B1224" s="131">
        <v>2104</v>
      </c>
      <c r="C1224" s="132" t="s">
        <v>308</v>
      </c>
      <c r="D1224" s="133">
        <v>2104</v>
      </c>
      <c r="E1224" s="134" t="s">
        <v>308</v>
      </c>
      <c r="F1224" s="55"/>
    </row>
    <row r="1225" spans="2:6" x14ac:dyDescent="0.25">
      <c r="B1225" s="131">
        <v>2104</v>
      </c>
      <c r="C1225" s="132" t="s">
        <v>308</v>
      </c>
      <c r="D1225" s="133">
        <v>4399</v>
      </c>
      <c r="E1225" s="134" t="s">
        <v>187</v>
      </c>
      <c r="F1225" s="55"/>
    </row>
    <row r="1226" spans="2:6" x14ac:dyDescent="0.25">
      <c r="B1226" s="131">
        <v>2104</v>
      </c>
      <c r="C1226" s="132" t="s">
        <v>308</v>
      </c>
      <c r="D1226" s="133">
        <v>681</v>
      </c>
      <c r="E1226" s="134" t="s">
        <v>1438</v>
      </c>
      <c r="F1226" s="55"/>
    </row>
    <row r="1227" spans="2:6" x14ac:dyDescent="0.25">
      <c r="B1227" s="131">
        <v>2104</v>
      </c>
      <c r="C1227" s="132" t="s">
        <v>308</v>
      </c>
      <c r="D1227" s="133">
        <v>683</v>
      </c>
      <c r="E1227" s="134" t="s">
        <v>1439</v>
      </c>
      <c r="F1227" s="55"/>
    </row>
    <row r="1228" spans="2:6" x14ac:dyDescent="0.25">
      <c r="B1228" s="131">
        <v>1944</v>
      </c>
      <c r="C1228" s="132" t="s">
        <v>309</v>
      </c>
      <c r="D1228" s="133">
        <v>1944</v>
      </c>
      <c r="E1228" s="134" t="s">
        <v>309</v>
      </c>
      <c r="F1228" s="55"/>
    </row>
    <row r="1229" spans="2:6" x14ac:dyDescent="0.25">
      <c r="B1229" s="131">
        <v>1944</v>
      </c>
      <c r="C1229" s="132" t="s">
        <v>309</v>
      </c>
      <c r="D1229" s="133">
        <v>158</v>
      </c>
      <c r="E1229" s="134" t="s">
        <v>1440</v>
      </c>
      <c r="F1229" s="55"/>
    </row>
    <row r="1230" spans="2:6" x14ac:dyDescent="0.25">
      <c r="B1230" s="131">
        <v>1944</v>
      </c>
      <c r="C1230" s="132" t="s">
        <v>309</v>
      </c>
      <c r="D1230" s="133">
        <v>159</v>
      </c>
      <c r="E1230" s="134" t="s">
        <v>1441</v>
      </c>
      <c r="F1230" s="55"/>
    </row>
    <row r="1231" spans="2:6" x14ac:dyDescent="0.25">
      <c r="B1231" s="131">
        <v>1944</v>
      </c>
      <c r="C1231" s="132" t="s">
        <v>309</v>
      </c>
      <c r="D1231" s="133">
        <v>958</v>
      </c>
      <c r="E1231" s="134" t="s">
        <v>232</v>
      </c>
      <c r="F1231" s="55"/>
    </row>
    <row r="1232" spans="2:6" x14ac:dyDescent="0.25">
      <c r="B1232" s="131">
        <v>1944</v>
      </c>
      <c r="C1232" s="132" t="s">
        <v>309</v>
      </c>
      <c r="D1232" s="133">
        <v>162</v>
      </c>
      <c r="E1232" s="134" t="s">
        <v>1442</v>
      </c>
      <c r="F1232" s="55"/>
    </row>
    <row r="1233" spans="2:6" x14ac:dyDescent="0.25">
      <c r="B1233" s="131">
        <v>1944</v>
      </c>
      <c r="C1233" s="132" t="s">
        <v>309</v>
      </c>
      <c r="D1233" s="133">
        <v>161</v>
      </c>
      <c r="E1233" s="134" t="s">
        <v>1443</v>
      </c>
      <c r="F1233" s="55"/>
    </row>
    <row r="1234" spans="2:6" x14ac:dyDescent="0.25">
      <c r="B1234" s="131">
        <v>1944</v>
      </c>
      <c r="C1234" s="132" t="s">
        <v>309</v>
      </c>
      <c r="D1234" s="133">
        <v>5668</v>
      </c>
      <c r="E1234" s="134" t="s">
        <v>1444</v>
      </c>
      <c r="F1234" s="55"/>
    </row>
    <row r="1235" spans="2:6" x14ac:dyDescent="0.25">
      <c r="B1235" s="131">
        <v>1944</v>
      </c>
      <c r="C1235" s="132" t="s">
        <v>309</v>
      </c>
      <c r="D1235" s="133">
        <v>4221</v>
      </c>
      <c r="E1235" s="134" t="s">
        <v>245</v>
      </c>
      <c r="F1235" s="55"/>
    </row>
    <row r="1236" spans="2:6" x14ac:dyDescent="0.25">
      <c r="B1236" s="131">
        <v>1944</v>
      </c>
      <c r="C1236" s="132" t="s">
        <v>309</v>
      </c>
      <c r="D1236" s="133">
        <v>160</v>
      </c>
      <c r="E1236" s="134" t="s">
        <v>1445</v>
      </c>
      <c r="F1236" s="55"/>
    </row>
    <row r="1237" spans="2:6" x14ac:dyDescent="0.25">
      <c r="B1237" s="131">
        <v>2103</v>
      </c>
      <c r="C1237" s="132" t="s">
        <v>310</v>
      </c>
      <c r="D1237" s="133">
        <v>2103</v>
      </c>
      <c r="E1237" s="134" t="s">
        <v>310</v>
      </c>
      <c r="F1237" s="55"/>
    </row>
    <row r="1238" spans="2:6" x14ac:dyDescent="0.25">
      <c r="B1238" s="131">
        <v>2103</v>
      </c>
      <c r="C1238" s="132" t="s">
        <v>310</v>
      </c>
      <c r="D1238" s="133">
        <v>676</v>
      </c>
      <c r="E1238" s="134" t="s">
        <v>1446</v>
      </c>
      <c r="F1238" s="55"/>
    </row>
    <row r="1239" spans="2:6" x14ac:dyDescent="0.25">
      <c r="B1239" s="131">
        <v>2103</v>
      </c>
      <c r="C1239" s="132" t="s">
        <v>310</v>
      </c>
      <c r="D1239" s="133">
        <v>2994</v>
      </c>
      <c r="E1239" s="134" t="s">
        <v>156</v>
      </c>
      <c r="F1239" s="55"/>
    </row>
    <row r="1240" spans="2:6" x14ac:dyDescent="0.25">
      <c r="B1240" s="131">
        <v>2103</v>
      </c>
      <c r="C1240" s="132" t="s">
        <v>310</v>
      </c>
      <c r="D1240" s="133">
        <v>678</v>
      </c>
      <c r="E1240" s="134" t="s">
        <v>1447</v>
      </c>
      <c r="F1240" s="55"/>
    </row>
    <row r="1241" spans="2:6" x14ac:dyDescent="0.25">
      <c r="B1241" s="131">
        <v>2103</v>
      </c>
      <c r="C1241" s="132" t="s">
        <v>310</v>
      </c>
      <c r="D1241" s="133">
        <v>677</v>
      </c>
      <c r="E1241" s="134" t="s">
        <v>1448</v>
      </c>
      <c r="F1241" s="55"/>
    </row>
    <row r="1242" spans="2:6" x14ac:dyDescent="0.25">
      <c r="B1242" s="131">
        <v>2103</v>
      </c>
      <c r="C1242" s="132" t="s">
        <v>310</v>
      </c>
      <c r="D1242" s="133">
        <v>5457</v>
      </c>
      <c r="E1242" s="134" t="s">
        <v>284</v>
      </c>
      <c r="F1242" s="55"/>
    </row>
    <row r="1243" spans="2:6" x14ac:dyDescent="0.25">
      <c r="B1243" s="131">
        <v>1935</v>
      </c>
      <c r="C1243" s="132" t="s">
        <v>311</v>
      </c>
      <c r="D1243" s="133">
        <v>1935</v>
      </c>
      <c r="E1243" s="134" t="s">
        <v>311</v>
      </c>
      <c r="F1243" s="55"/>
    </row>
    <row r="1244" spans="2:6" x14ac:dyDescent="0.25">
      <c r="B1244" s="131">
        <v>1935</v>
      </c>
      <c r="C1244" s="132" t="s">
        <v>311</v>
      </c>
      <c r="D1244" s="133">
        <v>152</v>
      </c>
      <c r="E1244" s="134" t="s">
        <v>1449</v>
      </c>
      <c r="F1244" s="55"/>
    </row>
    <row r="1245" spans="2:6" x14ac:dyDescent="0.25">
      <c r="B1245" s="131">
        <v>1935</v>
      </c>
      <c r="C1245" s="132" t="s">
        <v>311</v>
      </c>
      <c r="D1245" s="133">
        <v>154</v>
      </c>
      <c r="E1245" s="134" t="s">
        <v>1450</v>
      </c>
      <c r="F1245" s="55"/>
    </row>
    <row r="1246" spans="2:6" x14ac:dyDescent="0.25">
      <c r="B1246" s="131">
        <v>1935</v>
      </c>
      <c r="C1246" s="132" t="s">
        <v>311</v>
      </c>
      <c r="D1246" s="133">
        <v>150</v>
      </c>
      <c r="E1246" s="134" t="s">
        <v>1451</v>
      </c>
      <c r="F1246" s="55"/>
    </row>
    <row r="1247" spans="2:6" x14ac:dyDescent="0.25">
      <c r="B1247" s="131">
        <v>1935</v>
      </c>
      <c r="C1247" s="132" t="s">
        <v>311</v>
      </c>
      <c r="D1247" s="133">
        <v>5385</v>
      </c>
      <c r="E1247" s="134" t="s">
        <v>262</v>
      </c>
      <c r="F1247" s="55"/>
    </row>
    <row r="1248" spans="2:6" x14ac:dyDescent="0.25">
      <c r="B1248" s="131">
        <v>2257</v>
      </c>
      <c r="C1248" s="132" t="s">
        <v>312</v>
      </c>
      <c r="D1248" s="133">
        <v>2257</v>
      </c>
      <c r="E1248" s="134" t="s">
        <v>312</v>
      </c>
      <c r="F1248" s="55"/>
    </row>
    <row r="1249" spans="2:6" x14ac:dyDescent="0.25">
      <c r="B1249" s="131">
        <v>2257</v>
      </c>
      <c r="C1249" s="132" t="s">
        <v>312</v>
      </c>
      <c r="D1249" s="133">
        <v>1235</v>
      </c>
      <c r="E1249" s="134" t="s">
        <v>1452</v>
      </c>
      <c r="F1249" s="55"/>
    </row>
    <row r="1250" spans="2:6" x14ac:dyDescent="0.25">
      <c r="B1250" s="131">
        <v>2257</v>
      </c>
      <c r="C1250" s="132" t="s">
        <v>312</v>
      </c>
      <c r="D1250" s="133">
        <v>4833</v>
      </c>
      <c r="E1250" s="134" t="s">
        <v>234</v>
      </c>
      <c r="F1250" s="55"/>
    </row>
    <row r="1251" spans="2:6" x14ac:dyDescent="0.25">
      <c r="B1251" s="131">
        <v>2257</v>
      </c>
      <c r="C1251" s="132" t="s">
        <v>312</v>
      </c>
      <c r="D1251" s="133">
        <v>1237</v>
      </c>
      <c r="E1251" s="134" t="s">
        <v>1453</v>
      </c>
      <c r="F1251" s="55"/>
    </row>
    <row r="1252" spans="2:6" x14ac:dyDescent="0.25">
      <c r="B1252" s="131">
        <v>2195</v>
      </c>
      <c r="C1252" s="132" t="s">
        <v>313</v>
      </c>
      <c r="D1252" s="133">
        <v>2195</v>
      </c>
      <c r="E1252" s="134" t="s">
        <v>313</v>
      </c>
      <c r="F1252" s="55"/>
    </row>
    <row r="1253" spans="2:6" x14ac:dyDescent="0.25">
      <c r="B1253" s="131">
        <v>2195</v>
      </c>
      <c r="C1253" s="132" t="s">
        <v>313</v>
      </c>
      <c r="D1253" s="133">
        <v>1010</v>
      </c>
      <c r="E1253" s="134" t="s">
        <v>1454</v>
      </c>
      <c r="F1253" s="55"/>
    </row>
    <row r="1254" spans="2:6" x14ac:dyDescent="0.25">
      <c r="B1254" s="131">
        <v>2244</v>
      </c>
      <c r="C1254" s="132" t="s">
        <v>314</v>
      </c>
      <c r="D1254" s="133">
        <v>2244</v>
      </c>
      <c r="E1254" s="134" t="s">
        <v>314</v>
      </c>
      <c r="F1254" s="55"/>
    </row>
    <row r="1255" spans="2:6" x14ac:dyDescent="0.25">
      <c r="B1255" s="131">
        <v>2244</v>
      </c>
      <c r="C1255" s="132" t="s">
        <v>314</v>
      </c>
      <c r="D1255" s="133">
        <v>1334</v>
      </c>
      <c r="E1255" s="134" t="s">
        <v>1455</v>
      </c>
      <c r="F1255" s="55"/>
    </row>
    <row r="1256" spans="2:6" x14ac:dyDescent="0.25">
      <c r="B1256" s="131">
        <v>2244</v>
      </c>
      <c r="C1256" s="132" t="s">
        <v>314</v>
      </c>
      <c r="D1256" s="133">
        <v>1191</v>
      </c>
      <c r="E1256" s="134" t="s">
        <v>1456</v>
      </c>
      <c r="F1256" s="55"/>
    </row>
    <row r="1257" spans="2:6" x14ac:dyDescent="0.25">
      <c r="B1257" s="131">
        <v>2244</v>
      </c>
      <c r="C1257" s="132" t="s">
        <v>314</v>
      </c>
      <c r="D1257" s="133">
        <v>3222</v>
      </c>
      <c r="E1257" s="134" t="s">
        <v>1457</v>
      </c>
      <c r="F1257" s="55"/>
    </row>
    <row r="1258" spans="2:6" x14ac:dyDescent="0.25">
      <c r="B1258" s="131">
        <v>2244</v>
      </c>
      <c r="C1258" s="132" t="s">
        <v>314</v>
      </c>
      <c r="D1258" s="133">
        <v>4730</v>
      </c>
      <c r="E1258" s="134" t="s">
        <v>1458</v>
      </c>
      <c r="F1258" s="55"/>
    </row>
    <row r="1259" spans="2:6" x14ac:dyDescent="0.25">
      <c r="B1259" s="131">
        <v>2244</v>
      </c>
      <c r="C1259" s="132" t="s">
        <v>314</v>
      </c>
      <c r="D1259" s="133">
        <v>4220</v>
      </c>
      <c r="E1259" s="134" t="s">
        <v>237</v>
      </c>
      <c r="F1259" s="55"/>
    </row>
    <row r="1260" spans="2:6" x14ac:dyDescent="0.25">
      <c r="B1260" s="131">
        <v>2244</v>
      </c>
      <c r="C1260" s="132" t="s">
        <v>314</v>
      </c>
      <c r="D1260" s="133">
        <v>1193</v>
      </c>
      <c r="E1260" s="134" t="s">
        <v>1459</v>
      </c>
      <c r="F1260" s="55"/>
    </row>
    <row r="1261" spans="2:6" x14ac:dyDescent="0.25">
      <c r="B1261" s="131">
        <v>2244</v>
      </c>
      <c r="C1261" s="132" t="s">
        <v>314</v>
      </c>
      <c r="D1261" s="133">
        <v>1192</v>
      </c>
      <c r="E1261" s="134" t="s">
        <v>1460</v>
      </c>
      <c r="F1261" s="55"/>
    </row>
    <row r="1262" spans="2:6" x14ac:dyDescent="0.25">
      <c r="B1262" s="131">
        <v>2138</v>
      </c>
      <c r="C1262" s="132" t="s">
        <v>315</v>
      </c>
      <c r="D1262" s="133">
        <v>2138</v>
      </c>
      <c r="E1262" s="134" t="s">
        <v>315</v>
      </c>
      <c r="F1262" s="55"/>
    </row>
    <row r="1263" spans="2:6" x14ac:dyDescent="0.25">
      <c r="B1263" s="131">
        <v>2138</v>
      </c>
      <c r="C1263" s="132" t="s">
        <v>315</v>
      </c>
      <c r="D1263" s="133">
        <v>784</v>
      </c>
      <c r="E1263" s="134" t="s">
        <v>57</v>
      </c>
      <c r="F1263" s="55"/>
    </row>
    <row r="1264" spans="2:6" x14ac:dyDescent="0.25">
      <c r="B1264" s="131">
        <v>2138</v>
      </c>
      <c r="C1264" s="132" t="s">
        <v>315</v>
      </c>
      <c r="D1264" s="133">
        <v>119</v>
      </c>
      <c r="E1264" s="134" t="s">
        <v>1461</v>
      </c>
      <c r="F1264" s="55"/>
    </row>
    <row r="1265" spans="2:6" x14ac:dyDescent="0.25">
      <c r="B1265" s="131">
        <v>2138</v>
      </c>
      <c r="C1265" s="132" t="s">
        <v>315</v>
      </c>
      <c r="D1265" s="133">
        <v>807</v>
      </c>
      <c r="E1265" s="134" t="s">
        <v>1462</v>
      </c>
      <c r="F1265" s="55"/>
    </row>
    <row r="1266" spans="2:6" x14ac:dyDescent="0.25">
      <c r="B1266" s="131">
        <v>2138</v>
      </c>
      <c r="C1266" s="132" t="s">
        <v>315</v>
      </c>
      <c r="D1266" s="133">
        <v>718</v>
      </c>
      <c r="E1266" s="134" t="s">
        <v>1463</v>
      </c>
      <c r="F1266" s="55"/>
    </row>
    <row r="1267" spans="2:6" x14ac:dyDescent="0.25">
      <c r="B1267" s="131">
        <v>2138</v>
      </c>
      <c r="C1267" s="132" t="s">
        <v>315</v>
      </c>
      <c r="D1267" s="133">
        <v>714</v>
      </c>
      <c r="E1267" s="134" t="s">
        <v>1464</v>
      </c>
      <c r="F1267" s="55"/>
    </row>
    <row r="1268" spans="2:6" x14ac:dyDescent="0.25">
      <c r="B1268" s="131">
        <v>2138</v>
      </c>
      <c r="C1268" s="132" t="s">
        <v>315</v>
      </c>
      <c r="D1268" s="133">
        <v>780</v>
      </c>
      <c r="E1268" s="134" t="s">
        <v>1465</v>
      </c>
      <c r="F1268" s="55"/>
    </row>
    <row r="1269" spans="2:6" x14ac:dyDescent="0.25">
      <c r="B1269" s="131">
        <v>2138</v>
      </c>
      <c r="C1269" s="132" t="s">
        <v>315</v>
      </c>
      <c r="D1269" s="133">
        <v>716</v>
      </c>
      <c r="E1269" s="134" t="s">
        <v>1466</v>
      </c>
      <c r="F1269" s="55"/>
    </row>
    <row r="1270" spans="2:6" x14ac:dyDescent="0.25">
      <c r="B1270" s="131">
        <v>2138</v>
      </c>
      <c r="C1270" s="132" t="s">
        <v>315</v>
      </c>
      <c r="D1270" s="133">
        <v>785</v>
      </c>
      <c r="E1270" s="134" t="s">
        <v>1467</v>
      </c>
      <c r="F1270" s="55"/>
    </row>
    <row r="1271" spans="2:6" x14ac:dyDescent="0.25">
      <c r="B1271" s="131">
        <v>2138</v>
      </c>
      <c r="C1271" s="132" t="s">
        <v>315</v>
      </c>
      <c r="D1271" s="133">
        <v>795</v>
      </c>
      <c r="E1271" s="134" t="s">
        <v>1468</v>
      </c>
      <c r="F1271" s="55"/>
    </row>
    <row r="1272" spans="2:6" x14ac:dyDescent="0.25">
      <c r="B1272" s="131">
        <v>2138</v>
      </c>
      <c r="C1272" s="132" t="s">
        <v>315</v>
      </c>
      <c r="D1272" s="133">
        <v>812</v>
      </c>
      <c r="E1272" s="134" t="s">
        <v>1469</v>
      </c>
      <c r="F1272" s="55"/>
    </row>
    <row r="1273" spans="2:6" x14ac:dyDescent="0.25">
      <c r="B1273" s="131">
        <v>2138</v>
      </c>
      <c r="C1273" s="132" t="s">
        <v>315</v>
      </c>
      <c r="D1273" s="133">
        <v>715</v>
      </c>
      <c r="E1273" s="134" t="s">
        <v>1470</v>
      </c>
      <c r="F1273" s="55"/>
    </row>
    <row r="1274" spans="2:6" x14ac:dyDescent="0.25">
      <c r="B1274" s="131">
        <v>2138</v>
      </c>
      <c r="C1274" s="132" t="s">
        <v>315</v>
      </c>
      <c r="D1274" s="133">
        <v>4746</v>
      </c>
      <c r="E1274" s="134" t="s">
        <v>264</v>
      </c>
      <c r="F1274" s="55"/>
    </row>
    <row r="1275" spans="2:6" x14ac:dyDescent="0.25">
      <c r="B1275" s="131">
        <v>2138</v>
      </c>
      <c r="C1275" s="132" t="s">
        <v>315</v>
      </c>
      <c r="D1275" s="133">
        <v>777</v>
      </c>
      <c r="E1275" s="134" t="s">
        <v>1471</v>
      </c>
      <c r="F1275" s="55"/>
    </row>
    <row r="1276" spans="2:6" x14ac:dyDescent="0.25">
      <c r="B1276" s="131">
        <v>1978</v>
      </c>
      <c r="C1276" s="132" t="s">
        <v>316</v>
      </c>
      <c r="D1276" s="133">
        <v>1978</v>
      </c>
      <c r="E1276" s="134" t="s">
        <v>316</v>
      </c>
      <c r="F1276" s="55"/>
    </row>
    <row r="1277" spans="2:6" x14ac:dyDescent="0.25">
      <c r="B1277" s="131">
        <v>1978</v>
      </c>
      <c r="C1277" s="132" t="s">
        <v>316</v>
      </c>
      <c r="D1277" s="133">
        <v>264</v>
      </c>
      <c r="E1277" s="134" t="s">
        <v>1472</v>
      </c>
      <c r="F1277" s="55"/>
    </row>
    <row r="1278" spans="2:6" x14ac:dyDescent="0.25">
      <c r="B1278" s="131">
        <v>1978</v>
      </c>
      <c r="C1278" s="132" t="s">
        <v>316</v>
      </c>
      <c r="D1278" s="133">
        <v>1294</v>
      </c>
      <c r="E1278" s="134" t="s">
        <v>1473</v>
      </c>
      <c r="F1278" s="55"/>
    </row>
    <row r="1279" spans="2:6" x14ac:dyDescent="0.25">
      <c r="B1279" s="131">
        <v>1978</v>
      </c>
      <c r="C1279" s="132" t="s">
        <v>316</v>
      </c>
      <c r="D1279" s="133">
        <v>1293</v>
      </c>
      <c r="E1279" s="134" t="s">
        <v>1474</v>
      </c>
      <c r="F1279" s="55"/>
    </row>
    <row r="1280" spans="2:6" x14ac:dyDescent="0.25">
      <c r="B1280" s="131">
        <v>2096</v>
      </c>
      <c r="C1280" s="132" t="s">
        <v>317</v>
      </c>
      <c r="D1280" s="133">
        <v>2096</v>
      </c>
      <c r="E1280" s="134" t="s">
        <v>317</v>
      </c>
      <c r="F1280" s="55"/>
    </row>
    <row r="1281" spans="2:6" x14ac:dyDescent="0.25">
      <c r="B1281" s="131">
        <v>2096</v>
      </c>
      <c r="C1281" s="132" t="s">
        <v>317</v>
      </c>
      <c r="D1281" s="133">
        <v>609</v>
      </c>
      <c r="E1281" s="134" t="s">
        <v>1475</v>
      </c>
      <c r="F1281" s="55"/>
    </row>
    <row r="1282" spans="2:6" x14ac:dyDescent="0.25">
      <c r="B1282" s="131">
        <v>2096</v>
      </c>
      <c r="C1282" s="132" t="s">
        <v>317</v>
      </c>
      <c r="D1282" s="133">
        <v>610</v>
      </c>
      <c r="E1282" s="134" t="s">
        <v>1476</v>
      </c>
      <c r="F1282" s="55"/>
    </row>
    <row r="1283" spans="2:6" x14ac:dyDescent="0.25">
      <c r="B1283" s="131">
        <v>2096</v>
      </c>
      <c r="C1283" s="132" t="s">
        <v>317</v>
      </c>
      <c r="D1283" s="133">
        <v>608</v>
      </c>
      <c r="E1283" s="134" t="s">
        <v>1477</v>
      </c>
      <c r="F1283" s="55"/>
    </row>
    <row r="1284" spans="2:6" x14ac:dyDescent="0.25">
      <c r="B1284" s="213">
        <v>2096</v>
      </c>
      <c r="C1284" s="214" t="s">
        <v>317</v>
      </c>
      <c r="D1284" s="215">
        <v>5930</v>
      </c>
      <c r="E1284" s="216" t="s">
        <v>1741</v>
      </c>
      <c r="F1284" s="55"/>
    </row>
    <row r="1285" spans="2:6" x14ac:dyDescent="0.25">
      <c r="B1285" s="131">
        <v>1949</v>
      </c>
      <c r="C1285" s="132" t="s">
        <v>363</v>
      </c>
      <c r="D1285" s="133">
        <v>1949</v>
      </c>
      <c r="E1285" s="134" t="s">
        <v>363</v>
      </c>
      <c r="F1285" s="55"/>
    </row>
    <row r="1286" spans="2:6" x14ac:dyDescent="0.25">
      <c r="B1286" s="131">
        <v>2022</v>
      </c>
      <c r="C1286" s="132" t="s">
        <v>318</v>
      </c>
      <c r="D1286" s="133">
        <v>2022</v>
      </c>
      <c r="E1286" s="134" t="s">
        <v>318</v>
      </c>
      <c r="F1286" s="55"/>
    </row>
    <row r="1287" spans="2:6" x14ac:dyDescent="0.25">
      <c r="B1287" s="131">
        <v>2022</v>
      </c>
      <c r="C1287" s="132" t="s">
        <v>318</v>
      </c>
      <c r="D1287" s="133">
        <v>357</v>
      </c>
      <c r="E1287" s="134" t="s">
        <v>1478</v>
      </c>
      <c r="F1287" s="55"/>
    </row>
    <row r="1288" spans="2:6" x14ac:dyDescent="0.25">
      <c r="B1288" s="131">
        <v>2087</v>
      </c>
      <c r="C1288" s="132" t="s">
        <v>319</v>
      </c>
      <c r="D1288" s="133">
        <v>2087</v>
      </c>
      <c r="E1288" s="134" t="s">
        <v>319</v>
      </c>
      <c r="F1288" s="55"/>
    </row>
    <row r="1289" spans="2:6" x14ac:dyDescent="0.25">
      <c r="B1289" s="131">
        <v>2087</v>
      </c>
      <c r="C1289" s="132" t="s">
        <v>319</v>
      </c>
      <c r="D1289" s="133">
        <v>4555</v>
      </c>
      <c r="E1289" s="134" t="s">
        <v>36</v>
      </c>
      <c r="F1289" s="55"/>
    </row>
    <row r="1290" spans="2:6" x14ac:dyDescent="0.25">
      <c r="B1290" s="131">
        <v>2087</v>
      </c>
      <c r="C1290" s="132" t="s">
        <v>319</v>
      </c>
      <c r="D1290" s="133">
        <v>1791</v>
      </c>
      <c r="E1290" s="134" t="s">
        <v>1479</v>
      </c>
      <c r="F1290" s="55"/>
    </row>
    <row r="1291" spans="2:6" x14ac:dyDescent="0.25">
      <c r="B1291" s="131">
        <v>2087</v>
      </c>
      <c r="C1291" s="132" t="s">
        <v>319</v>
      </c>
      <c r="D1291" s="133">
        <v>573</v>
      </c>
      <c r="E1291" s="134" t="s">
        <v>1480</v>
      </c>
      <c r="F1291" s="55"/>
    </row>
    <row r="1292" spans="2:6" x14ac:dyDescent="0.25">
      <c r="B1292" s="131">
        <v>2087</v>
      </c>
      <c r="C1292" s="132" t="s">
        <v>319</v>
      </c>
      <c r="D1292" s="133">
        <v>4395</v>
      </c>
      <c r="E1292" s="134" t="s">
        <v>74</v>
      </c>
      <c r="F1292" s="55"/>
    </row>
    <row r="1293" spans="2:6" x14ac:dyDescent="0.25">
      <c r="B1293" s="131">
        <v>2087</v>
      </c>
      <c r="C1293" s="132" t="s">
        <v>319</v>
      </c>
      <c r="D1293" s="133">
        <v>580</v>
      </c>
      <c r="E1293" s="134" t="s">
        <v>1481</v>
      </c>
      <c r="F1293" s="55"/>
    </row>
    <row r="1294" spans="2:6" x14ac:dyDescent="0.25">
      <c r="B1294" s="131">
        <v>2087</v>
      </c>
      <c r="C1294" s="132" t="s">
        <v>319</v>
      </c>
      <c r="D1294" s="133">
        <v>574</v>
      </c>
      <c r="E1294" s="134" t="s">
        <v>1482</v>
      </c>
      <c r="F1294" s="55"/>
    </row>
    <row r="1295" spans="2:6" x14ac:dyDescent="0.25">
      <c r="B1295" s="131">
        <v>2087</v>
      </c>
      <c r="C1295" s="132" t="s">
        <v>319</v>
      </c>
      <c r="D1295" s="133">
        <v>576</v>
      </c>
      <c r="E1295" s="134" t="s">
        <v>1483</v>
      </c>
      <c r="F1295" s="55"/>
    </row>
    <row r="1296" spans="2:6" x14ac:dyDescent="0.25">
      <c r="B1296" s="131">
        <v>2087</v>
      </c>
      <c r="C1296" s="132" t="s">
        <v>319</v>
      </c>
      <c r="D1296" s="133">
        <v>579</v>
      </c>
      <c r="E1296" s="134" t="s">
        <v>1206</v>
      </c>
      <c r="F1296" s="55"/>
    </row>
    <row r="1297" spans="2:6" x14ac:dyDescent="0.25">
      <c r="B1297" s="131">
        <v>2087</v>
      </c>
      <c r="C1297" s="132" t="s">
        <v>319</v>
      </c>
      <c r="D1297" s="133">
        <v>578</v>
      </c>
      <c r="E1297" s="134" t="s">
        <v>1484</v>
      </c>
      <c r="F1297" s="55"/>
    </row>
    <row r="1298" spans="2:6" x14ac:dyDescent="0.25">
      <c r="B1298" s="131">
        <v>1994</v>
      </c>
      <c r="C1298" s="132" t="s">
        <v>320</v>
      </c>
      <c r="D1298" s="133">
        <v>1994</v>
      </c>
      <c r="E1298" s="134" t="s">
        <v>320</v>
      </c>
      <c r="F1298" s="55"/>
    </row>
    <row r="1299" spans="2:6" x14ac:dyDescent="0.25">
      <c r="B1299" s="131">
        <v>1994</v>
      </c>
      <c r="C1299" s="132" t="s">
        <v>320</v>
      </c>
      <c r="D1299" s="133">
        <v>289</v>
      </c>
      <c r="E1299" s="134" t="s">
        <v>1485</v>
      </c>
      <c r="F1299" s="55"/>
    </row>
    <row r="1300" spans="2:6" x14ac:dyDescent="0.25">
      <c r="B1300" s="131">
        <v>1994</v>
      </c>
      <c r="C1300" s="132" t="s">
        <v>320</v>
      </c>
      <c r="D1300" s="133">
        <v>291</v>
      </c>
      <c r="E1300" s="134" t="s">
        <v>1486</v>
      </c>
      <c r="F1300" s="55"/>
    </row>
    <row r="1301" spans="2:6" x14ac:dyDescent="0.25">
      <c r="B1301" s="131">
        <v>1994</v>
      </c>
      <c r="C1301" s="132" t="s">
        <v>320</v>
      </c>
      <c r="D1301" s="133">
        <v>290</v>
      </c>
      <c r="E1301" s="134" t="s">
        <v>1487</v>
      </c>
      <c r="F1301" s="55"/>
    </row>
    <row r="1302" spans="2:6" x14ac:dyDescent="0.25">
      <c r="B1302" s="131">
        <v>1994</v>
      </c>
      <c r="C1302" s="132" t="s">
        <v>320</v>
      </c>
      <c r="D1302" s="133">
        <v>293</v>
      </c>
      <c r="E1302" s="134" t="s">
        <v>1488</v>
      </c>
      <c r="F1302" s="55"/>
    </row>
    <row r="1303" spans="2:6" x14ac:dyDescent="0.25">
      <c r="B1303" s="131">
        <v>1994</v>
      </c>
      <c r="C1303" s="132" t="s">
        <v>320</v>
      </c>
      <c r="D1303" s="133">
        <v>292</v>
      </c>
      <c r="E1303" s="134" t="s">
        <v>1489</v>
      </c>
      <c r="F1303" s="55"/>
    </row>
    <row r="1304" spans="2:6" x14ac:dyDescent="0.25">
      <c r="B1304" s="131">
        <v>2225</v>
      </c>
      <c r="C1304" s="132" t="s">
        <v>321</v>
      </c>
      <c r="D1304" s="133">
        <v>2225</v>
      </c>
      <c r="E1304" s="134" t="s">
        <v>321</v>
      </c>
      <c r="F1304" s="55"/>
    </row>
    <row r="1305" spans="2:6" x14ac:dyDescent="0.25">
      <c r="B1305" s="131">
        <v>2225</v>
      </c>
      <c r="C1305" s="132" t="s">
        <v>321</v>
      </c>
      <c r="D1305" s="133">
        <v>1108</v>
      </c>
      <c r="E1305" s="134" t="s">
        <v>1490</v>
      </c>
      <c r="F1305" s="55"/>
    </row>
    <row r="1306" spans="2:6" x14ac:dyDescent="0.25">
      <c r="B1306" s="131">
        <v>2225</v>
      </c>
      <c r="C1306" s="132" t="s">
        <v>321</v>
      </c>
      <c r="D1306" s="133">
        <v>1109</v>
      </c>
      <c r="E1306" s="134" t="s">
        <v>1733</v>
      </c>
      <c r="F1306" s="55"/>
    </row>
    <row r="1307" spans="2:6" x14ac:dyDescent="0.25">
      <c r="B1307" s="131">
        <v>2025</v>
      </c>
      <c r="C1307" s="132" t="s">
        <v>364</v>
      </c>
      <c r="D1307" s="133">
        <v>2025</v>
      </c>
      <c r="E1307" s="134" t="s">
        <v>364</v>
      </c>
      <c r="F1307" s="55"/>
    </row>
    <row r="1308" spans="2:6" x14ac:dyDescent="0.25">
      <c r="B1308" s="131">
        <v>2247</v>
      </c>
      <c r="C1308" s="132" t="s">
        <v>322</v>
      </c>
      <c r="D1308" s="133">
        <v>2247</v>
      </c>
      <c r="E1308" s="134" t="s">
        <v>322</v>
      </c>
      <c r="F1308" s="55"/>
    </row>
    <row r="1309" spans="2:6" x14ac:dyDescent="0.25">
      <c r="B1309" s="131">
        <v>2247</v>
      </c>
      <c r="C1309" s="132" t="s">
        <v>322</v>
      </c>
      <c r="D1309" s="133">
        <v>5910</v>
      </c>
      <c r="E1309" s="134" t="s">
        <v>1734</v>
      </c>
      <c r="F1309" s="55"/>
    </row>
    <row r="1310" spans="2:6" x14ac:dyDescent="0.25">
      <c r="B1310" s="131">
        <v>2247</v>
      </c>
      <c r="C1310" s="132" t="s">
        <v>322</v>
      </c>
      <c r="D1310" s="133">
        <v>3403</v>
      </c>
      <c r="E1310" s="134" t="s">
        <v>1491</v>
      </c>
      <c r="F1310" s="55"/>
    </row>
    <row r="1311" spans="2:6" x14ac:dyDescent="0.25">
      <c r="B1311" s="131">
        <v>2083</v>
      </c>
      <c r="C1311" s="132" t="s">
        <v>323</v>
      </c>
      <c r="D1311" s="133">
        <v>2083</v>
      </c>
      <c r="E1311" s="134" t="s">
        <v>323</v>
      </c>
      <c r="F1311" s="55"/>
    </row>
    <row r="1312" spans="2:6" x14ac:dyDescent="0.25">
      <c r="B1312" s="131">
        <v>2083</v>
      </c>
      <c r="C1312" s="132" t="s">
        <v>323</v>
      </c>
      <c r="D1312" s="133">
        <v>4440</v>
      </c>
      <c r="E1312" s="134" t="s">
        <v>1492</v>
      </c>
      <c r="F1312" s="55"/>
    </row>
    <row r="1313" spans="2:6" x14ac:dyDescent="0.25">
      <c r="B1313" s="131">
        <v>2083</v>
      </c>
      <c r="C1313" s="132" t="s">
        <v>323</v>
      </c>
      <c r="D1313" s="133">
        <v>1353</v>
      </c>
      <c r="E1313" s="134" t="s">
        <v>1493</v>
      </c>
      <c r="F1313" s="55"/>
    </row>
    <row r="1314" spans="2:6" x14ac:dyDescent="0.25">
      <c r="B1314" s="131">
        <v>2083</v>
      </c>
      <c r="C1314" s="132" t="s">
        <v>323</v>
      </c>
      <c r="D1314" s="133">
        <v>542</v>
      </c>
      <c r="E1314" s="134" t="s">
        <v>1494</v>
      </c>
      <c r="F1314" s="55"/>
    </row>
    <row r="1315" spans="2:6" x14ac:dyDescent="0.25">
      <c r="B1315" s="131">
        <v>2083</v>
      </c>
      <c r="C1315" s="132" t="s">
        <v>323</v>
      </c>
      <c r="D1315" s="133">
        <v>544</v>
      </c>
      <c r="E1315" s="134" t="s">
        <v>1446</v>
      </c>
      <c r="F1315" s="55"/>
    </row>
    <row r="1316" spans="2:6" x14ac:dyDescent="0.25">
      <c r="B1316" s="131">
        <v>2083</v>
      </c>
      <c r="C1316" s="132" t="s">
        <v>323</v>
      </c>
      <c r="D1316" s="133">
        <v>545</v>
      </c>
      <c r="E1316" s="134" t="s">
        <v>1495</v>
      </c>
      <c r="F1316" s="55"/>
    </row>
    <row r="1317" spans="2:6" x14ac:dyDescent="0.25">
      <c r="B1317" s="131">
        <v>2083</v>
      </c>
      <c r="C1317" s="132" t="s">
        <v>323</v>
      </c>
      <c r="D1317" s="133">
        <v>546</v>
      </c>
      <c r="E1317" s="134" t="s">
        <v>1496</v>
      </c>
      <c r="F1317" s="55"/>
    </row>
    <row r="1318" spans="2:6" x14ac:dyDescent="0.25">
      <c r="B1318" s="131">
        <v>2083</v>
      </c>
      <c r="C1318" s="132" t="s">
        <v>323</v>
      </c>
      <c r="D1318" s="133">
        <v>1354</v>
      </c>
      <c r="E1318" s="134" t="s">
        <v>1497</v>
      </c>
      <c r="F1318" s="55"/>
    </row>
    <row r="1319" spans="2:6" x14ac:dyDescent="0.25">
      <c r="B1319" s="131">
        <v>2083</v>
      </c>
      <c r="C1319" s="132" t="s">
        <v>323</v>
      </c>
      <c r="D1319" s="133">
        <v>548</v>
      </c>
      <c r="E1319" s="134" t="s">
        <v>1498</v>
      </c>
      <c r="F1319" s="55"/>
    </row>
    <row r="1320" spans="2:6" x14ac:dyDescent="0.25">
      <c r="B1320" s="131">
        <v>2083</v>
      </c>
      <c r="C1320" s="132" t="s">
        <v>323</v>
      </c>
      <c r="D1320" s="133">
        <v>549</v>
      </c>
      <c r="E1320" s="134" t="s">
        <v>1499</v>
      </c>
      <c r="F1320" s="55"/>
    </row>
    <row r="1321" spans="2:6" x14ac:dyDescent="0.25">
      <c r="B1321" s="131">
        <v>2083</v>
      </c>
      <c r="C1321" s="132" t="s">
        <v>323</v>
      </c>
      <c r="D1321" s="133">
        <v>550</v>
      </c>
      <c r="E1321" s="134" t="s">
        <v>1500</v>
      </c>
      <c r="F1321" s="55"/>
    </row>
    <row r="1322" spans="2:6" x14ac:dyDescent="0.25">
      <c r="B1322" s="131">
        <v>2083</v>
      </c>
      <c r="C1322" s="132" t="s">
        <v>323</v>
      </c>
      <c r="D1322" s="133">
        <v>554</v>
      </c>
      <c r="E1322" s="134" t="s">
        <v>1501</v>
      </c>
      <c r="F1322" s="55"/>
    </row>
    <row r="1323" spans="2:6" x14ac:dyDescent="0.25">
      <c r="B1323" s="131">
        <v>2083</v>
      </c>
      <c r="C1323" s="132" t="s">
        <v>323</v>
      </c>
      <c r="D1323" s="133">
        <v>553</v>
      </c>
      <c r="E1323" s="134" t="s">
        <v>1502</v>
      </c>
      <c r="F1323" s="55"/>
    </row>
    <row r="1324" spans="2:6" x14ac:dyDescent="0.25">
      <c r="B1324" s="131">
        <v>2083</v>
      </c>
      <c r="C1324" s="132" t="s">
        <v>323</v>
      </c>
      <c r="D1324" s="133">
        <v>1352</v>
      </c>
      <c r="E1324" s="134" t="s">
        <v>1503</v>
      </c>
      <c r="F1324" s="55"/>
    </row>
    <row r="1325" spans="2:6" x14ac:dyDescent="0.25">
      <c r="B1325" s="131">
        <v>2083</v>
      </c>
      <c r="C1325" s="132" t="s">
        <v>323</v>
      </c>
      <c r="D1325" s="133">
        <v>560</v>
      </c>
      <c r="E1325" s="134" t="s">
        <v>1504</v>
      </c>
      <c r="F1325" s="55"/>
    </row>
    <row r="1326" spans="2:6" x14ac:dyDescent="0.25">
      <c r="B1326" s="131">
        <v>2083</v>
      </c>
      <c r="C1326" s="132" t="s">
        <v>323</v>
      </c>
      <c r="D1326" s="133">
        <v>556</v>
      </c>
      <c r="E1326" s="134" t="s">
        <v>1505</v>
      </c>
      <c r="F1326" s="55"/>
    </row>
    <row r="1327" spans="2:6" x14ac:dyDescent="0.25">
      <c r="B1327" s="131">
        <v>2083</v>
      </c>
      <c r="C1327" s="132" t="s">
        <v>323</v>
      </c>
      <c r="D1327" s="133">
        <v>561</v>
      </c>
      <c r="E1327" s="134" t="s">
        <v>1506</v>
      </c>
      <c r="F1327" s="55"/>
    </row>
    <row r="1328" spans="2:6" x14ac:dyDescent="0.25">
      <c r="B1328" s="131">
        <v>2083</v>
      </c>
      <c r="C1328" s="132" t="s">
        <v>323</v>
      </c>
      <c r="D1328" s="133">
        <v>557</v>
      </c>
      <c r="E1328" s="134" t="s">
        <v>1507</v>
      </c>
      <c r="F1328" s="55"/>
    </row>
    <row r="1329" spans="2:6" x14ac:dyDescent="0.25">
      <c r="B1329" s="131">
        <v>2083</v>
      </c>
      <c r="C1329" s="132" t="s">
        <v>323</v>
      </c>
      <c r="D1329" s="133">
        <v>5059</v>
      </c>
      <c r="E1329" s="134" t="s">
        <v>1508</v>
      </c>
      <c r="F1329" s="55"/>
    </row>
    <row r="1330" spans="2:6" x14ac:dyDescent="0.25">
      <c r="B1330" s="131">
        <v>2083</v>
      </c>
      <c r="C1330" s="132" t="s">
        <v>323</v>
      </c>
      <c r="D1330" s="133">
        <v>558</v>
      </c>
      <c r="E1330" s="134" t="s">
        <v>1509</v>
      </c>
      <c r="F1330" s="55"/>
    </row>
    <row r="1331" spans="2:6" x14ac:dyDescent="0.25">
      <c r="B1331" s="131">
        <v>2083</v>
      </c>
      <c r="C1331" s="132" t="s">
        <v>323</v>
      </c>
      <c r="D1331" s="133">
        <v>4058</v>
      </c>
      <c r="E1331" s="134" t="s">
        <v>286</v>
      </c>
      <c r="F1331" s="55"/>
    </row>
    <row r="1332" spans="2:6" x14ac:dyDescent="0.25">
      <c r="B1332" s="131">
        <v>2083</v>
      </c>
      <c r="C1332" s="132" t="s">
        <v>323</v>
      </c>
      <c r="D1332" s="133">
        <v>559</v>
      </c>
      <c r="E1332" s="134" t="s">
        <v>1510</v>
      </c>
      <c r="F1332" s="55"/>
    </row>
    <row r="1333" spans="2:6" x14ac:dyDescent="0.25">
      <c r="B1333" s="131">
        <v>1948</v>
      </c>
      <c r="C1333" s="132" t="s">
        <v>324</v>
      </c>
      <c r="D1333" s="133">
        <v>1948</v>
      </c>
      <c r="E1333" s="134" t="s">
        <v>324</v>
      </c>
      <c r="F1333" s="55"/>
    </row>
    <row r="1334" spans="2:6" x14ac:dyDescent="0.25">
      <c r="B1334" s="131">
        <v>1948</v>
      </c>
      <c r="C1334" s="132" t="s">
        <v>324</v>
      </c>
      <c r="D1334" s="133">
        <v>179</v>
      </c>
      <c r="E1334" s="134" t="s">
        <v>1511</v>
      </c>
      <c r="F1334" s="55"/>
    </row>
    <row r="1335" spans="2:6" x14ac:dyDescent="0.25">
      <c r="B1335" s="131">
        <v>1948</v>
      </c>
      <c r="C1335" s="132" t="s">
        <v>324</v>
      </c>
      <c r="D1335" s="133">
        <v>3569</v>
      </c>
      <c r="E1335" s="134" t="s">
        <v>560</v>
      </c>
      <c r="F1335" s="55"/>
    </row>
    <row r="1336" spans="2:6" x14ac:dyDescent="0.25">
      <c r="B1336" s="131">
        <v>1948</v>
      </c>
      <c r="C1336" s="132" t="s">
        <v>324</v>
      </c>
      <c r="D1336" s="133">
        <v>182</v>
      </c>
      <c r="E1336" s="134" t="s">
        <v>1512</v>
      </c>
      <c r="F1336" s="55"/>
    </row>
    <row r="1337" spans="2:6" x14ac:dyDescent="0.25">
      <c r="B1337" s="131">
        <v>1948</v>
      </c>
      <c r="C1337" s="132" t="s">
        <v>324</v>
      </c>
      <c r="D1337" s="133">
        <v>2716</v>
      </c>
      <c r="E1337" s="134" t="s">
        <v>1513</v>
      </c>
      <c r="F1337" s="55"/>
    </row>
    <row r="1338" spans="2:6" x14ac:dyDescent="0.25">
      <c r="B1338" s="131">
        <v>1948</v>
      </c>
      <c r="C1338" s="132" t="s">
        <v>324</v>
      </c>
      <c r="D1338" s="133">
        <v>4602</v>
      </c>
      <c r="E1338" s="134" t="s">
        <v>251</v>
      </c>
      <c r="F1338" s="55"/>
    </row>
    <row r="1339" spans="2:6" x14ac:dyDescent="0.25">
      <c r="B1339" s="131">
        <v>1948</v>
      </c>
      <c r="C1339" s="132" t="s">
        <v>324</v>
      </c>
      <c r="D1339" s="133">
        <v>185</v>
      </c>
      <c r="E1339" s="134" t="s">
        <v>1514</v>
      </c>
      <c r="F1339" s="55"/>
    </row>
    <row r="1340" spans="2:6" x14ac:dyDescent="0.25">
      <c r="B1340" s="131">
        <v>1948</v>
      </c>
      <c r="C1340" s="132" t="s">
        <v>324</v>
      </c>
      <c r="D1340" s="133">
        <v>184</v>
      </c>
      <c r="E1340" s="134" t="s">
        <v>1515</v>
      </c>
      <c r="F1340" s="55"/>
    </row>
    <row r="1341" spans="2:6" x14ac:dyDescent="0.25">
      <c r="B1341" s="131">
        <v>1948</v>
      </c>
      <c r="C1341" s="132" t="s">
        <v>324</v>
      </c>
      <c r="D1341" s="133">
        <v>5686</v>
      </c>
      <c r="E1341" s="134" t="s">
        <v>1516</v>
      </c>
      <c r="F1341" s="55"/>
    </row>
    <row r="1342" spans="2:6" x14ac:dyDescent="0.25">
      <c r="B1342" s="131">
        <v>2144</v>
      </c>
      <c r="C1342" s="132" t="s">
        <v>325</v>
      </c>
      <c r="D1342" s="133">
        <v>2144</v>
      </c>
      <c r="E1342" s="134" t="s">
        <v>325</v>
      </c>
      <c r="F1342" s="55"/>
    </row>
    <row r="1343" spans="2:6" x14ac:dyDescent="0.25">
      <c r="B1343" s="131">
        <v>2144</v>
      </c>
      <c r="C1343" s="132" t="s">
        <v>325</v>
      </c>
      <c r="D1343" s="133">
        <v>778</v>
      </c>
      <c r="E1343" s="134" t="s">
        <v>1517</v>
      </c>
      <c r="F1343" s="55"/>
    </row>
    <row r="1344" spans="2:6" x14ac:dyDescent="0.25">
      <c r="B1344" s="131">
        <v>2144</v>
      </c>
      <c r="C1344" s="132" t="s">
        <v>325</v>
      </c>
      <c r="D1344" s="133">
        <v>779</v>
      </c>
      <c r="E1344" s="134" t="s">
        <v>1518</v>
      </c>
      <c r="F1344" s="55"/>
    </row>
    <row r="1345" spans="2:6" x14ac:dyDescent="0.25">
      <c r="B1345" s="131">
        <v>2209</v>
      </c>
      <c r="C1345" s="132" t="s">
        <v>326</v>
      </c>
      <c r="D1345" s="133">
        <v>2209</v>
      </c>
      <c r="E1345" s="134" t="s">
        <v>326</v>
      </c>
      <c r="F1345" s="55"/>
    </row>
    <row r="1346" spans="2:6" x14ac:dyDescent="0.25">
      <c r="B1346" s="131">
        <v>2209</v>
      </c>
      <c r="C1346" s="132" t="s">
        <v>326</v>
      </c>
      <c r="D1346" s="133">
        <v>1060</v>
      </c>
      <c r="E1346" s="134" t="s">
        <v>1519</v>
      </c>
      <c r="F1346" s="55"/>
    </row>
    <row r="1347" spans="2:6" x14ac:dyDescent="0.25">
      <c r="B1347" s="131">
        <v>2209</v>
      </c>
      <c r="C1347" s="132" t="s">
        <v>326</v>
      </c>
      <c r="D1347" s="133">
        <v>1061</v>
      </c>
      <c r="E1347" s="134" t="s">
        <v>1520</v>
      </c>
      <c r="F1347" s="55"/>
    </row>
    <row r="1348" spans="2:6" x14ac:dyDescent="0.25">
      <c r="B1348" s="131">
        <v>2018</v>
      </c>
      <c r="C1348" s="132" t="s">
        <v>327</v>
      </c>
      <c r="D1348" s="133">
        <v>2018</v>
      </c>
      <c r="E1348" s="134" t="s">
        <v>327</v>
      </c>
      <c r="F1348" s="55"/>
    </row>
    <row r="1349" spans="2:6" x14ac:dyDescent="0.25">
      <c r="B1349" s="131">
        <v>2018</v>
      </c>
      <c r="C1349" s="132" t="s">
        <v>327</v>
      </c>
      <c r="D1349" s="133">
        <v>349</v>
      </c>
      <c r="E1349" s="134" t="s">
        <v>1521</v>
      </c>
      <c r="F1349" s="55"/>
    </row>
    <row r="1350" spans="2:6" x14ac:dyDescent="0.25">
      <c r="B1350" s="131">
        <v>2003</v>
      </c>
      <c r="C1350" s="132" t="s">
        <v>328</v>
      </c>
      <c r="D1350" s="133">
        <v>2003</v>
      </c>
      <c r="E1350" s="134" t="s">
        <v>328</v>
      </c>
      <c r="F1350" s="55"/>
    </row>
    <row r="1351" spans="2:6" x14ac:dyDescent="0.25">
      <c r="B1351" s="131">
        <v>2003</v>
      </c>
      <c r="C1351" s="132" t="s">
        <v>328</v>
      </c>
      <c r="D1351" s="133">
        <v>318</v>
      </c>
      <c r="E1351" s="134" t="s">
        <v>1522</v>
      </c>
      <c r="F1351" s="55"/>
    </row>
    <row r="1352" spans="2:6" x14ac:dyDescent="0.25">
      <c r="B1352" s="131">
        <v>2003</v>
      </c>
      <c r="C1352" s="132" t="s">
        <v>328</v>
      </c>
      <c r="D1352" s="133">
        <v>321</v>
      </c>
      <c r="E1352" s="134" t="s">
        <v>1523</v>
      </c>
      <c r="F1352" s="55"/>
    </row>
    <row r="1353" spans="2:6" x14ac:dyDescent="0.25">
      <c r="B1353" s="131">
        <v>2003</v>
      </c>
      <c r="C1353" s="132" t="s">
        <v>328</v>
      </c>
      <c r="D1353" s="133">
        <v>319</v>
      </c>
      <c r="E1353" s="134" t="s">
        <v>1524</v>
      </c>
      <c r="F1353" s="55"/>
    </row>
    <row r="1354" spans="2:6" x14ac:dyDescent="0.25">
      <c r="B1354" s="131">
        <v>2003</v>
      </c>
      <c r="C1354" s="132" t="s">
        <v>328</v>
      </c>
      <c r="D1354" s="133">
        <v>5357</v>
      </c>
      <c r="E1354" s="134" t="s">
        <v>1525</v>
      </c>
      <c r="F1354" s="55"/>
    </row>
    <row r="1355" spans="2:6" x14ac:dyDescent="0.25">
      <c r="B1355" s="131">
        <v>2003</v>
      </c>
      <c r="C1355" s="132" t="s">
        <v>328</v>
      </c>
      <c r="D1355" s="133">
        <v>320</v>
      </c>
      <c r="E1355" s="134" t="s">
        <v>1526</v>
      </c>
      <c r="F1355" s="55"/>
    </row>
    <row r="1356" spans="2:6" x14ac:dyDescent="0.25">
      <c r="B1356" s="131">
        <v>2102</v>
      </c>
      <c r="C1356" s="132" t="s">
        <v>329</v>
      </c>
      <c r="D1356" s="133">
        <v>2102</v>
      </c>
      <c r="E1356" s="134" t="s">
        <v>329</v>
      </c>
      <c r="F1356" s="55"/>
    </row>
    <row r="1357" spans="2:6" x14ac:dyDescent="0.25">
      <c r="B1357" s="131">
        <v>2102</v>
      </c>
      <c r="C1357" s="132" t="s">
        <v>329</v>
      </c>
      <c r="D1357" s="133">
        <v>662</v>
      </c>
      <c r="E1357" s="134" t="s">
        <v>1527</v>
      </c>
      <c r="F1357" s="55"/>
    </row>
    <row r="1358" spans="2:6" x14ac:dyDescent="0.25">
      <c r="B1358" s="131">
        <v>2102</v>
      </c>
      <c r="C1358" s="132" t="s">
        <v>329</v>
      </c>
      <c r="D1358" s="133">
        <v>663</v>
      </c>
      <c r="E1358" s="134" t="s">
        <v>1528</v>
      </c>
      <c r="F1358" s="55"/>
    </row>
    <row r="1359" spans="2:6" x14ac:dyDescent="0.25">
      <c r="B1359" s="131">
        <v>2102</v>
      </c>
      <c r="C1359" s="132" t="s">
        <v>329</v>
      </c>
      <c r="D1359" s="133">
        <v>664</v>
      </c>
      <c r="E1359" s="134" t="s">
        <v>1529</v>
      </c>
      <c r="F1359" s="55"/>
    </row>
    <row r="1360" spans="2:6" x14ac:dyDescent="0.25">
      <c r="B1360" s="131">
        <v>2102</v>
      </c>
      <c r="C1360" s="132" t="s">
        <v>329</v>
      </c>
      <c r="D1360" s="133">
        <v>666</v>
      </c>
      <c r="E1360" s="134" t="s">
        <v>1530</v>
      </c>
      <c r="F1360" s="55"/>
    </row>
    <row r="1361" spans="2:6" x14ac:dyDescent="0.25">
      <c r="B1361" s="131">
        <v>2102</v>
      </c>
      <c r="C1361" s="132" t="s">
        <v>329</v>
      </c>
      <c r="D1361" s="133">
        <v>4484</v>
      </c>
      <c r="E1361" s="134" t="s">
        <v>258</v>
      </c>
      <c r="F1361" s="55"/>
    </row>
    <row r="1362" spans="2:6" x14ac:dyDescent="0.25">
      <c r="B1362" s="131">
        <v>2102</v>
      </c>
      <c r="C1362" s="132" t="s">
        <v>329</v>
      </c>
      <c r="D1362" s="133">
        <v>669</v>
      </c>
      <c r="E1362" s="134" t="s">
        <v>1531</v>
      </c>
      <c r="F1362" s="55"/>
    </row>
    <row r="1363" spans="2:6" x14ac:dyDescent="0.25">
      <c r="B1363" s="131">
        <v>2102</v>
      </c>
      <c r="C1363" s="132" t="s">
        <v>329</v>
      </c>
      <c r="D1363" s="133">
        <v>668</v>
      </c>
      <c r="E1363" s="134" t="s">
        <v>1532</v>
      </c>
      <c r="F1363" s="55"/>
    </row>
    <row r="1364" spans="2:6" x14ac:dyDescent="0.25">
      <c r="B1364" s="131">
        <v>2055</v>
      </c>
      <c r="C1364" s="132" t="s">
        <v>330</v>
      </c>
      <c r="D1364" s="133">
        <v>2055</v>
      </c>
      <c r="E1364" s="134" t="s">
        <v>330</v>
      </c>
      <c r="F1364" s="55"/>
    </row>
    <row r="1365" spans="2:6" x14ac:dyDescent="0.25">
      <c r="B1365" s="131">
        <v>2055</v>
      </c>
      <c r="C1365" s="132" t="s">
        <v>330</v>
      </c>
      <c r="D1365" s="133">
        <v>402</v>
      </c>
      <c r="E1365" s="134" t="s">
        <v>759</v>
      </c>
      <c r="F1365" s="55"/>
    </row>
    <row r="1366" spans="2:6" x14ac:dyDescent="0.25">
      <c r="B1366" s="131">
        <v>2055</v>
      </c>
      <c r="C1366" s="132" t="s">
        <v>330</v>
      </c>
      <c r="D1366" s="133">
        <v>5911</v>
      </c>
      <c r="E1366" s="134" t="s">
        <v>1735</v>
      </c>
      <c r="F1366" s="55"/>
    </row>
    <row r="1367" spans="2:6" x14ac:dyDescent="0.25">
      <c r="B1367" s="131">
        <v>2055</v>
      </c>
      <c r="C1367" s="132" t="s">
        <v>330</v>
      </c>
      <c r="D1367" s="133">
        <v>443</v>
      </c>
      <c r="E1367" s="134" t="s">
        <v>1463</v>
      </c>
      <c r="F1367" s="55"/>
    </row>
    <row r="1368" spans="2:6" x14ac:dyDescent="0.25">
      <c r="B1368" s="131">
        <v>2055</v>
      </c>
      <c r="C1368" s="132" t="s">
        <v>330</v>
      </c>
      <c r="D1368" s="133">
        <v>444</v>
      </c>
      <c r="E1368" s="134" t="s">
        <v>1533</v>
      </c>
      <c r="F1368" s="55"/>
    </row>
    <row r="1369" spans="2:6" x14ac:dyDescent="0.25">
      <c r="B1369" s="131">
        <v>2055</v>
      </c>
      <c r="C1369" s="132" t="s">
        <v>330</v>
      </c>
      <c r="D1369" s="133">
        <v>445</v>
      </c>
      <c r="E1369" s="134" t="s">
        <v>1534</v>
      </c>
      <c r="F1369" s="55"/>
    </row>
    <row r="1370" spans="2:6" x14ac:dyDescent="0.25">
      <c r="B1370" s="131">
        <v>2055</v>
      </c>
      <c r="C1370" s="132" t="s">
        <v>330</v>
      </c>
      <c r="D1370" s="133">
        <v>446</v>
      </c>
      <c r="E1370" s="134" t="s">
        <v>1535</v>
      </c>
      <c r="F1370" s="55"/>
    </row>
    <row r="1371" spans="2:6" x14ac:dyDescent="0.25">
      <c r="B1371" s="131">
        <v>2055</v>
      </c>
      <c r="C1371" s="132" t="s">
        <v>330</v>
      </c>
      <c r="D1371" s="133">
        <v>455</v>
      </c>
      <c r="E1371" s="134" t="s">
        <v>1536</v>
      </c>
      <c r="F1371" s="55"/>
    </row>
    <row r="1372" spans="2:6" x14ac:dyDescent="0.25">
      <c r="B1372" s="131">
        <v>2055</v>
      </c>
      <c r="C1372" s="132" t="s">
        <v>330</v>
      </c>
      <c r="D1372" s="133">
        <v>456</v>
      </c>
      <c r="E1372" s="134" t="s">
        <v>1537</v>
      </c>
      <c r="F1372" s="55"/>
    </row>
    <row r="1373" spans="2:6" x14ac:dyDescent="0.25">
      <c r="B1373" s="131">
        <v>2055</v>
      </c>
      <c r="C1373" s="132" t="s">
        <v>330</v>
      </c>
      <c r="D1373" s="133" t="s">
        <v>1538</v>
      </c>
      <c r="E1373" s="134" t="s">
        <v>1539</v>
      </c>
      <c r="F1373" s="55"/>
    </row>
    <row r="1374" spans="2:6" x14ac:dyDescent="0.25">
      <c r="B1374" s="131">
        <v>2055</v>
      </c>
      <c r="C1374" s="132" t="s">
        <v>330</v>
      </c>
      <c r="D1374" s="133">
        <v>448</v>
      </c>
      <c r="E1374" s="134" t="s">
        <v>1540</v>
      </c>
      <c r="F1374" s="55"/>
    </row>
    <row r="1375" spans="2:6" x14ac:dyDescent="0.25">
      <c r="B1375" s="131">
        <v>2055</v>
      </c>
      <c r="C1375" s="132" t="s">
        <v>330</v>
      </c>
      <c r="D1375" s="133">
        <v>449</v>
      </c>
      <c r="E1375" s="134" t="s">
        <v>1541</v>
      </c>
      <c r="F1375" s="55"/>
    </row>
    <row r="1376" spans="2:6" x14ac:dyDescent="0.25">
      <c r="B1376" s="131">
        <v>2055</v>
      </c>
      <c r="C1376" s="132" t="s">
        <v>330</v>
      </c>
      <c r="D1376" s="133">
        <v>450</v>
      </c>
      <c r="E1376" s="134" t="s">
        <v>1542</v>
      </c>
      <c r="F1376" s="55"/>
    </row>
    <row r="1377" spans="2:6" x14ac:dyDescent="0.25">
      <c r="B1377" s="131">
        <v>2055</v>
      </c>
      <c r="C1377" s="132" t="s">
        <v>330</v>
      </c>
      <c r="D1377" s="133">
        <v>451</v>
      </c>
      <c r="E1377" s="134" t="s">
        <v>1543</v>
      </c>
      <c r="F1377" s="55"/>
    </row>
    <row r="1378" spans="2:6" x14ac:dyDescent="0.25">
      <c r="B1378" s="131">
        <v>2055</v>
      </c>
      <c r="C1378" s="132" t="s">
        <v>330</v>
      </c>
      <c r="D1378" s="133">
        <v>457</v>
      </c>
      <c r="E1378" s="134" t="s">
        <v>1544</v>
      </c>
      <c r="F1378" s="55"/>
    </row>
    <row r="1379" spans="2:6" x14ac:dyDescent="0.25">
      <c r="B1379" s="131">
        <v>2055</v>
      </c>
      <c r="C1379" s="132" t="s">
        <v>330</v>
      </c>
      <c r="D1379" s="133">
        <v>5505</v>
      </c>
      <c r="E1379" s="134" t="s">
        <v>247</v>
      </c>
      <c r="F1379" s="55"/>
    </row>
    <row r="1380" spans="2:6" x14ac:dyDescent="0.25">
      <c r="B1380" s="131">
        <v>2055</v>
      </c>
      <c r="C1380" s="132" t="s">
        <v>330</v>
      </c>
      <c r="D1380" s="133">
        <v>4823</v>
      </c>
      <c r="E1380" s="134" t="s">
        <v>256</v>
      </c>
      <c r="F1380" s="55"/>
    </row>
    <row r="1381" spans="2:6" x14ac:dyDescent="0.25">
      <c r="B1381" s="131">
        <v>2055</v>
      </c>
      <c r="C1381" s="132" t="s">
        <v>330</v>
      </c>
      <c r="D1381" s="133">
        <v>453</v>
      </c>
      <c r="E1381" s="134" t="s">
        <v>1545</v>
      </c>
      <c r="F1381" s="55"/>
    </row>
    <row r="1382" spans="2:6" x14ac:dyDescent="0.25">
      <c r="B1382" s="131">
        <v>2055</v>
      </c>
      <c r="C1382" s="132" t="s">
        <v>330</v>
      </c>
      <c r="D1382" s="133">
        <v>5063</v>
      </c>
      <c r="E1382" s="134" t="s">
        <v>290</v>
      </c>
      <c r="F1382" s="55"/>
    </row>
    <row r="1383" spans="2:6" x14ac:dyDescent="0.25">
      <c r="B1383" s="131">
        <v>2242</v>
      </c>
      <c r="C1383" s="132" t="s">
        <v>331</v>
      </c>
      <c r="D1383" s="133">
        <v>2242</v>
      </c>
      <c r="E1383" s="134" t="s">
        <v>331</v>
      </c>
      <c r="F1383" s="55"/>
    </row>
    <row r="1384" spans="2:6" x14ac:dyDescent="0.25">
      <c r="B1384" s="131">
        <v>2242</v>
      </c>
      <c r="C1384" s="132" t="s">
        <v>331</v>
      </c>
      <c r="D1384" s="133">
        <v>4364</v>
      </c>
      <c r="E1384" s="134" t="s">
        <v>1546</v>
      </c>
      <c r="F1384" s="55"/>
    </row>
    <row r="1385" spans="2:6" x14ac:dyDescent="0.25">
      <c r="B1385" s="131">
        <v>2242</v>
      </c>
      <c r="C1385" s="132" t="s">
        <v>331</v>
      </c>
      <c r="D1385" s="133">
        <v>5819</v>
      </c>
      <c r="E1385" s="134" t="s">
        <v>1547</v>
      </c>
      <c r="F1385" s="55"/>
    </row>
    <row r="1386" spans="2:6" x14ac:dyDescent="0.25">
      <c r="B1386" s="131">
        <v>2242</v>
      </c>
      <c r="C1386" s="132" t="s">
        <v>331</v>
      </c>
      <c r="D1386" s="133">
        <v>1135</v>
      </c>
      <c r="E1386" s="134" t="s">
        <v>1548</v>
      </c>
      <c r="F1386" s="55"/>
    </row>
    <row r="1387" spans="2:6" x14ac:dyDescent="0.25">
      <c r="B1387" s="131">
        <v>2242</v>
      </c>
      <c r="C1387" s="132" t="s">
        <v>331</v>
      </c>
      <c r="D1387" s="133">
        <v>1136</v>
      </c>
      <c r="E1387" s="134" t="s">
        <v>1549</v>
      </c>
      <c r="F1387" s="55"/>
    </row>
    <row r="1388" spans="2:6" x14ac:dyDescent="0.25">
      <c r="B1388" s="131">
        <v>2242</v>
      </c>
      <c r="C1388" s="132" t="s">
        <v>331</v>
      </c>
      <c r="D1388" s="133">
        <v>2714</v>
      </c>
      <c r="E1388" s="134" t="s">
        <v>1550</v>
      </c>
      <c r="F1388" s="55"/>
    </row>
    <row r="1389" spans="2:6" x14ac:dyDescent="0.25">
      <c r="B1389" s="131">
        <v>2242</v>
      </c>
      <c r="C1389" s="132" t="s">
        <v>331</v>
      </c>
      <c r="D1389" s="133">
        <v>1369</v>
      </c>
      <c r="E1389" s="134" t="s">
        <v>1551</v>
      </c>
      <c r="F1389" s="55"/>
    </row>
    <row r="1390" spans="2:6" x14ac:dyDescent="0.25">
      <c r="B1390" s="131">
        <v>2242</v>
      </c>
      <c r="C1390" s="132" t="s">
        <v>331</v>
      </c>
      <c r="D1390" s="133">
        <v>1138</v>
      </c>
      <c r="E1390" s="134" t="s">
        <v>1552</v>
      </c>
      <c r="F1390" s="55"/>
    </row>
    <row r="1391" spans="2:6" x14ac:dyDescent="0.25">
      <c r="B1391" s="131">
        <v>2242</v>
      </c>
      <c r="C1391" s="132" t="s">
        <v>331</v>
      </c>
      <c r="D1391" s="133">
        <v>1142</v>
      </c>
      <c r="E1391" s="134" t="s">
        <v>1553</v>
      </c>
      <c r="F1391" s="55"/>
    </row>
    <row r="1392" spans="2:6" x14ac:dyDescent="0.25">
      <c r="B1392" s="131">
        <v>2242</v>
      </c>
      <c r="C1392" s="132" t="s">
        <v>331</v>
      </c>
      <c r="D1392" s="133">
        <v>1300</v>
      </c>
      <c r="E1392" s="134" t="s">
        <v>1554</v>
      </c>
      <c r="F1392" s="55"/>
    </row>
    <row r="1393" spans="2:6" x14ac:dyDescent="0.25">
      <c r="B1393" s="131">
        <v>2242</v>
      </c>
      <c r="C1393" s="132" t="s">
        <v>331</v>
      </c>
      <c r="D1393" s="133">
        <v>1139</v>
      </c>
      <c r="E1393" s="134" t="s">
        <v>1555</v>
      </c>
      <c r="F1393" s="55"/>
    </row>
    <row r="1394" spans="2:6" x14ac:dyDescent="0.25">
      <c r="B1394" s="131">
        <v>2242</v>
      </c>
      <c r="C1394" s="132" t="s">
        <v>331</v>
      </c>
      <c r="D1394" s="133">
        <v>1137</v>
      </c>
      <c r="E1394" s="134" t="s">
        <v>1556</v>
      </c>
      <c r="F1394" s="55"/>
    </row>
    <row r="1395" spans="2:6" x14ac:dyDescent="0.25">
      <c r="B1395" s="131">
        <v>2242</v>
      </c>
      <c r="C1395" s="132" t="s">
        <v>331</v>
      </c>
      <c r="D1395" s="133">
        <v>1140</v>
      </c>
      <c r="E1395" s="134" t="s">
        <v>1557</v>
      </c>
      <c r="F1395" s="55"/>
    </row>
    <row r="1396" spans="2:6" x14ac:dyDescent="0.25">
      <c r="B1396" s="131">
        <v>2242</v>
      </c>
      <c r="C1396" s="132" t="s">
        <v>331</v>
      </c>
      <c r="D1396" s="133">
        <v>3579</v>
      </c>
      <c r="E1396" s="134" t="s">
        <v>1736</v>
      </c>
      <c r="F1396" s="55"/>
    </row>
    <row r="1397" spans="2:6" x14ac:dyDescent="0.25">
      <c r="B1397" s="131">
        <v>2242</v>
      </c>
      <c r="C1397" s="132" t="s">
        <v>331</v>
      </c>
      <c r="D1397" s="133">
        <v>1144</v>
      </c>
      <c r="E1397" s="134" t="s">
        <v>1558</v>
      </c>
      <c r="F1397" s="55"/>
    </row>
    <row r="1398" spans="2:6" x14ac:dyDescent="0.25">
      <c r="B1398" s="131">
        <v>2242</v>
      </c>
      <c r="C1398" s="132" t="s">
        <v>331</v>
      </c>
      <c r="D1398" s="133">
        <v>1146</v>
      </c>
      <c r="E1398" s="134" t="s">
        <v>1559</v>
      </c>
      <c r="F1398" s="55"/>
    </row>
    <row r="1399" spans="2:6" x14ac:dyDescent="0.25">
      <c r="B1399" s="131">
        <v>2242</v>
      </c>
      <c r="C1399" s="132" t="s">
        <v>331</v>
      </c>
      <c r="D1399" s="133">
        <v>5687</v>
      </c>
      <c r="E1399" s="134" t="s">
        <v>1560</v>
      </c>
      <c r="F1399" s="55"/>
    </row>
    <row r="1400" spans="2:6" x14ac:dyDescent="0.25">
      <c r="B1400" s="131">
        <v>2242</v>
      </c>
      <c r="C1400" s="132" t="s">
        <v>331</v>
      </c>
      <c r="D1400" s="133">
        <v>1143</v>
      </c>
      <c r="E1400" s="134" t="s">
        <v>1561</v>
      </c>
      <c r="F1400" s="55"/>
    </row>
    <row r="1401" spans="2:6" x14ac:dyDescent="0.25">
      <c r="B1401" s="131">
        <v>2242</v>
      </c>
      <c r="C1401" s="132" t="s">
        <v>331</v>
      </c>
      <c r="D1401" s="133">
        <v>1301</v>
      </c>
      <c r="E1401" s="134" t="s">
        <v>1562</v>
      </c>
      <c r="F1401" s="55"/>
    </row>
    <row r="1402" spans="2:6" x14ac:dyDescent="0.25">
      <c r="B1402" s="131">
        <v>2242</v>
      </c>
      <c r="C1402" s="132" t="s">
        <v>331</v>
      </c>
      <c r="D1402" s="133">
        <v>1145</v>
      </c>
      <c r="E1402" s="134" t="s">
        <v>1563</v>
      </c>
      <c r="F1402" s="55"/>
    </row>
    <row r="1403" spans="2:6" x14ac:dyDescent="0.25">
      <c r="B1403" s="131">
        <v>2197</v>
      </c>
      <c r="C1403" s="132" t="s">
        <v>332</v>
      </c>
      <c r="D1403" s="133">
        <v>2197</v>
      </c>
      <c r="E1403" s="134" t="s">
        <v>332</v>
      </c>
      <c r="F1403" s="55"/>
    </row>
    <row r="1404" spans="2:6" x14ac:dyDescent="0.25">
      <c r="B1404" s="131">
        <v>2197</v>
      </c>
      <c r="C1404" s="132" t="s">
        <v>332</v>
      </c>
      <c r="D1404" s="133">
        <v>1012</v>
      </c>
      <c r="E1404" s="134" t="s">
        <v>1564</v>
      </c>
      <c r="F1404" s="55"/>
    </row>
    <row r="1405" spans="2:6" x14ac:dyDescent="0.25">
      <c r="B1405" s="131">
        <v>2197</v>
      </c>
      <c r="C1405" s="132" t="s">
        <v>332</v>
      </c>
      <c r="D1405" s="133">
        <v>1013</v>
      </c>
      <c r="E1405" s="134" t="s">
        <v>889</v>
      </c>
      <c r="F1405" s="55"/>
    </row>
    <row r="1406" spans="2:6" x14ac:dyDescent="0.25">
      <c r="B1406" s="131">
        <v>2197</v>
      </c>
      <c r="C1406" s="132" t="s">
        <v>332</v>
      </c>
      <c r="D1406" s="133">
        <v>1014</v>
      </c>
      <c r="E1406" s="134" t="s">
        <v>1565</v>
      </c>
      <c r="F1406" s="55"/>
    </row>
    <row r="1407" spans="2:6" x14ac:dyDescent="0.25">
      <c r="B1407" s="131">
        <v>2197</v>
      </c>
      <c r="C1407" s="132" t="s">
        <v>332</v>
      </c>
      <c r="D1407" s="133">
        <v>1017</v>
      </c>
      <c r="E1407" s="134" t="s">
        <v>1566</v>
      </c>
      <c r="F1407" s="55"/>
    </row>
    <row r="1408" spans="2:6" x14ac:dyDescent="0.25">
      <c r="B1408" s="131">
        <v>2197</v>
      </c>
      <c r="C1408" s="132" t="s">
        <v>332</v>
      </c>
      <c r="D1408" s="133">
        <v>1016</v>
      </c>
      <c r="E1408" s="134" t="s">
        <v>1567</v>
      </c>
      <c r="F1408" s="55"/>
    </row>
    <row r="1409" spans="2:6" x14ac:dyDescent="0.25">
      <c r="B1409" s="131">
        <v>2222</v>
      </c>
      <c r="C1409" s="132" t="s">
        <v>333</v>
      </c>
      <c r="D1409" s="133">
        <v>2222</v>
      </c>
      <c r="E1409" s="134" t="s">
        <v>333</v>
      </c>
      <c r="F1409" s="55"/>
    </row>
    <row r="1410" spans="2:6" x14ac:dyDescent="0.25">
      <c r="B1410" s="131">
        <v>2222</v>
      </c>
      <c r="C1410" s="132" t="s">
        <v>333</v>
      </c>
      <c r="D1410" s="133">
        <v>1092</v>
      </c>
      <c r="E1410" s="134" t="s">
        <v>1568</v>
      </c>
      <c r="F1410" s="55"/>
    </row>
    <row r="1411" spans="2:6" x14ac:dyDescent="0.25">
      <c r="B1411" s="131">
        <v>2210</v>
      </c>
      <c r="C1411" s="132" t="s">
        <v>334</v>
      </c>
      <c r="D1411" s="133">
        <v>2210</v>
      </c>
      <c r="E1411" s="134" t="s">
        <v>334</v>
      </c>
      <c r="F1411" s="55"/>
    </row>
    <row r="1412" spans="2:6" x14ac:dyDescent="0.25">
      <c r="B1412" s="131">
        <v>2210</v>
      </c>
      <c r="C1412" s="132" t="s">
        <v>334</v>
      </c>
      <c r="D1412" s="133">
        <v>3432</v>
      </c>
      <c r="E1412" s="134" t="s">
        <v>500</v>
      </c>
      <c r="F1412" s="55"/>
    </row>
    <row r="1413" spans="2:6" x14ac:dyDescent="0.25">
      <c r="B1413" s="131">
        <v>2204</v>
      </c>
      <c r="C1413" s="132" t="s">
        <v>335</v>
      </c>
      <c r="D1413" s="133">
        <v>2204</v>
      </c>
      <c r="E1413" s="134" t="s">
        <v>335</v>
      </c>
      <c r="F1413" s="55"/>
    </row>
    <row r="1414" spans="2:6" x14ac:dyDescent="0.25">
      <c r="B1414" s="131">
        <v>2204</v>
      </c>
      <c r="C1414" s="132" t="s">
        <v>335</v>
      </c>
      <c r="D1414" s="133">
        <v>1031</v>
      </c>
      <c r="E1414" s="134" t="s">
        <v>1569</v>
      </c>
      <c r="F1414" s="55"/>
    </row>
    <row r="1415" spans="2:6" x14ac:dyDescent="0.25">
      <c r="B1415" s="131">
        <v>2204</v>
      </c>
      <c r="C1415" s="132" t="s">
        <v>335</v>
      </c>
      <c r="D1415" s="133">
        <v>5908</v>
      </c>
      <c r="E1415" s="134" t="s">
        <v>1737</v>
      </c>
      <c r="F1415" s="55"/>
    </row>
    <row r="1416" spans="2:6" x14ac:dyDescent="0.25">
      <c r="B1416" s="131">
        <v>2204</v>
      </c>
      <c r="C1416" s="132" t="s">
        <v>335</v>
      </c>
      <c r="D1416" s="133">
        <v>1032</v>
      </c>
      <c r="E1416" s="134" t="s">
        <v>1570</v>
      </c>
      <c r="F1416" s="55"/>
    </row>
    <row r="1417" spans="2:6" x14ac:dyDescent="0.25">
      <c r="B1417" s="131">
        <v>2204</v>
      </c>
      <c r="C1417" s="132" t="s">
        <v>335</v>
      </c>
      <c r="D1417" s="133">
        <v>1033</v>
      </c>
      <c r="E1417" s="134" t="s">
        <v>1571</v>
      </c>
      <c r="F1417" s="55"/>
    </row>
    <row r="1418" spans="2:6" x14ac:dyDescent="0.25">
      <c r="B1418" s="131">
        <v>2213</v>
      </c>
      <c r="C1418" s="132" t="s">
        <v>336</v>
      </c>
      <c r="D1418" s="133">
        <v>2213</v>
      </c>
      <c r="E1418" s="134" t="s">
        <v>336</v>
      </c>
      <c r="F1418" s="55"/>
    </row>
    <row r="1419" spans="2:6" x14ac:dyDescent="0.25">
      <c r="B1419" s="131">
        <v>2213</v>
      </c>
      <c r="C1419" s="132" t="s">
        <v>336</v>
      </c>
      <c r="D1419" s="133">
        <v>1074</v>
      </c>
      <c r="E1419" s="134" t="s">
        <v>1044</v>
      </c>
      <c r="F1419" s="55"/>
    </row>
    <row r="1420" spans="2:6" x14ac:dyDescent="0.25">
      <c r="B1420" s="131">
        <v>2213</v>
      </c>
      <c r="C1420" s="132" t="s">
        <v>336</v>
      </c>
      <c r="D1420" s="133">
        <v>1075</v>
      </c>
      <c r="E1420" s="134" t="s">
        <v>1572</v>
      </c>
      <c r="F1420" s="55"/>
    </row>
    <row r="1421" spans="2:6" x14ac:dyDescent="0.25">
      <c r="B1421" s="131">
        <v>2116</v>
      </c>
      <c r="C1421" s="132" t="s">
        <v>337</v>
      </c>
      <c r="D1421" s="133">
        <v>2116</v>
      </c>
      <c r="E1421" s="134" t="s">
        <v>337</v>
      </c>
      <c r="F1421" s="55"/>
    </row>
    <row r="1422" spans="2:6" x14ac:dyDescent="0.25">
      <c r="B1422" s="131">
        <v>2116</v>
      </c>
      <c r="C1422" s="132" t="s">
        <v>337</v>
      </c>
      <c r="D1422" s="133">
        <v>701</v>
      </c>
      <c r="E1422" s="134" t="s">
        <v>1573</v>
      </c>
      <c r="F1422" s="55"/>
    </row>
    <row r="1423" spans="2:6" x14ac:dyDescent="0.25">
      <c r="B1423" s="131">
        <v>2116</v>
      </c>
      <c r="C1423" s="132" t="s">
        <v>337</v>
      </c>
      <c r="D1423" s="133">
        <v>713</v>
      </c>
      <c r="E1423" s="134" t="s">
        <v>1574</v>
      </c>
      <c r="F1423" s="55"/>
    </row>
    <row r="1424" spans="2:6" x14ac:dyDescent="0.25">
      <c r="B1424" s="131">
        <v>2116</v>
      </c>
      <c r="C1424" s="132" t="s">
        <v>337</v>
      </c>
      <c r="D1424" s="133">
        <v>1357</v>
      </c>
      <c r="E1424" s="134" t="s">
        <v>1575</v>
      </c>
      <c r="F1424" s="55"/>
    </row>
    <row r="1425" spans="2:6" x14ac:dyDescent="0.25">
      <c r="B1425" s="131">
        <v>2116</v>
      </c>
      <c r="C1425" s="132" t="s">
        <v>337</v>
      </c>
      <c r="D1425" s="133">
        <v>706</v>
      </c>
      <c r="E1425" s="134" t="s">
        <v>1576</v>
      </c>
      <c r="F1425" s="55"/>
    </row>
    <row r="1426" spans="2:6" x14ac:dyDescent="0.25">
      <c r="B1426" s="131">
        <v>1947</v>
      </c>
      <c r="C1426" s="132" t="s">
        <v>338</v>
      </c>
      <c r="D1426" s="133">
        <v>1947</v>
      </c>
      <c r="E1426" s="134" t="s">
        <v>338</v>
      </c>
      <c r="F1426" s="55"/>
    </row>
    <row r="1427" spans="2:6" x14ac:dyDescent="0.25">
      <c r="B1427" s="131">
        <v>1947</v>
      </c>
      <c r="C1427" s="132" t="s">
        <v>338</v>
      </c>
      <c r="D1427" s="133">
        <v>176</v>
      </c>
      <c r="E1427" s="134" t="s">
        <v>1577</v>
      </c>
      <c r="F1427" s="55"/>
    </row>
    <row r="1428" spans="2:6" x14ac:dyDescent="0.25">
      <c r="B1428" s="131">
        <v>1947</v>
      </c>
      <c r="C1428" s="132" t="s">
        <v>338</v>
      </c>
      <c r="D1428" s="133">
        <v>177</v>
      </c>
      <c r="E1428" s="134" t="s">
        <v>1578</v>
      </c>
      <c r="F1428" s="55"/>
    </row>
    <row r="1429" spans="2:6" x14ac:dyDescent="0.25">
      <c r="B1429" s="131">
        <v>1947</v>
      </c>
      <c r="C1429" s="132" t="s">
        <v>338</v>
      </c>
      <c r="D1429" s="133">
        <v>178</v>
      </c>
      <c r="E1429" s="134" t="s">
        <v>1579</v>
      </c>
      <c r="F1429" s="55"/>
    </row>
    <row r="1430" spans="2:6" x14ac:dyDescent="0.25">
      <c r="B1430" s="131">
        <v>1947</v>
      </c>
      <c r="C1430" s="132" t="s">
        <v>338</v>
      </c>
      <c r="D1430" s="133">
        <v>4396</v>
      </c>
      <c r="E1430" s="134" t="s">
        <v>1580</v>
      </c>
      <c r="F1430" s="55"/>
    </row>
    <row r="1431" spans="2:6" x14ac:dyDescent="0.25">
      <c r="B1431" s="131">
        <v>2220</v>
      </c>
      <c r="C1431" s="132" t="s">
        <v>339</v>
      </c>
      <c r="D1431" s="133">
        <v>2220</v>
      </c>
      <c r="E1431" s="134" t="s">
        <v>339</v>
      </c>
      <c r="F1431" s="55"/>
    </row>
    <row r="1432" spans="2:6" x14ac:dyDescent="0.25">
      <c r="B1432" s="131">
        <v>2220</v>
      </c>
      <c r="C1432" s="132" t="s">
        <v>339</v>
      </c>
      <c r="D1432" s="133">
        <v>1088</v>
      </c>
      <c r="E1432" s="134" t="s">
        <v>1581</v>
      </c>
      <c r="F1432" s="55"/>
    </row>
    <row r="1433" spans="2:6" x14ac:dyDescent="0.25">
      <c r="B1433" s="131">
        <v>2220</v>
      </c>
      <c r="C1433" s="132" t="s">
        <v>339</v>
      </c>
      <c r="D1433" s="133">
        <v>1089</v>
      </c>
      <c r="E1433" s="134" t="s">
        <v>1582</v>
      </c>
      <c r="F1433" s="55"/>
    </row>
    <row r="1434" spans="2:6" x14ac:dyDescent="0.25">
      <c r="B1434" s="131">
        <v>2220</v>
      </c>
      <c r="C1434" s="132" t="s">
        <v>339</v>
      </c>
      <c r="D1434" s="133">
        <v>5728</v>
      </c>
      <c r="E1434" s="134" t="s">
        <v>1583</v>
      </c>
      <c r="F1434" s="55"/>
    </row>
    <row r="1435" spans="2:6" x14ac:dyDescent="0.25">
      <c r="B1435" s="131">
        <v>1936</v>
      </c>
      <c r="C1435" s="132" t="s">
        <v>340</v>
      </c>
      <c r="D1435" s="133">
        <v>1936</v>
      </c>
      <c r="E1435" s="134" t="s">
        <v>340</v>
      </c>
      <c r="F1435" s="55"/>
    </row>
    <row r="1436" spans="2:6" x14ac:dyDescent="0.25">
      <c r="B1436" s="131">
        <v>1936</v>
      </c>
      <c r="C1436" s="132" t="s">
        <v>340</v>
      </c>
      <c r="D1436" s="133">
        <v>156</v>
      </c>
      <c r="E1436" s="134" t="s">
        <v>1584</v>
      </c>
      <c r="F1436" s="55"/>
    </row>
    <row r="1437" spans="2:6" x14ac:dyDescent="0.25">
      <c r="B1437" s="131">
        <v>1936</v>
      </c>
      <c r="C1437" s="132" t="s">
        <v>340</v>
      </c>
      <c r="D1437" s="133">
        <v>157</v>
      </c>
      <c r="E1437" s="134" t="s">
        <v>1585</v>
      </c>
      <c r="F1437" s="55"/>
    </row>
    <row r="1438" spans="2:6" x14ac:dyDescent="0.25">
      <c r="B1438" s="131">
        <v>1936</v>
      </c>
      <c r="C1438" s="132" t="s">
        <v>340</v>
      </c>
      <c r="D1438" s="133">
        <v>5664</v>
      </c>
      <c r="E1438" s="134" t="s">
        <v>1586</v>
      </c>
      <c r="F1438" s="55"/>
    </row>
    <row r="1439" spans="2:6" x14ac:dyDescent="0.25">
      <c r="B1439" s="131">
        <v>1936</v>
      </c>
      <c r="C1439" s="132" t="s">
        <v>340</v>
      </c>
      <c r="D1439" s="133">
        <v>5722</v>
      </c>
      <c r="E1439" s="134" t="s">
        <v>1587</v>
      </c>
      <c r="F1439" s="55"/>
    </row>
    <row r="1440" spans="2:6" x14ac:dyDescent="0.25">
      <c r="B1440" s="131">
        <v>1922</v>
      </c>
      <c r="C1440" s="132" t="s">
        <v>341</v>
      </c>
      <c r="D1440" s="133">
        <v>1922</v>
      </c>
      <c r="E1440" s="134" t="s">
        <v>341</v>
      </c>
      <c r="F1440" s="55"/>
    </row>
    <row r="1441" spans="2:6" x14ac:dyDescent="0.25">
      <c r="B1441" s="131">
        <v>1922</v>
      </c>
      <c r="C1441" s="132" t="s">
        <v>341</v>
      </c>
      <c r="D1441" s="133">
        <v>1287</v>
      </c>
      <c r="E1441" s="134" t="s">
        <v>1588</v>
      </c>
      <c r="F1441" s="55"/>
    </row>
    <row r="1442" spans="2:6" x14ac:dyDescent="0.25">
      <c r="B1442" s="131">
        <v>1922</v>
      </c>
      <c r="C1442" s="132" t="s">
        <v>341</v>
      </c>
      <c r="D1442" s="133">
        <v>1272</v>
      </c>
      <c r="E1442" s="134" t="s">
        <v>1589</v>
      </c>
      <c r="F1442" s="55"/>
    </row>
    <row r="1443" spans="2:6" x14ac:dyDescent="0.25">
      <c r="B1443" s="131">
        <v>1922</v>
      </c>
      <c r="C1443" s="132" t="s">
        <v>341</v>
      </c>
      <c r="D1443" s="133">
        <v>3455</v>
      </c>
      <c r="E1443" s="134" t="s">
        <v>1590</v>
      </c>
      <c r="F1443" s="55"/>
    </row>
    <row r="1444" spans="2:6" x14ac:dyDescent="0.25">
      <c r="B1444" s="131">
        <v>1922</v>
      </c>
      <c r="C1444" s="132" t="s">
        <v>341</v>
      </c>
      <c r="D1444" s="133">
        <v>3913</v>
      </c>
      <c r="E1444" s="134" t="s">
        <v>1591</v>
      </c>
      <c r="F1444" s="55"/>
    </row>
    <row r="1445" spans="2:6" x14ac:dyDescent="0.25">
      <c r="B1445" s="131">
        <v>1922</v>
      </c>
      <c r="C1445" s="132" t="s">
        <v>341</v>
      </c>
      <c r="D1445" s="133">
        <v>45</v>
      </c>
      <c r="E1445" s="134" t="s">
        <v>1592</v>
      </c>
      <c r="F1445" s="55"/>
    </row>
    <row r="1446" spans="2:6" x14ac:dyDescent="0.25">
      <c r="B1446" s="131">
        <v>1922</v>
      </c>
      <c r="C1446" s="132" t="s">
        <v>341</v>
      </c>
      <c r="D1446" s="133">
        <v>46</v>
      </c>
      <c r="E1446" s="134" t="s">
        <v>1593</v>
      </c>
      <c r="F1446" s="55"/>
    </row>
    <row r="1447" spans="2:6" x14ac:dyDescent="0.25">
      <c r="B1447" s="131">
        <v>1922</v>
      </c>
      <c r="C1447" s="132" t="s">
        <v>341</v>
      </c>
      <c r="D1447" s="133">
        <v>5056</v>
      </c>
      <c r="E1447" s="134" t="s">
        <v>1594</v>
      </c>
      <c r="F1447" s="55"/>
    </row>
    <row r="1448" spans="2:6" x14ac:dyDescent="0.25">
      <c r="B1448" s="131">
        <v>1922</v>
      </c>
      <c r="C1448" s="132" t="s">
        <v>341</v>
      </c>
      <c r="D1448" s="133">
        <v>5377</v>
      </c>
      <c r="E1448" s="134" t="s">
        <v>1595</v>
      </c>
      <c r="F1448" s="55"/>
    </row>
    <row r="1449" spans="2:6" x14ac:dyDescent="0.25">
      <c r="B1449" s="131">
        <v>1922</v>
      </c>
      <c r="C1449" s="132" t="s">
        <v>341</v>
      </c>
      <c r="D1449" s="133">
        <v>5799</v>
      </c>
      <c r="E1449" s="134" t="s">
        <v>1596</v>
      </c>
      <c r="F1449" s="55"/>
    </row>
    <row r="1450" spans="2:6" x14ac:dyDescent="0.25">
      <c r="B1450" s="131">
        <v>1922</v>
      </c>
      <c r="C1450" s="132" t="s">
        <v>341</v>
      </c>
      <c r="D1450" s="133">
        <v>2787</v>
      </c>
      <c r="E1450" s="134" t="s">
        <v>1597</v>
      </c>
      <c r="F1450" s="55"/>
    </row>
    <row r="1451" spans="2:6" x14ac:dyDescent="0.25">
      <c r="B1451" s="131">
        <v>1922</v>
      </c>
      <c r="C1451" s="132" t="s">
        <v>341</v>
      </c>
      <c r="D1451" s="133">
        <v>47</v>
      </c>
      <c r="E1451" s="134" t="s">
        <v>1598</v>
      </c>
      <c r="F1451" s="55"/>
    </row>
    <row r="1452" spans="2:6" x14ac:dyDescent="0.25">
      <c r="B1452" s="131">
        <v>1922</v>
      </c>
      <c r="C1452" s="132" t="s">
        <v>341</v>
      </c>
      <c r="D1452" s="133">
        <v>48</v>
      </c>
      <c r="E1452" s="134" t="s">
        <v>1599</v>
      </c>
      <c r="F1452" s="55"/>
    </row>
    <row r="1453" spans="2:6" x14ac:dyDescent="0.25">
      <c r="B1453" s="131">
        <v>1922</v>
      </c>
      <c r="C1453" s="132" t="s">
        <v>341</v>
      </c>
      <c r="D1453" s="133">
        <v>3452</v>
      </c>
      <c r="E1453" s="134" t="s">
        <v>272</v>
      </c>
      <c r="F1453" s="55"/>
    </row>
    <row r="1454" spans="2:6" x14ac:dyDescent="0.25">
      <c r="B1454" s="131">
        <v>1922</v>
      </c>
      <c r="C1454" s="132" t="s">
        <v>341</v>
      </c>
      <c r="D1454" s="133">
        <v>5057</v>
      </c>
      <c r="E1454" s="134" t="s">
        <v>1600</v>
      </c>
      <c r="F1454" s="55"/>
    </row>
    <row r="1455" spans="2:6" x14ac:dyDescent="0.25">
      <c r="B1455" s="131">
        <v>1922</v>
      </c>
      <c r="C1455" s="132" t="s">
        <v>341</v>
      </c>
      <c r="D1455" s="133">
        <v>51</v>
      </c>
      <c r="E1455" s="134" t="s">
        <v>1601</v>
      </c>
      <c r="F1455" s="55"/>
    </row>
    <row r="1456" spans="2:6" x14ac:dyDescent="0.25">
      <c r="B1456" s="131">
        <v>1922</v>
      </c>
      <c r="C1456" s="132" t="s">
        <v>341</v>
      </c>
      <c r="D1456" s="133">
        <v>1286</v>
      </c>
      <c r="E1456" s="134" t="s">
        <v>1602</v>
      </c>
      <c r="F1456" s="55"/>
    </row>
    <row r="1457" spans="2:6" x14ac:dyDescent="0.25">
      <c r="B1457" s="131">
        <v>1922</v>
      </c>
      <c r="C1457" s="132" t="s">
        <v>341</v>
      </c>
      <c r="D1457" s="133">
        <v>1323</v>
      </c>
      <c r="E1457" s="134" t="s">
        <v>1603</v>
      </c>
      <c r="F1457" s="55"/>
    </row>
    <row r="1458" spans="2:6" x14ac:dyDescent="0.25">
      <c r="B1458" s="131">
        <v>2117</v>
      </c>
      <c r="C1458" s="132" t="s">
        <v>365</v>
      </c>
      <c r="D1458" s="133">
        <v>2117</v>
      </c>
      <c r="E1458" s="134" t="s">
        <v>365</v>
      </c>
      <c r="F1458" s="55"/>
    </row>
    <row r="1459" spans="2:6" x14ac:dyDescent="0.25">
      <c r="B1459" s="131">
        <v>2117</v>
      </c>
      <c r="C1459" s="132" t="s">
        <v>365</v>
      </c>
      <c r="D1459" s="133">
        <v>5905</v>
      </c>
      <c r="E1459" s="134" t="s">
        <v>1738</v>
      </c>
      <c r="F1459" s="55"/>
    </row>
    <row r="1460" spans="2:6" x14ac:dyDescent="0.25">
      <c r="B1460" s="131">
        <v>2255</v>
      </c>
      <c r="C1460" s="132" t="s">
        <v>342</v>
      </c>
      <c r="D1460" s="133">
        <v>2255</v>
      </c>
      <c r="E1460" s="134" t="s">
        <v>342</v>
      </c>
      <c r="F1460" s="55"/>
    </row>
    <row r="1461" spans="2:6" x14ac:dyDescent="0.25">
      <c r="B1461" s="131">
        <v>2255</v>
      </c>
      <c r="C1461" s="132" t="s">
        <v>342</v>
      </c>
      <c r="D1461" s="133">
        <v>1224</v>
      </c>
      <c r="E1461" s="134" t="s">
        <v>1604</v>
      </c>
      <c r="F1461" s="55"/>
    </row>
    <row r="1462" spans="2:6" x14ac:dyDescent="0.25">
      <c r="B1462" s="131">
        <v>2255</v>
      </c>
      <c r="C1462" s="132" t="s">
        <v>342</v>
      </c>
      <c r="D1462" s="133">
        <v>1226</v>
      </c>
      <c r="E1462" s="134" t="s">
        <v>1605</v>
      </c>
      <c r="F1462" s="55"/>
    </row>
    <row r="1463" spans="2:6" x14ac:dyDescent="0.25">
      <c r="B1463" s="131">
        <v>2255</v>
      </c>
      <c r="C1463" s="132" t="s">
        <v>342</v>
      </c>
      <c r="D1463" s="133">
        <v>1225</v>
      </c>
      <c r="E1463" s="134" t="s">
        <v>1606</v>
      </c>
      <c r="F1463" s="55"/>
    </row>
    <row r="1464" spans="2:6" x14ac:dyDescent="0.25">
      <c r="B1464" s="131">
        <v>2002</v>
      </c>
      <c r="C1464" s="132" t="s">
        <v>343</v>
      </c>
      <c r="D1464" s="133">
        <v>2002</v>
      </c>
      <c r="E1464" s="134" t="s">
        <v>343</v>
      </c>
      <c r="F1464" s="55"/>
    </row>
    <row r="1465" spans="2:6" x14ac:dyDescent="0.25">
      <c r="B1465" s="131">
        <v>2002</v>
      </c>
      <c r="C1465" s="132" t="s">
        <v>343</v>
      </c>
      <c r="D1465" s="133">
        <v>3624</v>
      </c>
      <c r="E1465" s="134" t="s">
        <v>1607</v>
      </c>
      <c r="F1465" s="55"/>
    </row>
    <row r="1466" spans="2:6" x14ac:dyDescent="0.25">
      <c r="B1466" s="131">
        <v>2002</v>
      </c>
      <c r="C1466" s="132" t="s">
        <v>343</v>
      </c>
      <c r="D1466" s="133">
        <v>5201</v>
      </c>
      <c r="E1466" s="134" t="s">
        <v>1608</v>
      </c>
      <c r="F1466" s="55"/>
    </row>
    <row r="1467" spans="2:6" x14ac:dyDescent="0.25">
      <c r="B1467" s="131">
        <v>2002</v>
      </c>
      <c r="C1467" s="132" t="s">
        <v>343</v>
      </c>
      <c r="D1467" s="133">
        <v>316</v>
      </c>
      <c r="E1467" s="134" t="s">
        <v>1609</v>
      </c>
      <c r="F1467" s="55"/>
    </row>
    <row r="1468" spans="2:6" x14ac:dyDescent="0.25">
      <c r="B1468" s="131">
        <v>2002</v>
      </c>
      <c r="C1468" s="132" t="s">
        <v>343</v>
      </c>
      <c r="D1468" s="133">
        <v>313</v>
      </c>
      <c r="E1468" s="134" t="s">
        <v>1610</v>
      </c>
      <c r="F1468" s="55"/>
    </row>
    <row r="1469" spans="2:6" x14ac:dyDescent="0.25">
      <c r="B1469" s="131">
        <v>2002</v>
      </c>
      <c r="C1469" s="132" t="s">
        <v>343</v>
      </c>
      <c r="D1469" s="133">
        <v>311</v>
      </c>
      <c r="E1469" s="134" t="s">
        <v>1611</v>
      </c>
      <c r="F1469" s="55"/>
    </row>
    <row r="1470" spans="2:6" x14ac:dyDescent="0.25">
      <c r="B1470" s="131">
        <v>2002</v>
      </c>
      <c r="C1470" s="132" t="s">
        <v>343</v>
      </c>
      <c r="D1470" s="133">
        <v>315</v>
      </c>
      <c r="E1470" s="134" t="s">
        <v>1612</v>
      </c>
      <c r="F1470" s="55"/>
    </row>
    <row r="1471" spans="2:6" x14ac:dyDescent="0.25">
      <c r="B1471" s="131">
        <v>2146</v>
      </c>
      <c r="C1471" s="132" t="s">
        <v>344</v>
      </c>
      <c r="D1471" s="133">
        <v>2146</v>
      </c>
      <c r="E1471" s="134" t="s">
        <v>344</v>
      </c>
      <c r="F1471" s="55"/>
    </row>
    <row r="1472" spans="2:6" x14ac:dyDescent="0.25">
      <c r="B1472" s="131">
        <v>2146</v>
      </c>
      <c r="C1472" s="132" t="s">
        <v>344</v>
      </c>
      <c r="D1472" s="133">
        <v>1268</v>
      </c>
      <c r="E1472" s="134" t="s">
        <v>1613</v>
      </c>
      <c r="F1472" s="55"/>
    </row>
    <row r="1473" spans="2:6" x14ac:dyDescent="0.25">
      <c r="B1473" s="131">
        <v>2146</v>
      </c>
      <c r="C1473" s="132" t="s">
        <v>344</v>
      </c>
      <c r="D1473" s="133">
        <v>1359</v>
      </c>
      <c r="E1473" s="134" t="s">
        <v>1614</v>
      </c>
      <c r="F1473" s="55"/>
    </row>
    <row r="1474" spans="2:6" x14ac:dyDescent="0.25">
      <c r="B1474" s="131">
        <v>2146</v>
      </c>
      <c r="C1474" s="132" t="s">
        <v>344</v>
      </c>
      <c r="D1474" s="133">
        <v>1267</v>
      </c>
      <c r="E1474" s="134" t="s">
        <v>745</v>
      </c>
      <c r="F1474" s="55"/>
    </row>
    <row r="1475" spans="2:6" x14ac:dyDescent="0.25">
      <c r="B1475" s="131">
        <v>2146</v>
      </c>
      <c r="C1475" s="132" t="s">
        <v>344</v>
      </c>
      <c r="D1475" s="133">
        <v>796</v>
      </c>
      <c r="E1475" s="134" t="s">
        <v>1615</v>
      </c>
      <c r="F1475" s="55"/>
    </row>
    <row r="1476" spans="2:6" x14ac:dyDescent="0.25">
      <c r="B1476" s="131">
        <v>2146</v>
      </c>
      <c r="C1476" s="132" t="s">
        <v>344</v>
      </c>
      <c r="D1476" s="133">
        <v>1360</v>
      </c>
      <c r="E1476" s="134" t="s">
        <v>1616</v>
      </c>
      <c r="F1476" s="55"/>
    </row>
    <row r="1477" spans="2:6" x14ac:dyDescent="0.25">
      <c r="B1477" s="131">
        <v>2146</v>
      </c>
      <c r="C1477" s="132" t="s">
        <v>344</v>
      </c>
      <c r="D1477" s="133">
        <v>797</v>
      </c>
      <c r="E1477" s="134" t="s">
        <v>1107</v>
      </c>
      <c r="F1477" s="55"/>
    </row>
    <row r="1478" spans="2:6" x14ac:dyDescent="0.25">
      <c r="B1478" s="131">
        <v>2146</v>
      </c>
      <c r="C1478" s="132" t="s">
        <v>344</v>
      </c>
      <c r="D1478" s="133">
        <v>4230</v>
      </c>
      <c r="E1478" s="134" t="s">
        <v>288</v>
      </c>
      <c r="F1478" s="55"/>
    </row>
    <row r="1479" spans="2:6" x14ac:dyDescent="0.25">
      <c r="B1479" s="131">
        <v>2146</v>
      </c>
      <c r="C1479" s="132" t="s">
        <v>344</v>
      </c>
      <c r="D1479" s="133">
        <v>800</v>
      </c>
      <c r="E1479" s="134" t="s">
        <v>1617</v>
      </c>
      <c r="F1479" s="55"/>
    </row>
    <row r="1480" spans="2:6" x14ac:dyDescent="0.25">
      <c r="B1480" s="131">
        <v>2146</v>
      </c>
      <c r="C1480" s="132" t="s">
        <v>344</v>
      </c>
      <c r="D1480" s="133">
        <v>4544</v>
      </c>
      <c r="E1480" s="134" t="s">
        <v>1618</v>
      </c>
      <c r="F1480" s="55"/>
    </row>
    <row r="1481" spans="2:6" x14ac:dyDescent="0.25">
      <c r="B1481" s="131">
        <v>2251</v>
      </c>
      <c r="C1481" s="132" t="s">
        <v>345</v>
      </c>
      <c r="D1481" s="133">
        <v>2251</v>
      </c>
      <c r="E1481" s="134" t="s">
        <v>345</v>
      </c>
      <c r="F1481" s="55"/>
    </row>
    <row r="1482" spans="2:6" x14ac:dyDescent="0.25">
      <c r="B1482" s="131">
        <v>2251</v>
      </c>
      <c r="C1482" s="132" t="s">
        <v>345</v>
      </c>
      <c r="D1482" s="133">
        <v>1213</v>
      </c>
      <c r="E1482" s="134" t="s">
        <v>1619</v>
      </c>
      <c r="F1482" s="55"/>
    </row>
    <row r="1483" spans="2:6" x14ac:dyDescent="0.25">
      <c r="B1483" s="131">
        <v>2251</v>
      </c>
      <c r="C1483" s="132" t="s">
        <v>345</v>
      </c>
      <c r="D1483" s="133">
        <v>1238</v>
      </c>
      <c r="E1483" s="134" t="s">
        <v>1620</v>
      </c>
      <c r="F1483" s="55"/>
    </row>
    <row r="1484" spans="2:6" x14ac:dyDescent="0.25">
      <c r="B1484" s="131">
        <v>2251</v>
      </c>
      <c r="C1484" s="132" t="s">
        <v>345</v>
      </c>
      <c r="D1484" s="133">
        <v>4564</v>
      </c>
      <c r="E1484" s="134" t="s">
        <v>1621</v>
      </c>
      <c r="F1484" s="55"/>
    </row>
    <row r="1485" spans="2:6" x14ac:dyDescent="0.25">
      <c r="B1485" s="131">
        <v>1997</v>
      </c>
      <c r="C1485" s="132" t="s">
        <v>346</v>
      </c>
      <c r="D1485" s="133">
        <v>1997</v>
      </c>
      <c r="E1485" s="134" t="s">
        <v>346</v>
      </c>
      <c r="F1485" s="55"/>
    </row>
    <row r="1486" spans="2:6" x14ac:dyDescent="0.25">
      <c r="B1486" s="131">
        <v>1997</v>
      </c>
      <c r="C1486" s="132" t="s">
        <v>346</v>
      </c>
      <c r="D1486" s="133">
        <v>299</v>
      </c>
      <c r="E1486" s="134" t="s">
        <v>1622</v>
      </c>
      <c r="F1486" s="55"/>
    </row>
    <row r="1487" spans="2:6" x14ac:dyDescent="0.25">
      <c r="B1487" s="104">
        <v>1997</v>
      </c>
      <c r="C1487" s="105" t="s">
        <v>346</v>
      </c>
      <c r="D1487" s="106">
        <v>300</v>
      </c>
      <c r="E1487" s="109" t="s">
        <v>1623</v>
      </c>
      <c r="F1487" s="55"/>
    </row>
    <row r="1488" spans="2:6" x14ac:dyDescent="0.25">
      <c r="F1488" s="55"/>
    </row>
    <row r="1489" spans="6:6" x14ac:dyDescent="0.25">
      <c r="F1489" s="55"/>
    </row>
    <row r="1490" spans="6:6" x14ac:dyDescent="0.25">
      <c r="F1490" s="55"/>
    </row>
    <row r="1491" spans="6:6" x14ac:dyDescent="0.25">
      <c r="F1491" s="55"/>
    </row>
    <row r="1492" spans="6:6" x14ac:dyDescent="0.25">
      <c r="F1492" s="55"/>
    </row>
  </sheetData>
  <sheetProtection sheet="1" objects="1" scenarios="1" sort="0" autoFilter="0"/>
  <conditionalFormatting sqref="B3:E1487">
    <cfRule type="expression" dxfId="1" priority="419">
      <formula>$B3=$D3</formula>
    </cfRule>
  </conditionalFormatting>
  <conditionalFormatting sqref="D3:D1487">
    <cfRule type="duplicateValues" dxfId="0" priority="263"/>
  </conditionalFormatting>
  <pageMargins left="0.7" right="0.7" top="0.75" bottom="0.75" header="0.3" footer="0.3"/>
  <pageSetup orientation="portrait" horizontalDpi="1200" verticalDpi="12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BE3FE-F558-4746-8B50-E9982606919D}">
  <dimension ref="A1"/>
  <sheetViews>
    <sheetView showGridLines="0" showRowColHeaders="0" zoomScaleNormal="100" workbookViewId="0"/>
  </sheetViews>
  <sheetFormatPr defaultRowHeight="15" x14ac:dyDescent="0.25"/>
  <cols>
    <col min="1" max="1" width="2.7109375" customWidth="1"/>
  </cols>
  <sheetData/>
  <sheetProtection sheet="1" objects="1" scenarios="1" selectLockedCells="1" selectUnlockedCells="1"/>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13" ma:contentTypeDescription="Create a new document." ma:contentTypeScope="" ma:versionID="b88ec41c01e5045c0eab78ed8500894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86c95aa21204586e10655c96f64c8acb"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 xsi:nil="true"/>
    <Priority xmlns="edb5ef48-5285-463e-a2b9-308f2d437c3d">New</Priority>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7EA15E-3BBE-44C1-A4C7-CCE7C7C636EE}"/>
</file>

<file path=customXml/itemProps2.xml><?xml version="1.0" encoding="utf-8"?>
<ds:datastoreItem xmlns:ds="http://schemas.openxmlformats.org/officeDocument/2006/customXml" ds:itemID="{2A7E0C43-2644-40DE-A546-3E0E72B09CB4}">
  <ds:schemaRefs>
    <ds:schemaRef ds:uri="http://purl.org/dc/dcmitype/"/>
    <ds:schemaRef ds:uri="http://schemas.microsoft.com/office/2006/metadata/properties"/>
    <ds:schemaRef ds:uri="edb5ef48-5285-463e-a2b9-308f2d437c3d"/>
    <ds:schemaRef ds:uri="http://schemas.microsoft.com/office/2006/documentManagement/types"/>
    <ds:schemaRef ds:uri="http://www.w3.org/XML/1998/namespace"/>
    <ds:schemaRef ds:uri="54031767-dd6d-417c-ab73-583408f47564"/>
    <ds:schemaRef ds:uri="http://purl.org/dc/terms/"/>
    <ds:schemaRef ds:uri="http://purl.org/dc/elements/1.1/"/>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3D8F3B71-424B-4256-89EC-BB021DBDFF5F}">
  <ds:schemaRefs>
    <ds:schemaRef ds:uri="http://schemas.microsoft.com/sharepoint/v3/contenttype/forms"/>
  </ds:schemaRefs>
</ds:datastoreItem>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START HERE</vt:lpstr>
      <vt:lpstr>Main Building (EXAMPLE)</vt:lpstr>
      <vt:lpstr>Building 1</vt:lpstr>
      <vt:lpstr>Building 2</vt:lpstr>
      <vt:lpstr>Building 3</vt:lpstr>
      <vt:lpstr>Building 4</vt:lpstr>
      <vt:lpstr>Building 5</vt:lpstr>
      <vt:lpstr>Building 6</vt:lpstr>
      <vt:lpstr>Building 7</vt:lpstr>
      <vt:lpstr>Building 8</vt:lpstr>
      <vt:lpstr>Building 9</vt:lpstr>
      <vt:lpstr>Building 10</vt:lpstr>
      <vt:lpstr>Remediation Action Codes</vt:lpstr>
      <vt:lpstr>Fixture ID # Codes</vt:lpstr>
      <vt:lpstr>Entity IDs</vt:lpstr>
      <vt:lpstr>Code Tables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Testing &amp; Remediation Reporting Form</dc:title>
  <dc:creator>"SolarioS"</dc:creator>
  <cp:lastModifiedBy>SOLARIO Savanah * ODE</cp:lastModifiedBy>
  <cp:lastPrinted>2023-08-23T21:44:00Z</cp:lastPrinted>
  <dcterms:created xsi:type="dcterms:W3CDTF">2020-01-15T23:44:12Z</dcterms:created>
  <dcterms:modified xsi:type="dcterms:W3CDTF">2026-10-16T20:16:10Z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