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6.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docProps/custom.xml" ContentType="application/vnd.openxmlformats-officedocument.custom-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codeName="ThisWorkbook"/>
  <mc:AlternateContent xmlns:mc="http://schemas.openxmlformats.org/markup-compatibility/2006">
    <mc:Choice Requires="x15">
      <x15ac:absPath xmlns:x15ac="http://schemas.microsoft.com/office/spreadsheetml/2010/11/ac" url="H:\02 Program Establishment\Application\"/>
    </mc:Choice>
  </mc:AlternateContent>
  <xr:revisionPtr revIDLastSave="0" documentId="13_ncr:1_{17C533E1-11FA-4192-8262-90B107B8BF7B}" xr6:coauthVersionLast="47" xr6:coauthVersionMax="47" xr10:uidLastSave="{00000000-0000-0000-0000-000000000000}"/>
  <workbookProtection workbookAlgorithmName="SHA-512" workbookHashValue="lBguTslqoyWsqW22cPsLr3mNrfOdabMG1fx5meEbjj+9OFrNgRM3p9rMUnvHJ29A0O7FtlCDbe5wnDJOeU1A2A==" workbookSaltValue="hvpq7ESRvq9//P9HunrsHA==" workbookSpinCount="100000" lockStructure="1"/>
  <bookViews>
    <workbookView xWindow="28680" yWindow="-120" windowWidth="29040" windowHeight="15840" tabRatio="904" xr2:uid="{00000000-000D-0000-FFFF-FFFF00000000}"/>
  </bookViews>
  <sheets>
    <sheet name="Checklist" sheetId="7" r:id="rId1"/>
    <sheet name="1 - Applicant Info" sheetId="1" r:id="rId2"/>
    <sheet name="2 - Academics" sheetId="2" r:id="rId3"/>
    <sheet name="3 - Youth Dev." sheetId="5" r:id="rId4"/>
    <sheet name="4 - Equitable Access" sheetId="6" r:id="rId5"/>
    <sheet name="5 - Budget" sheetId="10" r:id="rId6"/>
    <sheet name="6 - Operations" sheetId="11" r:id="rId7"/>
    <sheet name="7 - Add. Docs" sheetId="12" r:id="rId8"/>
    <sheet name="8 - Assurances" sheetId="13" r:id="rId9"/>
    <sheet name="Appendix A" sheetId="15" r:id="rId10"/>
    <sheet name="Allocations" sheetId="14" r:id="rId11"/>
    <sheet name="Dropdowns" sheetId="3" state="hidden" r:id="rId12"/>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23" i="11" l="1"/>
  <c r="E23" i="11"/>
  <c r="C23" i="11"/>
  <c r="E39" i="11"/>
  <c r="F29" i="7"/>
  <c r="G40" i="11"/>
  <c r="G24" i="11"/>
  <c r="G17" i="11"/>
  <c r="G12" i="11"/>
  <c r="C31" i="7"/>
  <c r="F20" i="7" l="1"/>
  <c r="C16" i="7" l="1"/>
  <c r="E29" i="1"/>
  <c r="E37" i="1"/>
  <c r="E19" i="1"/>
  <c r="F25" i="7" l="1"/>
  <c r="F16" i="7" a="1"/>
  <c r="F16" i="7" s="1"/>
  <c r="F8" i="10"/>
  <c r="E8" i="10"/>
  <c r="D8" i="10"/>
  <c r="C8" i="10"/>
  <c r="G9" i="10"/>
  <c r="C14" i="10" s="1"/>
  <c r="C20" i="7"/>
  <c r="C22" i="7"/>
  <c r="F15" i="7" l="1"/>
  <c r="G8" i="10"/>
  <c r="C17" i="7" l="1"/>
  <c r="C16" i="1"/>
  <c r="C14" i="1"/>
  <c r="C12" i="1"/>
  <c r="C28" i="7" l="1"/>
  <c r="F28" i="7"/>
  <c r="F17" i="7"/>
  <c r="C34" i="7"/>
  <c r="C32" i="7"/>
  <c r="C26" i="7"/>
  <c r="C15" i="7"/>
  <c r="C6" i="1" l="1"/>
  <c r="I14" i="10" l="1"/>
  <c r="D39" i="11"/>
  <c r="C39" i="1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<sst xmlns="http://schemas.openxmlformats.org/spreadsheetml/2006/main" count="3505" uniqueCount="804">
  <si>
    <r>
      <rPr>
        <sz val="12"/>
        <color theme="1"/>
        <rFont val="Segoe UI Symbol"/>
        <family val="2"/>
      </rPr>
      <t>➜</t>
    </r>
    <r>
      <rPr>
        <sz val="12"/>
        <color theme="1"/>
        <rFont val="Calibri"/>
        <family val="2"/>
      </rPr>
      <t xml:space="preserve"> </t>
    </r>
    <r>
      <rPr>
        <b/>
        <sz val="12"/>
        <color rgb="FF1A75BC"/>
        <rFont val="Calibri"/>
        <family val="2"/>
      </rPr>
      <t>May</t>
    </r>
    <r>
      <rPr>
        <sz val="12"/>
        <color theme="1"/>
        <rFont val="Calibri"/>
        <family val="2"/>
      </rPr>
      <t xml:space="preserve"> assist with </t>
    </r>
    <r>
      <rPr>
        <b/>
        <sz val="12"/>
        <color theme="1"/>
        <rFont val="Calibri"/>
        <family val="2"/>
      </rPr>
      <t>credit recovery</t>
    </r>
    <r>
      <rPr>
        <sz val="12"/>
        <color theme="1"/>
        <rFont val="Calibri"/>
        <family val="2"/>
      </rPr>
      <t xml:space="preserve"> in core subjects</t>
    </r>
  </si>
  <si>
    <t>(enter response here - REQUIRED)</t>
  </si>
  <si>
    <t>Academic Content Area to Demonstrate Growth</t>
  </si>
  <si>
    <r>
      <t xml:space="preserve">Academic Goal Description 
</t>
    </r>
    <r>
      <rPr>
        <sz val="11"/>
        <color theme="1"/>
        <rFont val="Calibri"/>
        <family val="2"/>
      </rPr>
      <t>(Narrows academic content focus to measurable goals the program aims to achieve)</t>
    </r>
  </si>
  <si>
    <r>
      <t xml:space="preserve">Performance Measure
</t>
    </r>
    <r>
      <rPr>
        <sz val="11"/>
        <color theme="1"/>
        <rFont val="Calibri"/>
        <family val="2"/>
      </rPr>
      <t>(Curriculum-based method tied to state standards used to measure growth)</t>
    </r>
  </si>
  <si>
    <t>(select - REQUIRED)</t>
  </si>
  <si>
    <t>(select - OPTIONAL)</t>
  </si>
  <si>
    <t>Curriculum-Based Pre and Post Testing</t>
  </si>
  <si>
    <t>Activity Category</t>
  </si>
  <si>
    <t>Description</t>
  </si>
  <si>
    <t>Plan to Offer?</t>
  </si>
  <si>
    <t>Art</t>
  </si>
  <si>
    <t>Activities teaching skills in and fostering self-expression through multiple types of creative arts including arts and crafts, painting, drawing, and more.</t>
  </si>
  <si>
    <t>(select)</t>
  </si>
  <si>
    <t>Community Services</t>
  </si>
  <si>
    <t>Computer Science</t>
  </si>
  <si>
    <t>Activities whose primary focus is increasing skills in using computers or computer programs (e.g., coding, computational thinking, information technology, digital literacy, programming).</t>
  </si>
  <si>
    <t>Academic classes that are for high school students to regain academic credit for classes.</t>
  </si>
  <si>
    <t>Activities that increase the knowledge, skills, and dispositions needed to be successful in post-secondary education and/or training that lead to gainful employment.</t>
  </si>
  <si>
    <t>Cultural Programs</t>
  </si>
  <si>
    <t>Activities that create identity affirming learning environments that support and sustain cultural knowledge. This includes recognition and appreciation of diverse and multi-faceted identities focused on categories, such as race, ethnicity, culture, gender, sex, sexual orientation, social/economic status, age, disability, and religion.</t>
  </si>
  <si>
    <t>Engineering/Robotics</t>
  </si>
  <si>
    <t>Activities focused on engineering concepts or specifically, robotics (computer science that involves the conception, design, manufacture and operation of robots).</t>
  </si>
  <si>
    <t>Entrepreneurship</t>
  </si>
  <si>
    <t>Activities designed to inform, train, and educate students interested in participating in socioeconomic development through a project to promote entrepreneurship awareness, business creation, or small business development.</t>
  </si>
  <si>
    <t xml:space="preserve">Extended Library </t>
  </si>
  <si>
    <t>Food/Nutrition</t>
  </si>
  <si>
    <t>Functional Skill Development</t>
  </si>
  <si>
    <t>Activities centered on enhancing the functional skills necessary for students. This includes a focus on essential life skills such as personal hygiene, self-care, and daily living activities. Through tailored, practical learning experiences, students are equipped with the knowledge and abilities to navigate everyday challenges confidently.</t>
  </si>
  <si>
    <t>General Youth Development (multiple focuses)</t>
  </si>
  <si>
    <t>Well-rounded activities that have multiple youth development goals (e.g., activities that help students build character, leadership skills, communication skills, coping and self-management skills, community services etc.) to help students lead a healthy productive life.</t>
  </si>
  <si>
    <t>Internships/Apprenticeship</t>
  </si>
  <si>
    <t>Professional learning experiences that offer meaningful, practical work related to a student's field of study or career interest. </t>
  </si>
  <si>
    <t>Leadership/Mentoring</t>
  </si>
  <si>
    <t>Activities to build youth's competencies in leadership. This includes sessions that engage youth in program governance or training youth to be leaders in a program activity or event. This also includes adult mentoring (teaching youth by example or through experience).</t>
  </si>
  <si>
    <t>Literacy (6-12)</t>
  </si>
  <si>
    <t>Math (STEM Focus)</t>
  </si>
  <si>
    <t>Math lesson/activity that contributes to the development of science, technology, engineering, and mathematics skills. As a STEM focus, it should offer instruction in real-world applications of these areas and include integration with another STEM area.</t>
  </si>
  <si>
    <t>Math Support</t>
  </si>
  <si>
    <t>Media/Video</t>
  </si>
  <si>
    <t>Mental Health Support</t>
  </si>
  <si>
    <t>Multilingual Learning</t>
  </si>
  <si>
    <t>Music/Dance/Theater</t>
  </si>
  <si>
    <t>Activities teaching skills in and fostering self-expression through performing arts (music, dance/movement, acting, improv, playwriting, etc.)</t>
  </si>
  <si>
    <t>Personal Finance Education</t>
  </si>
  <si>
    <t>Project-based/Inquiry-based Activities</t>
  </si>
  <si>
    <t>Recreational &amp; Social 
(Unstructured Play)</t>
  </si>
  <si>
    <t>Activities that are unstructured or provide NO instruction; (e.g., recess, general outdoor time, games). Open gym, recess, uninstructed activities that do not require efforts or lessons. This also includes sessions that offer youth the opportunity to build peer relationships through recreation or other social events, such as movies, celebrations, ice cream socials, or fun day.</t>
  </si>
  <si>
    <t>Science (STEM Focus)</t>
  </si>
  <si>
    <t>Science lesson/activity that contributes to the development of science, technology, engineering, and mathematics skills. As a STEM focus, it should offer instruction in real-world applications of these areas and include integration with another STEM area.</t>
  </si>
  <si>
    <t>Social and Emotional Learning</t>
  </si>
  <si>
    <t>Social-emotional learning can include character education and psycho-social skills. This involves teaching children about basic human values including honesty, kindness, generosity, courage, freedom, equality, and respect to become morally responsible, self-disciplined citizens.</t>
  </si>
  <si>
    <t>Social Sciences</t>
  </si>
  <si>
    <t>Activities connected to Oregon social science standards for civics, geography, economics, history, historical thinking, and social science analysis.</t>
  </si>
  <si>
    <t>Physical Fitness</t>
  </si>
  <si>
    <t>Physical movements focused on teaching athletic skills/practice (non-team) or providing physical activity in team sports, instruction, or practices. </t>
  </si>
  <si>
    <t>Study Skills</t>
  </si>
  <si>
    <t>Activities designed to assist students with test preparation and/or study skills.</t>
  </si>
  <si>
    <t>Tutoring</t>
  </si>
  <si>
    <t>Funding Source</t>
  </si>
  <si>
    <t>State Summer Learning Grant</t>
  </si>
  <si>
    <r>
      <t xml:space="preserve">➜ Program </t>
    </r>
    <r>
      <rPr>
        <b/>
        <u/>
        <sz val="12"/>
        <color rgb="FFC00000"/>
        <rFont val="Calibri"/>
        <family val="2"/>
      </rPr>
      <t>must</t>
    </r>
    <r>
      <rPr>
        <sz val="12"/>
        <color theme="1"/>
        <rFont val="Calibri"/>
        <family val="2"/>
      </rPr>
      <t xml:space="preserve"> be offered for at least </t>
    </r>
    <r>
      <rPr>
        <b/>
        <sz val="12"/>
        <color theme="1"/>
        <rFont val="Calibri"/>
        <family val="2"/>
      </rPr>
      <t>80 continuous hours</t>
    </r>
    <r>
      <rPr>
        <sz val="12"/>
        <color theme="1"/>
        <rFont val="Calibri"/>
        <family val="2"/>
      </rPr>
      <t xml:space="preserve">, to a </t>
    </r>
    <r>
      <rPr>
        <b/>
        <sz val="12"/>
        <color theme="1"/>
        <rFont val="Calibri"/>
        <family val="2"/>
      </rPr>
      <t>consistent group of students</t>
    </r>
  </si>
  <si>
    <t>REQUIRED</t>
  </si>
  <si>
    <t>Optional</t>
  </si>
  <si>
    <t xml:space="preserve"> </t>
  </si>
  <si>
    <t>Program 1</t>
  </si>
  <si>
    <t>Program 2</t>
  </si>
  <si>
    <t>Program 3</t>
  </si>
  <si>
    <t>Program Operations</t>
  </si>
  <si>
    <r>
      <t>Program Name</t>
    </r>
    <r>
      <rPr>
        <b/>
        <i/>
        <sz val="11"/>
        <color theme="1"/>
        <rFont val="Calibri"/>
        <family val="2"/>
      </rPr>
      <t xml:space="preserve"> </t>
    </r>
    <r>
      <rPr>
        <i/>
        <sz val="11"/>
        <color theme="1"/>
        <rFont val="Calibri"/>
        <family val="2"/>
      </rPr>
      <t>(optional)</t>
    </r>
  </si>
  <si>
    <t>Site Coordinator Name</t>
  </si>
  <si>
    <t>Principal Name</t>
  </si>
  <si>
    <t>Kindergarten Students</t>
  </si>
  <si>
    <t>1st Grade Students</t>
  </si>
  <si>
    <t>2nd Grade Students</t>
  </si>
  <si>
    <t>3rd Grade Students</t>
  </si>
  <si>
    <t>4th Grade Students</t>
  </si>
  <si>
    <t>5th Grade Students</t>
  </si>
  <si>
    <t>6th Grade Students</t>
  </si>
  <si>
    <t>7th Grade Students</t>
  </si>
  <si>
    <t>8th Grade Students</t>
  </si>
  <si>
    <t>9th Grade Students</t>
  </si>
  <si>
    <t>10th Grade Students</t>
  </si>
  <si>
    <t>11th Grade Students</t>
  </si>
  <si>
    <t>12th Grade Students</t>
  </si>
  <si>
    <r>
      <t xml:space="preserve">12th Grade </t>
    </r>
    <r>
      <rPr>
        <b/>
        <sz val="11"/>
        <color rgb="FF1A75BC"/>
        <rFont val="Calibri"/>
        <family val="2"/>
      </rPr>
      <t>Outgoing</t>
    </r>
  </si>
  <si>
    <t>Total Est. Enrollment</t>
  </si>
  <si>
    <r>
      <t xml:space="preserve">Start Date </t>
    </r>
    <r>
      <rPr>
        <i/>
        <sz val="11"/>
        <color theme="1"/>
        <rFont val="Calibri"/>
        <family val="2"/>
      </rPr>
      <t>(mm/dd/yy)</t>
    </r>
  </si>
  <si>
    <r>
      <t xml:space="preserve">End Date </t>
    </r>
    <r>
      <rPr>
        <i/>
        <sz val="11"/>
        <color theme="1"/>
        <rFont val="Calibri"/>
        <family val="2"/>
      </rPr>
      <t>(mm/dd/yy)</t>
    </r>
  </si>
  <si>
    <t>Total # of Weeks</t>
  </si>
  <si>
    <t>Total Program Duration</t>
  </si>
  <si>
    <t>Total Days per Week</t>
  </si>
  <si>
    <t>Total Hours per Week</t>
  </si>
  <si>
    <t>Total Program Hours</t>
  </si>
  <si>
    <t>Meals Provided</t>
  </si>
  <si>
    <t>Yes</t>
  </si>
  <si>
    <t>No</t>
  </si>
  <si>
    <t>Transportation Provided</t>
  </si>
  <si>
    <t>·</t>
  </si>
  <si>
    <t>The number and demographics of students served by the summer learning program including;</t>
  </si>
  <si>
    <t>○</t>
  </si>
  <si>
    <t>Total number of students enrolled in program</t>
  </si>
  <si>
    <t>Number of hours each student attended program</t>
  </si>
  <si>
    <t xml:space="preserve">Grade level of each student served </t>
  </si>
  <si>
    <t>Number of credits earned, if applicable</t>
  </si>
  <si>
    <t>Activities of the summer learning program including;</t>
  </si>
  <si>
    <t>Number of days program offered</t>
  </si>
  <si>
    <t>Number of hours per day program offered</t>
  </si>
  <si>
    <t>Information regarding staffing levels and training provided to staff of the summer learning program;</t>
  </si>
  <si>
    <t>Number and type of partnerships;</t>
  </si>
  <si>
    <t>.</t>
  </si>
  <si>
    <t>Entity ID</t>
  </si>
  <si>
    <t>Entity Name</t>
  </si>
  <si>
    <t>Entity Type</t>
  </si>
  <si>
    <t>Dist ID</t>
  </si>
  <si>
    <t>District Name</t>
  </si>
  <si>
    <t>ESD ID</t>
  </si>
  <si>
    <t>ESD Name</t>
  </si>
  <si>
    <t>County</t>
  </si>
  <si>
    <t>Dist Size</t>
  </si>
  <si>
    <t>Est. Stdnts Served</t>
  </si>
  <si>
    <t>Priority Rank</t>
  </si>
  <si>
    <t>Total Grant Amount</t>
  </si>
  <si>
    <t>Eligibility Status</t>
  </si>
  <si>
    <t>✻</t>
  </si>
  <si>
    <t>Suntex SD 10</t>
  </si>
  <si>
    <t>District</t>
  </si>
  <si>
    <t>Harney ESD Region XVII</t>
  </si>
  <si>
    <t>Harney</t>
  </si>
  <si>
    <t>S</t>
  </si>
  <si>
    <t>Eligible to Apply</t>
  </si>
  <si>
    <t>Charter</t>
  </si>
  <si>
    <t>Reynolds SD 7</t>
  </si>
  <si>
    <t>Multnomah ESD</t>
  </si>
  <si>
    <t>Multnomah</t>
  </si>
  <si>
    <t>Nixyaawii Community School</t>
  </si>
  <si>
    <t>Pendleton SD 16</t>
  </si>
  <si>
    <t>InterMountain ESD</t>
  </si>
  <si>
    <t>Umatilla</t>
  </si>
  <si>
    <t>Rockwood Preparatory Academy</t>
  </si>
  <si>
    <t>Woodburn SD 103</t>
  </si>
  <si>
    <t>Willamette ESD</t>
  </si>
  <si>
    <t>Marion</t>
  </si>
  <si>
    <t>M</t>
  </si>
  <si>
    <t>Medford SD 549C</t>
  </si>
  <si>
    <t>Southern Oregon ESD</t>
  </si>
  <si>
    <t>Jackson</t>
  </si>
  <si>
    <t>Woodburn Arthur Academy</t>
  </si>
  <si>
    <t>Four Rivers Community School</t>
  </si>
  <si>
    <t>Ontario SD 8C</t>
  </si>
  <si>
    <t>Malheur ESD Region 14</t>
  </si>
  <si>
    <t>Malheur</t>
  </si>
  <si>
    <t>Umatilla SD 6R</t>
  </si>
  <si>
    <t>David Douglas SD 40</t>
  </si>
  <si>
    <t>Hope Chinese Charter School</t>
  </si>
  <si>
    <t>Beaverton SD 48J</t>
  </si>
  <si>
    <t>Northwest Regional ESD</t>
  </si>
  <si>
    <t>Washington</t>
  </si>
  <si>
    <t>Parkrose SD 3</t>
  </si>
  <si>
    <t>Jefferson County SD 509J</t>
  </si>
  <si>
    <t>Jefferson ESD</t>
  </si>
  <si>
    <t>Jefferson</t>
  </si>
  <si>
    <t>Lincoln County SD</t>
  </si>
  <si>
    <t>Linn Benton Lincoln ESD</t>
  </si>
  <si>
    <t>Lincoln</t>
  </si>
  <si>
    <t>Portland SD 1J</t>
  </si>
  <si>
    <t>Ukiah SD 80R</t>
  </si>
  <si>
    <t>Centennial SD 28J</t>
  </si>
  <si>
    <t>Eagle Point SD 9</t>
  </si>
  <si>
    <t>Milton-Freewater Unified SD 7</t>
  </si>
  <si>
    <t>Morrow SD 1</t>
  </si>
  <si>
    <t>Morrow</t>
  </si>
  <si>
    <t>Salem-Keizer SD 24J</t>
  </si>
  <si>
    <t>L</t>
  </si>
  <si>
    <t>Phoenix-Talent SD 4</t>
  </si>
  <si>
    <t>Forest Grove SD 15</t>
  </si>
  <si>
    <t>Phoenix School</t>
  </si>
  <si>
    <t>Douglas County SD 4</t>
  </si>
  <si>
    <t>Douglas ESD</t>
  </si>
  <si>
    <t>Douglas</t>
  </si>
  <si>
    <t>Hermiston SD 8</t>
  </si>
  <si>
    <t>Oregon City SD 62</t>
  </si>
  <si>
    <t>Clackamas ESD</t>
  </si>
  <si>
    <t>Clackamas</t>
  </si>
  <si>
    <t>Gervais SD 1</t>
  </si>
  <si>
    <t>Nyssa SD 26</t>
  </si>
  <si>
    <t>North Marion SD 15</t>
  </si>
  <si>
    <t>Central SD 13J</t>
  </si>
  <si>
    <t>Polk</t>
  </si>
  <si>
    <t>North Wasco County SD 21</t>
  </si>
  <si>
    <t>Columbia Gorge ESD</t>
  </si>
  <si>
    <t>Wasco</t>
  </si>
  <si>
    <t>Klamath Falls City Schools</t>
  </si>
  <si>
    <t>Klamath</t>
  </si>
  <si>
    <t>Childs Way Charter School</t>
  </si>
  <si>
    <t>South Lane SD 45J3</t>
  </si>
  <si>
    <t>Lane ESD</t>
  </si>
  <si>
    <t>Lane</t>
  </si>
  <si>
    <t>North Lake SD 14</t>
  </si>
  <si>
    <t>Lake ESD</t>
  </si>
  <si>
    <t>Lake</t>
  </si>
  <si>
    <t>Willamina SD 30J</t>
  </si>
  <si>
    <t>Yamhill</t>
  </si>
  <si>
    <t>Huntington SD 16J</t>
  </si>
  <si>
    <t>Baker</t>
  </si>
  <si>
    <t>Mitchell SD 55</t>
  </si>
  <si>
    <t>North Central ESD</t>
  </si>
  <si>
    <t>Wheeler</t>
  </si>
  <si>
    <t>Butte Falls SD 91</t>
  </si>
  <si>
    <t>Hillsboro SD 1J</t>
  </si>
  <si>
    <t>Multnomah Learning Academy</t>
  </si>
  <si>
    <t>Stanfield SD 61</t>
  </si>
  <si>
    <t>Portland Arthur Academy Charter School</t>
  </si>
  <si>
    <t>Willamette Leadership Academy</t>
  </si>
  <si>
    <t>Springfield SD 19</t>
  </si>
  <si>
    <t>Falls City SD 57</t>
  </si>
  <si>
    <t>Powers SD 31</t>
  </si>
  <si>
    <t>South Coast ESD</t>
  </si>
  <si>
    <t>Coos</t>
  </si>
  <si>
    <t>Sunny Wolf Charter School</t>
  </si>
  <si>
    <t>Three Rivers/Josephine County SD</t>
  </si>
  <si>
    <t>Josephine</t>
  </si>
  <si>
    <t>Twin Rivers Charter School</t>
  </si>
  <si>
    <t>Eugene SD 4J</t>
  </si>
  <si>
    <t>Bethel SD 52</t>
  </si>
  <si>
    <t>Resource Link Charter School</t>
  </si>
  <si>
    <t>Coos Bay SD 9</t>
  </si>
  <si>
    <t>Reedsport SD 105</t>
  </si>
  <si>
    <t>Long Creek SD 17</t>
  </si>
  <si>
    <t>Grant ESD</t>
  </si>
  <si>
    <t>Grant</t>
  </si>
  <si>
    <t>Gresham-Barlow SD 10J</t>
  </si>
  <si>
    <t>Pinehurst SD 94</t>
  </si>
  <si>
    <t>Alsea SD 7J</t>
  </si>
  <si>
    <t>Benton</t>
  </si>
  <si>
    <t>Mapleton SD 32</t>
  </si>
  <si>
    <t>Network Charter School</t>
  </si>
  <si>
    <t>South Umpqua SD 19</t>
  </si>
  <si>
    <t>Mt Angel SD 91</t>
  </si>
  <si>
    <t>Jefferson SD 14J</t>
  </si>
  <si>
    <t>Dayton SD 8</t>
  </si>
  <si>
    <t>Mosier Community School</t>
  </si>
  <si>
    <t>Brookings-Harbor SD 17C</t>
  </si>
  <si>
    <t>Curry</t>
  </si>
  <si>
    <t>Klamath County SD</t>
  </si>
  <si>
    <t>Oakridge SD 76</t>
  </si>
  <si>
    <t>Waiting List</t>
  </si>
  <si>
    <t>Tillamook</t>
  </si>
  <si>
    <t>McKenzie SD 68</t>
  </si>
  <si>
    <t>McMinnville SD 40</t>
  </si>
  <si>
    <t>Valley Inquiry Charter School</t>
  </si>
  <si>
    <t>Riddle SD 70</t>
  </si>
  <si>
    <t>Douglas County SD 15</t>
  </si>
  <si>
    <t>Santiam Canyon SD 129J</t>
  </si>
  <si>
    <t>Linn</t>
  </si>
  <si>
    <t>North Clackamas SD 12</t>
  </si>
  <si>
    <t>Glendale SD 77</t>
  </si>
  <si>
    <t>Port Orford-Langlois SD 2CJ</t>
  </si>
  <si>
    <t>Prospect SD 59</t>
  </si>
  <si>
    <t>Reynolds Arthur Academy</t>
  </si>
  <si>
    <t>North Bend SD 13</t>
  </si>
  <si>
    <t>Arco Iris Spanish Immersion School</t>
  </si>
  <si>
    <t>Monument SD 8</t>
  </si>
  <si>
    <t>Sweet Home SD 55</t>
  </si>
  <si>
    <t>Tillamook SD 9</t>
  </si>
  <si>
    <t>Rogue River SD 35</t>
  </si>
  <si>
    <t>Warrenton-Hammond SD 30</t>
  </si>
  <si>
    <t>Clatsop</t>
  </si>
  <si>
    <t>Grants Pass SD 7</t>
  </si>
  <si>
    <t>Hood River County SD</t>
  </si>
  <si>
    <t>Hood River</t>
  </si>
  <si>
    <t>Sheridan SD 48J</t>
  </si>
  <si>
    <t>Sutherlin SD 130</t>
  </si>
  <si>
    <t>Seaside SD 10</t>
  </si>
  <si>
    <t>South Wasco County SD 1</t>
  </si>
  <si>
    <t>Winston-Dillard SD 116</t>
  </si>
  <si>
    <t>Myrtle Point SD 41</t>
  </si>
  <si>
    <t>Yoncalla SD 32</t>
  </si>
  <si>
    <t>Culver SD 4</t>
  </si>
  <si>
    <t>Lebanon Community SD 9</t>
  </si>
  <si>
    <t>Tigard-Tualatin SD 23J</t>
  </si>
  <si>
    <t>Greater Albany Public SD 8J</t>
  </si>
  <si>
    <t>Juntura SD 12</t>
  </si>
  <si>
    <t>North Douglas SD 22</t>
  </si>
  <si>
    <t>Siuslaw SD 97J</t>
  </si>
  <si>
    <t>Prairie City SD 4</t>
  </si>
  <si>
    <t>Kings Valley Charter School</t>
  </si>
  <si>
    <t>Philomath SD 17J</t>
  </si>
  <si>
    <t>Coquille SD 8</t>
  </si>
  <si>
    <t>Athena-Weston SD 29RJ</t>
  </si>
  <si>
    <t>Vale SD 84</t>
  </si>
  <si>
    <t>Arlington SD 3</t>
  </si>
  <si>
    <t>Gilliam</t>
  </si>
  <si>
    <t>Jane Goodall Environmental Middle Charter School</t>
  </si>
  <si>
    <t>Lake County SD 7</t>
  </si>
  <si>
    <t>Rainier SD 13</t>
  </si>
  <si>
    <t>Columbia</t>
  </si>
  <si>
    <t>Central Point SD 6</t>
  </si>
  <si>
    <t>North Santiam SD 29J</t>
  </si>
  <si>
    <t>Bandon SD 54</t>
  </si>
  <si>
    <t>Woodland Charter School</t>
  </si>
  <si>
    <t>Rivers Edge Academy Charter School</t>
  </si>
  <si>
    <t>Ione SD R2</t>
  </si>
  <si>
    <t>Creswell SD 40</t>
  </si>
  <si>
    <t>St Helens SD 502</t>
  </si>
  <si>
    <t>Central Linn SD 552</t>
  </si>
  <si>
    <t>La Grande SD 1</t>
  </si>
  <si>
    <t>Union</t>
  </si>
  <si>
    <t>Monroe SD 1J</t>
  </si>
  <si>
    <t>Canby SD 86</t>
  </si>
  <si>
    <t>Central Curry SD 1</t>
  </si>
  <si>
    <t>Harmony Academy</t>
  </si>
  <si>
    <t>Lake Oswego SD 7J</t>
  </si>
  <si>
    <t>Clatskanie SD 6J</t>
  </si>
  <si>
    <t>Redmond SD 2J</t>
  </si>
  <si>
    <t>High Desert ESD</t>
  </si>
  <si>
    <t>Deschutes</t>
  </si>
  <si>
    <t>Harper SD 66</t>
  </si>
  <si>
    <t>Pilot Rock SD 2</t>
  </si>
  <si>
    <t>Neah-Kah-Nie SD 56</t>
  </si>
  <si>
    <t>Corvallis SD 509J</t>
  </si>
  <si>
    <t>Harrisburg SD 7J</t>
  </si>
  <si>
    <t>Gladstone SD 115</t>
  </si>
  <si>
    <t>Molalla River SD 35</t>
  </si>
  <si>
    <t>Burnt River SD 30J</t>
  </si>
  <si>
    <t>Crook County SD</t>
  </si>
  <si>
    <t>Crook</t>
  </si>
  <si>
    <t>Scio SD 95</t>
  </si>
  <si>
    <t>Junction City SD 69</t>
  </si>
  <si>
    <t>Jewell SD 8</t>
  </si>
  <si>
    <t>Fern Ridge SD 28J</t>
  </si>
  <si>
    <t>Dallas SD 2</t>
  </si>
  <si>
    <t>Amity SD 4J</t>
  </si>
  <si>
    <t>Black Butte SD 41</t>
  </si>
  <si>
    <t>Wallowa SD 12</t>
  </si>
  <si>
    <t>Region 18 ESD</t>
  </si>
  <si>
    <t>Wallowa</t>
  </si>
  <si>
    <t>Cascade SD 5</t>
  </si>
  <si>
    <t>The Cannon Beach Academy</t>
  </si>
  <si>
    <t>Newberg SD 29J</t>
  </si>
  <si>
    <t>St Paul SD 45</t>
  </si>
  <si>
    <t>Glide SD 12</t>
  </si>
  <si>
    <t>Oakland SD 1</t>
  </si>
  <si>
    <t>Gresham Arthur Academy</t>
  </si>
  <si>
    <t>Madrone Trail Public Charter School</t>
  </si>
  <si>
    <t>Harney County SD 3</t>
  </si>
  <si>
    <t>Vernonia SD 47J</t>
  </si>
  <si>
    <t>Union SD 5</t>
  </si>
  <si>
    <t>Portland Village School</t>
  </si>
  <si>
    <t>Camas Valley SD 21J</t>
  </si>
  <si>
    <t>Ashland SD 5</t>
  </si>
  <si>
    <t>Elgin SD 23</t>
  </si>
  <si>
    <t>The Ivy School</t>
  </si>
  <si>
    <t>Three Rivers Charter School</t>
  </si>
  <si>
    <t>West Linn-Wilsonville SD 3J</t>
  </si>
  <si>
    <t>Emerson School</t>
  </si>
  <si>
    <t>Annex SD 29</t>
  </si>
  <si>
    <t>North Powder SD 8J</t>
  </si>
  <si>
    <t>Joseph SD 6</t>
  </si>
  <si>
    <t>Gaston SD 511J</t>
  </si>
  <si>
    <t>Joseph Charter School</t>
  </si>
  <si>
    <t>South Harney SD 33</t>
  </si>
  <si>
    <t>Troy SD 54</t>
  </si>
  <si>
    <t>Sweet Home Charter School</t>
  </si>
  <si>
    <t>John Day SD 3</t>
  </si>
  <si>
    <t>Sherman County SD</t>
  </si>
  <si>
    <t>Sherman</t>
  </si>
  <si>
    <t>Astoria SD 1</t>
  </si>
  <si>
    <t>Dufur SD 29</t>
  </si>
  <si>
    <t>Oregon Trail SD 46</t>
  </si>
  <si>
    <t>Baker SD 5J</t>
  </si>
  <si>
    <t>Eddyville Charter School</t>
  </si>
  <si>
    <t>Optimum Learning Environment Charter School</t>
  </si>
  <si>
    <t>Dayville SD 16J</t>
  </si>
  <si>
    <t>Adrian SD 61</t>
  </si>
  <si>
    <t>Blachly SD 90</t>
  </si>
  <si>
    <t>Clackamas Middle College</t>
  </si>
  <si>
    <t>Estacada SD 108</t>
  </si>
  <si>
    <t>City View Charter School</t>
  </si>
  <si>
    <t>Cascade Heights Public Charter School</t>
  </si>
  <si>
    <t>Redmond Proficiency Academy</t>
  </si>
  <si>
    <t>Village School</t>
  </si>
  <si>
    <t>Knappa SD 4</t>
  </si>
  <si>
    <t>Elkton SD 34</t>
  </si>
  <si>
    <t>Pine Eagle SD 61</t>
  </si>
  <si>
    <t>Milwaukie Academy of the Arts</t>
  </si>
  <si>
    <t>Corbett SD 39</t>
  </si>
  <si>
    <t>Scappoose SD 1J</t>
  </si>
  <si>
    <t>Condon SD 25J</t>
  </si>
  <si>
    <t>Harney County Union High SD 1J</t>
  </si>
  <si>
    <t>St Helens Arthur Academy</t>
  </si>
  <si>
    <t>Lowell SD 71</t>
  </si>
  <si>
    <t>Pleasant Hill SD 1</t>
  </si>
  <si>
    <t>Silver Falls SD 4J</t>
  </si>
  <si>
    <t>Crow-Applegate-Lorane SD 66</t>
  </si>
  <si>
    <t>Lewis and Clark Montessori Charter School</t>
  </si>
  <si>
    <t>Howard Street Charter</t>
  </si>
  <si>
    <t>Colton SD 53</t>
  </si>
  <si>
    <t>Plush SD 18</t>
  </si>
  <si>
    <t>Yamhill Carlton SD 1</t>
  </si>
  <si>
    <t>Marcola SD 79J</t>
  </si>
  <si>
    <t>Sauvie Island School</t>
  </si>
  <si>
    <t>Forest Grove Community School</t>
  </si>
  <si>
    <t>Bend International School</t>
  </si>
  <si>
    <t>Bend-LaPine Administrative SD 1</t>
  </si>
  <si>
    <t>Helix SD 1</t>
  </si>
  <si>
    <t>Diamond SD 7</t>
  </si>
  <si>
    <t>Banks SD 13</t>
  </si>
  <si>
    <t>Clackamas Academy of Industrial Sciences</t>
  </si>
  <si>
    <t>Cove SD 15</t>
  </si>
  <si>
    <t>Sherwood SD 88J</t>
  </si>
  <si>
    <t>Sherwood Charter School</t>
  </si>
  <si>
    <t>Sand Ridge Charter School</t>
  </si>
  <si>
    <t>Enterprise SD 21</t>
  </si>
  <si>
    <t>Arock SD 81</t>
  </si>
  <si>
    <t>Echo SD 5</t>
  </si>
  <si>
    <t>Sisters SD 6</t>
  </si>
  <si>
    <t>The Community Roots School</t>
  </si>
  <si>
    <t>Molalla River Academy</t>
  </si>
  <si>
    <t>Springwater Environmental Sciences School</t>
  </si>
  <si>
    <t>Alliance Charter Academy</t>
  </si>
  <si>
    <t>Desert Sky Montessori</t>
  </si>
  <si>
    <t>Harney County SD 4</t>
  </si>
  <si>
    <t>Bethany Charter School</t>
  </si>
  <si>
    <t>Riverdale SD 51J</t>
  </si>
  <si>
    <t>Powell Butte Community Charter School</t>
  </si>
  <si>
    <t>Imbler SD 11</t>
  </si>
  <si>
    <t>Perrydale SD 21</t>
  </si>
  <si>
    <t>Frenchglen SD 16</t>
  </si>
  <si>
    <t>Mountain View Academy</t>
  </si>
  <si>
    <t>Spray SD 1</t>
  </si>
  <si>
    <t>Le Monde French Immersion Public Charter School</t>
  </si>
  <si>
    <t>Academy for Character Education</t>
  </si>
  <si>
    <t>Adel SD 21</t>
  </si>
  <si>
    <t>Coburg Community Charter School</t>
  </si>
  <si>
    <t>The Valley School of Southern Oregon</t>
  </si>
  <si>
    <t>Baker Early College</t>
  </si>
  <si>
    <t>Drewsey SD 13</t>
  </si>
  <si>
    <t>South Columbia Family School</t>
  </si>
  <si>
    <t>Lourdes School</t>
  </si>
  <si>
    <t>Jordan Valley SD 3</t>
  </si>
  <si>
    <t>Double O SD 28</t>
  </si>
  <si>
    <t>ESD</t>
  </si>
  <si>
    <t>-</t>
  </si>
  <si>
    <t>Accepted Allocation</t>
  </si>
  <si>
    <t>Declined Allocation</t>
  </si>
  <si>
    <t>Content Focus Area</t>
  </si>
  <si>
    <t>Offered?</t>
  </si>
  <si>
    <t>Mathematics</t>
  </si>
  <si>
    <t>Science</t>
  </si>
  <si>
    <t>Target Grade Levels</t>
  </si>
  <si>
    <t>Performance Measures</t>
  </si>
  <si>
    <t>Skill-Specific Assessment</t>
  </si>
  <si>
    <t>Scoring Rubric</t>
  </si>
  <si>
    <t>Computer-Based Assessment System</t>
  </si>
  <si>
    <t>Performance Tasks</t>
  </si>
  <si>
    <t>Credits Earned</t>
  </si>
  <si>
    <t xml:space="preserve">Press Alt+Enter while typing in a cell to start a new line. </t>
  </si>
  <si>
    <t>Resources:</t>
  </si>
  <si>
    <r>
      <rPr>
        <sz val="11"/>
        <rFont val="Calibri"/>
        <family val="2"/>
      </rPr>
      <t xml:space="preserve">➜ </t>
    </r>
    <r>
      <rPr>
        <u/>
        <sz val="11"/>
        <color theme="10"/>
        <rFont val="Calibri"/>
        <family val="2"/>
      </rPr>
      <t>ODE Summer Learning Best Practice Toolkit - Access and Opportunity</t>
    </r>
  </si>
  <si>
    <r>
      <rPr>
        <sz val="11"/>
        <rFont val="Calibri"/>
        <family val="2"/>
      </rPr>
      <t xml:space="preserve">➜ </t>
    </r>
    <r>
      <rPr>
        <u/>
        <sz val="11"/>
        <color theme="10"/>
        <rFont val="Calibri"/>
        <family val="2"/>
      </rPr>
      <t>ODE Summer Learning Best Practice Guide - Access and Inclusion</t>
    </r>
  </si>
  <si>
    <t>(enter District, ESD, or Charter School ID)</t>
  </si>
  <si>
    <t>Entity ID 1</t>
  </si>
  <si>
    <t>Entity Name 1</t>
  </si>
  <si>
    <t>Entity ID 2</t>
  </si>
  <si>
    <t>Entity Name 3</t>
  </si>
  <si>
    <t>Entity Name 2</t>
  </si>
  <si>
    <t>Entity ID 3</t>
  </si>
  <si>
    <t>Title</t>
  </si>
  <si>
    <t>Email</t>
  </si>
  <si>
    <t>Phone</t>
  </si>
  <si>
    <t>Name</t>
  </si>
  <si>
    <t>(enter first and last name)</t>
  </si>
  <si>
    <t>(enter title)</t>
  </si>
  <si>
    <t>(enter email address)</t>
  </si>
  <si>
    <t>(enter phone number)</t>
  </si>
  <si>
    <r>
      <t xml:space="preserve">➜ The following </t>
    </r>
    <r>
      <rPr>
        <b/>
        <sz val="12"/>
        <color theme="1"/>
        <rFont val="Calibri"/>
        <family val="2"/>
      </rPr>
      <t>program</t>
    </r>
    <r>
      <rPr>
        <sz val="12"/>
        <color theme="1"/>
        <rFont val="Calibri"/>
        <family val="2"/>
      </rPr>
      <t xml:space="preserve"> and</t>
    </r>
    <r>
      <rPr>
        <b/>
        <sz val="12"/>
        <color theme="1"/>
        <rFont val="Calibri"/>
        <family val="2"/>
      </rPr>
      <t xml:space="preserve"> reporting </t>
    </r>
    <r>
      <rPr>
        <b/>
        <sz val="12"/>
        <color rgb="FFC00000"/>
        <rFont val="Calibri"/>
        <family val="2"/>
      </rPr>
      <t xml:space="preserve">assurances </t>
    </r>
    <r>
      <rPr>
        <b/>
        <u/>
        <sz val="12"/>
        <color rgb="FFC00000"/>
        <rFont val="Calibri"/>
        <family val="2"/>
      </rPr>
      <t>must</t>
    </r>
    <r>
      <rPr>
        <b/>
        <sz val="12"/>
        <color rgb="FFC00000"/>
        <rFont val="Calibri"/>
        <family val="2"/>
      </rPr>
      <t xml:space="preserve"> be signed</t>
    </r>
    <r>
      <rPr>
        <sz val="12"/>
        <color theme="1"/>
        <rFont val="Calibri"/>
        <family val="2"/>
      </rPr>
      <t xml:space="preserve"> </t>
    </r>
    <r>
      <rPr>
        <b/>
        <sz val="12"/>
        <color theme="1"/>
        <rFont val="Calibri"/>
        <family val="2"/>
      </rPr>
      <t>for the application to be accepted</t>
    </r>
    <r>
      <rPr>
        <sz val="12"/>
        <color theme="1"/>
        <rFont val="Calibri"/>
        <family val="2"/>
      </rPr>
      <t>.</t>
    </r>
  </si>
  <si>
    <r>
      <t>Types and number of specific accommodations provided to serve students experiencing disabilities</t>
    </r>
    <r>
      <rPr>
        <i/>
        <sz val="11"/>
        <color theme="1"/>
        <rFont val="Calibri"/>
        <family val="2"/>
      </rPr>
      <t xml:space="preserve"> 
(based on broad predetermined categories)</t>
    </r>
  </si>
  <si>
    <r>
      <t xml:space="preserve">Types of additional services offered </t>
    </r>
    <r>
      <rPr>
        <i/>
        <sz val="11"/>
        <color theme="1"/>
        <rFont val="Calibri"/>
        <family val="2"/>
      </rPr>
      <t>(e.g. transportation, meals/snacks, field trips, etc.)</t>
    </r>
  </si>
  <si>
    <t>A description of how activities provided supported the grant requirements</t>
  </si>
  <si>
    <t>containing the following information:</t>
  </si>
  <si>
    <t>By entering your name and title below, you certify that the applying entity(ies) are aware of and will</t>
  </si>
  <si>
    <t>meet the above listed reporting requirements.</t>
  </si>
  <si>
    <t>(enter name and title here - REQUIRED)</t>
  </si>
  <si>
    <t>adhere to the above listed program requirements.</t>
  </si>
  <si>
    <r>
      <t>SSIDs for all students served</t>
    </r>
    <r>
      <rPr>
        <i/>
        <sz val="11"/>
        <color theme="1"/>
        <rFont val="Calibri"/>
        <family val="2"/>
      </rPr>
      <t xml:space="preserve"> (or student's name and date of birth if SSID is not available)</t>
    </r>
  </si>
  <si>
    <r>
      <t>Insurance Requirements Discussion:</t>
    </r>
    <r>
      <rPr>
        <sz val="11"/>
        <color theme="1"/>
        <rFont val="Calibri"/>
        <family val="2"/>
      </rPr>
      <t xml:space="preserve"> Insurance requirements, including those for Sexual Abuse and Molestation (SAM) insurance, will be discussed and agreed upon in advance with all partners to avoid any delays in service delivery.</t>
    </r>
  </si>
  <si>
    <r>
      <t xml:space="preserve">Adherence to Procurement Policies: </t>
    </r>
    <r>
      <rPr>
        <sz val="11"/>
        <color theme="1"/>
        <rFont val="Calibri"/>
        <family val="2"/>
      </rPr>
      <t>The program will strictly follow all relevant procurement policies and procedures, ensuring transparency and accountability in the use of funds.</t>
    </r>
  </si>
  <si>
    <r>
      <t xml:space="preserve">Facility Accessibility and Safety: </t>
    </r>
    <r>
      <rPr>
        <sz val="11"/>
        <color theme="1"/>
        <rFont val="Calibri"/>
        <family val="2"/>
      </rPr>
      <t>To the extent practicable, the program will be hosted in a facility that is safe, easily accessible, and compliant with ADA requirements, ensuring access to classrooms and learning environments is unimpeded for all students.</t>
    </r>
  </si>
  <si>
    <r>
      <t xml:space="preserve">Partnership Requirement: </t>
    </r>
    <r>
      <rPr>
        <sz val="11"/>
        <color theme="1"/>
        <rFont val="Calibri"/>
        <family val="2"/>
      </rPr>
      <t>The applicant will establish a meaningful partnership with at least one other organization, enhancing the program's reach and impact through collaborative efforts.</t>
    </r>
  </si>
  <si>
    <t>State Summer Learning Grant applicants must adhere to the following requirements:</t>
  </si>
  <si>
    <r>
      <rPr>
        <b/>
        <sz val="12"/>
        <color rgb="FFC00000"/>
        <rFont val="Calibri"/>
        <family val="2"/>
      </rPr>
      <t xml:space="preserve">➜ Submit a copy of the below documents via email attachment with your completed Application Form to </t>
    </r>
    <r>
      <rPr>
        <b/>
        <u/>
        <sz val="12"/>
        <color theme="10"/>
        <rFont val="Calibri"/>
        <family val="2"/>
      </rPr>
      <t>ODE.SummerLearning@ode.oregon.gov</t>
    </r>
    <r>
      <rPr>
        <b/>
        <sz val="12"/>
        <color rgb="FFC00000"/>
        <rFont val="Calibri"/>
        <family val="2"/>
      </rPr>
      <t>.</t>
    </r>
  </si>
  <si>
    <t>Applicants must submit a written letter of support from at least one partnering organization. This letter must clearly outline:</t>
  </si>
  <si>
    <r>
      <t xml:space="preserve">➜ The </t>
    </r>
    <r>
      <rPr>
        <b/>
        <sz val="11"/>
        <color rgb="FFC00000"/>
        <rFont val="Calibri"/>
        <family val="2"/>
      </rPr>
      <t>specific services to be provided</t>
    </r>
    <r>
      <rPr>
        <b/>
        <sz val="11"/>
        <color theme="1"/>
        <rFont val="Calibri"/>
        <family val="2"/>
      </rPr>
      <t xml:space="preserve"> by the partner organization; and</t>
    </r>
  </si>
  <si>
    <t>Application Completion Checklist</t>
  </si>
  <si>
    <t>Complete?</t>
  </si>
  <si>
    <t>Checklist</t>
  </si>
  <si>
    <t>Complete</t>
  </si>
  <si>
    <t>Not Complete</t>
  </si>
  <si>
    <r>
      <t xml:space="preserve">➜ Below is a list of all the </t>
    </r>
    <r>
      <rPr>
        <b/>
        <sz val="11"/>
        <color rgb="FFC00000"/>
        <rFont val="Calibri"/>
        <family val="2"/>
      </rPr>
      <t>required inputs</t>
    </r>
    <r>
      <rPr>
        <b/>
        <sz val="11"/>
        <color theme="1"/>
        <rFont val="Calibri"/>
        <family val="2"/>
      </rPr>
      <t xml:space="preserve"> in this Application Form. </t>
    </r>
  </si>
  <si>
    <t xml:space="preserve">➜ Click on any heading or field listed below to be taken that part of the application. </t>
  </si>
  <si>
    <r>
      <t>➜ The "</t>
    </r>
    <r>
      <rPr>
        <b/>
        <sz val="11"/>
        <color rgb="FFC00000"/>
        <rFont val="Calibri"/>
        <family val="2"/>
      </rPr>
      <t>Not Complete</t>
    </r>
    <r>
      <rPr>
        <b/>
        <sz val="11"/>
        <color theme="1"/>
        <rFont val="Calibri"/>
        <family val="2"/>
      </rPr>
      <t>" indicator next to each field will automatically change to "</t>
    </r>
    <r>
      <rPr>
        <b/>
        <sz val="11"/>
        <color theme="9" tint="-0.499984740745262"/>
        <rFont val="Calibri"/>
        <family val="2"/>
      </rPr>
      <t>Complete</t>
    </r>
    <r>
      <rPr>
        <b/>
        <sz val="11"/>
        <color theme="1"/>
        <rFont val="Calibri"/>
        <family val="2"/>
      </rPr>
      <t>" once the</t>
    </r>
  </si>
  <si>
    <t>2025 State Summer Learning Grant 
Application Form</t>
  </si>
  <si>
    <t>State Summer Learning Grant Allocations 2025</t>
  </si>
  <si>
    <t>F</t>
  </si>
  <si>
    <t>Harney ESD</t>
  </si>
  <si>
    <t>Malheur ESD</t>
  </si>
  <si>
    <t>Burns Paiute Tribe</t>
  </si>
  <si>
    <t>Tribe</t>
  </si>
  <si>
    <t>Confed. Tribes of Coos, Lower Umpqua, Siuslaw Indians</t>
  </si>
  <si>
    <t>Confed. Tribes of Grand Ronde</t>
  </si>
  <si>
    <t>Confed. Tribes of Siletz Indians</t>
  </si>
  <si>
    <t>Confed. Tribes of the Umatilla Indian Reservation</t>
  </si>
  <si>
    <t>Confed. Tribes of Warm Springs</t>
  </si>
  <si>
    <t>Coquille Indian Tribe</t>
  </si>
  <si>
    <t>Cow Creek Band of Umpqua Tribe of Indians</t>
  </si>
  <si>
    <t>The Klamath Tribes</t>
  </si>
  <si>
    <t>HOLLA School</t>
  </si>
  <si>
    <t>Siletz Valley Schools</t>
  </si>
  <si>
    <t>Virtual Preparatory Academy of Oregon</t>
  </si>
  <si>
    <t>Charter (V)</t>
  </si>
  <si>
    <t>Oregon Family School</t>
  </si>
  <si>
    <t>Kids Unlimited Academy</t>
  </si>
  <si>
    <t>Crater Lake Academy</t>
  </si>
  <si>
    <t>Armadillo Community Charter School</t>
  </si>
  <si>
    <t>Cascade Virtual Academy</t>
  </si>
  <si>
    <t>Insight School of Oregon Painted Hills</t>
  </si>
  <si>
    <t>Kairos PDX</t>
  </si>
  <si>
    <t>Nestucca Valley SD 101J</t>
  </si>
  <si>
    <t>Lighthouse Charter School</t>
  </si>
  <si>
    <t>Metro East Web Academy</t>
  </si>
  <si>
    <t>Bridge Charter Academy</t>
  </si>
  <si>
    <t>Not Eligible</t>
  </si>
  <si>
    <t>Oregon Connections Academy</t>
  </si>
  <si>
    <t>Evergreen Virtual Academy</t>
  </si>
  <si>
    <t>Sheridan AllPrep Academy</t>
  </si>
  <si>
    <t>Willamette Connections Academy</t>
  </si>
  <si>
    <t>Logos Charter School</t>
  </si>
  <si>
    <t>Clackamas Web Academy</t>
  </si>
  <si>
    <t>Baker Web Academy</t>
  </si>
  <si>
    <t>Arthur Academy</t>
  </si>
  <si>
    <t>Oregon Charter Academy</t>
  </si>
  <si>
    <t>Kalmiopsis Community Arts High School</t>
  </si>
  <si>
    <t>Paisley SD 11</t>
  </si>
  <si>
    <t>Silvies River Charter School</t>
  </si>
  <si>
    <t>Eagle Charter School</t>
  </si>
  <si>
    <t>Luckiamute Valley Charter School</t>
  </si>
  <si>
    <t>Multi-sensory Instruction Teaching Children Hands-on (MITCH)</t>
  </si>
  <si>
    <t>Dallas Community Charter</t>
  </si>
  <si>
    <t>Destinations Career Academy of Oregon</t>
  </si>
  <si>
    <t>West Lane Charter School</t>
  </si>
  <si>
    <t>Summit Learning Charter</t>
  </si>
  <si>
    <t>Fossil SD 21J</t>
  </si>
  <si>
    <t>The Cottonwood School of Civics and Science</t>
  </si>
  <si>
    <t>Ridgeline Montessori</t>
  </si>
  <si>
    <t>Frontier Charter Academy</t>
  </si>
  <si>
    <t>Muddy Creek Charter School (Inavale Community Partners)</t>
  </si>
  <si>
    <t>Oregon Trail Academy</t>
  </si>
  <si>
    <t>TEACH-NW</t>
  </si>
  <si>
    <t>Literacy/ Language Arts</t>
  </si>
  <si>
    <r>
      <rPr>
        <sz val="12"/>
        <color theme="1"/>
        <rFont val="Segoe UI Symbol"/>
        <family val="2"/>
      </rPr>
      <t>➜</t>
    </r>
    <r>
      <rPr>
        <sz val="12"/>
        <color theme="1"/>
        <rFont val="Calibri"/>
        <family val="2"/>
      </rPr>
      <t xml:space="preserve"> </t>
    </r>
    <r>
      <rPr>
        <b/>
        <u/>
        <sz val="12"/>
        <color rgb="FFC00000"/>
        <rFont val="Calibri"/>
        <family val="2"/>
      </rPr>
      <t>Must</t>
    </r>
    <r>
      <rPr>
        <sz val="12"/>
        <color theme="1"/>
        <rFont val="Calibri"/>
        <family val="2"/>
      </rPr>
      <t xml:space="preserve"> align to state content standards in</t>
    </r>
    <r>
      <rPr>
        <b/>
        <sz val="12"/>
        <color theme="1"/>
        <rFont val="Calibri"/>
        <family val="2"/>
      </rPr>
      <t xml:space="preserve"> language arts, math, or science</t>
    </r>
  </si>
  <si>
    <r>
      <t xml:space="preserve">Estimated Student Enrollment by </t>
    </r>
    <r>
      <rPr>
        <b/>
        <sz val="11"/>
        <color rgb="FFC00000"/>
        <rFont val="Calibri"/>
        <family val="2"/>
      </rPr>
      <t>25-26 SY Grade</t>
    </r>
  </si>
  <si>
    <r>
      <t xml:space="preserve">Primary Site Name 
</t>
    </r>
    <r>
      <rPr>
        <i/>
        <sz val="11"/>
        <color theme="1"/>
        <rFont val="Calibri"/>
        <family val="2"/>
      </rPr>
      <t>(school or other location)</t>
    </r>
  </si>
  <si>
    <t>2 - Academics</t>
  </si>
  <si>
    <r>
      <t xml:space="preserve">Fiscal Manager - </t>
    </r>
    <r>
      <rPr>
        <b/>
        <sz val="11"/>
        <color rgb="FFC00000"/>
        <rFont val="Calibri"/>
        <family val="2"/>
        <scheme val="minor"/>
      </rPr>
      <t>REQUIRED</t>
    </r>
  </si>
  <si>
    <r>
      <t xml:space="preserve">Authorized Signee - </t>
    </r>
    <r>
      <rPr>
        <b/>
        <sz val="11"/>
        <color rgb="FFC00000"/>
        <rFont val="Calibri"/>
        <family val="2"/>
        <scheme val="minor"/>
      </rPr>
      <t>REQUIRED</t>
    </r>
  </si>
  <si>
    <r>
      <t xml:space="preserve">Program Director - </t>
    </r>
    <r>
      <rPr>
        <b/>
        <sz val="11"/>
        <color rgb="FFC00000"/>
        <rFont val="Calibri"/>
        <family val="2"/>
        <scheme val="minor"/>
      </rPr>
      <t>REQUIRED</t>
    </r>
  </si>
  <si>
    <t>(enter eligible District, ESD, or Charter School ID)</t>
  </si>
  <si>
    <t>Person authorized to sign the grant agreement.</t>
  </si>
  <si>
    <r>
      <t xml:space="preserve">Key Leader(s) - </t>
    </r>
    <r>
      <rPr>
        <b/>
        <sz val="11"/>
        <color theme="1" tint="0.34998626667073579"/>
        <rFont val="Calibri"/>
        <family val="2"/>
        <scheme val="minor"/>
      </rPr>
      <t>OPTIONAL</t>
    </r>
  </si>
  <si>
    <t>Central to the development and implementation of high-quality summer learning programs.</t>
  </si>
  <si>
    <t>Serves as the overall grant/program manager and are the primary point of contact for ODE.</t>
  </si>
  <si>
    <t>Also central to the development and implementation of a high-quality program. May be a</t>
  </si>
  <si>
    <t>Receives all communications sent to Program Directors.</t>
  </si>
  <si>
    <t>Supports building program budgets and submits financial documentation such as</t>
  </si>
  <si>
    <t>Reimbursement Request Forms and EGMS claims.</t>
  </si>
  <si>
    <t>reporting for the State Summer Learning Grant.</t>
  </si>
  <si>
    <t>Responsible for the overall communication, leadership, budgeting, compliance, and</t>
  </si>
  <si>
    <r>
      <t xml:space="preserve">entities identified as </t>
    </r>
    <r>
      <rPr>
        <b/>
        <i/>
        <sz val="11"/>
        <rFont val="Calibri"/>
        <family val="2"/>
        <scheme val="minor"/>
      </rPr>
      <t>Eligible to Apply</t>
    </r>
    <r>
      <rPr>
        <sz val="11"/>
        <rFont val="Calibri"/>
        <family val="2"/>
        <scheme val="minor"/>
      </rPr>
      <t>, enter the consortium members' Entity IDs below.</t>
    </r>
  </si>
  <si>
    <r>
      <rPr>
        <b/>
        <sz val="11"/>
        <rFont val="Calibri"/>
        <family val="2"/>
        <scheme val="minor"/>
      </rPr>
      <t>Skip this section if not applying as a consortium.</t>
    </r>
    <r>
      <rPr>
        <sz val="11"/>
        <rFont val="Calibri"/>
        <family val="2"/>
        <scheme val="minor"/>
      </rPr>
      <t xml:space="preserve"> If applying as a consortium with other</t>
    </r>
  </si>
  <si>
    <t>Yes, we are interested in hosting a site visit. Please reach out with additional information.</t>
  </si>
  <si>
    <t>The ODE Summer Learning Team is excited see summer programs in action and learn more</t>
  </si>
  <si>
    <t>about the incredible work grantees will be doing!</t>
  </si>
  <si>
    <t>Please use the dropdown below to indicate if you are interested in hosting a site visit for</t>
  </si>
  <si>
    <t xml:space="preserve">1-3 ODE Summer Learning Grant staff during your summer program. </t>
  </si>
  <si>
    <t>Site Visit?</t>
  </si>
  <si>
    <t>1 - Applicant Info</t>
  </si>
  <si>
    <t>4.3 Serving Students Experiencing Disabilities</t>
  </si>
  <si>
    <t>6.1 Program Operation Plan</t>
  </si>
  <si>
    <t>7.1 Existing Summer Learning Plan</t>
  </si>
  <si>
    <t>7.2 Letter of Support from Partner Entity</t>
  </si>
  <si>
    <t>8.1 Program Requirements</t>
  </si>
  <si>
    <t>8.2 Reporting Requirements</t>
  </si>
  <si>
    <t>3.1 Program Activities and Grant Goal Alignment</t>
  </si>
  <si>
    <t>3.2 Planned Program Activities</t>
  </si>
  <si>
    <r>
      <t xml:space="preserve">Consortium Members  - </t>
    </r>
    <r>
      <rPr>
        <b/>
        <sz val="11"/>
        <color theme="1" tint="0.34998626667073579"/>
        <rFont val="Calibri"/>
        <family val="2"/>
        <scheme val="minor"/>
      </rPr>
      <t>OPTIONAL</t>
    </r>
  </si>
  <si>
    <t>State Standards</t>
  </si>
  <si>
    <t>(ELA) RF - Reading Foundational Skills</t>
  </si>
  <si>
    <t>(ELA) RL - Reading Literature</t>
  </si>
  <si>
    <t>(ELA) RI - Reading Informational Text</t>
  </si>
  <si>
    <t>(ELA) W - Writing</t>
  </si>
  <si>
    <t>(ELA) L - Language</t>
  </si>
  <si>
    <t>(ELA) SL - Speaking and Listening</t>
  </si>
  <si>
    <t>(ELA) RH - Reading Info. Text: History &amp; Social Studies</t>
  </si>
  <si>
    <t>(ELA) RST - Reading Info. Text: Science &amp; Technical</t>
  </si>
  <si>
    <t>(ELA) WHST - Writing: History, Social Studies, Science, &amp; Technical</t>
  </si>
  <si>
    <t>(SCI) ESS - Earth &amp; Space Science</t>
  </si>
  <si>
    <t>(SCI) ETS - Engineering, Tech, &amp; Application of Science</t>
  </si>
  <si>
    <t>(SCI) LS - Life Science</t>
  </si>
  <si>
    <t>(SCI) PS - Physical Science</t>
  </si>
  <si>
    <t>(MTH) DR - Data Reasoning</t>
  </si>
  <si>
    <t>(MTH) GM - Geometric Reasoning &amp; Measurement</t>
  </si>
  <si>
    <t>(MTH) NBT - Numeric Reasoning: Base Ten Arithmetic</t>
  </si>
  <si>
    <t>(MTH) NCC - Numeric Reasoning: Counting &amp; Cardinality</t>
  </si>
  <si>
    <t>(MTH) OA - Algebraic Reasoning: Operations</t>
  </si>
  <si>
    <t>(MTH) NF - Numeric Reasoning: Fractions</t>
  </si>
  <si>
    <t>(MTH) AEE - Algebraic Reasoning: Expressions &amp; Equations</t>
  </si>
  <si>
    <t>(MTH) NS - Numeric Reasoning: Number Systems</t>
  </si>
  <si>
    <t>(MTH) RP - Proportional Reasoning: Ratios &amp; Proportions</t>
  </si>
  <si>
    <t>(MTH) RP - Proportional Reasoning: Ratios &amp; Probability</t>
  </si>
  <si>
    <t>(MTH) AFN - Algebraic Reasoning: Functions</t>
  </si>
  <si>
    <t>(MTH) NQ - Numeric Reasoning: Number &amp; Quantity</t>
  </si>
  <si>
    <r>
      <t xml:space="preserve">Actual Outcomes 
</t>
    </r>
    <r>
      <rPr>
        <sz val="11"/>
        <color theme="1"/>
        <rFont val="Calibri"/>
        <family val="2"/>
      </rPr>
      <t xml:space="preserve">(What did the data tell you? Restate the goal using actual measurements) </t>
    </r>
  </si>
  <si>
    <r>
      <t xml:space="preserve">Actual Outcomes 
</t>
    </r>
    <r>
      <rPr>
        <i/>
        <sz val="11"/>
        <color theme="1"/>
        <rFont val="Calibri"/>
        <family val="2"/>
      </rPr>
      <t xml:space="preserve">(What did the data tell you? Restate the goal using actual measurements.) </t>
    </r>
  </si>
  <si>
    <t>(MTH) DR - Data Reasoning &amp; Probability</t>
  </si>
  <si>
    <r>
      <rPr>
        <sz val="12"/>
        <color theme="1"/>
        <rFont val="Segoe UI Symbol"/>
        <family val="2"/>
      </rPr>
      <t>➜</t>
    </r>
    <r>
      <rPr>
        <sz val="12"/>
        <color theme="1"/>
        <rFont val="Calibri"/>
        <family val="2"/>
      </rPr>
      <t xml:space="preserve"> </t>
    </r>
    <r>
      <rPr>
        <b/>
        <u/>
        <sz val="12"/>
        <color rgb="FFC00000"/>
        <rFont val="Calibri"/>
        <family val="2"/>
      </rPr>
      <t>Must</t>
    </r>
    <r>
      <rPr>
        <sz val="12"/>
        <color theme="1"/>
        <rFont val="Calibri"/>
        <family val="2"/>
      </rPr>
      <t xml:space="preserve"> incorporate </t>
    </r>
    <r>
      <rPr>
        <b/>
        <sz val="12"/>
        <color theme="1"/>
        <rFont val="Calibri"/>
        <family val="2"/>
      </rPr>
      <t>evidence-based literacy instruction and interventions</t>
    </r>
  </si>
  <si>
    <r>
      <rPr>
        <sz val="12"/>
        <color theme="1"/>
        <rFont val="Segoe UI Symbol"/>
        <family val="2"/>
      </rPr>
      <t>➜</t>
    </r>
    <r>
      <rPr>
        <sz val="12"/>
        <color theme="1"/>
        <rFont val="Calibri"/>
        <family val="2"/>
      </rPr>
      <t xml:space="preserve"> </t>
    </r>
    <r>
      <rPr>
        <b/>
        <sz val="12"/>
        <color rgb="FF1A75BC"/>
        <rFont val="Calibri"/>
        <family val="2"/>
      </rPr>
      <t>May</t>
    </r>
    <r>
      <rPr>
        <sz val="12"/>
        <color theme="1"/>
        <rFont val="Calibri"/>
        <family val="2"/>
      </rPr>
      <t xml:space="preserve"> assist with </t>
    </r>
    <r>
      <rPr>
        <b/>
        <sz val="12"/>
        <color theme="1"/>
        <rFont val="Calibri"/>
        <family val="2"/>
      </rPr>
      <t>grade-level transitions</t>
    </r>
    <r>
      <rPr>
        <sz val="12"/>
        <color theme="1"/>
        <rFont val="Calibri"/>
        <family val="2"/>
      </rPr>
      <t xml:space="preserve"> (incoming kinder, to/from middle and high school)</t>
    </r>
  </si>
  <si>
    <r>
      <rPr>
        <b/>
        <sz val="11"/>
        <color rgb="FFC00000"/>
        <rFont val="Calibri"/>
        <family val="2"/>
      </rPr>
      <t>Briefly outline</t>
    </r>
    <r>
      <rPr>
        <b/>
        <sz val="11"/>
        <color theme="1"/>
        <rFont val="Calibri"/>
        <family val="2"/>
      </rPr>
      <t xml:space="preserve"> how your program(s) will use student-level data to identify students most in need of academic support in literacy and how priority content areas will be determined.</t>
    </r>
  </si>
  <si>
    <t>Target 
Grade 
Band for Assessment</t>
  </si>
  <si>
    <r>
      <t xml:space="preserve">State Standard 
Targeted for Growth
</t>
    </r>
    <r>
      <rPr>
        <sz val="11"/>
        <color theme="1"/>
        <rFont val="Calibri"/>
        <family val="2"/>
      </rPr>
      <t>(ELA - Strand Level; 
MTH/SCI - Domain Level)</t>
    </r>
  </si>
  <si>
    <r>
      <rPr>
        <b/>
        <sz val="11"/>
        <color rgb="FFC00000"/>
        <rFont val="Calibri"/>
        <family val="2"/>
      </rPr>
      <t xml:space="preserve">Please select "Yes" in the </t>
    </r>
    <r>
      <rPr>
        <b/>
        <i/>
        <sz val="11"/>
        <color rgb="FFC00000"/>
        <rFont val="Calibri"/>
        <family val="2"/>
      </rPr>
      <t>Plan to Offer?</t>
    </r>
    <r>
      <rPr>
        <b/>
        <sz val="11"/>
        <color rgb="FFC00000"/>
        <rFont val="Calibri"/>
        <family val="2"/>
      </rPr>
      <t xml:space="preserve"> field</t>
    </r>
    <r>
      <rPr>
        <b/>
        <sz val="11"/>
        <color theme="1"/>
        <rFont val="Calibri"/>
        <family val="2"/>
      </rPr>
      <t xml:space="preserve"> for all categories of activities that you plan to offer in your summer learning program(s).</t>
    </r>
  </si>
  <si>
    <t>3.3 Elevating Student Voice as a Measure of Effectiveness</t>
  </si>
  <si>
    <t>Literacy Education</t>
  </si>
  <si>
    <t>Literacy (Pre-K-5)</t>
  </si>
  <si>
    <t>Activities for students in Pre-K through 5th grade that expand one's ability to identify, understand, interpret, create, communicate and compute, using printed and written materials associated with varying contexts.</t>
  </si>
  <si>
    <t>Activities for students in 6th through 12th grade that expand one's ability to identify, understand, interpret, create, communicate and compute, using printed and written materials associated with varying contexts.</t>
  </si>
  <si>
    <t>Science, Technology, Engineering, &amp; Mathematics (STEM)</t>
  </si>
  <si>
    <t>Academic Enrichment &amp; Support</t>
  </si>
  <si>
    <t>Credit Recovery/Attainment</t>
  </si>
  <si>
    <t>Small group assistance focused on improving academic competency in math. These activities promote meaningful connections with school year instruction.</t>
  </si>
  <si>
    <t>Activities focused on students actively learning a language.</t>
  </si>
  <si>
    <t>Place-based Learning</t>
  </si>
  <si>
    <t>Place-based learning engages students in their community, including their physical environment, local culture, history, and/or people and uses this engagement as a foundation for the study of language arts, mathematics, social studies, science, and/or other subjects across the curriculum. With place-based learning, students get to see the results of their work in their community.</t>
  </si>
  <si>
    <t>Kindergarten Transition</t>
  </si>
  <si>
    <t>Activities that are tailored to build the skills and confidence needed for students to successfully navigate the transition into kindergarten. This may include orientation sessions, peer mentoring, academic workshops, and social-emotional learning activities focused on adjustment strategies, organizational skills, and fostering a sense of belonging and resilience in their new educational environment.</t>
  </si>
  <si>
    <t>Middle School Transition</t>
  </si>
  <si>
    <t>Activities that are tailored to build the skills and confidence needed for students to successfully navigate the transition from elementary to middle school. This may include orientation sessions, peer mentoring, academic workshops, and social-emotional learning activities focused on adjustment strategies, organizational skills, and fostering a sense of belonging and resilience in their new educational environment.</t>
  </si>
  <si>
    <t>High School Transition</t>
  </si>
  <si>
    <t>Activities that are tailored to build the skills and confidence needed for students to successfully navigate the transition from middle to high school. This may include orientation sessions, peer mentoring, academic workshops, and social-emotional learning activities focused on adjustment strategies, organizational skills, and fostering a sense of belonging and resilience in their new educational environment.</t>
  </si>
  <si>
    <t>Providing additional library hours for student learning and families to access resources and technology.</t>
  </si>
  <si>
    <t>Individual or small group tutoring, including high-dosage tutoring, designed to help students accelerate their learning progress, catch up with their peers, meet learning standards, or generally succeed in school. These activities typically promote meaningful connections with school day instruction.</t>
  </si>
  <si>
    <t>Telecommunications &amp; 
Technology Education</t>
  </si>
  <si>
    <t>Activities whose primary focus is to teach youth to use video, sound, TV, and other media technology.</t>
  </si>
  <si>
    <t>Career Competencies &amp; Readiness</t>
  </si>
  <si>
    <t>CTE, Career, &amp; Connected Learning</t>
  </si>
  <si>
    <t>Well-Rounded Education Activities</t>
  </si>
  <si>
    <t>Activities whose primary purpose is to have youth learn about making a contribution to their community (e.g., service learning, planting a garden, etc.).</t>
  </si>
  <si>
    <t>Healthy &amp; Active Lifestyle</t>
  </si>
  <si>
    <t>Activities designed to protect or promote students through mental health and psychosocial supports. </t>
  </si>
  <si>
    <t>Activities intended to increase youth knowledge of nutrition, how to eat well and to promote healthy eating habits.</t>
  </si>
  <si>
    <t>Activity Type</t>
  </si>
  <si>
    <t>Activities that enrich the students’ lives by introducing them to topics and concepts that require them to use their critical thinking skills, imagination, and creativity. Activities are project-based, investigative, or inquiry-based and support students to become active, independent, and confident learners. Typically these activities engage students to gain advanced knowledge in a particular area, and allows learners who need an extra challenge in the class to remain engaged and interested in learning.</t>
  </si>
  <si>
    <t>Activities designed to enhance students' understanding and management of personal finances, including budgeting, saving, investing, and understanding credit. The focus should be on practical, post-school applications of financial concepts to equip students with the skills needed for financial independence and decision-making. Activities may include simulations, interactive budgeting exercises, and discussions on financial responsibility, aiming to foster financial literacy across all age groups.</t>
  </si>
  <si>
    <r>
      <rPr>
        <sz val="12"/>
        <color theme="1"/>
        <rFont val="Segoe UI Symbol"/>
        <family val="2"/>
      </rPr>
      <t>➜</t>
    </r>
    <r>
      <rPr>
        <sz val="12"/>
        <color theme="1"/>
        <rFont val="Calibri"/>
        <family val="2"/>
      </rPr>
      <t xml:space="preserve"> </t>
    </r>
    <r>
      <rPr>
        <b/>
        <u/>
        <sz val="12"/>
        <color rgb="FFC00000"/>
        <rFont val="Calibri"/>
        <family val="2"/>
      </rPr>
      <t>Must</t>
    </r>
    <r>
      <rPr>
        <sz val="12"/>
        <color theme="1"/>
        <rFont val="Calibri"/>
        <family val="2"/>
      </rPr>
      <t xml:space="preserve"> s</t>
    </r>
    <r>
      <rPr>
        <sz val="12"/>
        <rFont val="Calibri"/>
        <family val="2"/>
      </rPr>
      <t xml:space="preserve">upports students’ </t>
    </r>
    <r>
      <rPr>
        <b/>
        <sz val="12"/>
        <rFont val="Calibri"/>
        <family val="2"/>
      </rPr>
      <t>mental</t>
    </r>
    <r>
      <rPr>
        <sz val="12"/>
        <rFont val="Calibri"/>
        <family val="2"/>
      </rPr>
      <t xml:space="preserve">, </t>
    </r>
    <r>
      <rPr>
        <b/>
        <sz val="12"/>
        <rFont val="Calibri"/>
        <family val="2"/>
      </rPr>
      <t>emotional</t>
    </r>
    <r>
      <rPr>
        <sz val="12"/>
        <rFont val="Calibri"/>
        <family val="2"/>
      </rPr>
      <t xml:space="preserve">, and </t>
    </r>
    <r>
      <rPr>
        <b/>
        <sz val="12"/>
        <rFont val="Calibri"/>
        <family val="2"/>
      </rPr>
      <t>social well-being</t>
    </r>
  </si>
  <si>
    <r>
      <rPr>
        <sz val="12"/>
        <color theme="1"/>
        <rFont val="Segoe UI Symbol"/>
        <family val="2"/>
      </rPr>
      <t>➜</t>
    </r>
    <r>
      <rPr>
        <sz val="12"/>
        <color theme="1"/>
        <rFont val="Calibri"/>
        <family val="2"/>
      </rPr>
      <t xml:space="preserve"> </t>
    </r>
    <r>
      <rPr>
        <b/>
        <u/>
        <sz val="12"/>
        <color rgb="FFC00000"/>
        <rFont val="Calibri"/>
        <family val="2"/>
      </rPr>
      <t>Must</t>
    </r>
    <r>
      <rPr>
        <sz val="12"/>
        <color theme="1"/>
        <rFont val="Calibri"/>
        <family val="2"/>
      </rPr>
      <t xml:space="preserve"> incorporate </t>
    </r>
    <r>
      <rPr>
        <b/>
        <sz val="12"/>
        <color theme="1"/>
        <rFont val="Calibri"/>
        <family val="2"/>
      </rPr>
      <t>h</t>
    </r>
    <r>
      <rPr>
        <b/>
        <sz val="12"/>
        <rFont val="Calibri"/>
        <family val="2"/>
      </rPr>
      <t>ands-on</t>
    </r>
    <r>
      <rPr>
        <sz val="12"/>
        <rFont val="Calibri"/>
        <family val="2"/>
      </rPr>
      <t xml:space="preserve">, </t>
    </r>
    <r>
      <rPr>
        <b/>
        <sz val="12"/>
        <rFont val="Calibri"/>
        <family val="2"/>
      </rPr>
      <t>inquiry-based</t>
    </r>
    <r>
      <rPr>
        <sz val="12"/>
        <rFont val="Calibri"/>
        <family val="2"/>
      </rPr>
      <t xml:space="preserve">, and </t>
    </r>
    <r>
      <rPr>
        <b/>
        <sz val="12"/>
        <rFont val="Calibri"/>
        <family val="2"/>
      </rPr>
      <t>project-based learning</t>
    </r>
    <r>
      <rPr>
        <sz val="12"/>
        <rFont val="Calibri"/>
        <family val="2"/>
      </rPr>
      <t xml:space="preserve"> which may include access to the arts</t>
    </r>
  </si>
  <si>
    <r>
      <t xml:space="preserve">Responses should be </t>
    </r>
    <r>
      <rPr>
        <b/>
        <i/>
        <sz val="11"/>
        <color rgb="FFC00000"/>
        <rFont val="Calibri"/>
        <family val="2"/>
      </rPr>
      <t>250 words or less</t>
    </r>
    <r>
      <rPr>
        <b/>
        <i/>
        <sz val="11"/>
        <color theme="1"/>
        <rFont val="Calibri"/>
        <family val="2"/>
      </rPr>
      <t xml:space="preserve">. </t>
    </r>
    <r>
      <rPr>
        <i/>
        <sz val="11"/>
        <color theme="1"/>
        <rFont val="Calibri"/>
        <family val="2"/>
      </rPr>
      <t xml:space="preserve">Press Alt+Enter while typing in the cell to start a new line. </t>
    </r>
  </si>
  <si>
    <r>
      <t xml:space="preserve">Responses should be </t>
    </r>
    <r>
      <rPr>
        <b/>
        <i/>
        <sz val="11"/>
        <color rgb="FFC00000"/>
        <rFont val="Calibri"/>
        <family val="2"/>
      </rPr>
      <t>250 words or less</t>
    </r>
    <r>
      <rPr>
        <b/>
        <i/>
        <sz val="11"/>
        <color theme="1"/>
        <rFont val="Calibri"/>
        <family val="2"/>
      </rPr>
      <t xml:space="preserve">. </t>
    </r>
    <r>
      <rPr>
        <i/>
        <sz val="11"/>
        <color theme="1"/>
        <rFont val="Calibri"/>
        <family val="2"/>
      </rPr>
      <t>Press Alt+Enter while typing in the cell to start a new line.</t>
    </r>
  </si>
  <si>
    <t>engagement: accessible and engaging opportunities, co-creation and student interest, sense of belonging, and self-efficacy. These equity-driven constructs are foundational to high-quality</t>
  </si>
  <si>
    <r>
      <t xml:space="preserve">summer programs and the basis of the ODE Summer Learning Best Practice Guide and Companion Toolkit. </t>
    </r>
    <r>
      <rPr>
        <b/>
        <sz val="12"/>
        <color rgb="FFC00000"/>
        <rFont val="Calibri"/>
        <family val="2"/>
      </rPr>
      <t>ODE will host a webinar regarding the administration of this survey in June 2025.</t>
    </r>
  </si>
  <si>
    <r>
      <rPr>
        <b/>
        <sz val="12"/>
        <color rgb="FFC00000"/>
        <rFont val="Calibri"/>
        <family val="2"/>
      </rPr>
      <t xml:space="preserve">All State Summer Learning Programs </t>
    </r>
    <r>
      <rPr>
        <b/>
        <u/>
        <sz val="12"/>
        <color rgb="FFC00000"/>
        <rFont val="Calibri"/>
        <family val="2"/>
      </rPr>
      <t>MUST</t>
    </r>
    <r>
      <rPr>
        <b/>
        <sz val="12"/>
        <color rgb="FF000000"/>
        <rFont val="Calibri"/>
        <family val="2"/>
      </rPr>
      <t xml:space="preserve"> </t>
    </r>
    <r>
      <rPr>
        <b/>
        <sz val="12"/>
        <color rgb="FFC00000"/>
        <rFont val="Calibri"/>
        <family val="2"/>
      </rPr>
      <t xml:space="preserve">administer the </t>
    </r>
    <r>
      <rPr>
        <b/>
        <u/>
        <sz val="12"/>
        <color rgb="FFC00000"/>
        <rFont val="Calibri"/>
        <family val="2"/>
      </rPr>
      <t>ODE Elevating Student Voice Summer Survey</t>
    </r>
    <r>
      <rPr>
        <b/>
        <sz val="12"/>
        <color rgb="FF000000"/>
        <rFont val="Calibri"/>
        <family val="2"/>
      </rPr>
      <t xml:space="preserve">. </t>
    </r>
    <r>
      <rPr>
        <b/>
        <sz val="11"/>
        <color rgb="FF000000"/>
        <rFont val="Calibri"/>
        <family val="2"/>
      </rPr>
      <t>These student perception survey questions assess four areas of student</t>
    </r>
  </si>
  <si>
    <r>
      <rPr>
        <sz val="12"/>
        <color theme="1"/>
        <rFont val="Segoe UI Symbol"/>
        <family val="2"/>
      </rPr>
      <t>➜</t>
    </r>
    <r>
      <rPr>
        <sz val="12"/>
        <color theme="1"/>
        <rFont val="Calibri"/>
        <family val="2"/>
      </rPr>
      <t xml:space="preserve"> </t>
    </r>
    <r>
      <rPr>
        <b/>
        <u/>
        <sz val="12"/>
        <color rgb="FFC00000"/>
        <rFont val="Calibri"/>
        <family val="2"/>
      </rPr>
      <t>Must</t>
    </r>
    <r>
      <rPr>
        <sz val="12"/>
        <color theme="1"/>
        <rFont val="Calibri"/>
        <family val="2"/>
      </rPr>
      <t xml:space="preserve"> u</t>
    </r>
    <r>
      <rPr>
        <sz val="12"/>
        <rFont val="Calibri"/>
        <family val="2"/>
      </rPr>
      <t xml:space="preserve">se </t>
    </r>
    <r>
      <rPr>
        <b/>
        <sz val="12"/>
        <rFont val="Calibri"/>
        <family val="2"/>
      </rPr>
      <t>culturally</t>
    </r>
    <r>
      <rPr>
        <sz val="12"/>
        <rFont val="Calibri"/>
        <family val="2"/>
      </rPr>
      <t xml:space="preserve"> and </t>
    </r>
    <r>
      <rPr>
        <b/>
        <sz val="12"/>
        <rFont val="Calibri"/>
        <family val="2"/>
      </rPr>
      <t xml:space="preserve">linguistically responsive approaches </t>
    </r>
    <r>
      <rPr>
        <sz val="12"/>
        <rFont val="Calibri"/>
        <family val="2"/>
      </rPr>
      <t>to student academic success and well-being</t>
    </r>
  </si>
  <si>
    <r>
      <rPr>
        <sz val="12"/>
        <color theme="1"/>
        <rFont val="Segoe UI Symbol"/>
        <family val="2"/>
      </rPr>
      <t>➜</t>
    </r>
    <r>
      <rPr>
        <sz val="12"/>
        <color theme="1"/>
        <rFont val="Calibri"/>
        <family val="2"/>
      </rPr>
      <t xml:space="preserve"> </t>
    </r>
    <r>
      <rPr>
        <b/>
        <u/>
        <sz val="12"/>
        <color rgb="FFC00000"/>
        <rFont val="Calibri"/>
        <family val="2"/>
      </rPr>
      <t>Must</t>
    </r>
    <r>
      <rPr>
        <sz val="12"/>
        <color theme="1"/>
        <rFont val="Calibri"/>
        <family val="2"/>
      </rPr>
      <t xml:space="preserve"> </t>
    </r>
    <r>
      <rPr>
        <b/>
        <sz val="12"/>
        <color theme="1"/>
        <rFont val="Calibri"/>
        <family val="2"/>
      </rPr>
      <t>e</t>
    </r>
    <r>
      <rPr>
        <b/>
        <sz val="12"/>
        <rFont val="Calibri"/>
        <family val="2"/>
      </rPr>
      <t>ngage families as partners</t>
    </r>
    <r>
      <rPr>
        <sz val="12"/>
        <rFont val="Calibri"/>
        <family val="2"/>
      </rPr>
      <t xml:space="preserve"> in students’ academic success</t>
    </r>
  </si>
  <si>
    <r>
      <t xml:space="preserve">How will your program(s) plan to implement strategies that are culturally and linguistically responsive, particularly for focal student groups and their families? 
</t>
    </r>
    <r>
      <rPr>
        <b/>
        <i/>
        <sz val="11"/>
        <color rgb="FF000000"/>
        <rFont val="Calibri"/>
        <family val="2"/>
      </rPr>
      <t xml:space="preserve">Responses should be </t>
    </r>
    <r>
      <rPr>
        <b/>
        <i/>
        <sz val="11"/>
        <color rgb="FFC00000"/>
        <rFont val="Calibri"/>
        <family val="2"/>
      </rPr>
      <t>250 words or less</t>
    </r>
    <r>
      <rPr>
        <b/>
        <i/>
        <sz val="11"/>
        <color rgb="FF000000"/>
        <rFont val="Calibri"/>
        <family val="2"/>
      </rPr>
      <t xml:space="preserve">. </t>
    </r>
    <r>
      <rPr>
        <i/>
        <sz val="11"/>
        <color rgb="FF000000"/>
        <rFont val="Calibri"/>
        <family val="2"/>
      </rPr>
      <t xml:space="preserve">Press Alt+Enter while typing in the cell to start a new line. </t>
    </r>
  </si>
  <si>
    <r>
      <t xml:space="preserve">What other funding sources will be used to fund the summer program(s) in addition to the State Summer Learning Grant funds? 
</t>
    </r>
    <r>
      <rPr>
        <b/>
        <sz val="11"/>
        <color rgb="FFC00000"/>
        <rFont val="Calibri"/>
        <family val="2"/>
      </rPr>
      <t>Name the source and indicate the total amount budgeted for each additional source of funds to be used to fund the summer program(s) in the below table</t>
    </r>
    <r>
      <rPr>
        <b/>
        <sz val="11"/>
        <color theme="1"/>
        <rFont val="Calibri"/>
        <family val="2"/>
      </rPr>
      <t xml:space="preserve">. If no additional funds will be used, enter "None" in the </t>
    </r>
    <r>
      <rPr>
        <b/>
        <i/>
        <sz val="11"/>
        <color theme="1"/>
        <rFont val="Calibri"/>
        <family val="2"/>
      </rPr>
      <t>Fund Source 1</t>
    </r>
    <r>
      <rPr>
        <b/>
        <sz val="11"/>
        <color theme="1"/>
        <rFont val="Calibri"/>
        <family val="2"/>
      </rPr>
      <t xml:space="preserve"> column header.</t>
    </r>
  </si>
  <si>
    <r>
      <rPr>
        <b/>
        <sz val="11"/>
        <color rgb="FFC00000"/>
        <rFont val="Calibri"/>
        <family val="2"/>
      </rPr>
      <t xml:space="preserve">Please provide a </t>
    </r>
    <r>
      <rPr>
        <b/>
        <u/>
        <sz val="11"/>
        <color rgb="FFC00000"/>
        <rFont val="Calibri"/>
        <family val="2"/>
      </rPr>
      <t>very brief</t>
    </r>
    <r>
      <rPr>
        <b/>
        <sz val="11"/>
        <color rgb="FFC00000"/>
        <rFont val="Calibri"/>
        <family val="2"/>
      </rPr>
      <t xml:space="preserve"> explanation of how the funding sources indicated above will be braided to fund the summer program(s)</t>
    </r>
    <r>
      <rPr>
        <b/>
        <sz val="11"/>
        <color theme="1"/>
        <rFont val="Calibri"/>
        <family val="2"/>
      </rPr>
      <t xml:space="preserve">. 
If no additional funds will be used, enter "None" below. 
</t>
    </r>
    <r>
      <rPr>
        <b/>
        <i/>
        <sz val="11"/>
        <color theme="1"/>
        <rFont val="Calibri"/>
        <family val="2"/>
      </rPr>
      <t xml:space="preserve">Responses should be </t>
    </r>
    <r>
      <rPr>
        <b/>
        <i/>
        <sz val="11"/>
        <color rgb="FFC00000"/>
        <rFont val="Calibri"/>
        <family val="2"/>
      </rPr>
      <t>250 words or less</t>
    </r>
    <r>
      <rPr>
        <b/>
        <i/>
        <sz val="11"/>
        <color theme="1"/>
        <rFont val="Calibri"/>
        <family val="2"/>
      </rPr>
      <t xml:space="preserve">. </t>
    </r>
    <r>
      <rPr>
        <i/>
        <sz val="11"/>
        <color theme="1"/>
        <rFont val="Calibri"/>
        <family val="2"/>
      </rPr>
      <t xml:space="preserve">Press Alt+Enter while typing in the cell to start a new line. </t>
    </r>
  </si>
  <si>
    <t>[Enter Addt'l Fund Source 1]</t>
  </si>
  <si>
    <t>[Enter Addt'l Fund Source 2]</t>
  </si>
  <si>
    <t>[Enter Addt'l Fund Source 3]</t>
  </si>
  <si>
    <t>[Enter Addt'l Fund Source 4]</t>
  </si>
  <si>
    <t>[Enter Addt'l Fund Source 5]</t>
  </si>
  <si>
    <t>Total Program 
Funds</t>
  </si>
  <si>
    <t>Entity</t>
  </si>
  <si>
    <t>Consortium Member 1</t>
  </si>
  <si>
    <t>Consortium Member 2</t>
  </si>
  <si>
    <t>Consortium Member 3</t>
  </si>
  <si>
    <t>(enter amount)</t>
  </si>
  <si>
    <t>5.1 Total Grant Funds Accepted</t>
  </si>
  <si>
    <t>5.2 Additional Funding Sources</t>
  </si>
  <si>
    <t>5.3 Braided Funding Description</t>
  </si>
  <si>
    <t>Allocated</t>
  </si>
  <si>
    <t>Accepted</t>
  </si>
  <si>
    <t>Lead 
Applicant</t>
  </si>
  <si>
    <t>Amount</t>
  </si>
  <si>
    <t>Total 
Grant Funds</t>
  </si>
  <si>
    <r>
      <rPr>
        <b/>
        <sz val="11"/>
        <rFont val="Calibri"/>
        <family val="2"/>
      </rPr>
      <t xml:space="preserve">Enter the amount of your State Summer Learning Grant allocation you accept for your total grant amount. </t>
    </r>
    <r>
      <rPr>
        <b/>
        <sz val="11"/>
        <color rgb="FFC00000"/>
        <rFont val="Calibri"/>
        <family val="2"/>
      </rPr>
      <t xml:space="preserve">
</t>
    </r>
  </si>
  <si>
    <r>
      <t xml:space="preserve">*NOTE: Applicants are strongly encouraged to accept </t>
    </r>
    <r>
      <rPr>
        <b/>
        <u/>
        <sz val="11"/>
        <color rgb="FFC00000"/>
        <rFont val="Calibri"/>
        <family val="2"/>
      </rPr>
      <t>only</t>
    </r>
    <r>
      <rPr>
        <b/>
        <sz val="11"/>
        <color rgb="FFC00000"/>
        <rFont val="Calibri"/>
        <family val="2"/>
      </rPr>
      <t xml:space="preserve"> the amount of grant funds you </t>
    </r>
    <r>
      <rPr>
        <b/>
        <u/>
        <sz val="11"/>
        <color rgb="FFC00000"/>
        <rFont val="Calibri"/>
        <family val="2"/>
      </rPr>
      <t>reasonably expect to be able to spend</t>
    </r>
    <r>
      <rPr>
        <b/>
        <sz val="11"/>
        <color rgb="FFC00000"/>
        <rFont val="Calibri"/>
        <family val="2"/>
      </rPr>
      <t xml:space="preserve">. If you accept less than your allocation, the remaining funds will be </t>
    </r>
    <r>
      <rPr>
        <b/>
        <u/>
        <sz val="11"/>
        <color rgb="FFC00000"/>
        <rFont val="Calibri"/>
        <family val="2"/>
      </rPr>
      <t>permanently reallocated</t>
    </r>
    <r>
      <rPr>
        <b/>
        <sz val="11"/>
        <color rgb="FFC00000"/>
        <rFont val="Calibri"/>
        <family val="2"/>
      </rPr>
      <t xml:space="preserve"> to the next entity on the Waiting List.</t>
    </r>
  </si>
  <si>
    <r>
      <t xml:space="preserve">State Standard 
Targeted for Growth
</t>
    </r>
    <r>
      <rPr>
        <sz val="11"/>
        <color theme="1"/>
        <rFont val="Calibri"/>
        <family val="2"/>
      </rPr>
      <t xml:space="preserve">(ELA - Strand Level; </t>
    </r>
    <r>
      <rPr>
        <b/>
        <sz val="11"/>
        <color theme="1"/>
        <rFont val="Calibri"/>
        <family val="2"/>
      </rPr>
      <t xml:space="preserve">
</t>
    </r>
    <r>
      <rPr>
        <sz val="11"/>
        <color theme="1"/>
        <rFont val="Calibri"/>
        <family val="2"/>
      </rPr>
      <t>MTH/SCI - Domain Level)</t>
    </r>
  </si>
  <si>
    <t>N/A - Credit Recovery</t>
  </si>
  <si>
    <t>6 - Schedule</t>
  </si>
  <si>
    <t>3 - Youth Dev.</t>
  </si>
  <si>
    <t>Appendix A - Academic Enrichment: Measuring Academic Growth Examples</t>
  </si>
  <si>
    <r>
      <t xml:space="preserve">Eligible entities are required to have a pre-existing plan for summer learning. This ensures that entities applying for funding are prepared to implement a summer learning program in a short timeframe by previously engaging in planning. </t>
    </r>
    <r>
      <rPr>
        <b/>
        <sz val="11"/>
        <color rgb="FFC00000"/>
        <rFont val="Calibri"/>
        <family val="2"/>
      </rPr>
      <t>Applicants must provide documentation of a plan, such as but not limited to, the following:</t>
    </r>
  </si>
  <si>
    <r>
      <rPr>
        <b/>
        <sz val="11"/>
        <rFont val="Calibri"/>
        <family val="2"/>
      </rPr>
      <t xml:space="preserve">➜ </t>
    </r>
    <r>
      <rPr>
        <sz val="11"/>
        <rFont val="Calibri"/>
        <family val="2"/>
      </rPr>
      <t>An</t>
    </r>
    <r>
      <rPr>
        <b/>
        <sz val="11"/>
        <rFont val="Calibri"/>
        <family val="2"/>
      </rPr>
      <t xml:space="preserve"> Early Literacy Success Plan </t>
    </r>
    <r>
      <rPr>
        <sz val="11"/>
        <rFont val="Calibri"/>
        <family val="2"/>
      </rPr>
      <t xml:space="preserve">developed under </t>
    </r>
    <r>
      <rPr>
        <u/>
        <sz val="11"/>
        <color rgb="FF1A75BC"/>
        <rFont val="Calibri"/>
        <family val="2"/>
      </rPr>
      <t>ORS 327.831</t>
    </r>
    <r>
      <rPr>
        <sz val="11"/>
        <rFont val="Calibri"/>
        <family val="2"/>
      </rPr>
      <t xml:space="preserve"> to receive a grant under the Early Literacy Success School Grant program.</t>
    </r>
  </si>
  <si>
    <r>
      <rPr>
        <b/>
        <sz val="11"/>
        <rFont val="Calibri"/>
        <family val="2"/>
      </rPr>
      <t>➜</t>
    </r>
    <r>
      <rPr>
        <sz val="11"/>
        <rFont val="Calibri"/>
        <family val="2"/>
      </rPr>
      <t xml:space="preserve"> A </t>
    </r>
    <r>
      <rPr>
        <b/>
        <sz val="11"/>
        <rFont val="Calibri"/>
        <family val="2"/>
      </rPr>
      <t xml:space="preserve">High School Graduation and College and Career Readiness Plan </t>
    </r>
    <r>
      <rPr>
        <sz val="11"/>
        <rFont val="Calibri"/>
        <family val="2"/>
      </rPr>
      <t xml:space="preserve">developed under </t>
    </r>
    <r>
      <rPr>
        <u/>
        <sz val="11"/>
        <color rgb="FF1A75BC"/>
        <rFont val="Calibri"/>
        <family val="2"/>
      </rPr>
      <t>ORS 327.883</t>
    </r>
    <r>
      <rPr>
        <sz val="11"/>
        <rFont val="Calibri"/>
        <family val="2"/>
      </rPr>
      <t xml:space="preserve"> to support the transition to post-secondary paths.</t>
    </r>
  </si>
  <si>
    <r>
      <rPr>
        <b/>
        <sz val="11"/>
        <rFont val="Calibri"/>
        <family val="2"/>
      </rPr>
      <t xml:space="preserve">➜ </t>
    </r>
    <r>
      <rPr>
        <sz val="11"/>
        <rFont val="Calibri"/>
        <family val="2"/>
      </rPr>
      <t xml:space="preserve">A </t>
    </r>
    <r>
      <rPr>
        <b/>
        <sz val="11"/>
        <rFont val="Calibri"/>
        <family val="2"/>
      </rPr>
      <t>Student Investment Account Plan</t>
    </r>
    <r>
      <rPr>
        <sz val="11"/>
        <rFont val="Calibri"/>
        <family val="2"/>
      </rPr>
      <t xml:space="preserve"> developed under </t>
    </r>
    <r>
      <rPr>
        <u/>
        <sz val="11"/>
        <color theme="10"/>
        <rFont val="Calibri"/>
        <family val="2"/>
      </rPr>
      <t>ORS 327.185</t>
    </r>
    <r>
      <rPr>
        <sz val="11"/>
        <rFont val="Calibri"/>
        <family val="2"/>
      </rPr>
      <t xml:space="preserve"> to outline strategies for using Student Investment Account grants to boost educational outcomes.</t>
    </r>
  </si>
  <si>
    <r>
      <t xml:space="preserve">➜ </t>
    </r>
    <r>
      <rPr>
        <sz val="11"/>
        <color theme="1"/>
        <rFont val="Calibri"/>
        <family val="2"/>
      </rPr>
      <t>A</t>
    </r>
    <r>
      <rPr>
        <b/>
        <sz val="11"/>
        <color theme="1"/>
        <rFont val="Calibri"/>
        <family val="2"/>
      </rPr>
      <t xml:space="preserve"> Federally Funded Program Plan </t>
    </r>
    <r>
      <rPr>
        <sz val="11"/>
        <color theme="1"/>
        <rFont val="Calibri"/>
        <family val="2"/>
      </rPr>
      <t>required for receiving federal funds, including Titles I-A, I-C, IV-A, and IV-B, detailing the use of federal resources to meet educational goals.</t>
    </r>
  </si>
  <si>
    <r>
      <t xml:space="preserve">A plan does </t>
    </r>
    <r>
      <rPr>
        <b/>
        <u/>
        <sz val="11"/>
        <color rgb="FFC00000"/>
        <rFont val="Calibri"/>
        <family val="2"/>
      </rPr>
      <t>not</t>
    </r>
    <r>
      <rPr>
        <b/>
        <sz val="11"/>
        <color rgb="FFC00000"/>
        <rFont val="Calibri"/>
        <family val="2"/>
      </rPr>
      <t xml:space="preserve"> have to be funded to meet this requirement. However, an eligible entity must provide a plan or other documentation that demonstrates the entity is ready and able to run a successful summer learning program in 2025 that meets all the requirements under HB 2007.</t>
    </r>
  </si>
  <si>
    <t>7.3 Partner Role in Meeting Grant Goals</t>
  </si>
  <si>
    <t>7.3 Partner Role in Grant Goals</t>
  </si>
  <si>
    <t>manual selection from the dropdowns).</t>
  </si>
  <si>
    <t>7.2 Letter of Support from Partner</t>
  </si>
  <si>
    <r>
      <t xml:space="preserve">How will your program(s) intentionally identify and address the needs of students experiencing disabilities? </t>
    </r>
    <r>
      <rPr>
        <b/>
        <sz val="11"/>
        <color rgb="FFC00000"/>
        <rFont val="Calibri"/>
        <family val="2"/>
      </rPr>
      <t>Briefly describe</t>
    </r>
    <r>
      <rPr>
        <b/>
        <sz val="11"/>
        <color rgb="FF000000"/>
        <rFont val="Calibri"/>
        <family val="2"/>
      </rPr>
      <t xml:space="preserve"> your strategies for removing barriers to access, enhancing collaboration, and providing services aligned to grant goals within your summer learning program.
</t>
    </r>
    <r>
      <rPr>
        <b/>
        <i/>
        <sz val="11"/>
        <color rgb="FF000000"/>
        <rFont val="Calibri"/>
        <family val="2"/>
      </rPr>
      <t xml:space="preserve">Responses should be </t>
    </r>
    <r>
      <rPr>
        <b/>
        <i/>
        <sz val="11"/>
        <color rgb="FFC00000"/>
        <rFont val="Calibri"/>
        <family val="2"/>
      </rPr>
      <t>250 words or less</t>
    </r>
    <r>
      <rPr>
        <b/>
        <i/>
        <sz val="11"/>
        <color rgb="FF000000"/>
        <rFont val="Calibri"/>
        <family val="2"/>
      </rPr>
      <t>.</t>
    </r>
    <r>
      <rPr>
        <i/>
        <sz val="11"/>
        <color rgb="FF000000"/>
        <rFont val="Calibri"/>
        <family val="2"/>
      </rPr>
      <t xml:space="preserve"> Press Alt+Enter while typing in the cell to start a new line. </t>
    </r>
  </si>
  <si>
    <r>
      <rPr>
        <b/>
        <sz val="11"/>
        <color rgb="FFC00000"/>
        <rFont val="Calibri"/>
        <family val="2"/>
      </rPr>
      <t>Briefly describe</t>
    </r>
    <r>
      <rPr>
        <b/>
        <sz val="11"/>
        <color rgb="FF000000"/>
        <rFont val="Calibri"/>
        <family val="2"/>
      </rPr>
      <t xml:space="preserve"> how your partnering entity(ies) will support your entity with the grant requirements of providing literacy instruction, academic enrichment, and/or youth development. 
</t>
    </r>
    <r>
      <rPr>
        <b/>
        <i/>
        <sz val="11"/>
        <color rgb="FF000000"/>
        <rFont val="Calibri"/>
        <family val="2"/>
      </rPr>
      <t xml:space="preserve">Responses should be </t>
    </r>
    <r>
      <rPr>
        <b/>
        <i/>
        <sz val="11"/>
        <color rgb="FFC00000"/>
        <rFont val="Calibri"/>
        <family val="2"/>
      </rPr>
      <t>250 words or less</t>
    </r>
    <r>
      <rPr>
        <b/>
        <i/>
        <sz val="11"/>
        <color rgb="FF000000"/>
        <rFont val="Calibri"/>
        <family val="2"/>
      </rPr>
      <t xml:space="preserve">. </t>
    </r>
    <r>
      <rPr>
        <i/>
        <sz val="11"/>
        <color rgb="FF000000"/>
        <rFont val="Calibri"/>
        <family val="2"/>
      </rPr>
      <t xml:space="preserve">Press Alt+Enter while typing in the cell to start a new line. </t>
    </r>
  </si>
  <si>
    <t xml:space="preserve">No, we don't have capacity to host a site visit this summer. </t>
  </si>
  <si>
    <t>2.2 Measuring Academic Growth</t>
  </si>
  <si>
    <r>
      <rPr>
        <i/>
        <sz val="10"/>
        <color theme="1"/>
        <rFont val="Calibri"/>
        <family val="2"/>
      </rPr>
      <t xml:space="preserve">This field is included for information only and not meant to be completed at this time. </t>
    </r>
    <r>
      <rPr>
        <sz val="11"/>
        <color theme="1"/>
        <rFont val="Calibri"/>
        <family val="2"/>
      </rPr>
      <t xml:space="preserve">
</t>
    </r>
    <r>
      <rPr>
        <b/>
        <sz val="11"/>
        <color theme="1"/>
        <rFont val="Calibri"/>
        <family val="2"/>
      </rPr>
      <t xml:space="preserve">Please note that this field 
</t>
    </r>
    <r>
      <rPr>
        <b/>
        <u/>
        <sz val="11"/>
        <color rgb="FFC00000"/>
        <rFont val="Calibri"/>
        <family val="2"/>
      </rPr>
      <t>will be required</t>
    </r>
    <r>
      <rPr>
        <b/>
        <sz val="11"/>
        <rFont val="Calibri"/>
        <family val="2"/>
      </rPr>
      <t xml:space="preserve"> in the </t>
    </r>
    <r>
      <rPr>
        <b/>
        <sz val="11"/>
        <color rgb="FFC00000"/>
        <rFont val="Calibri"/>
        <family val="2"/>
      </rPr>
      <t>Final Report</t>
    </r>
    <r>
      <rPr>
        <b/>
        <sz val="11"/>
        <color theme="1"/>
        <rFont val="Calibri"/>
        <family val="2"/>
      </rPr>
      <t xml:space="preserve"> due </t>
    </r>
    <r>
      <rPr>
        <b/>
        <sz val="11"/>
        <color rgb="FFC00000"/>
        <rFont val="Calibri"/>
        <family val="2"/>
      </rPr>
      <t>November 14</t>
    </r>
    <r>
      <rPr>
        <b/>
        <sz val="11"/>
        <color theme="1"/>
        <rFont val="Calibri"/>
        <family val="2"/>
      </rPr>
      <t>.</t>
    </r>
  </si>
  <si>
    <r>
      <t xml:space="preserve">Instructional Plan and Evidence-Based Strategies
</t>
    </r>
    <r>
      <rPr>
        <sz val="11"/>
        <color theme="1"/>
        <rFont val="Calibri"/>
        <family val="2"/>
      </rPr>
      <t>(Describe how program will use evidence-based curriculum, instructional strategies, and research-aligned practices to support student growth. Include key conditions like student/teacher ratio and dosage.)</t>
    </r>
  </si>
  <si>
    <t>By the end of the summer program, 72% of participating students in grades 1-3 demonstrated measurable growth from pre- to post-assessment in at least two foundational reading skill areas, showing an average gain of 18 percentage points in decoding accuracy and 15 correct words per minute in oral reading fluency.</t>
  </si>
  <si>
    <t>78% of students demonstrated measurable growth in summary writing and inferencing skills as evidenced by rubric-based pre- and post-assessments aligned to Oregon ELA Standards for Reading Literature.</t>
  </si>
  <si>
    <t>At least 90% of high school students enrolled in summer credit recovery will earn one or more credits toward graduation, with coursework aligned to Oregon State Standards and verified through course completion assessments or proficiency demonstrations.</t>
  </si>
  <si>
    <t>92% of high school students enrolled in summer credit recovery successfully earned one or more credits toward graduation through completion of standards-aligned coursework or proficiency demonstration.</t>
  </si>
  <si>
    <t>Credit 
Recovery</t>
  </si>
  <si>
    <t>Middle 
School 
(6-8)</t>
  </si>
  <si>
    <t>High 
School 
(9-12)</t>
  </si>
  <si>
    <t>Elementary 
School 
(Pre-K-5)</t>
  </si>
  <si>
    <r>
      <rPr>
        <b/>
        <sz val="11"/>
        <color theme="1"/>
        <rFont val="Calibri"/>
        <family val="2"/>
      </rPr>
      <t>*Curriculum/Program:</t>
    </r>
    <r>
      <rPr>
        <sz val="11"/>
        <color theme="1"/>
        <rFont val="Calibri"/>
        <family val="2"/>
      </rPr>
      <t xml:space="preserve"> Students will engage in standards-aligned credit recovery coursework approved by the district. Credit-bearing modules and/or proficiency demonstrations will be based on Oregon high school academic content standards for graduation.
</t>
    </r>
    <r>
      <rPr>
        <b/>
        <sz val="11"/>
        <color theme="1"/>
        <rFont val="Calibri"/>
        <family val="2"/>
      </rPr>
      <t>*Instructional Strategies:</t>
    </r>
    <r>
      <rPr>
        <sz val="11"/>
        <color theme="1"/>
        <rFont val="Calibri"/>
        <family val="2"/>
      </rPr>
      <t xml:space="preserve"> Students will work through targeted learning modules with embedded supports, such as content scaffolding, tutoring assistance, and standards-based proficiency demonstrations to verify mastery of course objectives.
</t>
    </r>
    <r>
      <rPr>
        <b/>
        <sz val="11"/>
        <color theme="1"/>
        <rFont val="Calibri"/>
        <family val="2"/>
      </rPr>
      <t>*Program Delivery:</t>
    </r>
    <r>
      <rPr>
        <sz val="11"/>
        <color theme="1"/>
        <rFont val="Calibri"/>
        <family val="2"/>
      </rPr>
      <t xml:space="preserve"> Students will attend daily instructional blocks or scheduled online coursework sessions, with individualized learning plans developed based on each student’s credit needs. Staffing will include licensed teachers and/or credit recovery specialists who monitor progress and provide interventions as needed.
</t>
    </r>
    <r>
      <rPr>
        <b/>
        <sz val="11"/>
        <color theme="1"/>
        <rFont val="Calibri"/>
        <family val="2"/>
      </rPr>
      <t xml:space="preserve">*Progress Monitoring: </t>
    </r>
    <r>
      <rPr>
        <sz val="11"/>
        <color theme="1"/>
        <rFont val="Calibri"/>
        <family val="2"/>
      </rPr>
      <t>Student progress will be monitored weekly through course assessment scores, completed assignments, and proficiency demonstrations. Students must complete all module requirements or pass required assessments to earn credit. Program completion will be verified through transcript updates by the district registrar.</t>
    </r>
  </si>
  <si>
    <r>
      <rPr>
        <b/>
        <sz val="11"/>
        <color theme="1"/>
        <rFont val="Calibri"/>
        <family val="2"/>
      </rPr>
      <t xml:space="preserve">*Curriculum/Program: </t>
    </r>
    <r>
      <rPr>
        <sz val="11"/>
        <color theme="1"/>
        <rFont val="Calibri"/>
        <family val="2"/>
      </rPr>
      <t xml:space="preserve">Using school-year adopted reading curriculum supplemented with explicit strategy instruction based on research from the What Works Clearinghouse (WWC) practice guide for adolescent literacy. Instruction is aligned to Oregon ELA Standards for Reading Literature (RL.6.2, RL.7.2, RL.8.2).
</t>
    </r>
    <r>
      <rPr>
        <b/>
        <sz val="11"/>
        <color theme="1"/>
        <rFont val="Calibri"/>
        <family val="2"/>
      </rPr>
      <t xml:space="preserve">*Instructional Strategies: </t>
    </r>
    <r>
      <rPr>
        <sz val="11"/>
        <color theme="1"/>
        <rFont val="Calibri"/>
        <family val="2"/>
      </rPr>
      <t xml:space="preserve">Students will receive explicit instruction in summarization and inferencing strategies, including modeling, guided practice, and independent application with text-based evidence. Writing summaries and answering inference questions using direct textual support will occur weekly.
</t>
    </r>
    <r>
      <rPr>
        <b/>
        <sz val="11"/>
        <color theme="1"/>
        <rFont val="Calibri"/>
        <family val="2"/>
      </rPr>
      <t xml:space="preserve">*Program Delivery: </t>
    </r>
    <r>
      <rPr>
        <sz val="11"/>
        <color theme="1"/>
        <rFont val="Calibri"/>
        <family val="2"/>
      </rPr>
      <t xml:space="preserve">Students will participate in at least 45-60 minutes of reading and writing-focused instruction daily, 4-5 days per week. Instruction will occur in small groups (5-7 students per group) facilitated by licensed teachers or trained educational assistants.
</t>
    </r>
    <r>
      <rPr>
        <b/>
        <sz val="11"/>
        <color theme="1"/>
        <rFont val="Calibri"/>
        <family val="2"/>
      </rPr>
      <t xml:space="preserve">*Progress Monitoring: </t>
    </r>
    <r>
      <rPr>
        <sz val="11"/>
        <color theme="1"/>
        <rFont val="Calibri"/>
        <family val="2"/>
      </rPr>
      <t>Student learning will be monitored through weekly formative assessments (e.g., summary writing samples scored with standards-based rubrics) and reteaching loops as needed. Pre- and post-assessments aligned to RL standards will measure overall growth.</t>
    </r>
  </si>
  <si>
    <r>
      <rPr>
        <b/>
        <sz val="11"/>
        <rFont val="Calibri"/>
        <family val="2"/>
      </rPr>
      <t>*Curriculum/Program:</t>
    </r>
    <r>
      <rPr>
        <sz val="11"/>
        <rFont val="Calibri"/>
        <family val="2"/>
      </rPr>
      <t xml:space="preserve"> Using Enhanced Core Reading Instruction (ECRI), a research-based intervention program developed at the University of Oregon that provides explicit, systematic instruction in foundational reading skills. ECRI is designed to intensify core reading instruction and has demonstrated positive impacts on reading achievement, with studies showing an average effect size of +0.27 on standardized measures.
</t>
    </r>
    <r>
      <rPr>
        <b/>
        <sz val="11"/>
        <rFont val="Calibri"/>
        <family val="2"/>
      </rPr>
      <t>*Instructional Strategies:</t>
    </r>
    <r>
      <rPr>
        <sz val="11"/>
        <rFont val="Calibri"/>
        <family val="2"/>
      </rPr>
      <t xml:space="preserve"> Daily explicit instruction in phonemic awareness, phonics, and fluency using structured routines, scaffolded practice, and immediate feedback to support mastery of key skills.
</t>
    </r>
    <r>
      <rPr>
        <b/>
        <sz val="11"/>
        <rFont val="Calibri"/>
        <family val="2"/>
      </rPr>
      <t>*Program Delivery:</t>
    </r>
    <r>
      <rPr>
        <sz val="11"/>
        <rFont val="Calibri"/>
        <family val="2"/>
      </rPr>
      <t xml:space="preserve"> 60 minutes of instruction daily, 5 days per week, in small groups (4-5 students) led by trained teachers using scripted, research-based lessons.
</t>
    </r>
    <r>
      <rPr>
        <b/>
        <sz val="11"/>
        <rFont val="Calibri"/>
        <family val="2"/>
      </rPr>
      <t xml:space="preserve">*Progress Monitoring: </t>
    </r>
    <r>
      <rPr>
        <sz val="11"/>
        <rFont val="Calibri"/>
        <family val="2"/>
      </rPr>
      <t>Weekly curriculum-embedded skill assessments and lesson-based checks to monitor progress; pre- and post-assessments aligned to foundational reading standards to measure growth.</t>
    </r>
  </si>
  <si>
    <r>
      <rPr>
        <b/>
        <i/>
        <sz val="11"/>
        <color theme="1" tint="0.34998626667073579"/>
        <rFont val="Calibri"/>
        <family val="2"/>
      </rPr>
      <t>*Curriculum/Program:</t>
    </r>
    <r>
      <rPr>
        <i/>
        <sz val="11"/>
        <color theme="1" tint="0.34998626667073579"/>
        <rFont val="Calibri"/>
        <family val="2"/>
      </rPr>
      <t xml:space="preserve"> Using Enhanced Core Reading Instruction (ECRI), a research-based intervention program developed at the University of Oregon that provides explicit, systematic instruction in foundational reading skills. ECRI is designed to intensify core reading instruction and has demonstrated positive impacts on reading achievement, with studies showing an average effect size of +0.27 on standardized measures.
</t>
    </r>
    <r>
      <rPr>
        <b/>
        <i/>
        <sz val="11"/>
        <color theme="1" tint="0.34998626667073579"/>
        <rFont val="Calibri"/>
        <family val="2"/>
      </rPr>
      <t>*Instructional Strategies:</t>
    </r>
    <r>
      <rPr>
        <i/>
        <sz val="11"/>
        <color theme="1" tint="0.34998626667073579"/>
        <rFont val="Calibri"/>
        <family val="2"/>
      </rPr>
      <t xml:space="preserve"> Daily explicit instruction in phonemic awareness, phonics, and fluency using structured routines, scaffolded practice, and immediate feedback to support mastery of key skills.
</t>
    </r>
    <r>
      <rPr>
        <b/>
        <i/>
        <sz val="11"/>
        <color theme="1" tint="0.34998626667073579"/>
        <rFont val="Calibri"/>
        <family val="2"/>
      </rPr>
      <t>*Program Delivery:</t>
    </r>
    <r>
      <rPr>
        <i/>
        <sz val="11"/>
        <color theme="1" tint="0.34998626667073579"/>
        <rFont val="Calibri"/>
        <family val="2"/>
      </rPr>
      <t xml:space="preserve"> 60 minutes of instruction daily, 5 days per week, in small groups (4-5 students) led by trained teachers using scripted, research-based lessons.
</t>
    </r>
    <r>
      <rPr>
        <b/>
        <i/>
        <sz val="11"/>
        <color theme="1" tint="0.34998626667073579"/>
        <rFont val="Calibri"/>
        <family val="2"/>
      </rPr>
      <t xml:space="preserve">*Progress Monitoring: </t>
    </r>
    <r>
      <rPr>
        <i/>
        <sz val="11"/>
        <color theme="1" tint="0.34998626667073579"/>
        <rFont val="Calibri"/>
        <family val="2"/>
      </rPr>
      <t>Weekly curriculum-embedded skill assessments and lesson-based checks to monitor progress; pre- and post-assessments aligned to foundational reading standards to measure growth.</t>
    </r>
  </si>
  <si>
    <r>
      <rPr>
        <b/>
        <u/>
        <sz val="11"/>
        <color rgb="FFC00000"/>
        <rFont val="Calibri"/>
        <family val="2"/>
      </rPr>
      <t>Response must include the following elements</t>
    </r>
    <r>
      <rPr>
        <b/>
        <sz val="11"/>
        <color rgb="FFC00000"/>
        <rFont val="Calibri"/>
        <family val="2"/>
      </rPr>
      <t>:</t>
    </r>
    <r>
      <rPr>
        <sz val="11"/>
        <color theme="1"/>
        <rFont val="Calibri"/>
        <family val="2"/>
      </rPr>
      <t xml:space="preserve">
</t>
    </r>
    <r>
      <rPr>
        <b/>
        <sz val="11"/>
        <color theme="1"/>
        <rFont val="Calibri"/>
        <family val="2"/>
      </rPr>
      <t>*Curriculum/Program:</t>
    </r>
    <r>
      <rPr>
        <sz val="11"/>
        <color theme="1"/>
        <rFont val="Calibri"/>
        <family val="2"/>
      </rPr>
      <t xml:space="preserve"> Identify the evidence-based curriculum, intervention, or instructional program being used. Programs should demonstrate strong research evidence of effectiveness, including moderate to large effect sizes where available. Applicants are encouraged to reference the resources chosen such as the What Works Clearinghouse (WWC) to select programs with proven positive effects on foundational reading and language skills.
</t>
    </r>
    <r>
      <rPr>
        <b/>
        <sz val="11"/>
        <color theme="1"/>
        <rFont val="Calibri"/>
        <family val="2"/>
      </rPr>
      <t xml:space="preserve">*Instructional Strategies: </t>
    </r>
    <r>
      <rPr>
        <sz val="11"/>
        <color theme="1"/>
        <rFont val="Calibri"/>
        <family val="2"/>
      </rPr>
      <t xml:space="preserve">Name specific research-based instructional practices that will be implemented (e.g., explicit phonics instruction, small group comprehension strategy instruction, scaffolded writing support).
</t>
    </r>
    <r>
      <rPr>
        <b/>
        <sz val="11"/>
        <color theme="1"/>
        <rFont val="Calibri"/>
        <family val="2"/>
      </rPr>
      <t xml:space="preserve">*Program Delivery: </t>
    </r>
    <r>
      <rPr>
        <sz val="11"/>
        <color theme="1"/>
        <rFont val="Calibri"/>
        <family val="2"/>
      </rPr>
      <t xml:space="preserve">Provide key program details including instructional minutes per day, number of days per week, group size, staffing structure, and mode of instruction (in-person, hybrid, or online).
</t>
    </r>
    <r>
      <rPr>
        <b/>
        <sz val="11"/>
        <color theme="1"/>
        <rFont val="Calibri"/>
        <family val="2"/>
      </rPr>
      <t xml:space="preserve">*Progress Monitoring: </t>
    </r>
    <r>
      <rPr>
        <sz val="11"/>
        <color theme="1"/>
        <rFont val="Calibri"/>
        <family val="2"/>
      </rPr>
      <t>Describe how you will monitor student progress during the program (e.g., weekly formative assessments, skill checks, embedded curriculum assessments).</t>
    </r>
  </si>
  <si>
    <t>Adaptive Learning 
Platform</t>
  </si>
  <si>
    <r>
      <rPr>
        <b/>
        <u/>
        <sz val="11"/>
        <color rgb="FFC00000"/>
        <rFont val="Calibri"/>
        <family val="2"/>
      </rPr>
      <t>Select one of the provided options</t>
    </r>
    <r>
      <rPr>
        <b/>
        <sz val="11"/>
        <color rgb="FFC00000"/>
        <rFont val="Calibri"/>
        <family val="2"/>
      </rPr>
      <t xml:space="preserve">:
</t>
    </r>
    <r>
      <rPr>
        <sz val="11"/>
        <rFont val="Calibri"/>
        <family val="2"/>
      </rPr>
      <t>Literacy/ Language Arts;
 Mathematics; 
Science; 
Credit 
Recovery</t>
    </r>
  </si>
  <si>
    <r>
      <rPr>
        <b/>
        <u/>
        <sz val="11"/>
        <color rgb="FFC00000"/>
        <rFont val="Calibri"/>
        <family val="2"/>
      </rPr>
      <t>Select one 
of the provided options</t>
    </r>
    <r>
      <rPr>
        <b/>
        <sz val="11"/>
        <color rgb="FFC00000"/>
        <rFont val="Calibri"/>
        <family val="2"/>
      </rPr>
      <t xml:space="preserve">:
</t>
    </r>
    <r>
      <rPr>
        <sz val="11"/>
        <rFont val="Calibri"/>
        <family val="2"/>
      </rPr>
      <t>Elementary 
School 
(Pre-K-5); 
Middle 
School 
(6-8); 
High 
School 
(9-12)</t>
    </r>
  </si>
  <si>
    <t>Select one from the provided list of state standards</t>
  </si>
  <si>
    <t>Performance Measure Definitions</t>
  </si>
  <si>
    <t>Definition</t>
  </si>
  <si>
    <t>Performance Measure</t>
  </si>
  <si>
    <t>Curriculum-based assessments administered before and after instruction to measure student growth in skills and standards explicitly taught during the program. Pre-tests establish a baseline; post-tests measure growth achieved by the end of the program. Assessments must align to the curriculum and be designed to provide valid and reliable growth data.</t>
  </si>
  <si>
    <t>An assessment that measures student proficiency in a discrete literacy skill or subskill (e.g., phonemic awareness, decoding, fluency, or comprehension strategies) tied to a specific strand or substrand of the state standards. These assessments capture growth in foundational reading and language skills essential for overall literacy development.</t>
  </si>
  <si>
    <t>A standardized tool outlining clear criteria and performance levels for evaluating student work such as writing, speaking, or integrated literacy tasks. Rubrics must align to grade-level standards and be calibrated to ensure consistent scoring across evaluators. Growth is demonstrated through progress across rubric performance levels.</t>
  </si>
  <si>
    <t>An online instructional system that adjusts content and questions in real time based on a student's responses. Adaptive platforms provide ongoing, embedded data on student progress toward literacy standards and skill development. Programs must ensure selected platforms measure a range of foundational and comprehension skills and are aligned to grade-level expectations.</t>
  </si>
  <si>
    <t>An assessment delivered digitally through a computer or tablet that measures student performance against program goals and grade-level literacy standards. Assessments must be valid, reliable, and capable of demonstrating student growth over the summer program timeframe.</t>
  </si>
  <si>
    <t>An authentic task or project that requires students to apply reading, writing, speaking, or listening skills in a real-world or simulated context. Student work is evaluated using a rubric or checklist aligned to grade-level literacy standards. Performance tasks demonstrate students' ability to integrate and apply multiple literacy skills.</t>
  </si>
  <si>
    <t>Applicable primarily to secondary programs, this refers to students earning partial or full academic credit for successful completion of coursework or competency-based assessments aligned to state standards. For literacy programs, earned credit must reflect mastery of reading, writing, or communication standards associated with the course.</t>
  </si>
  <si>
    <r>
      <t>Note:</t>
    </r>
    <r>
      <rPr>
        <sz val="11"/>
        <color rgb="FF000000"/>
        <rFont val="Calibri"/>
        <family val="2"/>
      </rPr>
      <t xml:space="preserve"> The below definitions are geared toward measuring student growth in literacy and language arts, as required by HB 2007. However, the same performance measures can be adapted across other academic content areas as needed.</t>
    </r>
  </si>
  <si>
    <r>
      <t xml:space="preserve">An example response is included in the first row of the table. </t>
    </r>
    <r>
      <rPr>
        <b/>
        <i/>
        <sz val="11"/>
        <color rgb="FFC00000"/>
        <rFont val="Calibri"/>
        <family val="2"/>
      </rPr>
      <t>Additional instructions and examples are included on the '</t>
    </r>
    <r>
      <rPr>
        <b/>
        <i/>
        <u/>
        <sz val="11"/>
        <color rgb="FF1A75BC"/>
        <rFont val="Calibri"/>
        <family val="2"/>
      </rPr>
      <t>Appendix A</t>
    </r>
    <r>
      <rPr>
        <b/>
        <i/>
        <sz val="11"/>
        <color rgb="FFC00000"/>
        <rFont val="Calibri"/>
        <family val="2"/>
      </rPr>
      <t>' tab.</t>
    </r>
  </si>
  <si>
    <r>
      <rPr>
        <b/>
        <u/>
        <sz val="11"/>
        <color rgb="FFC00000"/>
        <rFont val="Calibri"/>
        <family val="2"/>
      </rPr>
      <t>Select one of the provided options</t>
    </r>
    <r>
      <rPr>
        <b/>
        <sz val="11"/>
        <color rgb="FFC00000"/>
        <rFont val="Calibri"/>
        <family val="2"/>
      </rPr>
      <t xml:space="preserve">:
</t>
    </r>
    <r>
      <rPr>
        <sz val="11"/>
        <rFont val="Calibri"/>
        <family val="2"/>
      </rPr>
      <t>Curriculum-Based Pre and Post Testing; 
Skill-Specific Assessment; 
Scoring Rubric; 
Adaptive Learning 
Platform; 
Computer-Based Assessment System; 
Performance Tasks; 
Credits Earned</t>
    </r>
  </si>
  <si>
    <t>3.1 Embedding Literacy Development Across Summer Enrichment Experiences</t>
  </si>
  <si>
    <t>during a career exploration unit).</t>
  </si>
  <si>
    <t>Summer enrichment programs provide powerful opportunities to extend literacy development beyond traditional reading instruction. Applicants must describe how they will purposefully align</t>
  </si>
  <si>
    <t>enrichment activities (e.g., STEM, arts, career exploration, project-based learning) with literacy goals and Oregon’s English Language Arts (ELA) Standards.</t>
  </si>
  <si>
    <r>
      <rPr>
        <b/>
        <sz val="11"/>
        <color rgb="FFC00000"/>
        <rFont val="Calibri"/>
        <family val="2"/>
      </rPr>
      <t>clusters) that your enrichment activities will support</t>
    </r>
    <r>
      <rPr>
        <b/>
        <sz val="11"/>
        <color theme="1"/>
        <rFont val="Calibri"/>
        <family val="2"/>
      </rPr>
      <t xml:space="preserve"> </t>
    </r>
    <r>
      <rPr>
        <i/>
        <sz val="11"/>
        <color theme="1"/>
        <rFont val="Calibri"/>
        <family val="2"/>
      </rPr>
      <t>(e.g., informational text analysis, presenting knowledge and ideas, research skills)</t>
    </r>
    <r>
      <rPr>
        <b/>
        <sz val="11"/>
        <color theme="1"/>
        <rFont val="Calibri"/>
        <family val="2"/>
      </rPr>
      <t>.</t>
    </r>
  </si>
  <si>
    <t>co-leader, site coordinator, or other role that closely coordinates with the Program Director.</t>
  </si>
  <si>
    <t>2.1 Data-Driven Recruitment and Priority Content Area Determination</t>
  </si>
  <si>
    <r>
      <t>Program Design and Goals:</t>
    </r>
    <r>
      <rPr>
        <sz val="11"/>
        <color theme="1"/>
        <rFont val="Calibri"/>
        <family val="2"/>
      </rPr>
      <t xml:space="preserve"> The summer learning program will be designed explicitly to meet all stated grant goals, ensuring alignment with the educational objectives of HB 2007.</t>
    </r>
  </si>
  <si>
    <r>
      <t xml:space="preserve">Program Duration: </t>
    </r>
    <r>
      <rPr>
        <sz val="11"/>
        <color theme="1"/>
        <rFont val="Calibri"/>
        <family val="2"/>
      </rPr>
      <t>The program will provide a minimum of 80 continuous hours of programming (or 30 hours for incoming kindergarten programs), offering substantial engagement for the students served.</t>
    </r>
  </si>
  <si>
    <r>
      <t xml:space="preserve">State Summer Learning Grantees are </t>
    </r>
    <r>
      <rPr>
        <b/>
        <sz val="12"/>
        <color rgb="FFC00000"/>
        <rFont val="Calibri"/>
        <family val="2"/>
      </rPr>
      <t>required</t>
    </r>
    <r>
      <rPr>
        <b/>
        <sz val="12"/>
        <color theme="1"/>
        <rFont val="Calibri"/>
        <family val="2"/>
      </rPr>
      <t xml:space="preserve"> to submit a </t>
    </r>
    <r>
      <rPr>
        <b/>
        <sz val="12"/>
        <color rgb="FFC00000"/>
        <rFont val="Calibri"/>
        <family val="2"/>
      </rPr>
      <t>Final Report</t>
    </r>
    <r>
      <rPr>
        <b/>
        <sz val="12"/>
        <color theme="1"/>
        <rFont val="Calibri"/>
        <family val="2"/>
      </rPr>
      <t xml:space="preserve"> no later than </t>
    </r>
    <r>
      <rPr>
        <b/>
        <sz val="12"/>
        <color rgb="FFC00000"/>
        <rFont val="Calibri"/>
        <family val="2"/>
      </rPr>
      <t>November 14, 2025</t>
    </r>
  </si>
  <si>
    <r>
      <t xml:space="preserve">Types and number of activities offered, including number of hours for each activity </t>
    </r>
    <r>
      <rPr>
        <i/>
        <sz val="11"/>
        <color theme="1"/>
        <rFont val="Calibri"/>
        <family val="2"/>
      </rPr>
      <t>(based on list of activities on '3 - Youth Dev.' tab)</t>
    </r>
  </si>
  <si>
    <r>
      <t>Assessment of academic growth in each of the grant's academic content focus areas</t>
    </r>
    <r>
      <rPr>
        <sz val="11"/>
        <color theme="1"/>
        <rFont val="Calibri"/>
        <family val="2"/>
      </rPr>
      <t xml:space="preserve"> (language arts, math, science, and/or credit recovery) </t>
    </r>
    <r>
      <rPr>
        <b/>
        <sz val="11"/>
        <color theme="1"/>
        <rFont val="Calibri"/>
        <family val="2"/>
      </rPr>
      <t xml:space="preserve">provided for each grade band </t>
    </r>
    <r>
      <rPr>
        <sz val="11"/>
        <color theme="1"/>
        <rFont val="Calibri"/>
        <family val="2"/>
      </rPr>
      <t>(elementary, middle, high)</t>
    </r>
    <r>
      <rPr>
        <b/>
        <sz val="11"/>
        <color theme="1"/>
        <rFont val="Calibri"/>
        <family val="2"/>
      </rPr>
      <t xml:space="preserve"> served;</t>
    </r>
  </si>
  <si>
    <t>Student perception surveys of the summer learning program;</t>
  </si>
  <si>
    <t>The identification of any successful activities or strategies and of any activities or strategies that may need to be modified; and</t>
  </si>
  <si>
    <t>Qualitative data and stories of impact for the summer learning program.</t>
  </si>
  <si>
    <t>1.2 Applicant Contact Information</t>
  </si>
  <si>
    <t>Section 4 - Equitable Access, Outreach, and Family Engagement</t>
  </si>
  <si>
    <t>Section 8 - Assurances</t>
  </si>
  <si>
    <t>Section 7 - Additional Documents Required for Submission</t>
  </si>
  <si>
    <t>Section 5 - Program Budget</t>
  </si>
  <si>
    <t>Section 3 - Youth Development</t>
  </si>
  <si>
    <t>Section 2 - Academic Enrichment</t>
  </si>
  <si>
    <t>Section 1 - Applicant Information</t>
  </si>
  <si>
    <t>ODE.SummerLearning@ode.oregon.gov</t>
  </si>
  <si>
    <r>
      <rPr>
        <b/>
        <sz val="12"/>
        <rFont val="Calibri"/>
        <family val="2"/>
      </rPr>
      <t>Submit the completed Application Form (</t>
    </r>
    <r>
      <rPr>
        <b/>
        <sz val="12"/>
        <color rgb="FFC00000"/>
        <rFont val="Calibri"/>
        <family val="2"/>
      </rPr>
      <t>in Excel format</t>
    </r>
    <r>
      <rPr>
        <b/>
        <sz val="12"/>
        <rFont val="Calibri"/>
        <family val="2"/>
      </rPr>
      <t>) and required Supporting Documents to:</t>
    </r>
  </si>
  <si>
    <r>
      <t xml:space="preserve">corresponding section of the application has been filled in </t>
    </r>
    <r>
      <rPr>
        <b/>
        <i/>
        <sz val="11"/>
        <color theme="1"/>
        <rFont val="Calibri"/>
        <family val="2"/>
      </rPr>
      <t>(7 - Additional Documents will require a</t>
    </r>
  </si>
  <si>
    <t>Section 4 - Equitable Access &amp; Outreach</t>
  </si>
  <si>
    <t>Section 7 - Additional Documents</t>
  </si>
  <si>
    <t>1.3 Site Visit Preference</t>
  </si>
  <si>
    <t>1.1 Applicant Name</t>
  </si>
  <si>
    <t>1.2 Contact Information</t>
  </si>
  <si>
    <t>Additional Services Offered</t>
  </si>
  <si>
    <r>
      <t xml:space="preserve">Use the below table to outline </t>
    </r>
    <r>
      <rPr>
        <b/>
        <u/>
        <sz val="12"/>
        <color rgb="FFC00000"/>
        <rFont val="Calibri"/>
        <family val="2"/>
      </rPr>
      <t>one DRAFT Literacy/Language Arts</t>
    </r>
    <r>
      <rPr>
        <b/>
        <sz val="12"/>
        <color rgb="FFC00000"/>
        <rFont val="Calibri"/>
        <family val="2"/>
      </rPr>
      <t xml:space="preserve"> goal for any grade band served</t>
    </r>
    <r>
      <rPr>
        <b/>
        <sz val="12"/>
        <color theme="1"/>
        <rFont val="Calibri"/>
        <family val="2"/>
      </rPr>
      <t xml:space="preserve"> for which the summer program will report student growth data to ODE.</t>
    </r>
  </si>
  <si>
    <r>
      <rPr>
        <b/>
        <sz val="12"/>
        <color rgb="FFC00000"/>
        <rFont val="Calibri"/>
        <family val="2"/>
      </rPr>
      <t>*</t>
    </r>
    <r>
      <rPr>
        <b/>
        <u/>
        <sz val="12"/>
        <color rgb="FFC00000"/>
        <rFont val="Calibri"/>
        <family val="2"/>
      </rPr>
      <t>NOTE</t>
    </r>
    <r>
      <rPr>
        <b/>
        <sz val="12"/>
        <color rgb="FFC00000"/>
        <rFont val="Calibri"/>
        <family val="2"/>
      </rPr>
      <t>:</t>
    </r>
    <r>
      <rPr>
        <b/>
        <sz val="11"/>
        <color rgb="FFC00000"/>
        <rFont val="Calibri"/>
        <family val="2"/>
      </rPr>
      <t xml:space="preserve"> Given the short timeline for applications, ODE is only requiring one DRAFT goal to be completed in this application form. </t>
    </r>
    <r>
      <rPr>
        <b/>
        <sz val="12"/>
        <color rgb="FFC00000"/>
        <rFont val="Calibri"/>
        <family val="2"/>
      </rPr>
      <t xml:space="preserve">However, applicants </t>
    </r>
    <r>
      <rPr>
        <b/>
        <u/>
        <sz val="12"/>
        <color rgb="FFC00000"/>
        <rFont val="Calibri"/>
        <family val="2"/>
      </rPr>
      <t>MUST</t>
    </r>
    <r>
      <rPr>
        <b/>
        <sz val="12"/>
        <color rgb="FFC00000"/>
        <rFont val="Calibri"/>
        <family val="2"/>
      </rPr>
      <t xml:space="preserve"> complete and submit </t>
    </r>
    <r>
      <rPr>
        <b/>
        <u/>
        <sz val="12"/>
        <color rgb="FFC00000"/>
        <rFont val="Calibri"/>
        <family val="2"/>
      </rPr>
      <t xml:space="preserve">at least one Literacy goal </t>
    </r>
    <r>
      <rPr>
        <b/>
        <sz val="12"/>
        <color rgb="FFC00000"/>
        <rFont val="Calibri"/>
        <family val="2"/>
      </rPr>
      <t xml:space="preserve">for </t>
    </r>
    <r>
      <rPr>
        <b/>
        <u/>
        <sz val="12"/>
        <color rgb="FFC00000"/>
        <rFont val="Calibri"/>
        <family val="2"/>
      </rPr>
      <t>each grade band</t>
    </r>
  </si>
  <si>
    <r>
      <t xml:space="preserve">A) </t>
    </r>
    <r>
      <rPr>
        <b/>
        <sz val="11"/>
        <color rgb="FFC00000"/>
        <rFont val="Calibri"/>
        <family val="2"/>
      </rPr>
      <t>Explain how your enrichment activities will embed meaningful reading, writing, speaking, and/or listening opportunities for students. Identify specific Oregon ELA standards (or grade-level</t>
    </r>
  </si>
  <si>
    <r>
      <rPr>
        <b/>
        <sz val="11"/>
        <rFont val="Calibri"/>
        <family val="2"/>
      </rPr>
      <t>B)</t>
    </r>
    <r>
      <rPr>
        <b/>
        <sz val="11"/>
        <color rgb="FFC00000"/>
        <rFont val="Calibri"/>
        <family val="2"/>
      </rPr>
      <t xml:space="preserve"> Provide examples of how students will apply literacy skills authentically within enrichment contexts</t>
    </r>
    <r>
      <rPr>
        <i/>
        <sz val="11"/>
        <color theme="1"/>
        <rFont val="Calibri"/>
        <family val="2"/>
      </rPr>
      <t xml:space="preserve"> (e.g., writing about a STEM experiment, presenting an arts project, conducting interviews</t>
    </r>
  </si>
  <si>
    <t>4.2 Culturally and Linguistically Responsive Approaches</t>
  </si>
  <si>
    <t>4.1 Equitable Outreach and Engagement</t>
  </si>
  <si>
    <r>
      <t xml:space="preserve">What strategies will you use to effectively recruit and retain students to the program(s)? 
</t>
    </r>
    <r>
      <rPr>
        <b/>
        <i/>
        <sz val="11"/>
        <color rgb="FF000000"/>
        <rFont val="Calibri"/>
        <family val="2"/>
      </rPr>
      <t xml:space="preserve">Responses should be </t>
    </r>
    <r>
      <rPr>
        <b/>
        <i/>
        <sz val="11"/>
        <color rgb="FFC00000"/>
        <rFont val="Calibri"/>
        <family val="2"/>
      </rPr>
      <t>250 words or less</t>
    </r>
    <r>
      <rPr>
        <b/>
        <i/>
        <sz val="11"/>
        <color rgb="FF000000"/>
        <rFont val="Calibri"/>
        <family val="2"/>
      </rPr>
      <t xml:space="preserve">. </t>
    </r>
    <r>
      <rPr>
        <i/>
        <sz val="11"/>
        <color rgb="FF000000"/>
        <rFont val="Calibri"/>
        <family val="2"/>
      </rPr>
      <t xml:space="preserve">Press Alt+Enter while typing in the cell to start a new line. </t>
    </r>
  </si>
  <si>
    <t>Students in grades 1-3 will demonstrate measurable growth in foundational reading skills (phonological awareness, phonics, and fluency) as measured by pre- and post-assessments aligned to Oregon’s Early Literacy Standards.</t>
  </si>
  <si>
    <r>
      <rPr>
        <b/>
        <u/>
        <sz val="11"/>
        <color rgb="FFC00000"/>
        <rFont val="Calibri"/>
        <family val="2"/>
      </rPr>
      <t>Response must include the following elements</t>
    </r>
    <r>
      <rPr>
        <b/>
        <sz val="11"/>
        <color rgb="FFC00000"/>
        <rFont val="Calibri"/>
        <family val="2"/>
      </rPr>
      <t>:</t>
    </r>
    <r>
      <rPr>
        <sz val="11"/>
        <color theme="1"/>
        <rFont val="Calibri"/>
        <family val="2"/>
      </rPr>
      <t xml:space="preserve">
Outline of SMART goal that identifies measureable goal(s) within the standard for specific grade levels.</t>
    </r>
  </si>
  <si>
    <r>
      <rPr>
        <b/>
        <u/>
        <sz val="11"/>
        <color rgb="FFC00000"/>
        <rFont val="Calibri"/>
        <family val="2"/>
      </rPr>
      <t>Response must include the following elements</t>
    </r>
    <r>
      <rPr>
        <b/>
        <sz val="11"/>
        <color rgb="FFC00000"/>
        <rFont val="Calibri"/>
        <family val="2"/>
      </rPr>
      <t xml:space="preserve">:
</t>
    </r>
    <r>
      <rPr>
        <sz val="11"/>
        <color theme="1"/>
        <rFont val="Calibri"/>
        <family val="2"/>
      </rPr>
      <t>Percentage of students demonstrating measurable growth toward program goals.</t>
    </r>
  </si>
  <si>
    <t>At least 75% of participating students in grades 6-8 will demonstrate measurable improvement in their ability to summarize literary texts and cite evidence to support inferences, aligned to Oregon ELA Standards (RL.6.2, RL.7.2, RL.8.2).</t>
  </si>
  <si>
    <t>4.1 Equitable Outreach</t>
  </si>
  <si>
    <r>
      <rPr>
        <b/>
        <sz val="11"/>
        <color theme="1"/>
        <rFont val="Calibri"/>
        <family val="2"/>
      </rPr>
      <t>Prioritization of Literacy and Focal Student Groups:</t>
    </r>
    <r>
      <rPr>
        <sz val="11"/>
        <color theme="1"/>
        <rFont val="Calibri"/>
        <family val="2"/>
      </rPr>
      <t xml:space="preserve"> Programs will prioritize students not yet reading at grade level and those not yet reading at grade level within Focal Student Groups. Instruction must be evidence-based and tailored to close academic gaps and accelerate learning.</t>
    </r>
  </si>
  <si>
    <r>
      <rPr>
        <b/>
        <sz val="11"/>
        <color theme="1"/>
        <rFont val="Calibri"/>
        <family val="2"/>
      </rPr>
      <t xml:space="preserve">Data-Driven Student Identification: </t>
    </r>
    <r>
      <rPr>
        <sz val="11"/>
        <color theme="1"/>
        <rFont val="Calibri"/>
        <family val="2"/>
      </rPr>
      <t>The applicant will analyze student-level data to identify and recruit students most in need of academic support, with targeted outreach that is proactive, equity-driven, and grounded in local needs.</t>
    </r>
  </si>
  <si>
    <r>
      <t xml:space="preserve">Academic Standards Alignment: </t>
    </r>
    <r>
      <rPr>
        <sz val="11"/>
        <color theme="1"/>
        <rFont val="Calibri"/>
        <family val="2"/>
      </rPr>
      <t>Instruction will align with Oregon academic standards, with a required focus on literacy and allowable support in mathematics, science, and credit recovery.</t>
    </r>
  </si>
  <si>
    <r>
      <t xml:space="preserve">Family Communication: </t>
    </r>
    <r>
      <rPr>
        <sz val="11"/>
        <color theme="1"/>
        <rFont val="Calibri"/>
        <family val="2"/>
      </rPr>
      <t>Programs will disseminate information about the State Summer Learning program to students and families in a manner that is understandable and accessible, ensuring all potential participants are well informed.</t>
    </r>
  </si>
  <si>
    <r>
      <t xml:space="preserve">Social-Emotional Learning: </t>
    </r>
    <r>
      <rPr>
        <sz val="11"/>
        <color theme="1"/>
        <rFont val="Calibri"/>
        <family val="2"/>
      </rPr>
      <t>Programs will foster students’ mental, emotional, and social well-being alongside academic growth.</t>
    </r>
  </si>
  <si>
    <t>In this section, applicants must outline their summer learning program's operational plan. If your summer learning program spans multiple sites, you have the option to detail this information for each location separately or in a combined summary.</t>
  </si>
  <si>
    <t>Section 6 - Program Operations</t>
  </si>
  <si>
    <r>
      <rPr>
        <b/>
        <sz val="12"/>
        <color rgb="FFC00000"/>
        <rFont val="Calibri"/>
        <family val="2"/>
      </rPr>
      <t>*</t>
    </r>
    <r>
      <rPr>
        <b/>
        <u/>
        <sz val="12"/>
        <color rgb="FFC00000"/>
        <rFont val="Calibri"/>
        <family val="2"/>
      </rPr>
      <t>NOTE</t>
    </r>
    <r>
      <rPr>
        <b/>
        <sz val="11"/>
        <color rgb="FFC00000"/>
        <rFont val="Calibri"/>
        <family val="2"/>
      </rPr>
      <t xml:space="preserve">: Given the short timeline for applications, ODE is only requiring basic program operation plan data to be completed in this application form. </t>
    </r>
    <r>
      <rPr>
        <b/>
        <sz val="12"/>
        <color rgb="FFC00000"/>
        <rFont val="Calibri"/>
        <family val="2"/>
      </rPr>
      <t xml:space="preserve">However, applicants </t>
    </r>
    <r>
      <rPr>
        <b/>
        <u/>
        <sz val="12"/>
        <color rgb="FFC00000"/>
        <rFont val="Calibri"/>
        <family val="2"/>
      </rPr>
      <t>MUST</t>
    </r>
    <r>
      <rPr>
        <b/>
        <sz val="12"/>
        <color rgb="FFC00000"/>
        <rFont val="Calibri"/>
        <family val="2"/>
      </rPr>
      <t xml:space="preserve"> complete and submit a </t>
    </r>
    <r>
      <rPr>
        <b/>
        <u/>
        <sz val="12"/>
        <color rgb="FFC00000"/>
        <rFont val="Calibri"/>
        <family val="2"/>
      </rPr>
      <t>schedule for each program to be offered</t>
    </r>
    <r>
      <rPr>
        <b/>
        <sz val="12"/>
        <color rgb="FFC00000"/>
        <rFont val="Calibri"/>
        <family val="2"/>
      </rPr>
      <t xml:space="preserve"> by </t>
    </r>
    <r>
      <rPr>
        <b/>
        <u/>
        <sz val="12"/>
        <color rgb="FFC00000"/>
        <rFont val="Calibri"/>
        <family val="2"/>
      </rPr>
      <t>June 16, 2025</t>
    </r>
    <r>
      <rPr>
        <b/>
        <sz val="12"/>
        <color rgb="FFC00000"/>
        <rFont val="Calibri"/>
        <family val="2"/>
      </rPr>
      <t xml:space="preserve"> to maintain eligibility for the grant. A template form for program schedules with additional instructions will be provided to applicants in </t>
    </r>
    <r>
      <rPr>
        <b/>
        <u/>
        <sz val="12"/>
        <color rgb="FFC00000"/>
        <rFont val="Calibri"/>
        <family val="2"/>
      </rPr>
      <t>mid-May</t>
    </r>
    <r>
      <rPr>
        <b/>
        <sz val="12"/>
        <color rgb="FFC00000"/>
        <rFont val="Calibri"/>
        <family val="2"/>
      </rPr>
      <t>.</t>
    </r>
  </si>
  <si>
    <r>
      <t>served</t>
    </r>
    <r>
      <rPr>
        <b/>
        <sz val="12"/>
        <color rgb="FFC00000"/>
        <rFont val="Calibri"/>
        <family val="2"/>
      </rPr>
      <t xml:space="preserve"> by </t>
    </r>
    <r>
      <rPr>
        <b/>
        <u/>
        <sz val="12"/>
        <color rgb="FFC00000"/>
        <rFont val="Calibri"/>
        <family val="2"/>
      </rPr>
      <t>June 16, 2025</t>
    </r>
    <r>
      <rPr>
        <b/>
        <sz val="12"/>
        <color rgb="FFC00000"/>
        <rFont val="Calibri"/>
        <family val="2"/>
      </rPr>
      <t xml:space="preserve"> to maintain eligibility for the grant. A template form for submitting final goals with additional instructions will be provided to applicants in </t>
    </r>
    <r>
      <rPr>
        <b/>
        <u/>
        <sz val="12"/>
        <color rgb="FFC00000"/>
        <rFont val="Calibri"/>
        <family val="2"/>
      </rPr>
      <t>mid-May</t>
    </r>
    <r>
      <rPr>
        <b/>
        <sz val="12"/>
        <color rgb="FFC00000"/>
        <rFont val="Calibri"/>
        <family val="2"/>
      </rPr>
      <t>.</t>
    </r>
  </si>
  <si>
    <t>A consistent consistent group of students (cohort) who participate together in coordinated academic learning and youth development activities totaling at least 80 continuous hours. A program may operate across multiple sites, as long as the same cohort of students participates throughout the program.</t>
  </si>
  <si>
    <t>Definition of 'Program':</t>
  </si>
  <si>
    <t>2.1 Data-Driven Recruitment and Content Determination</t>
  </si>
  <si>
    <r>
      <t xml:space="preserve">➜ The </t>
    </r>
    <r>
      <rPr>
        <b/>
        <sz val="11"/>
        <color rgb="FFC00000"/>
        <rFont val="Calibri"/>
        <family val="2"/>
      </rPr>
      <t>total budget</t>
    </r>
    <r>
      <rPr>
        <b/>
        <sz val="11"/>
        <color theme="1"/>
        <rFont val="Calibri"/>
        <family val="2"/>
      </rPr>
      <t xml:space="preserve"> of grant funds designated for these services. </t>
    </r>
    <r>
      <rPr>
        <b/>
        <sz val="11"/>
        <color rgb="FFC00000"/>
        <rFont val="Calibri"/>
        <family val="2"/>
      </rPr>
      <t>Please note if services are provided in-kind and no budget available</t>
    </r>
    <r>
      <rPr>
        <b/>
        <sz val="11"/>
        <color theme="1"/>
        <rFont val="Calibri"/>
        <family val="2"/>
      </rPr>
      <t xml:space="preserve">.
</t>
    </r>
    <r>
      <rPr>
        <b/>
        <i/>
        <sz val="11"/>
        <color rgb="FFC00000"/>
        <rFont val="Calibri"/>
        <family val="2"/>
      </rPr>
      <t xml:space="preserve">NOTE: </t>
    </r>
    <r>
      <rPr>
        <b/>
        <i/>
        <sz val="11"/>
        <color theme="1"/>
        <rFont val="Calibri"/>
        <family val="2"/>
      </rPr>
      <t xml:space="preserve">Contracted services </t>
    </r>
    <r>
      <rPr>
        <b/>
        <i/>
        <sz val="11"/>
        <color rgb="FFC00000"/>
        <rFont val="Calibri"/>
        <family val="2"/>
      </rPr>
      <t>must not exceed 90 percent</t>
    </r>
    <r>
      <rPr>
        <b/>
        <i/>
        <sz val="11"/>
        <color theme="1"/>
        <rFont val="Calibri"/>
        <family val="2"/>
      </rPr>
      <t xml:space="preserve"> of the total Summer Learning Grant award, </t>
    </r>
    <r>
      <rPr>
        <b/>
        <i/>
        <sz val="11"/>
        <color rgb="FFC00000"/>
        <rFont val="Calibri"/>
        <family val="2"/>
      </rPr>
      <t>excluding indirect rates</t>
    </r>
    <r>
      <rPr>
        <b/>
        <i/>
        <sz val="11"/>
        <color theme="1"/>
        <rFont val="Calibri"/>
        <family val="2"/>
      </rPr>
      <t>.</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</si>
</sst>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9">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m/d/yy;@"/>
    <numFmt numFmtId="165" formatCode="_(&quot;$&quot;* #,##0_);_(&quot;$&quot;* \(#,##0\);_(&quot;$&quot;* &quot;-&quot;??_);_(@_)"/>
    <numFmt numFmtId="166" formatCode="#,##0;\-#,##0;\-"/>
    <numFmt numFmtId="167" formatCode="#,##0;\-##,##0;\-"/>
  </numFmts>
  <fonts count="76">
    <font>
      <sz val="11"/>
      <color theme="1"/>
      <name val="Calibri"/>
      <family val="2"/>
    </font>
    <font>
      <sz val="11"/>
      <color theme="1"/>
      <name val="Calibri"/>
      <family val="2"/>
      <scheme val="minor"/>
    </font>
    <font>
      <sz val="18"/>
      <color theme="3"/>
      <name val="Calibri"/>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b/>
      <sz val="16"/>
      <color theme="1"/>
      <name val="Calibri"/>
      <family val="2"/>
      <scheme val="minor"/>
    </font>
    <font>
      <b/>
      <sz val="18"/>
      <color rgb="FF1A75BC"/>
      <name val="Calibri"/>
      <family val="2"/>
      <scheme val="minor"/>
    </font>
    <font>
      <b/>
      <sz val="18"/>
      <color theme="1"/>
      <name val="Calibri"/>
      <family val="2"/>
      <scheme val="minor"/>
    </font>
    <font>
      <sz val="11"/>
      <color rgb="FF1A75BC"/>
      <name val="Calibri"/>
      <family val="2"/>
      <scheme val="minor"/>
    </font>
    <font>
      <u/>
      <sz val="11"/>
      <color theme="10"/>
      <name val="Calibri"/>
      <family val="2"/>
      <scheme val="minor"/>
    </font>
    <font>
      <sz val="11"/>
      <color theme="1"/>
      <name val="Calibri"/>
      <family val="2"/>
    </font>
    <font>
      <i/>
      <sz val="11"/>
      <color theme="1"/>
      <name val="Calibri"/>
      <family val="2"/>
    </font>
    <font>
      <b/>
      <sz val="11"/>
      <color theme="1"/>
      <name val="Calibri"/>
      <family val="2"/>
    </font>
    <font>
      <b/>
      <i/>
      <sz val="11"/>
      <color theme="1"/>
      <name val="Calibri"/>
      <family val="2"/>
    </font>
    <font>
      <b/>
      <sz val="11"/>
      <color rgb="FFC00000"/>
      <name val="Calibri"/>
      <family val="2"/>
    </font>
    <font>
      <b/>
      <sz val="12"/>
      <color theme="1"/>
      <name val="Calibri"/>
      <family val="2"/>
    </font>
    <font>
      <b/>
      <sz val="14"/>
      <color theme="1"/>
      <name val="Calibri"/>
      <family val="2"/>
    </font>
    <font>
      <sz val="12"/>
      <color theme="1"/>
      <name val="Calibri"/>
      <family val="2"/>
    </font>
    <font>
      <sz val="12"/>
      <color theme="1"/>
      <name val="Segoe UI Symbol"/>
      <family val="2"/>
    </font>
    <font>
      <b/>
      <u/>
      <sz val="12"/>
      <color rgb="FFC00000"/>
      <name val="Calibri"/>
      <family val="2"/>
    </font>
    <font>
      <b/>
      <sz val="12"/>
      <color rgb="FF1A75BC"/>
      <name val="Calibri"/>
      <family val="2"/>
    </font>
    <font>
      <b/>
      <sz val="12"/>
      <color rgb="FFC00000"/>
      <name val="Calibri"/>
      <family val="2"/>
    </font>
    <font>
      <b/>
      <sz val="16"/>
      <color theme="1"/>
      <name val="Calibri"/>
      <family val="2"/>
    </font>
    <font>
      <b/>
      <sz val="12"/>
      <name val="Calibri"/>
      <family val="2"/>
    </font>
    <font>
      <sz val="12"/>
      <name val="Calibri"/>
      <family val="2"/>
    </font>
    <font>
      <b/>
      <i/>
      <sz val="11"/>
      <color rgb="FFC00000"/>
      <name val="Calibri"/>
      <family val="2"/>
    </font>
    <font>
      <b/>
      <u/>
      <sz val="11"/>
      <color rgb="FFC00000"/>
      <name val="Calibri"/>
      <family val="2"/>
    </font>
    <font>
      <b/>
      <sz val="11"/>
      <color rgb="FF000000"/>
      <name val="Calibri"/>
      <family val="2"/>
    </font>
    <font>
      <b/>
      <sz val="12"/>
      <color rgb="FF000000"/>
      <name val="Calibri"/>
      <family val="2"/>
    </font>
    <font>
      <sz val="10"/>
      <color rgb="FF000000"/>
      <name val="Helvetica Neue"/>
    </font>
    <font>
      <sz val="8"/>
      <name val="Calibri"/>
      <family val="2"/>
    </font>
    <font>
      <b/>
      <sz val="11"/>
      <color rgb="FF1A75BC"/>
      <name val="Calibri"/>
      <family val="2"/>
    </font>
    <font>
      <i/>
      <sz val="11"/>
      <color theme="0" tint="-0.499984740745262"/>
      <name val="Calibri"/>
      <family val="2"/>
    </font>
    <font>
      <u/>
      <sz val="11"/>
      <color theme="10"/>
      <name val="Calibri"/>
      <family val="2"/>
    </font>
    <font>
      <sz val="11"/>
      <color theme="0"/>
      <name val="Calibri"/>
      <family val="2"/>
    </font>
    <font>
      <b/>
      <sz val="16"/>
      <name val="Calibri"/>
      <family val="2"/>
    </font>
    <font>
      <sz val="11"/>
      <color theme="0" tint="-0.14999847407452621"/>
      <name val="Calibri"/>
      <family val="2"/>
    </font>
    <font>
      <i/>
      <sz val="11"/>
      <color theme="0" tint="-0.249977111117893"/>
      <name val="Calibri"/>
      <family val="2"/>
    </font>
    <font>
      <b/>
      <sz val="10"/>
      <color theme="1"/>
      <name val="Symbol"/>
      <family val="1"/>
      <charset val="2"/>
    </font>
    <font>
      <b/>
      <sz val="9"/>
      <color theme="1"/>
      <name val="Calibri"/>
      <family val="2"/>
    </font>
    <font>
      <i/>
      <sz val="11"/>
      <color theme="1" tint="0.34998626667073579"/>
      <name val="Calibri"/>
      <family val="2"/>
    </font>
    <font>
      <b/>
      <sz val="11"/>
      <name val="Calibri"/>
      <family val="2"/>
    </font>
    <font>
      <sz val="11"/>
      <name val="Calibri"/>
      <family val="2"/>
    </font>
    <font>
      <b/>
      <i/>
      <sz val="11"/>
      <color rgb="FF000000"/>
      <name val="Calibri"/>
      <family val="2"/>
    </font>
    <font>
      <i/>
      <sz val="11"/>
      <color rgb="FF000000"/>
      <name val="Calibri"/>
      <family val="2"/>
    </font>
    <font>
      <b/>
      <sz val="19"/>
      <color rgb="FF1A75BC"/>
      <name val="Calibri"/>
      <family val="2"/>
      <scheme val="minor"/>
    </font>
    <font>
      <b/>
      <sz val="11"/>
      <name val="Calibri"/>
      <family val="2"/>
      <scheme val="minor"/>
    </font>
    <font>
      <b/>
      <sz val="11"/>
      <color rgb="FFC00000"/>
      <name val="Calibri"/>
      <family val="2"/>
      <scheme val="minor"/>
    </font>
    <font>
      <b/>
      <sz val="11"/>
      <color theme="1" tint="0.34998626667073579"/>
      <name val="Calibri"/>
      <family val="2"/>
      <scheme val="minor"/>
    </font>
    <font>
      <b/>
      <u/>
      <sz val="12"/>
      <color theme="10"/>
      <name val="Calibri"/>
      <family val="2"/>
    </font>
    <font>
      <b/>
      <i/>
      <sz val="11"/>
      <name val="Calibri"/>
      <family val="2"/>
    </font>
    <font>
      <i/>
      <u/>
      <sz val="11"/>
      <color theme="10"/>
      <name val="Calibri"/>
      <family val="2"/>
    </font>
    <font>
      <b/>
      <sz val="11"/>
      <color theme="9" tint="-0.499984740745262"/>
      <name val="Calibri"/>
      <family val="2"/>
    </font>
    <font>
      <b/>
      <sz val="10"/>
      <name val="Segoe UI Symbol"/>
      <family val="2"/>
    </font>
    <font>
      <sz val="11"/>
      <name val="Calibri"/>
      <family val="2"/>
      <scheme val="minor"/>
    </font>
    <font>
      <b/>
      <i/>
      <sz val="11"/>
      <name val="Calibri"/>
      <family val="2"/>
      <scheme val="minor"/>
    </font>
    <font>
      <i/>
      <sz val="10"/>
      <color theme="1"/>
      <name val="Calibri"/>
      <family val="2"/>
    </font>
    <font>
      <u/>
      <sz val="11"/>
      <color rgb="FF1A75BC"/>
      <name val="Calibri"/>
      <family val="2"/>
    </font>
    <font>
      <b/>
      <i/>
      <sz val="11"/>
      <color theme="1" tint="0.34998626667073579"/>
      <name val="Calibri"/>
      <family val="2"/>
    </font>
    <font>
      <b/>
      <i/>
      <u/>
      <sz val="11"/>
      <color rgb="FF1A75BC"/>
      <name val="Calibri"/>
      <family val="2"/>
    </font>
    <font>
      <sz val="11"/>
      <color rgb="FF000000"/>
      <name val="Calibri"/>
      <family val="2"/>
    </font>
    <font>
      <b/>
      <sz val="14"/>
      <name val="Calibri"/>
      <family val="2"/>
      <scheme val="minor"/>
    </font>
    <font>
      <b/>
      <sz val="16"/>
      <name val="Calibri"/>
      <family val="2"/>
      <scheme val="minor"/>
    </font>
  </fonts>
  <fills count="41">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E5F2FB"/>
        <bgColor indexed="64"/>
      </patternFill>
    </fill>
    <fill>
      <patternFill patternType="solid">
        <fgColor rgb="FFC9E3F7"/>
        <bgColor indexed="64"/>
      </patternFill>
    </fill>
    <fill>
      <patternFill patternType="solid">
        <fgColor rgb="FFAAD4F4"/>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8" tint="0.59999389629810485"/>
        <bgColor indexed="64"/>
      </patternFill>
    </fill>
    <fill>
      <patternFill patternType="solid">
        <fgColor theme="2" tint="0.59999389629810485"/>
        <bgColor indexed="64"/>
      </patternFill>
    </fill>
    <fill>
      <patternFill patternType="solid">
        <fgColor theme="4" tint="0.79998168889431442"/>
        <bgColor indexed="64"/>
      </patternFill>
    </fill>
  </fills>
  <borders count="103">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top style="thin">
        <color auto="1"/>
      </top>
      <bottom style="thin">
        <color theme="0" tint="-0.24994659260841701"/>
      </bottom>
      <diagonal/>
    </border>
    <border>
      <left/>
      <right/>
      <top style="thin">
        <color auto="1"/>
      </top>
      <bottom style="thin">
        <color theme="0" tint="-0.24994659260841701"/>
      </bottom>
      <diagonal/>
    </border>
    <border>
      <left/>
      <right style="thin">
        <color auto="1"/>
      </right>
      <top style="thin">
        <color auto="1"/>
      </top>
      <bottom style="thin">
        <color theme="0" tint="-0.24994659260841701"/>
      </bottom>
      <diagonal/>
    </border>
    <border>
      <left style="thin">
        <color auto="1"/>
      </left>
      <right/>
      <top style="thin">
        <color theme="0" tint="-0.24994659260841701"/>
      </top>
      <bottom style="thin">
        <color indexed="64"/>
      </bottom>
      <diagonal/>
    </border>
    <border>
      <left/>
      <right/>
      <top style="thin">
        <color theme="0" tint="-0.24994659260841701"/>
      </top>
      <bottom style="thin">
        <color indexed="64"/>
      </bottom>
      <diagonal/>
    </border>
    <border>
      <left/>
      <right style="thin">
        <color auto="1"/>
      </right>
      <top style="thin">
        <color theme="0" tint="-0.24994659260841701"/>
      </top>
      <bottom style="thin">
        <color indexed="64"/>
      </bottom>
      <diagonal/>
    </border>
    <border>
      <left style="thin">
        <color auto="1"/>
      </left>
      <right/>
      <top style="thin">
        <color theme="0" tint="-0.24994659260841701"/>
      </top>
      <bottom/>
      <diagonal/>
    </border>
    <border>
      <left/>
      <right/>
      <top style="thin">
        <color theme="0" tint="-0.24994659260841701"/>
      </top>
      <bottom/>
      <diagonal/>
    </border>
    <border>
      <left/>
      <right style="thin">
        <color auto="1"/>
      </right>
      <top style="thin">
        <color theme="0" tint="-0.24994659260841701"/>
      </top>
      <bottom/>
      <diagonal/>
    </border>
    <border>
      <left/>
      <right/>
      <top/>
      <bottom style="thin">
        <color theme="0" tint="-0.24994659260841701"/>
      </bottom>
      <diagonal/>
    </border>
    <border>
      <left/>
      <right style="thin">
        <color rgb="FFC9E3F7"/>
      </right>
      <top/>
      <bottom style="thin">
        <color theme="0" tint="-0.34998626667073579"/>
      </bottom>
      <diagonal/>
    </border>
    <border>
      <left style="thin">
        <color rgb="FFC9E3F7"/>
      </left>
      <right style="thin">
        <color rgb="FFC9E3F7"/>
      </right>
      <top/>
      <bottom style="thin">
        <color theme="0" tint="-0.34998626667073579"/>
      </bottom>
      <diagonal/>
    </border>
    <border>
      <left style="thin">
        <color rgb="FFC9E3F7"/>
      </left>
      <right/>
      <top/>
      <bottom style="thin">
        <color theme="0" tint="-0.34998626667073579"/>
      </bottom>
      <diagonal/>
    </border>
    <border>
      <left style="thin">
        <color rgb="FFC9E3F7"/>
      </left>
      <right style="thin">
        <color rgb="FFC9E3F7"/>
      </right>
      <top style="thin">
        <color theme="0" tint="-0.34998626667073579"/>
      </top>
      <bottom style="thin">
        <color theme="0" tint="-0.34998626667073579"/>
      </bottom>
      <diagonal/>
    </border>
    <border>
      <left/>
      <right/>
      <top style="thin">
        <color theme="0" tint="-0.34998626667073579"/>
      </top>
      <bottom/>
      <diagonal/>
    </border>
    <border>
      <left/>
      <right/>
      <top/>
      <bottom style="thin">
        <color theme="0" tint="-0.34998626667073579"/>
      </bottom>
      <diagonal/>
    </border>
    <border>
      <left/>
      <right style="thin">
        <color rgb="FFC9E3F7"/>
      </right>
      <top style="thin">
        <color theme="0" tint="-0.34998626667073579"/>
      </top>
      <bottom style="thin">
        <color theme="0" tint="-0.34998626667073579"/>
      </bottom>
      <diagonal/>
    </border>
    <border>
      <left style="thin">
        <color rgb="FFC9E3F7"/>
      </left>
      <right/>
      <top style="thin">
        <color theme="0" tint="-0.34998626667073579"/>
      </top>
      <bottom style="thin">
        <color theme="0" tint="-0.34998626667073579"/>
      </bottom>
      <diagonal/>
    </border>
    <border>
      <left/>
      <right style="thin">
        <color theme="0" tint="-0.24994659260841701"/>
      </right>
      <top style="thin">
        <color auto="1"/>
      </top>
      <bottom style="thin">
        <color theme="0" tint="-0.24994659260841701"/>
      </bottom>
      <diagonal/>
    </border>
    <border>
      <left style="thin">
        <color theme="0" tint="-0.24994659260841701"/>
      </left>
      <right style="thin">
        <color theme="0" tint="-0.24994659260841701"/>
      </right>
      <top style="thin">
        <color auto="1"/>
      </top>
      <bottom style="thin">
        <color theme="0" tint="-0.24994659260841701"/>
      </bottom>
      <diagonal/>
    </border>
    <border>
      <left style="thin">
        <color theme="0" tint="-0.24994659260841701"/>
      </left>
      <right/>
      <top style="thin">
        <color auto="1"/>
      </top>
      <bottom style="thin">
        <color theme="0" tint="-0.24994659260841701"/>
      </bottom>
      <diagonal/>
    </border>
    <border>
      <left/>
      <right style="thin">
        <color theme="0" tint="-0.24994659260841701"/>
      </right>
      <top style="thin">
        <color theme="0" tint="-0.24994659260841701"/>
      </top>
      <bottom style="thin">
        <color theme="0" tint="-0.24994659260841701"/>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theme="0" tint="-0.24994659260841701"/>
      </left>
      <right/>
      <top style="thin">
        <color theme="0" tint="-0.24994659260841701"/>
      </top>
      <bottom style="thin">
        <color theme="0" tint="-0.24994659260841701"/>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theme="0" tint="-0.34998626667073579"/>
      </bottom>
      <diagonal/>
    </border>
    <border>
      <left/>
      <right/>
      <top style="thin">
        <color auto="1"/>
      </top>
      <bottom style="thin">
        <color theme="0" tint="-0.34998626667073579"/>
      </bottom>
      <diagonal/>
    </border>
    <border>
      <left/>
      <right style="thin">
        <color auto="1"/>
      </right>
      <top style="thin">
        <color auto="1"/>
      </top>
      <bottom style="thin">
        <color theme="0" tint="-0.34998626667073579"/>
      </bottom>
      <diagonal/>
    </border>
    <border>
      <left style="thin">
        <color auto="1"/>
      </left>
      <right style="thin">
        <color auto="1"/>
      </right>
      <top style="thin">
        <color auto="1"/>
      </top>
      <bottom style="thin">
        <color theme="0" tint="-0.24994659260841701"/>
      </bottom>
      <diagonal/>
    </border>
    <border>
      <left style="thin">
        <color auto="1"/>
      </left>
      <right style="thin">
        <color auto="1"/>
      </right>
      <top style="thin">
        <color theme="0" tint="-0.24994659260841701"/>
      </top>
      <bottom/>
      <diagonal/>
    </border>
    <border>
      <left/>
      <right style="thin">
        <color theme="0" tint="-0.24994659260841701"/>
      </right>
      <top/>
      <bottom/>
      <diagonal/>
    </border>
    <border>
      <left style="thin">
        <color theme="0" tint="-0.24994659260841701"/>
      </left>
      <right style="thin">
        <color theme="0" tint="-0.24994659260841701"/>
      </right>
      <top/>
      <bottom/>
      <diagonal/>
    </border>
    <border>
      <left style="thin">
        <color theme="0" tint="-0.24994659260841701"/>
      </left>
      <right/>
      <top/>
      <bottom/>
      <diagonal/>
    </border>
    <border>
      <left style="thin">
        <color auto="1"/>
      </left>
      <right style="thin">
        <color theme="0" tint="-0.24994659260841701"/>
      </right>
      <top style="thin">
        <color theme="0" tint="-0.24994659260841701"/>
      </top>
      <bottom style="thin">
        <color theme="0" tint="-0.24994659260841701"/>
      </bottom>
      <diagonal/>
    </border>
    <border>
      <left style="thin">
        <color theme="0" tint="-0.24994659260841701"/>
      </left>
      <right style="thin">
        <color auto="1"/>
      </right>
      <top style="thin">
        <color theme="0" tint="-0.24994659260841701"/>
      </top>
      <bottom style="thin">
        <color theme="0" tint="-0.24994659260841701"/>
      </bottom>
      <diagonal/>
    </border>
    <border>
      <left style="thin">
        <color auto="1"/>
      </left>
      <right style="thin">
        <color theme="0" tint="-0.24994659260841701"/>
      </right>
      <top style="thin">
        <color theme="0" tint="-0.24994659260841701"/>
      </top>
      <bottom style="thin">
        <color auto="1"/>
      </bottom>
      <diagonal/>
    </border>
    <border>
      <left style="thin">
        <color theme="0" tint="-0.24994659260841701"/>
      </left>
      <right style="thin">
        <color auto="1"/>
      </right>
      <top style="thin">
        <color theme="0" tint="-0.24994659260841701"/>
      </top>
      <bottom style="thin">
        <color auto="1"/>
      </bottom>
      <diagonal/>
    </border>
    <border>
      <left style="thin">
        <color auto="1"/>
      </left>
      <right style="thin">
        <color theme="0" tint="-0.24994659260841701"/>
      </right>
      <top style="thin">
        <color theme="0" tint="-0.24994659260841701"/>
      </top>
      <bottom/>
      <diagonal/>
    </border>
    <border>
      <left style="thin">
        <color theme="0" tint="-0.24994659260841701"/>
      </left>
      <right style="thin">
        <color auto="1"/>
      </right>
      <top style="thin">
        <color theme="0" tint="-0.24994659260841701"/>
      </top>
      <bottom/>
      <diagonal/>
    </border>
    <border>
      <left style="thin">
        <color auto="1"/>
      </left>
      <right style="thin">
        <color theme="0" tint="-0.24994659260841701"/>
      </right>
      <top style="thin">
        <color auto="1"/>
      </top>
      <bottom style="thin">
        <color theme="0" tint="-0.24994659260841701"/>
      </bottom>
      <diagonal/>
    </border>
    <border>
      <left style="thin">
        <color theme="0" tint="-0.24994659260841701"/>
      </left>
      <right style="thin">
        <color auto="1"/>
      </right>
      <top style="thin">
        <color auto="1"/>
      </top>
      <bottom style="thin">
        <color theme="0" tint="-0.24994659260841701"/>
      </bottom>
      <diagonal/>
    </border>
    <border>
      <left style="thin">
        <color auto="1"/>
      </left>
      <right style="thin">
        <color theme="0" tint="-0.24994659260841701"/>
      </right>
      <top/>
      <bottom style="thin">
        <color theme="0" tint="-0.24994659260841701"/>
      </bottom>
      <diagonal/>
    </border>
    <border>
      <left style="thin">
        <color theme="0" tint="-0.24994659260841701"/>
      </left>
      <right style="thin">
        <color auto="1"/>
      </right>
      <top/>
      <bottom style="thin">
        <color theme="0" tint="-0.24994659260841701"/>
      </bottom>
      <diagonal/>
    </border>
    <border>
      <left style="thin">
        <color auto="1"/>
      </left>
      <right style="thin">
        <color theme="0" tint="-0.24994659260841701"/>
      </right>
      <top style="thin">
        <color theme="1" tint="0.499984740745262"/>
      </top>
      <bottom style="thin">
        <color theme="0" tint="-0.24994659260841701"/>
      </bottom>
      <diagonal/>
    </border>
    <border>
      <left style="thin">
        <color theme="0" tint="-0.24994659260841701"/>
      </left>
      <right style="thin">
        <color auto="1"/>
      </right>
      <top style="thin">
        <color theme="1" tint="0.499984740745262"/>
      </top>
      <bottom style="thin">
        <color theme="0" tint="-0.24994659260841701"/>
      </bottom>
      <diagonal/>
    </border>
    <border>
      <left style="thin">
        <color auto="1"/>
      </left>
      <right style="thin">
        <color theme="0" tint="-0.24994659260841701"/>
      </right>
      <top style="thin">
        <color theme="0" tint="-0.24994659260841701"/>
      </top>
      <bottom style="thin">
        <color theme="1" tint="0.499984740745262"/>
      </bottom>
      <diagonal/>
    </border>
    <border>
      <left style="thin">
        <color theme="0" tint="-0.24994659260841701"/>
      </left>
      <right style="thin">
        <color auto="1"/>
      </right>
      <top style="thin">
        <color theme="0" tint="-0.24994659260841701"/>
      </top>
      <bottom style="thin">
        <color theme="1" tint="0.499984740745262"/>
      </bottom>
      <diagonal/>
    </border>
    <border>
      <left style="thin">
        <color theme="0" tint="-0.24994659260841701"/>
      </left>
      <right style="thin">
        <color auto="1"/>
      </right>
      <top style="thin">
        <color auto="1"/>
      </top>
      <bottom style="thin">
        <color auto="1"/>
      </bottom>
      <diagonal/>
    </border>
    <border>
      <left style="thin">
        <color theme="0" tint="-0.24994659260841701"/>
      </left>
      <right style="thin">
        <color auto="1"/>
      </right>
      <top style="thin">
        <color auto="1"/>
      </top>
      <bottom/>
      <diagonal/>
    </border>
    <border>
      <left style="thin">
        <color theme="0" tint="-0.24994659260841701"/>
      </left>
      <right style="thin">
        <color auto="1"/>
      </right>
      <top/>
      <bottom style="thin">
        <color auto="1"/>
      </bottom>
      <diagonal/>
    </border>
    <border>
      <left style="thin">
        <color auto="1"/>
      </left>
      <right/>
      <top/>
      <bottom style="thin">
        <color theme="0" tint="-0.24994659260841701"/>
      </bottom>
      <diagonal/>
    </border>
    <border>
      <left/>
      <right style="thin">
        <color auto="1"/>
      </right>
      <top/>
      <bottom style="thin">
        <color theme="0" tint="-0.24994659260841701"/>
      </bottom>
      <diagonal/>
    </border>
    <border>
      <left style="thin">
        <color theme="1"/>
      </left>
      <right style="thin">
        <color theme="1"/>
      </right>
      <top style="thin">
        <color rgb="FFD4D4D4"/>
      </top>
      <bottom/>
      <diagonal/>
    </border>
    <border>
      <left/>
      <right/>
      <top style="thin">
        <color theme="0" tint="-0.34998626667073579"/>
      </top>
      <bottom style="thin">
        <color theme="0" tint="-0.34998626667073579"/>
      </bottom>
      <diagonal/>
    </border>
    <border>
      <left/>
      <right style="thin">
        <color theme="0" tint="-0.24994659260841701"/>
      </right>
      <top style="thin">
        <color theme="0" tint="-0.34998626667073579"/>
      </top>
      <bottom style="thin">
        <color theme="0" tint="-0.24994659260841701"/>
      </bottom>
      <diagonal/>
    </border>
    <border>
      <left/>
      <right style="thin">
        <color theme="0" tint="-0.24994659260841701"/>
      </right>
      <top style="thin">
        <color theme="0" tint="-0.24994659260841701"/>
      </top>
      <bottom style="thin">
        <color theme="0" tint="-0.34998626667073579"/>
      </bottom>
      <diagonal/>
    </border>
    <border>
      <left style="thin">
        <color theme="0" tint="-0.24994659260841701"/>
      </left>
      <right style="thin">
        <color theme="0" tint="-0.24994659260841701"/>
      </right>
      <top style="thin">
        <color auto="1"/>
      </top>
      <bottom style="thin">
        <color indexed="64"/>
      </bottom>
      <diagonal/>
    </border>
    <border>
      <left style="thin">
        <color theme="0" tint="-0.24994659260841701"/>
      </left>
      <right style="thin">
        <color theme="0" tint="-0.24994659260841701"/>
      </right>
      <top/>
      <bottom style="thin">
        <color theme="0" tint="-0.24994659260841701"/>
      </bottom>
      <diagonal/>
    </border>
    <border>
      <left/>
      <right style="thin">
        <color theme="0" tint="-0.24994659260841701"/>
      </right>
      <top style="thin">
        <color auto="1"/>
      </top>
      <bottom style="thin">
        <color indexed="64"/>
      </bottom>
      <diagonal/>
    </border>
    <border>
      <left style="thin">
        <color theme="0" tint="-0.24994659260841701"/>
      </left>
      <right/>
      <top style="thin">
        <color auto="1"/>
      </top>
      <bottom style="thin">
        <color indexed="64"/>
      </bottom>
      <diagonal/>
    </border>
    <border>
      <left style="thin">
        <color auto="1"/>
      </left>
      <right style="thin">
        <color theme="0" tint="-0.14996795556505021"/>
      </right>
      <top/>
      <bottom style="thin">
        <color theme="0" tint="-0.14996795556505021"/>
      </bottom>
      <diagonal/>
    </border>
    <border>
      <left style="thin">
        <color theme="0" tint="-0.14996795556505021"/>
      </left>
      <right style="thin">
        <color theme="0" tint="-0.14996795556505021"/>
      </right>
      <top/>
      <bottom style="thin">
        <color theme="0" tint="-0.14996795556505021"/>
      </bottom>
      <diagonal/>
    </border>
    <border>
      <left style="thin">
        <color theme="0" tint="-0.14996795556505021"/>
      </left>
      <right style="thin">
        <color auto="1"/>
      </right>
      <top/>
      <bottom style="thin">
        <color theme="0" tint="-0.14996795556505021"/>
      </bottom>
      <diagonal/>
    </border>
    <border>
      <left style="thin">
        <color auto="1"/>
      </left>
      <right style="thin">
        <color theme="0" tint="-0.14996795556505021"/>
      </right>
      <top style="thin">
        <color theme="0" tint="-0.14996795556505021"/>
      </top>
      <bottom style="thin">
        <color theme="0" tint="-0.14996795556505021"/>
      </bottom>
      <diagonal/>
    </border>
    <border>
      <left style="thin">
        <color theme="0" tint="-0.14996795556505021"/>
      </left>
      <right style="thin">
        <color theme="0" tint="-0.14996795556505021"/>
      </right>
      <top style="thin">
        <color theme="0" tint="-0.14996795556505021"/>
      </top>
      <bottom style="thin">
        <color theme="0" tint="-0.14996795556505021"/>
      </bottom>
      <diagonal/>
    </border>
    <border>
      <left style="thin">
        <color theme="0" tint="-0.14996795556505021"/>
      </left>
      <right style="thin">
        <color auto="1"/>
      </right>
      <top style="thin">
        <color theme="0" tint="-0.14996795556505021"/>
      </top>
      <bottom style="thin">
        <color theme="0" tint="-0.14996795556505021"/>
      </bottom>
      <diagonal/>
    </border>
    <border>
      <left style="thin">
        <color auto="1"/>
      </left>
      <right style="thin">
        <color theme="0" tint="-0.34998626667073579"/>
      </right>
      <top/>
      <bottom style="thin">
        <color auto="1"/>
      </bottom>
      <diagonal/>
    </border>
    <border>
      <left style="thin">
        <color theme="0" tint="-0.34998626667073579"/>
      </left>
      <right style="thin">
        <color theme="0" tint="-0.34998626667073579"/>
      </right>
      <top/>
      <bottom style="thin">
        <color auto="1"/>
      </bottom>
      <diagonal/>
    </border>
    <border>
      <left style="thin">
        <color theme="0" tint="-0.34998626667073579"/>
      </left>
      <right style="thin">
        <color auto="1"/>
      </right>
      <top/>
      <bottom style="thin">
        <color auto="1"/>
      </bottom>
      <diagonal/>
    </border>
    <border>
      <left style="thin">
        <color auto="1"/>
      </left>
      <right/>
      <top style="thin">
        <color theme="0" tint="-0.34998626667073579"/>
      </top>
      <bottom style="thin">
        <color auto="1"/>
      </bottom>
      <diagonal/>
    </border>
    <border>
      <left/>
      <right/>
      <top style="thin">
        <color theme="0" tint="-0.34998626667073579"/>
      </top>
      <bottom style="thin">
        <color auto="1"/>
      </bottom>
      <diagonal/>
    </border>
    <border>
      <left/>
      <right style="thin">
        <color auto="1"/>
      </right>
      <top style="thin">
        <color theme="0" tint="-0.34998626667073579"/>
      </top>
      <bottom style="thin">
        <color auto="1"/>
      </bottom>
      <diagonal/>
    </border>
    <border>
      <left style="thin">
        <color auto="1"/>
      </left>
      <right style="thin">
        <color theme="0" tint="-0.14996795556505021"/>
      </right>
      <top style="thin">
        <color theme="0" tint="-0.14996795556505021"/>
      </top>
      <bottom/>
      <diagonal/>
    </border>
    <border>
      <left style="thin">
        <color theme="0" tint="-0.14996795556505021"/>
      </left>
      <right style="thin">
        <color theme="0" tint="-0.14996795556505021"/>
      </right>
      <top style="thin">
        <color theme="0" tint="-0.14996795556505021"/>
      </top>
      <bottom/>
      <diagonal/>
    </border>
    <border>
      <left style="thin">
        <color theme="0" tint="-0.14996795556505021"/>
      </left>
      <right style="thin">
        <color auto="1"/>
      </right>
      <top style="thin">
        <color theme="0" tint="-0.14996795556505021"/>
      </top>
      <bottom/>
      <diagonal/>
    </border>
    <border>
      <left style="thin">
        <color auto="1"/>
      </left>
      <right/>
      <top style="thin">
        <color theme="0" tint="-0.34998626667073579"/>
      </top>
      <bottom style="thin">
        <color theme="0" tint="-0.34998626667073579"/>
      </bottom>
      <diagonal/>
    </border>
    <border>
      <left style="thin">
        <color auto="1"/>
      </left>
      <right style="thin">
        <color theme="0" tint="-0.24994659260841701"/>
      </right>
      <top style="thin">
        <color theme="0" tint="-0.24994659260841701"/>
      </top>
      <bottom style="thin">
        <color theme="0" tint="-0.499984740745262"/>
      </bottom>
      <diagonal/>
    </border>
    <border>
      <left style="thin">
        <color theme="0" tint="-0.24994659260841701"/>
      </left>
      <right style="thin">
        <color auto="1"/>
      </right>
      <top style="thin">
        <color theme="0" tint="-0.24994659260841701"/>
      </top>
      <bottom style="thin">
        <color theme="0" tint="-0.499984740745262"/>
      </bottom>
      <diagonal/>
    </border>
    <border>
      <left style="thin">
        <color theme="0" tint="-0.24994659260841701"/>
      </left>
      <right style="thin">
        <color auto="1"/>
      </right>
      <top/>
      <bottom/>
      <diagonal/>
    </border>
    <border>
      <left/>
      <right style="thin">
        <color auto="1"/>
      </right>
      <top style="thin">
        <color theme="0" tint="-0.34998626667073579"/>
      </top>
      <bottom style="thin">
        <color theme="0" tint="-0.34998626667073579"/>
      </bottom>
      <diagonal/>
    </border>
  </borders>
  <cellStyleXfs count="60">
    <xf numFmtId="0" fontId="0" fillId="0" borderId="0">
      <alignment vertical="center"/>
    </xf>
    <xf numFmtId="43" fontId="1" fillId="0" borderId="0" applyFont="0" applyFill="0" applyBorder="0" applyAlignment="0" applyProtection="0"/>
    <xf numFmtId="41" fontId="1" fillId="0" borderId="0" applyFont="0" applyFill="0" applyBorder="0" applyAlignment="0" applyProtection="0"/>
    <xf numFmtId="44" fontId="1" fillId="0" borderId="0" applyFont="0" applyFill="0" applyBorder="0" applyAlignment="0" applyProtection="0"/>
    <xf numFmtId="42" fontId="1" fillId="0" borderId="0" applyFont="0" applyFill="0" applyBorder="0" applyAlignment="0" applyProtection="0"/>
    <xf numFmtId="9" fontId="1" fillId="0" borderId="0" applyFont="0" applyFill="0" applyBorder="0" applyAlignment="0" applyProtection="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7" fillId="32" borderId="0" applyNumberFormat="0" applyBorder="0" applyAlignment="0" applyProtection="0"/>
    <xf numFmtId="0" fontId="18" fillId="0" borderId="0">
      <alignment vertical="center"/>
    </xf>
    <xf numFmtId="0" fontId="19" fillId="0" borderId="0">
      <alignment vertical="center"/>
    </xf>
    <xf numFmtId="0" fontId="20" fillId="0" borderId="0">
      <alignment horizontal="left" vertical="center"/>
    </xf>
    <xf numFmtId="0" fontId="1" fillId="33" borderId="0" applyNumberFormat="0" applyFont="0" applyBorder="0" applyAlignment="0" applyProtection="0"/>
    <xf numFmtId="0" fontId="1" fillId="34" borderId="0" applyNumberFormat="0" applyFont="0" applyBorder="0" applyAlignment="0" applyProtection="0"/>
    <xf numFmtId="0" fontId="1" fillId="35" borderId="0" applyNumberFormat="0" applyFont="0" applyBorder="0" applyAlignment="0" applyProtection="0"/>
    <xf numFmtId="8" fontId="1" fillId="0" borderId="0" applyFont="0" applyFill="0" applyBorder="0">
      <alignment horizontal="right" vertical="center"/>
    </xf>
    <xf numFmtId="0" fontId="21" fillId="0" borderId="0" applyNumberFormat="0" applyFill="0" applyBorder="0" applyAlignment="0">
      <alignment vertical="center"/>
    </xf>
    <xf numFmtId="0" fontId="22" fillId="0" borderId="0" applyNumberFormat="0" applyFill="0" applyBorder="0" applyAlignment="0" applyProtection="0"/>
    <xf numFmtId="44" fontId="23" fillId="0" borderId="0" applyFont="0" applyFill="0" applyBorder="0" applyProtection="0">
      <alignment vertical="center"/>
    </xf>
    <xf numFmtId="9" fontId="23" fillId="0" borderId="0" applyFont="0" applyFill="0" applyBorder="0" applyProtection="0">
      <alignment horizontal="center" vertical="center"/>
    </xf>
    <xf numFmtId="0" fontId="42" fillId="0" borderId="0"/>
    <xf numFmtId="0" fontId="46" fillId="0" borderId="0" applyNumberFormat="0" applyFill="0" applyBorder="0" applyAlignment="0" applyProtection="0">
      <alignment vertical="center"/>
    </xf>
  </cellStyleXfs>
  <cellXfs count="324">
    <xf numFmtId="0" fontId="0" fillId="0" borderId="0" xfId="0">
      <alignment vertical="center"/>
    </xf>
    <xf numFmtId="0" fontId="25" fillId="0" borderId="0" xfId="0" applyFont="1">
      <alignment vertical="center"/>
    </xf>
    <xf numFmtId="0" fontId="0" fillId="0" borderId="0" xfId="0" applyAlignment="1">
      <alignment vertical="center" wrapText="1"/>
    </xf>
    <xf numFmtId="0" fontId="0" fillId="0" borderId="0" xfId="0" applyAlignment="1"/>
    <xf numFmtId="0" fontId="25" fillId="0" borderId="0" xfId="0" applyFont="1" applyAlignment="1">
      <alignment horizontal="left" vertical="center"/>
    </xf>
    <xf numFmtId="0" fontId="25" fillId="0" borderId="0" xfId="0" applyFont="1" applyAlignment="1">
      <alignment vertical="center" wrapText="1"/>
    </xf>
    <xf numFmtId="0" fontId="0" fillId="0" borderId="0" xfId="0" applyAlignment="1" applyProtection="1">
      <alignment horizontal="center" vertical="center"/>
      <protection locked="0"/>
    </xf>
    <xf numFmtId="0" fontId="0" fillId="38" borderId="0" xfId="0" applyFill="1" applyAlignment="1">
      <alignment horizontal="center" vertical="center" wrapText="1"/>
    </xf>
    <xf numFmtId="44" fontId="25" fillId="0" borderId="13" xfId="0" applyNumberFormat="1" applyFont="1" applyBorder="1">
      <alignment vertical="center"/>
    </xf>
    <xf numFmtId="0" fontId="0" fillId="0" borderId="0" xfId="0" applyAlignment="1" applyProtection="1">
      <alignment horizontal="center" vertical="center" wrapText="1"/>
      <protection locked="0"/>
    </xf>
    <xf numFmtId="44" fontId="0" fillId="0" borderId="0" xfId="0" applyNumberFormat="1" applyProtection="1">
      <alignment vertical="center"/>
      <protection locked="0"/>
    </xf>
    <xf numFmtId="0" fontId="25" fillId="34" borderId="16" xfId="0" applyFont="1" applyFill="1" applyBorder="1" applyAlignment="1">
      <alignment vertical="top"/>
    </xf>
    <xf numFmtId="0" fontId="0" fillId="34" borderId="0" xfId="0" applyFill="1" applyAlignment="1">
      <alignment vertical="top"/>
    </xf>
    <xf numFmtId="0" fontId="0" fillId="34" borderId="17" xfId="0" applyFill="1" applyBorder="1" applyAlignment="1">
      <alignment vertical="top"/>
    </xf>
    <xf numFmtId="0" fontId="25" fillId="34" borderId="18" xfId="0" applyFont="1" applyFill="1" applyBorder="1" applyAlignment="1">
      <alignment vertical="top"/>
    </xf>
    <xf numFmtId="0" fontId="0" fillId="34" borderId="19" xfId="0" applyFill="1" applyBorder="1" applyAlignment="1">
      <alignment vertical="top"/>
    </xf>
    <xf numFmtId="0" fontId="0" fillId="34" borderId="20" xfId="0" applyFill="1" applyBorder="1" applyAlignment="1">
      <alignment vertical="top"/>
    </xf>
    <xf numFmtId="0" fontId="25" fillId="34" borderId="27" xfId="0" applyFont="1" applyFill="1" applyBorder="1" applyAlignment="1">
      <alignment vertical="top"/>
    </xf>
    <xf numFmtId="0" fontId="0" fillId="34" borderId="28" xfId="0" applyFill="1" applyBorder="1" applyAlignment="1">
      <alignment vertical="top"/>
    </xf>
    <xf numFmtId="0" fontId="0" fillId="34" borderId="29" xfId="0" applyFill="1" applyBorder="1" applyAlignment="1">
      <alignment vertical="top"/>
    </xf>
    <xf numFmtId="0" fontId="0" fillId="34" borderId="32" xfId="0" applyFill="1" applyBorder="1">
      <alignment vertical="center"/>
    </xf>
    <xf numFmtId="0" fontId="0" fillId="34" borderId="33" xfId="0" applyFill="1" applyBorder="1">
      <alignment vertical="center"/>
    </xf>
    <xf numFmtId="0" fontId="0" fillId="0" borderId="0" xfId="0" applyAlignment="1">
      <alignment horizontal="center" vertical="center"/>
    </xf>
    <xf numFmtId="0" fontId="0" fillId="0" borderId="0" xfId="0" applyAlignment="1">
      <alignment horizontal="left" vertical="top"/>
    </xf>
    <xf numFmtId="0" fontId="45" fillId="0" borderId="0" xfId="0" applyFont="1" applyAlignment="1">
      <alignment horizontal="center" vertical="center"/>
    </xf>
    <xf numFmtId="0" fontId="0" fillId="34" borderId="34" xfId="0" applyFill="1" applyBorder="1" applyAlignment="1">
      <alignment horizontal="center" vertical="center"/>
    </xf>
    <xf numFmtId="0" fontId="25" fillId="34" borderId="31" xfId="0" applyFont="1" applyFill="1" applyBorder="1" applyAlignment="1">
      <alignment horizontal="left" vertical="center"/>
    </xf>
    <xf numFmtId="0" fontId="28" fillId="0" borderId="0" xfId="0" applyFont="1" applyAlignment="1">
      <alignment horizontal="center" vertical="top"/>
    </xf>
    <xf numFmtId="0" fontId="25" fillId="33" borderId="0" xfId="0" applyFont="1" applyFill="1" applyAlignment="1">
      <alignment horizontal="left" vertical="center" wrapText="1"/>
    </xf>
    <xf numFmtId="0" fontId="25" fillId="34" borderId="37" xfId="0" applyFont="1" applyFill="1" applyBorder="1" applyAlignment="1">
      <alignment horizontal="left" vertical="center"/>
    </xf>
    <xf numFmtId="0" fontId="0" fillId="34" borderId="38" xfId="0" applyFill="1" applyBorder="1" applyAlignment="1">
      <alignment horizontal="center" vertical="center"/>
    </xf>
    <xf numFmtId="0" fontId="25" fillId="33" borderId="0" xfId="0" applyFont="1" applyFill="1" applyAlignment="1">
      <alignment horizontal="left" vertical="center"/>
    </xf>
    <xf numFmtId="0" fontId="25" fillId="0" borderId="0" xfId="0" applyFont="1" applyAlignment="1" applyProtection="1">
      <alignment horizontal="center" vertical="center" wrapText="1"/>
      <protection locked="0"/>
    </xf>
    <xf numFmtId="164" fontId="0" fillId="0" borderId="0" xfId="0" applyNumberFormat="1" applyAlignment="1" applyProtection="1">
      <alignment horizontal="center" vertical="center"/>
      <protection locked="0"/>
    </xf>
    <xf numFmtId="44" fontId="0" fillId="0" borderId="0" xfId="56" applyFont="1" applyAlignment="1" applyProtection="1">
      <alignment horizontal="center" vertical="center"/>
    </xf>
    <xf numFmtId="0" fontId="0" fillId="0" borderId="0" xfId="0" quotePrefix="1">
      <alignment vertical="center"/>
    </xf>
    <xf numFmtId="0" fontId="25" fillId="34" borderId="16" xfId="0" applyFont="1" applyFill="1" applyBorder="1" applyAlignment="1">
      <alignment horizontal="left" vertical="top"/>
    </xf>
    <xf numFmtId="0" fontId="0" fillId="34" borderId="0" xfId="0" applyFill="1" applyAlignment="1">
      <alignment horizontal="left" vertical="top"/>
    </xf>
    <xf numFmtId="0" fontId="0" fillId="34" borderId="17" xfId="0" applyFill="1" applyBorder="1" applyAlignment="1">
      <alignment horizontal="left" vertical="top"/>
    </xf>
    <xf numFmtId="0" fontId="0" fillId="0" borderId="0" xfId="0" applyAlignment="1">
      <alignment horizontal="left" vertical="top" wrapText="1"/>
    </xf>
    <xf numFmtId="0" fontId="24" fillId="34" borderId="16" xfId="0" applyFont="1" applyFill="1" applyBorder="1" applyAlignment="1">
      <alignment horizontal="left" vertical="top"/>
    </xf>
    <xf numFmtId="0" fontId="53" fillId="37" borderId="43" xfId="0" applyFont="1" applyFill="1" applyBorder="1" applyAlignment="1">
      <alignment horizontal="center" vertical="top" wrapText="1"/>
    </xf>
    <xf numFmtId="0" fontId="53" fillId="37" borderId="43" xfId="0" applyFont="1" applyFill="1" applyBorder="1" applyAlignment="1">
      <alignment horizontal="left" vertical="top" wrapText="1"/>
    </xf>
    <xf numFmtId="0" fontId="0" fillId="39" borderId="41" xfId="0" applyFill="1" applyBorder="1" applyAlignment="1">
      <alignment horizontal="center" vertical="top" wrapText="1"/>
    </xf>
    <xf numFmtId="0" fontId="35" fillId="35" borderId="47" xfId="0" applyFont="1" applyFill="1" applyBorder="1" applyAlignment="1">
      <alignment horizontal="left" vertical="center"/>
    </xf>
    <xf numFmtId="0" fontId="0" fillId="0" borderId="0" xfId="0" applyAlignment="1">
      <alignment horizontal="left" vertical="top" indent="2"/>
    </xf>
    <xf numFmtId="0" fontId="29" fillId="35" borderId="51" xfId="0" applyFont="1" applyFill="1" applyBorder="1" applyAlignment="1">
      <alignment horizontal="left" vertical="center" wrapText="1"/>
    </xf>
    <xf numFmtId="0" fontId="40" fillId="34" borderId="52" xfId="0" applyFont="1" applyFill="1" applyBorder="1" applyAlignment="1">
      <alignment horizontal="left" vertical="top" wrapText="1"/>
    </xf>
    <xf numFmtId="0" fontId="25" fillId="34" borderId="56" xfId="0" applyFont="1" applyFill="1" applyBorder="1" applyAlignment="1">
      <alignment horizontal="right" vertical="center" indent="1"/>
    </xf>
    <xf numFmtId="0" fontId="25" fillId="34" borderId="58" xfId="0" applyFont="1" applyFill="1" applyBorder="1" applyAlignment="1">
      <alignment horizontal="right" vertical="center" indent="1"/>
    </xf>
    <xf numFmtId="0" fontId="51" fillId="34" borderId="16" xfId="0" applyFont="1" applyFill="1" applyBorder="1" applyAlignment="1">
      <alignment horizontal="right" vertical="top" indent="1"/>
    </xf>
    <xf numFmtId="0" fontId="25" fillId="34" borderId="17" xfId="0" applyFont="1" applyFill="1" applyBorder="1" applyAlignment="1">
      <alignment vertical="top" wrapText="1"/>
    </xf>
    <xf numFmtId="0" fontId="25" fillId="34" borderId="17" xfId="0" applyFont="1" applyFill="1" applyBorder="1" applyAlignment="1">
      <alignment horizontal="left" vertical="top" wrapText="1"/>
    </xf>
    <xf numFmtId="0" fontId="0" fillId="0" borderId="0" xfId="0" applyAlignment="1">
      <alignment vertical="top"/>
    </xf>
    <xf numFmtId="0" fontId="52" fillId="34" borderId="16" xfId="0" applyFont="1" applyFill="1" applyBorder="1" applyAlignment="1">
      <alignment horizontal="right" vertical="top"/>
    </xf>
    <xf numFmtId="0" fontId="25" fillId="34" borderId="17" xfId="0" applyFont="1" applyFill="1" applyBorder="1" applyAlignment="1">
      <alignment horizontal="left" vertical="top" wrapText="1" indent="1"/>
    </xf>
    <xf numFmtId="0" fontId="0" fillId="0" borderId="0" xfId="0" applyAlignment="1">
      <alignment horizontal="right" vertical="top"/>
    </xf>
    <xf numFmtId="0" fontId="0" fillId="0" borderId="16" xfId="0" applyBorder="1">
      <alignment vertical="center"/>
    </xf>
    <xf numFmtId="0" fontId="35" fillId="35" borderId="47" xfId="0" applyFont="1" applyFill="1" applyBorder="1" applyAlignment="1">
      <alignment horizontal="left" vertical="center" wrapText="1"/>
    </xf>
    <xf numFmtId="0" fontId="25" fillId="34" borderId="46" xfId="0" applyFont="1" applyFill="1" applyBorder="1" applyAlignment="1">
      <alignment horizontal="left" vertical="top" wrapText="1"/>
    </xf>
    <xf numFmtId="0" fontId="25" fillId="34" borderId="46" xfId="0" applyFont="1" applyFill="1" applyBorder="1" applyAlignment="1">
      <alignment horizontal="left" vertical="top" wrapText="1" indent="2"/>
    </xf>
    <xf numFmtId="0" fontId="46" fillId="34" borderId="46" xfId="59" applyFill="1" applyBorder="1" applyAlignment="1">
      <alignment horizontal="left" vertical="top" wrapText="1" indent="2"/>
    </xf>
    <xf numFmtId="0" fontId="27" fillId="34" borderId="45" xfId="0" applyFont="1" applyFill="1" applyBorder="1" applyAlignment="1">
      <alignment vertical="top" wrapText="1"/>
    </xf>
    <xf numFmtId="0" fontId="27" fillId="34" borderId="46" xfId="0" applyFont="1" applyFill="1" applyBorder="1" applyAlignment="1">
      <alignment horizontal="left" vertical="top" wrapText="1"/>
    </xf>
    <xf numFmtId="0" fontId="25" fillId="34" borderId="45" xfId="0" applyFont="1" applyFill="1" applyBorder="1" applyAlignment="1">
      <alignment horizontal="left" vertical="top" wrapText="1" indent="2"/>
    </xf>
    <xf numFmtId="0" fontId="0" fillId="33" borderId="63" xfId="0" applyFill="1" applyBorder="1" applyAlignment="1" applyProtection="1">
      <alignment horizontal="left" vertical="center" indent="1"/>
      <protection locked="0"/>
    </xf>
    <xf numFmtId="0" fontId="0" fillId="33" borderId="57" xfId="0" applyFill="1" applyBorder="1" applyAlignment="1" applyProtection="1">
      <alignment horizontal="left" vertical="center" indent="1"/>
      <protection locked="0"/>
    </xf>
    <xf numFmtId="0" fontId="0" fillId="33" borderId="67" xfId="0" applyFill="1" applyBorder="1" applyAlignment="1" applyProtection="1">
      <alignment horizontal="left" vertical="center" indent="1"/>
      <protection locked="0"/>
    </xf>
    <xf numFmtId="0" fontId="0" fillId="33" borderId="59" xfId="0" applyFill="1" applyBorder="1" applyAlignment="1" applyProtection="1">
      <alignment horizontal="left" vertical="center" indent="1"/>
      <protection locked="0"/>
    </xf>
    <xf numFmtId="0" fontId="0" fillId="0" borderId="0" xfId="0" applyAlignment="1">
      <alignment horizontal="center"/>
    </xf>
    <xf numFmtId="0" fontId="54" fillId="34" borderId="56" xfId="59" applyFont="1" applyFill="1" applyBorder="1" applyAlignment="1">
      <alignment horizontal="left" vertical="center" indent="1"/>
    </xf>
    <xf numFmtId="0" fontId="54" fillId="34" borderId="58" xfId="59" applyFont="1" applyFill="1" applyBorder="1" applyAlignment="1">
      <alignment horizontal="left" vertical="center" indent="1"/>
    </xf>
    <xf numFmtId="0" fontId="54" fillId="34" borderId="62" xfId="59" applyFont="1" applyFill="1" applyBorder="1" applyAlignment="1">
      <alignment horizontal="left" vertical="center" indent="1"/>
    </xf>
    <xf numFmtId="0" fontId="0" fillId="33" borderId="40" xfId="0" applyFill="1" applyBorder="1" applyAlignment="1" applyProtection="1">
      <alignment horizontal="center" vertical="top" wrapText="1"/>
      <protection locked="0"/>
    </xf>
    <xf numFmtId="0" fontId="0" fillId="33" borderId="40" xfId="0" applyFill="1" applyBorder="1" applyAlignment="1" applyProtection="1">
      <alignment horizontal="left" vertical="top" wrapText="1"/>
      <protection locked="0"/>
    </xf>
    <xf numFmtId="0" fontId="0" fillId="33" borderId="47" xfId="0" applyFill="1" applyBorder="1" applyAlignment="1" applyProtection="1">
      <alignment horizontal="left" vertical="top" wrapText="1"/>
      <protection locked="0"/>
    </xf>
    <xf numFmtId="0" fontId="55" fillId="0" borderId="0" xfId="0" applyFont="1">
      <alignment vertical="center"/>
    </xf>
    <xf numFmtId="0" fontId="55" fillId="33" borderId="63" xfId="0" applyFont="1" applyFill="1" applyBorder="1" applyAlignment="1" applyProtection="1">
      <alignment horizontal="center" vertical="center"/>
      <protection hidden="1"/>
    </xf>
    <xf numFmtId="0" fontId="55" fillId="33" borderId="57" xfId="0" applyFont="1" applyFill="1" applyBorder="1" applyAlignment="1" applyProtection="1">
      <alignment horizontal="center" vertical="center"/>
      <protection hidden="1"/>
    </xf>
    <xf numFmtId="0" fontId="55" fillId="33" borderId="59" xfId="0" applyFont="1" applyFill="1" applyBorder="1" applyAlignment="1" applyProtection="1">
      <alignment horizontal="center" vertical="center"/>
      <protection hidden="1"/>
    </xf>
    <xf numFmtId="0" fontId="55" fillId="33" borderId="70" xfId="0" applyFont="1" applyFill="1" applyBorder="1" applyAlignment="1" applyProtection="1">
      <alignment horizontal="center" vertical="center"/>
      <protection hidden="1"/>
    </xf>
    <xf numFmtId="0" fontId="55" fillId="33" borderId="63" xfId="0" applyFont="1" applyFill="1" applyBorder="1" applyAlignment="1" applyProtection="1">
      <alignment horizontal="center" vertical="center"/>
      <protection locked="0"/>
    </xf>
    <xf numFmtId="0" fontId="55" fillId="33" borderId="72" xfId="0" applyFont="1" applyFill="1" applyBorder="1" applyAlignment="1" applyProtection="1">
      <alignment horizontal="center" vertical="center"/>
      <protection hidden="1"/>
    </xf>
    <xf numFmtId="0" fontId="25" fillId="0" borderId="18" xfId="0" applyFont="1" applyBorder="1" applyAlignment="1">
      <alignment horizontal="center" wrapText="1"/>
    </xf>
    <xf numFmtId="0" fontId="25" fillId="0" borderId="19" xfId="0" applyFont="1" applyBorder="1" applyAlignment="1">
      <alignment horizontal="center" wrapText="1"/>
    </xf>
    <xf numFmtId="165" fontId="0" fillId="0" borderId="0" xfId="56" applyNumberFormat="1" applyFont="1" applyProtection="1">
      <alignment vertical="center"/>
    </xf>
    <xf numFmtId="166" fontId="25" fillId="0" borderId="0" xfId="57" applyNumberFormat="1" applyFont="1" applyProtection="1">
      <alignment horizontal="center" vertical="center"/>
    </xf>
    <xf numFmtId="0" fontId="25" fillId="34" borderId="16" xfId="0" applyFont="1" applyFill="1" applyBorder="1" applyAlignment="1">
      <alignment horizontal="left" vertical="top" indent="1"/>
    </xf>
    <xf numFmtId="0" fontId="64" fillId="34" borderId="0" xfId="59" applyFont="1" applyFill="1" applyBorder="1" applyAlignment="1">
      <alignment horizontal="left" vertical="top"/>
    </xf>
    <xf numFmtId="0" fontId="64" fillId="34" borderId="17" xfId="59" applyFont="1" applyFill="1" applyBorder="1" applyAlignment="1">
      <alignment horizontal="left" vertical="top"/>
    </xf>
    <xf numFmtId="0" fontId="28" fillId="34" borderId="16" xfId="0" applyFont="1" applyFill="1" applyBorder="1" applyAlignment="1">
      <alignment horizontal="left" vertical="top"/>
    </xf>
    <xf numFmtId="0" fontId="47" fillId="0" borderId="0" xfId="0" applyFont="1" applyAlignment="1">
      <alignment horizontal="center" vertical="center"/>
    </xf>
    <xf numFmtId="0" fontId="53" fillId="37" borderId="44" xfId="0" applyFont="1" applyFill="1" applyBorder="1" applyAlignment="1">
      <alignment horizontal="left" vertical="top" wrapText="1"/>
    </xf>
    <xf numFmtId="0" fontId="25" fillId="36" borderId="12" xfId="0" applyFont="1" applyFill="1" applyBorder="1" applyAlignment="1">
      <alignment horizontal="center" wrapText="1"/>
    </xf>
    <xf numFmtId="0" fontId="0" fillId="0" borderId="54" xfId="0" applyBorder="1" applyAlignment="1">
      <alignment horizontal="center" vertical="top" wrapText="1"/>
    </xf>
    <xf numFmtId="0" fontId="0" fillId="0" borderId="54" xfId="0" applyBorder="1" applyAlignment="1">
      <alignment horizontal="left" vertical="top" wrapText="1"/>
    </xf>
    <xf numFmtId="0" fontId="0" fillId="37" borderId="55" xfId="0" applyFill="1" applyBorder="1" applyAlignment="1">
      <alignment horizontal="left" vertical="top" wrapText="1"/>
    </xf>
    <xf numFmtId="0" fontId="26" fillId="36" borderId="20" xfId="0" applyFont="1" applyFill="1" applyBorder="1" applyAlignment="1">
      <alignment horizontal="center" wrapText="1"/>
    </xf>
    <xf numFmtId="0" fontId="30" fillId="33" borderId="46" xfId="0" quotePrefix="1" applyFont="1" applyFill="1" applyBorder="1" applyAlignment="1">
      <alignment horizontal="left" vertical="center" indent="1"/>
    </xf>
    <xf numFmtId="0" fontId="33" fillId="33" borderId="46" xfId="0" quotePrefix="1" applyFont="1" applyFill="1" applyBorder="1" applyAlignment="1">
      <alignment horizontal="left" vertical="center"/>
    </xf>
    <xf numFmtId="0" fontId="46" fillId="33" borderId="46" xfId="59" quotePrefix="1" applyFill="1" applyBorder="1" applyAlignment="1" applyProtection="1">
      <alignment horizontal="left" vertical="top" indent="1"/>
    </xf>
    <xf numFmtId="0" fontId="46" fillId="33" borderId="45" xfId="59" quotePrefix="1" applyFill="1" applyBorder="1" applyAlignment="1" applyProtection="1">
      <alignment horizontal="left" vertical="top" indent="1"/>
    </xf>
    <xf numFmtId="0" fontId="26" fillId="34" borderId="16" xfId="0" applyFont="1" applyFill="1" applyBorder="1" applyAlignment="1">
      <alignment horizontal="left" vertical="top"/>
    </xf>
    <xf numFmtId="0" fontId="0" fillId="35" borderId="0" xfId="0" applyFill="1">
      <alignment vertical="center"/>
    </xf>
    <xf numFmtId="0" fontId="0" fillId="35" borderId="0" xfId="0" applyFill="1" applyAlignment="1">
      <alignment horizontal="center" vertical="center"/>
    </xf>
    <xf numFmtId="0" fontId="25" fillId="34" borderId="28" xfId="0" applyFont="1" applyFill="1" applyBorder="1" applyAlignment="1">
      <alignment vertical="top"/>
    </xf>
    <xf numFmtId="0" fontId="25" fillId="34" borderId="0" xfId="0" applyFont="1" applyFill="1" applyAlignment="1">
      <alignment vertical="top"/>
    </xf>
    <xf numFmtId="0" fontId="25" fillId="34" borderId="19" xfId="0" applyFont="1" applyFill="1" applyBorder="1" applyAlignment="1">
      <alignment vertical="top"/>
    </xf>
    <xf numFmtId="0" fontId="25" fillId="33" borderId="0" xfId="0" applyFont="1" applyFill="1" applyAlignment="1">
      <alignment vertical="center" wrapText="1"/>
    </xf>
    <xf numFmtId="0" fontId="25" fillId="34" borderId="42" xfId="0" applyFont="1" applyFill="1" applyBorder="1" applyAlignment="1">
      <alignment vertical="center" wrapText="1"/>
    </xf>
    <xf numFmtId="0" fontId="25" fillId="34" borderId="77" xfId="0" applyFont="1" applyFill="1" applyBorder="1" applyAlignment="1">
      <alignment vertical="center" wrapText="1"/>
    </xf>
    <xf numFmtId="0" fontId="25" fillId="0" borderId="35" xfId="0" applyFont="1" applyBorder="1" applyAlignment="1">
      <alignment vertical="center" wrapText="1"/>
    </xf>
    <xf numFmtId="0" fontId="0" fillId="0" borderId="35" xfId="0" applyBorder="1" applyAlignment="1">
      <alignment vertical="center" wrapText="1"/>
    </xf>
    <xf numFmtId="0" fontId="0" fillId="0" borderId="35" xfId="0" applyBorder="1" applyAlignment="1" applyProtection="1">
      <alignment horizontal="center" vertical="center"/>
      <protection locked="0"/>
    </xf>
    <xf numFmtId="0" fontId="25" fillId="34" borderId="78" xfId="0" applyFont="1" applyFill="1" applyBorder="1" applyAlignment="1">
      <alignment vertical="center" wrapText="1"/>
    </xf>
    <xf numFmtId="0" fontId="25" fillId="0" borderId="36" xfId="0" applyFont="1" applyBorder="1" applyAlignment="1">
      <alignment vertical="center" wrapText="1"/>
    </xf>
    <xf numFmtId="0" fontId="0" fillId="0" borderId="36" xfId="0" applyBorder="1" applyAlignment="1">
      <alignment vertical="center" wrapText="1"/>
    </xf>
    <xf numFmtId="0" fontId="0" fillId="0" borderId="36" xfId="0" applyBorder="1" applyAlignment="1" applyProtection="1">
      <alignment horizontal="center" vertical="center"/>
      <protection locked="0"/>
    </xf>
    <xf numFmtId="44" fontId="26" fillId="0" borderId="0" xfId="0" applyNumberFormat="1" applyFont="1">
      <alignment vertical="center"/>
    </xf>
    <xf numFmtId="44" fontId="26" fillId="0" borderId="13" xfId="0" applyNumberFormat="1" applyFont="1" applyBorder="1">
      <alignment vertical="center"/>
    </xf>
    <xf numFmtId="44" fontId="24" fillId="0" borderId="0" xfId="0" applyNumberFormat="1" applyFont="1">
      <alignment vertical="center"/>
    </xf>
    <xf numFmtId="0" fontId="17" fillId="0" borderId="0" xfId="0" applyFont="1" applyAlignment="1"/>
    <xf numFmtId="0" fontId="59" fillId="34" borderId="62" xfId="0" applyFont="1" applyFill="1" applyBorder="1" applyAlignment="1">
      <alignment horizontal="right" vertical="center" indent="1"/>
    </xf>
    <xf numFmtId="0" fontId="59" fillId="34" borderId="58" xfId="0" applyFont="1" applyFill="1" applyBorder="1" applyAlignment="1">
      <alignment horizontal="right" vertical="center" indent="1"/>
    </xf>
    <xf numFmtId="0" fontId="0" fillId="33" borderId="59" xfId="0" applyFill="1" applyBorder="1" applyAlignment="1">
      <alignment horizontal="left" vertical="center" indent="1"/>
    </xf>
    <xf numFmtId="0" fontId="59" fillId="35" borderId="10" xfId="0" applyFont="1" applyFill="1" applyBorder="1" applyAlignment="1">
      <alignment horizontal="left" vertical="center"/>
    </xf>
    <xf numFmtId="0" fontId="0" fillId="35" borderId="12" xfId="0" applyFill="1" applyBorder="1">
      <alignment vertical="center"/>
    </xf>
    <xf numFmtId="0" fontId="59" fillId="34" borderId="62" xfId="0" applyFont="1" applyFill="1" applyBorder="1" applyAlignment="1">
      <alignment horizontal="right" vertical="center" wrapText="1" indent="1"/>
    </xf>
    <xf numFmtId="0" fontId="59" fillId="34" borderId="60" xfId="0" applyFont="1" applyFill="1" applyBorder="1" applyAlignment="1">
      <alignment horizontal="right" vertical="center" wrapText="1" indent="1"/>
    </xf>
    <xf numFmtId="0" fontId="0" fillId="33" borderId="61" xfId="0" applyFill="1" applyBorder="1" applyAlignment="1">
      <alignment horizontal="left" vertical="center" indent="1"/>
    </xf>
    <xf numFmtId="0" fontId="59" fillId="34" borderId="66" xfId="0" applyFont="1" applyFill="1" applyBorder="1" applyAlignment="1">
      <alignment horizontal="right" vertical="center" wrapText="1" indent="1"/>
    </xf>
    <xf numFmtId="0" fontId="59" fillId="34" borderId="68" xfId="0" applyFont="1" applyFill="1" applyBorder="1" applyAlignment="1">
      <alignment horizontal="right" vertical="center" wrapText="1" indent="1"/>
    </xf>
    <xf numFmtId="0" fontId="0" fillId="33" borderId="69" xfId="0" applyFill="1" applyBorder="1" applyAlignment="1">
      <alignment horizontal="left" vertical="center" indent="1"/>
    </xf>
    <xf numFmtId="0" fontId="59" fillId="34" borderId="58" xfId="0" applyFont="1" applyFill="1" applyBorder="1" applyAlignment="1">
      <alignment horizontal="right" vertical="center" wrapText="1" indent="1"/>
    </xf>
    <xf numFmtId="0" fontId="25" fillId="34" borderId="62" xfId="0" applyFont="1" applyFill="1" applyBorder="1" applyAlignment="1">
      <alignment horizontal="right" vertical="center" indent="1"/>
    </xf>
    <xf numFmtId="44" fontId="28" fillId="0" borderId="0" xfId="0" applyNumberFormat="1" applyFont="1" applyProtection="1">
      <alignment vertical="center"/>
      <protection locked="0"/>
    </xf>
    <xf numFmtId="44" fontId="30" fillId="0" borderId="0" xfId="0" applyNumberFormat="1" applyFont="1" applyProtection="1">
      <alignment vertical="center"/>
      <protection locked="0"/>
    </xf>
    <xf numFmtId="44" fontId="28" fillId="0" borderId="16" xfId="0" applyNumberFormat="1" applyFont="1" applyBorder="1">
      <alignment vertical="center"/>
    </xf>
    <xf numFmtId="0" fontId="0" fillId="34" borderId="0" xfId="0" applyFill="1" applyAlignment="1" applyProtection="1">
      <alignment horizontal="center" vertical="center" wrapText="1"/>
      <protection locked="0"/>
    </xf>
    <xf numFmtId="0" fontId="0" fillId="34" borderId="18" xfId="0" applyFill="1" applyBorder="1" applyAlignment="1">
      <alignment horizontal="center" vertical="center" wrapText="1"/>
    </xf>
    <xf numFmtId="0" fontId="0" fillId="35" borderId="36" xfId="0" applyFill="1" applyBorder="1" applyAlignment="1">
      <alignment horizontal="center" vertical="center" wrapText="1"/>
    </xf>
    <xf numFmtId="0" fontId="25" fillId="35" borderId="35" xfId="0" applyFont="1" applyFill="1" applyBorder="1" applyAlignment="1">
      <alignment horizontal="center" vertical="center" wrapText="1"/>
    </xf>
    <xf numFmtId="0" fontId="67" fillId="34" borderId="13" xfId="0" applyFont="1" applyFill="1" applyBorder="1" applyAlignment="1">
      <alignment horizontal="left" vertical="center"/>
    </xf>
    <xf numFmtId="0" fontId="59" fillId="34" borderId="15" xfId="0" applyFont="1" applyFill="1" applyBorder="1" applyAlignment="1">
      <alignment horizontal="left" vertical="center"/>
    </xf>
    <xf numFmtId="0" fontId="67" fillId="34" borderId="16" xfId="0" applyFont="1" applyFill="1" applyBorder="1" applyAlignment="1">
      <alignment horizontal="left" vertical="center"/>
    </xf>
    <xf numFmtId="0" fontId="59" fillId="34" borderId="17" xfId="0" applyFont="1" applyFill="1" applyBorder="1" applyAlignment="1">
      <alignment horizontal="left" vertical="center"/>
    </xf>
    <xf numFmtId="0" fontId="67" fillId="34" borderId="18" xfId="0" applyFont="1" applyFill="1" applyBorder="1" applyAlignment="1">
      <alignment horizontal="left" vertical="center"/>
    </xf>
    <xf numFmtId="0" fontId="0" fillId="34" borderId="15" xfId="0" applyFill="1" applyBorder="1">
      <alignment vertical="center"/>
    </xf>
    <xf numFmtId="0" fontId="0" fillId="34" borderId="17" xfId="0" applyFill="1" applyBorder="1">
      <alignment vertical="center"/>
    </xf>
    <xf numFmtId="0" fontId="0" fillId="34" borderId="20" xfId="0" applyFill="1" applyBorder="1">
      <alignment vertical="center"/>
    </xf>
    <xf numFmtId="0" fontId="59" fillId="34" borderId="18" xfId="0" applyFont="1" applyFill="1" applyBorder="1" applyAlignment="1">
      <alignment horizontal="left" vertical="center"/>
    </xf>
    <xf numFmtId="0" fontId="26" fillId="35" borderId="76" xfId="0" applyFont="1" applyFill="1" applyBorder="1" applyAlignment="1">
      <alignment horizontal="center" vertical="center"/>
    </xf>
    <xf numFmtId="0" fontId="28" fillId="38" borderId="35" xfId="0" applyFont="1" applyFill="1" applyBorder="1" applyAlignment="1">
      <alignment horizontal="center" vertical="center"/>
    </xf>
    <xf numFmtId="0" fontId="26" fillId="34" borderId="18" xfId="0" applyFont="1" applyFill="1" applyBorder="1" applyAlignment="1">
      <alignment vertical="top"/>
    </xf>
    <xf numFmtId="0" fontId="26" fillId="34" borderId="19" xfId="0" applyFont="1" applyFill="1" applyBorder="1" applyAlignment="1">
      <alignment vertical="top"/>
    </xf>
    <xf numFmtId="0" fontId="27" fillId="38" borderId="27" xfId="0" applyFont="1" applyFill="1" applyBorder="1" applyAlignment="1">
      <alignment horizontal="left" vertical="top"/>
    </xf>
    <xf numFmtId="0" fontId="0" fillId="38" borderId="28" xfId="0" applyFill="1" applyBorder="1" applyAlignment="1">
      <alignment horizontal="left" vertical="top"/>
    </xf>
    <xf numFmtId="0" fontId="0" fillId="38" borderId="29" xfId="0" applyFill="1" applyBorder="1" applyAlignment="1">
      <alignment horizontal="left" vertical="top"/>
    </xf>
    <xf numFmtId="0" fontId="32" fillId="38" borderId="73" xfId="0" applyFont="1" applyFill="1" applyBorder="1" applyAlignment="1">
      <alignment horizontal="left" vertical="top"/>
    </xf>
    <xf numFmtId="0" fontId="0" fillId="38" borderId="30" xfId="0" applyFill="1" applyBorder="1" applyAlignment="1">
      <alignment horizontal="left" vertical="top"/>
    </xf>
    <xf numFmtId="0" fontId="0" fillId="38" borderId="74" xfId="0" applyFill="1" applyBorder="1" applyAlignment="1">
      <alignment horizontal="left" vertical="top"/>
    </xf>
    <xf numFmtId="0" fontId="0" fillId="34" borderId="0" xfId="0" applyFill="1" applyAlignment="1">
      <alignment horizontal="center" wrapText="1"/>
    </xf>
    <xf numFmtId="0" fontId="0" fillId="34" borderId="18" xfId="0" applyFill="1" applyBorder="1" applyAlignment="1">
      <alignment horizontal="center" wrapText="1"/>
    </xf>
    <xf numFmtId="0" fontId="0" fillId="0" borderId="75" xfId="0" applyBorder="1" applyAlignment="1">
      <alignment vertical="center" wrapText="1"/>
    </xf>
    <xf numFmtId="0" fontId="55" fillId="33" borderId="57" xfId="0" applyFont="1" applyFill="1" applyBorder="1" applyAlignment="1" applyProtection="1">
      <alignment horizontal="center" vertical="center"/>
      <protection locked="0"/>
    </xf>
    <xf numFmtId="0" fontId="62" fillId="38" borderId="47" xfId="59" quotePrefix="1" applyFont="1" applyFill="1" applyBorder="1" applyAlignment="1">
      <alignment horizontal="left" vertical="top" indent="1"/>
    </xf>
    <xf numFmtId="0" fontId="0" fillId="0" borderId="14" xfId="0" applyBorder="1">
      <alignment vertical="center"/>
    </xf>
    <xf numFmtId="0" fontId="55" fillId="0" borderId="80" xfId="0" applyFont="1" applyBorder="1" applyAlignment="1">
      <alignment horizontal="left" vertical="top" wrapText="1"/>
    </xf>
    <xf numFmtId="0" fontId="25" fillId="37" borderId="82" xfId="0" applyFont="1" applyFill="1" applyBorder="1" applyAlignment="1">
      <alignment horizontal="left" vertical="top" wrapText="1"/>
    </xf>
    <xf numFmtId="0" fontId="71" fillId="37" borderId="42" xfId="0" applyFont="1" applyFill="1" applyBorder="1" applyAlignment="1">
      <alignment horizontal="center" vertical="top" wrapText="1"/>
    </xf>
    <xf numFmtId="0" fontId="71" fillId="37" borderId="43" xfId="0" applyFont="1" applyFill="1" applyBorder="1" applyAlignment="1">
      <alignment horizontal="center" vertical="top" wrapText="1"/>
    </xf>
    <xf numFmtId="0" fontId="25" fillId="33" borderId="39" xfId="0" applyFont="1" applyFill="1" applyBorder="1" applyAlignment="1" applyProtection="1">
      <alignment horizontal="center" vertical="top" wrapText="1"/>
      <protection locked="0"/>
    </xf>
    <xf numFmtId="0" fontId="25" fillId="33" borderId="40" xfId="0" applyFont="1" applyFill="1" applyBorder="1" applyAlignment="1" applyProtection="1">
      <alignment horizontal="center" vertical="top" wrapText="1"/>
      <protection locked="0"/>
    </xf>
    <xf numFmtId="0" fontId="25" fillId="0" borderId="53" xfId="0" applyFont="1" applyBorder="1" applyAlignment="1">
      <alignment horizontal="center" vertical="top" wrapText="1"/>
    </xf>
    <xf numFmtId="0" fontId="25" fillId="0" borderId="54" xfId="0" applyFont="1" applyBorder="1" applyAlignment="1">
      <alignment horizontal="center" vertical="top" wrapText="1"/>
    </xf>
    <xf numFmtId="0" fontId="0" fillId="33" borderId="79" xfId="0" applyFill="1" applyBorder="1" applyAlignment="1">
      <alignment horizontal="left" vertical="top" wrapText="1"/>
    </xf>
    <xf numFmtId="0" fontId="27" fillId="33" borderId="81" xfId="0" applyFont="1" applyFill="1" applyBorder="1" applyAlignment="1">
      <alignment horizontal="center" vertical="top" wrapText="1"/>
    </xf>
    <xf numFmtId="0" fontId="39" fillId="33" borderId="81" xfId="0" applyFont="1" applyFill="1" applyBorder="1" applyAlignment="1">
      <alignment horizontal="center" vertical="top" wrapText="1"/>
    </xf>
    <xf numFmtId="165" fontId="0" fillId="0" borderId="0" xfId="56" applyNumberFormat="1" applyFont="1" applyAlignment="1" applyProtection="1">
      <alignment horizontal="center" vertical="center"/>
    </xf>
    <xf numFmtId="0" fontId="25" fillId="34" borderId="10" xfId="0" applyFont="1" applyFill="1" applyBorder="1" applyAlignment="1">
      <alignment horizontal="center" wrapText="1"/>
    </xf>
    <xf numFmtId="0" fontId="25" fillId="34" borderId="11" xfId="0" applyFont="1" applyFill="1" applyBorder="1" applyAlignment="1">
      <alignment horizontal="center" wrapText="1"/>
    </xf>
    <xf numFmtId="0" fontId="24" fillId="34" borderId="16" xfId="0" applyFont="1" applyFill="1" applyBorder="1" applyAlignment="1">
      <alignment horizontal="left" vertical="top" indent="1"/>
    </xf>
    <xf numFmtId="0" fontId="59" fillId="34" borderId="16" xfId="0" applyFont="1" applyFill="1" applyBorder="1" applyAlignment="1">
      <alignment horizontal="left" vertical="center"/>
    </xf>
    <xf numFmtId="0" fontId="0" fillId="34" borderId="17" xfId="0" applyFill="1" applyBorder="1" applyAlignment="1">
      <alignment vertical="top" wrapText="1"/>
    </xf>
    <xf numFmtId="0" fontId="25" fillId="34" borderId="64" xfId="0" applyFont="1" applyFill="1" applyBorder="1" applyAlignment="1">
      <alignment horizontal="right" vertical="center" indent="1"/>
    </xf>
    <xf numFmtId="0" fontId="0" fillId="33" borderId="65" xfId="0" applyFill="1" applyBorder="1" applyAlignment="1" applyProtection="1">
      <alignment horizontal="left" vertical="center" indent="1"/>
      <protection locked="0"/>
    </xf>
    <xf numFmtId="0" fontId="25" fillId="34" borderId="99" xfId="0" applyFont="1" applyFill="1" applyBorder="1" applyAlignment="1">
      <alignment horizontal="right" vertical="center" indent="1"/>
    </xf>
    <xf numFmtId="0" fontId="0" fillId="33" borderId="100" xfId="0" applyFill="1" applyBorder="1" applyAlignment="1" applyProtection="1">
      <alignment horizontal="left" vertical="center" indent="1"/>
      <protection locked="0"/>
    </xf>
    <xf numFmtId="0" fontId="55" fillId="33" borderId="101" xfId="0" applyFont="1" applyFill="1" applyBorder="1" applyAlignment="1" applyProtection="1">
      <alignment horizontal="center" vertical="center"/>
      <protection hidden="1"/>
    </xf>
    <xf numFmtId="0" fontId="27" fillId="40" borderId="54" xfId="0" applyFont="1" applyFill="1" applyBorder="1" applyAlignment="1">
      <alignment horizontal="center" vertical="center"/>
    </xf>
    <xf numFmtId="167" fontId="25" fillId="0" borderId="0" xfId="0" applyNumberFormat="1" applyFont="1" applyAlignment="1">
      <alignment horizontal="center" vertical="center"/>
    </xf>
    <xf numFmtId="44" fontId="25" fillId="0" borderId="0" xfId="0" applyNumberFormat="1" applyFont="1">
      <alignment vertical="center"/>
    </xf>
    <xf numFmtId="0" fontId="47" fillId="0" borderId="0" xfId="0" applyFont="1">
      <alignment vertical="center"/>
    </xf>
    <xf numFmtId="0" fontId="50" fillId="0" borderId="0" xfId="0" applyFont="1" applyAlignment="1">
      <alignment horizontal="center" vertical="center"/>
    </xf>
    <xf numFmtId="0" fontId="0" fillId="0" borderId="0" xfId="0" applyAlignment="1">
      <alignment horizontal="center" wrapText="1"/>
    </xf>
    <xf numFmtId="0" fontId="0" fillId="0" borderId="0" xfId="0" applyAlignment="1">
      <alignment wrapText="1"/>
    </xf>
    <xf numFmtId="0" fontId="0" fillId="0" borderId="0" xfId="0" applyAlignment="1">
      <alignment horizontal="left" wrapText="1"/>
    </xf>
    <xf numFmtId="0" fontId="66" fillId="0" borderId="0" xfId="0" applyFont="1" applyAlignment="1">
      <alignment horizontal="center" vertical="center"/>
    </xf>
    <xf numFmtId="0" fontId="0" fillId="0" borderId="0" xfId="0" applyAlignment="1">
      <alignment horizontal="left" vertical="center"/>
    </xf>
    <xf numFmtId="3" fontId="0" fillId="0" borderId="0" xfId="0" applyNumberFormat="1" applyAlignment="1">
      <alignment horizontal="center" vertical="center"/>
    </xf>
    <xf numFmtId="0" fontId="49" fillId="0" borderId="0" xfId="0" applyFont="1">
      <alignment vertical="center"/>
    </xf>
    <xf numFmtId="0" fontId="54" fillId="34" borderId="56" xfId="59" applyFont="1" applyFill="1" applyBorder="1" applyAlignment="1">
      <alignment horizontal="left" vertical="center" wrapText="1" indent="1"/>
    </xf>
    <xf numFmtId="0" fontId="54" fillId="34" borderId="58" xfId="59" applyFont="1" applyFill="1" applyBorder="1" applyAlignment="1">
      <alignment horizontal="left" vertical="center" wrapText="1" indent="1"/>
    </xf>
    <xf numFmtId="0" fontId="54" fillId="34" borderId="62" xfId="59" applyFont="1" applyFill="1" applyBorder="1" applyAlignment="1">
      <alignment horizontal="left" vertical="center" wrapText="1" indent="1"/>
    </xf>
    <xf numFmtId="0" fontId="55" fillId="33" borderId="61" xfId="0" applyFont="1" applyFill="1" applyBorder="1" applyAlignment="1" applyProtection="1">
      <alignment horizontal="center" vertical="center"/>
      <protection hidden="1"/>
    </xf>
    <xf numFmtId="0" fontId="55" fillId="33" borderId="72" xfId="0" applyFont="1" applyFill="1" applyBorder="1" applyAlignment="1" applyProtection="1">
      <alignment horizontal="center" vertical="center"/>
      <protection hidden="1"/>
    </xf>
    <xf numFmtId="0" fontId="35" fillId="35" borderId="10" xfId="0" applyFont="1" applyFill="1" applyBorder="1" applyAlignment="1">
      <alignment horizontal="center" vertical="center"/>
    </xf>
    <xf numFmtId="0" fontId="35" fillId="35" borderId="11" xfId="0" applyFont="1" applyFill="1" applyBorder="1" applyAlignment="1">
      <alignment horizontal="center" vertical="center"/>
    </xf>
    <xf numFmtId="0" fontId="35" fillId="35" borderId="12" xfId="0" applyFont="1" applyFill="1" applyBorder="1" applyAlignment="1">
      <alignment horizontal="center" vertical="center"/>
    </xf>
    <xf numFmtId="0" fontId="25" fillId="34" borderId="13" xfId="0" applyFont="1" applyFill="1" applyBorder="1" applyAlignment="1">
      <alignment horizontal="left" vertical="top" indent="1"/>
    </xf>
    <xf numFmtId="0" fontId="25" fillId="34" borderId="14" xfId="0" applyFont="1" applyFill="1" applyBorder="1" applyAlignment="1">
      <alignment horizontal="left" vertical="top" indent="1"/>
    </xf>
    <xf numFmtId="0" fontId="25" fillId="34" borderId="15" xfId="0" applyFont="1" applyFill="1" applyBorder="1" applyAlignment="1">
      <alignment horizontal="left" vertical="top" indent="1"/>
    </xf>
    <xf numFmtId="0" fontId="25" fillId="34" borderId="16" xfId="0" applyFont="1" applyFill="1" applyBorder="1" applyAlignment="1">
      <alignment horizontal="left" vertical="top" indent="1"/>
    </xf>
    <xf numFmtId="0" fontId="25" fillId="34" borderId="0" xfId="0" applyFont="1" applyFill="1" applyAlignment="1">
      <alignment horizontal="left" vertical="top" indent="1"/>
    </xf>
    <xf numFmtId="0" fontId="25" fillId="34" borderId="17" xfId="0" applyFont="1" applyFill="1" applyBorder="1" applyAlignment="1">
      <alignment horizontal="left" vertical="top" indent="1"/>
    </xf>
    <xf numFmtId="0" fontId="26" fillId="34" borderId="18" xfId="0" applyFont="1" applyFill="1" applyBorder="1" applyAlignment="1">
      <alignment horizontal="left" vertical="top" indent="1"/>
    </xf>
    <xf numFmtId="0" fontId="25" fillId="34" borderId="19" xfId="0" applyFont="1" applyFill="1" applyBorder="1" applyAlignment="1">
      <alignment horizontal="left" vertical="top" indent="1"/>
    </xf>
    <xf numFmtId="0" fontId="25" fillId="34" borderId="20" xfId="0" applyFont="1" applyFill="1" applyBorder="1" applyAlignment="1">
      <alignment horizontal="left" vertical="top" indent="1"/>
    </xf>
    <xf numFmtId="0" fontId="36" fillId="35" borderId="10" xfId="59" applyFont="1" applyFill="1" applyBorder="1" applyAlignment="1" applyProtection="1">
      <alignment horizontal="center" vertical="center"/>
    </xf>
    <xf numFmtId="0" fontId="36" fillId="35" borderId="12" xfId="59" applyFont="1" applyFill="1" applyBorder="1" applyAlignment="1" applyProtection="1">
      <alignment horizontal="center" vertical="center"/>
    </xf>
    <xf numFmtId="0" fontId="55" fillId="33" borderId="65" xfId="0" applyFont="1" applyFill="1" applyBorder="1" applyAlignment="1" applyProtection="1">
      <alignment horizontal="center" vertical="center"/>
      <protection hidden="1"/>
    </xf>
    <xf numFmtId="0" fontId="58" fillId="33" borderId="10" xfId="0" applyFont="1" applyFill="1" applyBorder="1" applyAlignment="1">
      <alignment horizontal="center" vertical="center" wrapText="1"/>
    </xf>
    <xf numFmtId="0" fontId="58" fillId="33" borderId="11" xfId="0" applyFont="1" applyFill="1" applyBorder="1" applyAlignment="1">
      <alignment horizontal="center" vertical="center" wrapText="1"/>
    </xf>
    <xf numFmtId="0" fontId="58" fillId="33" borderId="12" xfId="0" applyFont="1" applyFill="1" applyBorder="1" applyAlignment="1">
      <alignment horizontal="center" vertical="center" wrapText="1"/>
    </xf>
    <xf numFmtId="0" fontId="28" fillId="38" borderId="13" xfId="0" applyFont="1" applyFill="1" applyBorder="1" applyAlignment="1">
      <alignment horizontal="center" vertical="center"/>
    </xf>
    <xf numFmtId="0" fontId="28" fillId="38" borderId="14" xfId="0" applyFont="1" applyFill="1" applyBorder="1" applyAlignment="1">
      <alignment horizontal="center" vertical="center"/>
    </xf>
    <xf numFmtId="0" fontId="28" fillId="38" borderId="15" xfId="0" applyFont="1" applyFill="1" applyBorder="1" applyAlignment="1">
      <alignment horizontal="center" vertical="center"/>
    </xf>
    <xf numFmtId="0" fontId="32" fillId="38" borderId="18" xfId="59" applyFont="1" applyFill="1" applyBorder="1" applyAlignment="1" applyProtection="1">
      <alignment horizontal="center" vertical="top" wrapText="1"/>
    </xf>
    <xf numFmtId="0" fontId="32" fillId="38" borderId="19" xfId="59" applyFont="1" applyFill="1" applyBorder="1" applyAlignment="1" applyProtection="1">
      <alignment horizontal="center" vertical="top" wrapText="1"/>
    </xf>
    <xf numFmtId="0" fontId="32" fillId="38" borderId="20" xfId="59" applyFont="1" applyFill="1" applyBorder="1" applyAlignment="1" applyProtection="1">
      <alignment horizontal="center" vertical="top" wrapText="1"/>
    </xf>
    <xf numFmtId="0" fontId="55" fillId="33" borderId="71" xfId="0" applyFont="1" applyFill="1" applyBorder="1" applyAlignment="1" applyProtection="1">
      <alignment horizontal="center" vertical="center"/>
      <protection hidden="1"/>
    </xf>
    <xf numFmtId="0" fontId="74" fillId="35" borderId="10" xfId="0" applyFont="1" applyFill="1" applyBorder="1" applyAlignment="1">
      <alignment horizontal="left" vertical="center"/>
    </xf>
    <xf numFmtId="0" fontId="74" fillId="35" borderId="12" xfId="0" applyFont="1" applyFill="1" applyBorder="1" applyAlignment="1">
      <alignment horizontal="left" vertical="center"/>
    </xf>
    <xf numFmtId="0" fontId="0" fillId="33" borderId="10" xfId="0" applyFill="1" applyBorder="1" applyAlignment="1" applyProtection="1">
      <alignment horizontal="left" vertical="center"/>
      <protection locked="0"/>
    </xf>
    <xf numFmtId="0" fontId="0" fillId="33" borderId="12" xfId="0" applyFill="1" applyBorder="1" applyAlignment="1" applyProtection="1">
      <alignment horizontal="left" vertical="center"/>
      <protection locked="0"/>
    </xf>
    <xf numFmtId="0" fontId="75" fillId="35" borderId="10" xfId="0" applyFont="1" applyFill="1" applyBorder="1" applyAlignment="1">
      <alignment horizontal="left" vertical="center"/>
    </xf>
    <xf numFmtId="0" fontId="75" fillId="35" borderId="12" xfId="0" applyFont="1" applyFill="1" applyBorder="1" applyAlignment="1">
      <alignment horizontal="left" vertical="center"/>
    </xf>
    <xf numFmtId="0" fontId="63" fillId="34" borderId="16" xfId="59" applyFont="1" applyFill="1" applyBorder="1" applyAlignment="1">
      <alignment horizontal="left" vertical="top"/>
    </xf>
    <xf numFmtId="0" fontId="63" fillId="34" borderId="0" xfId="59" applyFont="1" applyFill="1" applyBorder="1" applyAlignment="1">
      <alignment horizontal="left" vertical="top"/>
    </xf>
    <xf numFmtId="0" fontId="63" fillId="34" borderId="17" xfId="59" applyFont="1" applyFill="1" applyBorder="1" applyAlignment="1">
      <alignment horizontal="left" vertical="top"/>
    </xf>
    <xf numFmtId="0" fontId="29" fillId="35" borderId="48" xfId="0" applyFont="1" applyFill="1" applyBorder="1" applyAlignment="1">
      <alignment horizontal="left" vertical="center"/>
    </xf>
    <xf numFmtId="0" fontId="29" fillId="35" borderId="49" xfId="0" applyFont="1" applyFill="1" applyBorder="1" applyAlignment="1">
      <alignment horizontal="left" vertical="center"/>
    </xf>
    <xf numFmtId="0" fontId="29" fillId="35" borderId="50" xfId="0" applyFont="1" applyFill="1" applyBorder="1" applyAlignment="1">
      <alignment horizontal="left" vertical="center"/>
    </xf>
    <xf numFmtId="0" fontId="35" fillId="35" borderId="10" xfId="0" applyFont="1" applyFill="1" applyBorder="1" applyAlignment="1">
      <alignment horizontal="left" vertical="center"/>
    </xf>
    <xf numFmtId="0" fontId="35" fillId="35" borderId="11" xfId="0" applyFont="1" applyFill="1" applyBorder="1" applyAlignment="1">
      <alignment horizontal="left" vertical="center"/>
    </xf>
    <xf numFmtId="0" fontId="35" fillId="35" borderId="12" xfId="0" applyFont="1" applyFill="1" applyBorder="1" applyAlignment="1">
      <alignment horizontal="left" vertical="center"/>
    </xf>
    <xf numFmtId="0" fontId="30" fillId="33" borderId="16" xfId="0" quotePrefix="1" applyFont="1" applyFill="1" applyBorder="1" applyAlignment="1">
      <alignment horizontal="left" vertical="center" indent="1"/>
    </xf>
    <xf numFmtId="0" fontId="30" fillId="33" borderId="0" xfId="0" quotePrefix="1" applyFont="1" applyFill="1" applyAlignment="1">
      <alignment horizontal="left" vertical="center" indent="1"/>
    </xf>
    <xf numFmtId="0" fontId="30" fillId="33" borderId="17" xfId="0" quotePrefix="1" applyFont="1" applyFill="1" applyBorder="1" applyAlignment="1">
      <alignment horizontal="left" vertical="center" indent="1"/>
    </xf>
    <xf numFmtId="0" fontId="30" fillId="33" borderId="18" xfId="0" quotePrefix="1" applyFont="1" applyFill="1" applyBorder="1" applyAlignment="1">
      <alignment horizontal="left" vertical="center" indent="1"/>
    </xf>
    <xf numFmtId="0" fontId="30" fillId="33" borderId="19" xfId="0" quotePrefix="1" applyFont="1" applyFill="1" applyBorder="1" applyAlignment="1">
      <alignment horizontal="left" vertical="center" indent="1"/>
    </xf>
    <xf numFmtId="0" fontId="30" fillId="33" borderId="20" xfId="0" quotePrefix="1" applyFont="1" applyFill="1" applyBorder="1" applyAlignment="1">
      <alignment horizontal="left" vertical="center" indent="1"/>
    </xf>
    <xf numFmtId="0" fontId="0" fillId="33" borderId="10" xfId="0" applyFill="1" applyBorder="1" applyAlignment="1" applyProtection="1">
      <alignment horizontal="left" vertical="top" wrapText="1"/>
      <protection locked="0"/>
    </xf>
    <xf numFmtId="0" fontId="0" fillId="33" borderId="11" xfId="0" applyFill="1" applyBorder="1" applyAlignment="1" applyProtection="1">
      <alignment horizontal="left" vertical="top" wrapText="1"/>
      <protection locked="0"/>
    </xf>
    <xf numFmtId="0" fontId="0" fillId="33" borderId="12" xfId="0" applyFill="1" applyBorder="1" applyAlignment="1" applyProtection="1">
      <alignment horizontal="left" vertical="top" wrapText="1"/>
      <protection locked="0"/>
    </xf>
    <xf numFmtId="0" fontId="25" fillId="0" borderId="95" xfId="0" applyFont="1" applyBorder="1" applyAlignment="1">
      <alignment vertical="top" wrapText="1"/>
    </xf>
    <xf numFmtId="0" fontId="25" fillId="0" borderId="96" xfId="0" applyFont="1" applyBorder="1" applyAlignment="1">
      <alignment vertical="top" wrapText="1"/>
    </xf>
    <xf numFmtId="0" fontId="0" fillId="0" borderId="84" xfId="0" applyBorder="1" applyAlignment="1">
      <alignment vertical="top" wrapText="1"/>
    </xf>
    <xf numFmtId="0" fontId="0" fillId="0" borderId="85" xfId="0" applyBorder="1" applyAlignment="1">
      <alignment vertical="top" wrapText="1"/>
    </xf>
    <xf numFmtId="0" fontId="0" fillId="0" borderId="87" xfId="0" applyBorder="1" applyAlignment="1">
      <alignment vertical="top" wrapText="1"/>
    </xf>
    <xf numFmtId="0" fontId="0" fillId="0" borderId="88" xfId="0" applyBorder="1" applyAlignment="1">
      <alignment vertical="top" wrapText="1"/>
    </xf>
    <xf numFmtId="0" fontId="0" fillId="0" borderId="96" xfId="0" applyBorder="1" applyAlignment="1">
      <alignment vertical="top" wrapText="1"/>
    </xf>
    <xf numFmtId="0" fontId="0" fillId="0" borderId="97" xfId="0" applyBorder="1" applyAlignment="1">
      <alignment vertical="top" wrapText="1"/>
    </xf>
    <xf numFmtId="0" fontId="25" fillId="0" borderId="83" xfId="0" applyFont="1" applyBorder="1" applyAlignment="1">
      <alignment vertical="top" wrapText="1"/>
    </xf>
    <xf numFmtId="0" fontId="25" fillId="0" borderId="84" xfId="0" applyFont="1" applyBorder="1" applyAlignment="1">
      <alignment vertical="top" wrapText="1"/>
    </xf>
    <xf numFmtId="0" fontId="25" fillId="0" borderId="86" xfId="0" applyFont="1" applyBorder="1" applyAlignment="1">
      <alignment vertical="top" wrapText="1"/>
    </xf>
    <xf numFmtId="0" fontId="25" fillId="0" borderId="87" xfId="0" applyFont="1" applyBorder="1" applyAlignment="1">
      <alignment vertical="top" wrapText="1"/>
    </xf>
    <xf numFmtId="0" fontId="40" fillId="34" borderId="92" xfId="0" applyFont="1" applyFill="1" applyBorder="1">
      <alignment vertical="center"/>
    </xf>
    <xf numFmtId="0" fontId="40" fillId="34" borderId="93" xfId="0" applyFont="1" applyFill="1" applyBorder="1">
      <alignment vertical="center"/>
    </xf>
    <xf numFmtId="0" fontId="40" fillId="34" borderId="94" xfId="0" applyFont="1" applyFill="1" applyBorder="1">
      <alignment vertical="center"/>
    </xf>
    <xf numFmtId="0" fontId="25" fillId="35" borderId="90" xfId="0" applyFont="1" applyFill="1" applyBorder="1" applyAlignment="1">
      <alignment horizontal="left" vertical="center"/>
    </xf>
    <xf numFmtId="0" fontId="25" fillId="35" borderId="91" xfId="0" applyFont="1" applyFill="1" applyBorder="1" applyAlignment="1">
      <alignment horizontal="left" vertical="center"/>
    </xf>
    <xf numFmtId="0" fontId="25" fillId="35" borderId="89" xfId="0" applyFont="1" applyFill="1" applyBorder="1" applyAlignment="1">
      <alignment vertical="center" wrapText="1"/>
    </xf>
    <xf numFmtId="0" fontId="25" fillId="35" borderId="90" xfId="0" applyFont="1" applyFill="1" applyBorder="1" applyAlignment="1">
      <alignment vertical="center" wrapText="1"/>
    </xf>
    <xf numFmtId="0" fontId="29" fillId="35" borderId="21" xfId="0" applyFont="1" applyFill="1" applyBorder="1" applyAlignment="1">
      <alignment horizontal="left" vertical="center"/>
    </xf>
    <xf numFmtId="0" fontId="29" fillId="35" borderId="22" xfId="0" applyFont="1" applyFill="1" applyBorder="1" applyAlignment="1">
      <alignment horizontal="left" vertical="center"/>
    </xf>
    <xf numFmtId="0" fontId="29" fillId="35" borderId="23" xfId="0" applyFont="1" applyFill="1" applyBorder="1" applyAlignment="1">
      <alignment horizontal="left" vertical="center"/>
    </xf>
    <xf numFmtId="0" fontId="30" fillId="33" borderId="13" xfId="0" quotePrefix="1" applyFont="1" applyFill="1" applyBorder="1" applyAlignment="1">
      <alignment horizontal="left" vertical="center" indent="1"/>
    </xf>
    <xf numFmtId="0" fontId="30" fillId="33" borderId="14" xfId="0" quotePrefix="1" applyFont="1" applyFill="1" applyBorder="1" applyAlignment="1">
      <alignment horizontal="left" vertical="center" indent="1"/>
    </xf>
    <xf numFmtId="0" fontId="30" fillId="33" borderId="15" xfId="0" quotePrefix="1" applyFont="1" applyFill="1" applyBorder="1" applyAlignment="1">
      <alignment horizontal="left" vertical="center" indent="1"/>
    </xf>
    <xf numFmtId="0" fontId="29" fillId="35" borderId="21" xfId="0" applyFont="1" applyFill="1" applyBorder="1" applyAlignment="1">
      <alignment horizontal="left" vertical="center" wrapText="1"/>
    </xf>
    <xf numFmtId="0" fontId="29" fillId="35" borderId="22" xfId="0" applyFont="1" applyFill="1" applyBorder="1" applyAlignment="1">
      <alignment horizontal="left" vertical="center" wrapText="1"/>
    </xf>
    <xf numFmtId="0" fontId="29" fillId="35" borderId="23" xfId="0" applyFont="1" applyFill="1" applyBorder="1" applyAlignment="1">
      <alignment horizontal="left" vertical="center" wrapText="1"/>
    </xf>
    <xf numFmtId="0" fontId="25" fillId="34" borderId="27" xfId="0" applyFont="1" applyFill="1" applyBorder="1" applyAlignment="1">
      <alignment horizontal="left" vertical="top" wrapText="1"/>
    </xf>
    <xf numFmtId="0" fontId="25" fillId="34" borderId="28" xfId="0" applyFont="1" applyFill="1" applyBorder="1" applyAlignment="1">
      <alignment horizontal="left" vertical="top" wrapText="1"/>
    </xf>
    <xf numFmtId="0" fontId="25" fillId="34" borderId="29" xfId="0" applyFont="1" applyFill="1" applyBorder="1" applyAlignment="1">
      <alignment horizontal="left" vertical="top" wrapText="1"/>
    </xf>
    <xf numFmtId="0" fontId="27" fillId="38" borderId="27" xfId="0" applyFont="1" applyFill="1" applyBorder="1" applyAlignment="1">
      <alignment horizontal="left" vertical="top" wrapText="1"/>
    </xf>
    <xf numFmtId="0" fontId="25" fillId="38" borderId="28" xfId="0" applyFont="1" applyFill="1" applyBorder="1" applyAlignment="1">
      <alignment horizontal="left" vertical="top" wrapText="1"/>
    </xf>
    <xf numFmtId="0" fontId="25" fillId="38" borderId="29" xfId="0" applyFont="1" applyFill="1" applyBorder="1" applyAlignment="1">
      <alignment horizontal="left" vertical="top" wrapText="1"/>
    </xf>
    <xf numFmtId="0" fontId="25" fillId="34" borderId="24" xfId="0" applyFont="1" applyFill="1" applyBorder="1" applyAlignment="1">
      <alignment horizontal="left" vertical="top" wrapText="1"/>
    </xf>
    <xf numFmtId="0" fontId="25" fillId="34" borderId="25" xfId="0" applyFont="1" applyFill="1" applyBorder="1" applyAlignment="1">
      <alignment horizontal="left" vertical="top" wrapText="1"/>
    </xf>
    <xf numFmtId="0" fontId="25" fillId="34" borderId="26" xfId="0" applyFont="1" applyFill="1" applyBorder="1" applyAlignment="1">
      <alignment horizontal="left" vertical="top" wrapText="1"/>
    </xf>
    <xf numFmtId="0" fontId="41" fillId="35" borderId="98" xfId="0" applyFont="1" applyFill="1" applyBorder="1" applyAlignment="1">
      <alignment horizontal="left" vertical="top" wrapText="1"/>
    </xf>
    <xf numFmtId="0" fontId="41" fillId="35" borderId="76" xfId="0" applyFont="1" applyFill="1" applyBorder="1" applyAlignment="1">
      <alignment horizontal="left" vertical="top" wrapText="1"/>
    </xf>
    <xf numFmtId="0" fontId="41" fillId="35" borderId="102" xfId="0" applyFont="1" applyFill="1" applyBorder="1" applyAlignment="1">
      <alignment horizontal="left" vertical="top" wrapText="1"/>
    </xf>
    <xf numFmtId="0" fontId="40" fillId="34" borderId="98" xfId="0" applyFont="1" applyFill="1" applyBorder="1" applyAlignment="1">
      <alignment horizontal="left" vertical="top" wrapText="1"/>
    </xf>
    <xf numFmtId="0" fontId="40" fillId="34" borderId="76" xfId="0" applyFont="1" applyFill="1" applyBorder="1" applyAlignment="1">
      <alignment horizontal="left" vertical="top" wrapText="1"/>
    </xf>
    <xf numFmtId="0" fontId="40" fillId="34" borderId="102" xfId="0" applyFont="1" applyFill="1" applyBorder="1" applyAlignment="1">
      <alignment horizontal="left" vertical="top" wrapText="1"/>
    </xf>
    <xf numFmtId="0" fontId="27" fillId="38" borderId="18" xfId="0" applyFont="1" applyFill="1" applyBorder="1" applyAlignment="1">
      <alignment horizontal="left" vertical="top" wrapText="1"/>
    </xf>
    <xf numFmtId="0" fontId="27" fillId="38" borderId="19" xfId="0" applyFont="1" applyFill="1" applyBorder="1" applyAlignment="1">
      <alignment horizontal="left" vertical="top" wrapText="1"/>
    </xf>
    <xf numFmtId="0" fontId="27" fillId="38" borderId="20" xfId="0" applyFont="1" applyFill="1" applyBorder="1" applyAlignment="1">
      <alignment horizontal="left" vertical="top" wrapText="1"/>
    </xf>
    <xf numFmtId="0" fontId="30" fillId="33" borderId="10" xfId="0" quotePrefix="1" applyFont="1" applyFill="1" applyBorder="1" applyAlignment="1">
      <alignment horizontal="left" vertical="center" indent="1"/>
    </xf>
    <xf numFmtId="0" fontId="30" fillId="33" borderId="11" xfId="0" quotePrefix="1" applyFont="1" applyFill="1" applyBorder="1" applyAlignment="1">
      <alignment horizontal="left" vertical="center" indent="1"/>
    </xf>
    <xf numFmtId="0" fontId="30" fillId="33" borderId="12" xfId="0" quotePrefix="1" applyFont="1" applyFill="1" applyBorder="1" applyAlignment="1">
      <alignment horizontal="left" vertical="center" indent="1"/>
    </xf>
    <xf numFmtId="0" fontId="40" fillId="34" borderId="27" xfId="0" applyFont="1" applyFill="1" applyBorder="1" applyAlignment="1">
      <alignment horizontal="left" vertical="top" wrapText="1"/>
    </xf>
    <xf numFmtId="0" fontId="28" fillId="34" borderId="27" xfId="0" applyFont="1" applyFill="1" applyBorder="1" applyAlignment="1">
      <alignment horizontal="left" vertical="top"/>
    </xf>
    <xf numFmtId="0" fontId="30" fillId="34" borderId="29" xfId="0" applyFont="1" applyFill="1" applyBorder="1" applyAlignment="1">
      <alignment horizontal="left" vertical="top"/>
    </xf>
    <xf numFmtId="0" fontId="34" fillId="34" borderId="16" xfId="0" applyFont="1" applyFill="1" applyBorder="1" applyAlignment="1">
      <alignment vertical="top"/>
    </xf>
    <xf numFmtId="0" fontId="28" fillId="34" borderId="17" xfId="0" applyFont="1" applyFill="1" applyBorder="1" applyAlignment="1">
      <alignment vertical="top"/>
    </xf>
    <xf numFmtId="0" fontId="36" fillId="33" borderId="10" xfId="0" applyFont="1" applyFill="1" applyBorder="1" applyAlignment="1" applyProtection="1">
      <alignment horizontal="left" vertical="center" wrapText="1"/>
      <protection locked="0"/>
    </xf>
    <xf numFmtId="0" fontId="36" fillId="33" borderId="12" xfId="0" applyFont="1" applyFill="1" applyBorder="1" applyAlignment="1" applyProtection="1">
      <alignment horizontal="left" vertical="center" wrapText="1"/>
      <protection locked="0"/>
    </xf>
    <xf numFmtId="0" fontId="28" fillId="34" borderId="27" xfId="0" applyFont="1" applyFill="1" applyBorder="1" applyAlignment="1">
      <alignment horizontal="left" vertical="top" wrapText="1"/>
    </xf>
    <xf numFmtId="0" fontId="30" fillId="34" borderId="29" xfId="0" applyFont="1" applyFill="1" applyBorder="1" applyAlignment="1">
      <alignment horizontal="left" vertical="top" wrapText="1"/>
    </xf>
    <xf numFmtId="0" fontId="28" fillId="34" borderId="16" xfId="0" applyFont="1" applyFill="1" applyBorder="1" applyAlignment="1">
      <alignment horizontal="left" vertical="top"/>
    </xf>
    <xf numFmtId="0" fontId="28" fillId="34" borderId="17" xfId="0" applyFont="1" applyFill="1" applyBorder="1" applyAlignment="1">
      <alignment horizontal="left" vertical="top"/>
    </xf>
    <xf numFmtId="0" fontId="29" fillId="35" borderId="48" xfId="0" applyFont="1" applyFill="1" applyBorder="1" applyAlignment="1">
      <alignment horizontal="left" vertical="center" wrapText="1"/>
    </xf>
    <xf numFmtId="0" fontId="29" fillId="35" borderId="49" xfId="0" applyFont="1" applyFill="1" applyBorder="1" applyAlignment="1">
      <alignment horizontal="left" vertical="center" wrapText="1"/>
    </xf>
    <xf numFmtId="0" fontId="29" fillId="35" borderId="50" xfId="0" applyFont="1" applyFill="1" applyBorder="1" applyAlignment="1">
      <alignment horizontal="left" vertical="center" wrapText="1"/>
    </xf>
    <xf numFmtId="0" fontId="0" fillId="0" borderId="83" xfId="0" applyBorder="1" applyAlignment="1">
      <alignment vertical="top" wrapText="1"/>
    </xf>
    <xf numFmtId="0" fontId="0" fillId="0" borderId="86" xfId="0" applyBorder="1" applyAlignment="1">
      <alignment vertical="top" wrapText="1"/>
    </xf>
    <xf numFmtId="0" fontId="0" fillId="0" borderId="95" xfId="0" applyBorder="1" applyAlignment="1">
      <alignment vertical="top" wrapText="1"/>
    </xf>
    <xf numFmtId="0" fontId="48" fillId="35" borderId="10" xfId="0" applyFont="1" applyFill="1" applyBorder="1" applyAlignment="1">
      <alignment horizontal="center" vertical="center" wrapText="1"/>
    </xf>
    <xf numFmtId="0" fontId="48" fillId="35" borderId="11" xfId="0" applyFont="1" applyFill="1" applyBorder="1" applyAlignment="1">
      <alignment horizontal="center" vertical="center" wrapText="1"/>
    </xf>
    <xf numFmtId="0" fontId="48" fillId="35" borderId="12" xfId="0" applyFont="1" applyFill="1" applyBorder="1" applyAlignment="1">
      <alignment horizontal="center" vertical="center" wrapText="1"/>
    </xf>
  </cellXfs>
  <cellStyles count="60">
    <cellStyle name="1 OFIT Header" xfId="47" xr:uid="{00000000-0005-0000-0000-000000000000}"/>
    <cellStyle name="2 OSF Header" xfId="48" xr:uid="{00000000-0005-0000-0000-000001000000}"/>
    <cellStyle name="20% - Accent1" xfId="24" builtinId="30" hidden="1"/>
    <cellStyle name="20% - Accent2" xfId="28" builtinId="34" hidden="1"/>
    <cellStyle name="20% - Accent3" xfId="32" builtinId="38" hidden="1"/>
    <cellStyle name="20% - Accent4" xfId="36" builtinId="42" hidden="1"/>
    <cellStyle name="20% - Accent5" xfId="40" builtinId="46" hidden="1"/>
    <cellStyle name="20% - Accent6" xfId="44" builtinId="50" hidden="1"/>
    <cellStyle name="3 Doc Title" xfId="49" xr:uid="{00000000-0005-0000-0000-000008000000}"/>
    <cellStyle name="4 Blue Font" xfId="54" xr:uid="{00000000-0005-0000-0000-000009000000}"/>
    <cellStyle name="40% - Accent1" xfId="25" builtinId="31" hidden="1"/>
    <cellStyle name="40% - Accent2" xfId="29" builtinId="35" hidden="1"/>
    <cellStyle name="40% - Accent3" xfId="33" builtinId="39" hidden="1"/>
    <cellStyle name="40% - Accent4" xfId="37" builtinId="43" hidden="1"/>
    <cellStyle name="40% - Accent5" xfId="41" builtinId="47" hidden="1"/>
    <cellStyle name="40% - Accent6" xfId="45" builtinId="51" hidden="1"/>
    <cellStyle name="5 Light Fill" xfId="50" xr:uid="{00000000-0005-0000-0000-000010000000}"/>
    <cellStyle name="6 Medium Fill" xfId="51" xr:uid="{00000000-0005-0000-0000-000011000000}"/>
    <cellStyle name="60% - Accent1" xfId="26" builtinId="32" hidden="1"/>
    <cellStyle name="60% - Accent2" xfId="30" builtinId="36" hidden="1"/>
    <cellStyle name="60% - Accent3" xfId="34" builtinId="40" hidden="1"/>
    <cellStyle name="60% - Accent4" xfId="38" builtinId="44" hidden="1"/>
    <cellStyle name="60% - Accent5" xfId="42" builtinId="48" hidden="1"/>
    <cellStyle name="60% - Accent6" xfId="46" builtinId="52" hidden="1"/>
    <cellStyle name="7 Dark Fill" xfId="52" xr:uid="{00000000-0005-0000-0000-000018000000}"/>
    <cellStyle name="Accent1" xfId="23" builtinId="29" hidden="1"/>
    <cellStyle name="Accent2" xfId="27" builtinId="33" hidden="1"/>
    <cellStyle name="Accent3" xfId="31" builtinId="37" hidden="1"/>
    <cellStyle name="Accent4" xfId="35" builtinId="41" hidden="1"/>
    <cellStyle name="Accent5" xfId="39" builtinId="45" hidden="1"/>
    <cellStyle name="Accent6" xfId="43" builtinId="49" hidden="1"/>
    <cellStyle name="Bad" xfId="12" builtinId="27" hidden="1"/>
    <cellStyle name="Calculation" xfId="16" builtinId="22" hidden="1"/>
    <cellStyle name="Check Cell" xfId="18" builtinId="23" hidden="1"/>
    <cellStyle name="Comma" xfId="1" builtinId="3" hidden="1"/>
    <cellStyle name="Comma [0]" xfId="2" builtinId="6" hidden="1"/>
    <cellStyle name="Currency" xfId="3" builtinId="4" hidden="1"/>
    <cellStyle name="Currency" xfId="53" builtinId="4" hidden="1" customBuiltin="1"/>
    <cellStyle name="Currency" xfId="56" builtinId="4" customBuiltin="1"/>
    <cellStyle name="Currency [0]" xfId="4" builtinId="7" hidden="1"/>
    <cellStyle name="Explanatory Text" xfId="21" builtinId="53" hidden="1"/>
    <cellStyle name="Good" xfId="11" builtinId="26" hidden="1"/>
    <cellStyle name="Heading 1" xfId="7" builtinId="16" hidden="1"/>
    <cellStyle name="Heading 2" xfId="8" builtinId="17" hidden="1"/>
    <cellStyle name="Heading 3" xfId="9" builtinId="18" hidden="1"/>
    <cellStyle name="Heading 4" xfId="10" builtinId="19" hidden="1"/>
    <cellStyle name="Hyperlink" xfId="55" builtinId="8" hidden="1"/>
    <cellStyle name="Hyperlink" xfId="59" builtinId="8"/>
    <cellStyle name="Input" xfId="14" builtinId="20" hidden="1"/>
    <cellStyle name="Linked Cell" xfId="17" builtinId="24" hidden="1"/>
    <cellStyle name="Neutral" xfId="13" builtinId="28" hidden="1"/>
    <cellStyle name="Normal" xfId="0" builtinId="0" customBuiltin="1"/>
    <cellStyle name="Normal 2" xfId="58" xr:uid="{95187C5C-AFFF-4C18-80CB-6344F59A561C}"/>
    <cellStyle name="Note" xfId="20" builtinId="10" hidden="1"/>
    <cellStyle name="Output" xfId="15" builtinId="21" hidden="1"/>
    <cellStyle name="Percent" xfId="5" builtinId="5" hidden="1"/>
    <cellStyle name="Percent" xfId="57" builtinId="5" customBuiltin="1"/>
    <cellStyle name="Title" xfId="6" builtinId="15" hidden="1"/>
    <cellStyle name="Total" xfId="22" builtinId="25" hidden="1"/>
    <cellStyle name="Warning Text" xfId="19" builtinId="11" hidden="1"/>
  </cellStyles>
  <dxfs count="158">
    <dxf>
      <fill>
        <patternFill>
          <bgColor rgb="FFE5F2FB"/>
        </patternFill>
      </fill>
    </dxf>
    <dxf>
      <font>
        <b/>
        <i val="0"/>
      </font>
      <fill>
        <patternFill>
          <bgColor theme="9" tint="0.39994506668294322"/>
        </patternFill>
      </fill>
    </dxf>
    <dxf>
      <fill>
        <patternFill>
          <bgColor theme="9" tint="0.59996337778862885"/>
        </patternFill>
      </fill>
    </dxf>
    <dxf>
      <font>
        <b val="0"/>
        <i/>
      </font>
      <fill>
        <patternFill>
          <bgColor theme="2" tint="0.59996337778862885"/>
        </patternFill>
      </fill>
    </dxf>
    <dxf>
      <font>
        <b/>
        <i val="0"/>
        <color rgb="FFC00000"/>
      </font>
      <fill>
        <patternFill>
          <bgColor theme="4" tint="0.79998168889431442"/>
        </patternFill>
      </fill>
    </dxf>
    <dxf>
      <font>
        <b/>
        <i val="0"/>
        <color rgb="FFC00000"/>
      </font>
      <fill>
        <patternFill>
          <bgColor theme="4" tint="0.79998168889431442"/>
        </patternFill>
      </fill>
    </dxf>
    <dxf>
      <font>
        <b/>
        <i val="0"/>
        <color rgb="FFC00000"/>
      </font>
      <fill>
        <patternFill>
          <bgColor theme="4" tint="0.79998168889431442"/>
        </patternFill>
      </fill>
    </dxf>
    <dxf>
      <font>
        <color theme="1" tint="0.34998626667073579"/>
      </font>
    </dxf>
    <dxf>
      <font>
        <b/>
        <i val="0"/>
      </font>
    </dxf>
    <dxf>
      <font>
        <b/>
        <i val="0"/>
        <color rgb="FFC00000"/>
      </font>
      <fill>
        <patternFill>
          <bgColor theme="4" tint="0.79998168889431442"/>
        </patternFill>
      </fill>
    </dxf>
    <dxf>
      <fill>
        <patternFill>
          <bgColor theme="4" tint="0.79998168889431442"/>
        </patternFill>
      </fill>
    </dxf>
    <dxf>
      <fill>
        <patternFill>
          <bgColor theme="4" tint="0.79998168889431442"/>
        </patternFill>
      </fill>
    </dxf>
    <dxf>
      <font>
        <b val="0"/>
        <i/>
        <color rgb="FFC00000"/>
      </font>
      <fill>
        <patternFill>
          <bgColor rgb="FFFEEFEC"/>
        </patternFill>
      </fill>
    </dxf>
    <dxf>
      <font>
        <b val="0"/>
        <i/>
        <color theme="1" tint="0.34998626667073579"/>
      </font>
    </dxf>
    <dxf>
      <font>
        <b/>
        <i val="0"/>
        <color theme="1" tint="0.34998626667073579"/>
      </font>
      <fill>
        <patternFill>
          <bgColor theme="8" tint="0.59996337778862885"/>
        </patternFill>
      </fill>
    </dxf>
    <dxf>
      <font>
        <b/>
        <i val="0"/>
        <color rgb="FFC00000"/>
      </font>
      <fill>
        <patternFill>
          <bgColor theme="4" tint="0.79998168889431442"/>
        </patternFill>
      </fill>
    </dxf>
    <dxf>
      <font>
        <b val="0"/>
        <i/>
        <color theme="1" tint="0.34998626667073579"/>
      </font>
    </dxf>
    <dxf>
      <font>
        <b val="0"/>
        <i/>
        <color rgb="FFC00000"/>
      </font>
      <fill>
        <patternFill>
          <bgColor rgb="FFFEEFEC"/>
        </patternFill>
      </fill>
    </dxf>
    <dxf>
      <font>
        <b/>
        <i/>
        <color rgb="FFC00000"/>
      </font>
      <fill>
        <patternFill>
          <bgColor theme="4" tint="0.79998168889431442"/>
        </patternFill>
      </fill>
    </dxf>
    <dxf>
      <font>
        <b/>
        <i val="0"/>
        <color rgb="FFC00000"/>
      </font>
      <fill>
        <patternFill>
          <bgColor theme="4" tint="0.79998168889431442"/>
        </patternFill>
      </fill>
    </dxf>
    <dxf>
      <font>
        <b/>
        <i val="0"/>
        <color rgb="FFC00000"/>
      </font>
      <fill>
        <patternFill>
          <bgColor theme="4" tint="0.79998168889431442"/>
        </patternFill>
      </fill>
    </dxf>
    <dxf>
      <font>
        <b/>
        <i val="0"/>
        <color rgb="FFC00000"/>
      </font>
      <fill>
        <patternFill>
          <bgColor theme="4" tint="0.79998168889431442"/>
        </patternFill>
      </fill>
    </dxf>
    <dxf>
      <font>
        <b/>
        <i val="0"/>
        <color rgb="FFC00000"/>
      </font>
      <fill>
        <patternFill>
          <bgColor theme="4" tint="0.79998168889431442"/>
        </patternFill>
      </fill>
    </dxf>
    <dxf>
      <font>
        <color theme="0" tint="-0.24994659260841701"/>
      </font>
    </dxf>
    <dxf>
      <font>
        <b/>
        <i val="0"/>
      </font>
    </dxf>
    <dxf>
      <font>
        <b/>
        <i val="0"/>
        <color rgb="FFC00000"/>
      </font>
      <fill>
        <patternFill>
          <bgColor theme="4" tint="0.79998168889431442"/>
        </patternFill>
      </fill>
    </dxf>
    <dxf>
      <font>
        <b/>
        <i val="0"/>
        <color rgb="FFC00000"/>
      </font>
      <fill>
        <patternFill>
          <bgColor theme="4" tint="0.79998168889431442"/>
        </patternFill>
      </fill>
    </dxf>
    <dxf>
      <font>
        <b/>
        <i val="0"/>
        <color theme="1" tint="0.34998626667073579"/>
      </font>
      <fill>
        <patternFill>
          <bgColor theme="2" tint="0.59996337778862885"/>
        </patternFill>
      </fill>
    </dxf>
    <dxf>
      <font>
        <b/>
        <i val="0"/>
        <color rgb="FFC00000"/>
      </font>
      <fill>
        <patternFill>
          <bgColor theme="4" tint="0.59996337778862885"/>
        </patternFill>
      </fill>
    </dxf>
    <dxf>
      <font>
        <b/>
        <i val="0"/>
        <color rgb="FFC00000"/>
      </font>
      <fill>
        <patternFill>
          <bgColor theme="4" tint="0.59996337778862885"/>
        </patternFill>
      </fill>
    </dxf>
    <dxf>
      <font>
        <b/>
        <i val="0"/>
        <color rgb="FFC00000"/>
      </font>
      <fill>
        <patternFill>
          <bgColor theme="4" tint="0.59996337778862885"/>
        </patternFill>
      </fill>
    </dxf>
    <dxf>
      <font>
        <b/>
        <i val="0"/>
        <color theme="1" tint="0.34998626667073579"/>
      </font>
      <fill>
        <patternFill>
          <bgColor theme="2" tint="0.59996337778862885"/>
        </patternFill>
      </fill>
    </dxf>
    <dxf>
      <font>
        <b val="0"/>
        <i/>
        <color theme="1" tint="0.34998626667073579"/>
      </font>
    </dxf>
    <dxf>
      <font>
        <b/>
        <i val="0"/>
        <color rgb="FFC00000"/>
      </font>
      <fill>
        <patternFill>
          <bgColor theme="4" tint="0.59996337778862885"/>
        </patternFill>
      </fill>
    </dxf>
    <dxf>
      <font>
        <b/>
        <i val="0"/>
        <color rgb="FFC00000"/>
      </font>
      <fill>
        <patternFill>
          <bgColor theme="4" tint="0.79998168889431442"/>
        </patternFill>
      </fill>
    </dxf>
    <dxf>
      <fill>
        <patternFill>
          <bgColor theme="2" tint="0.59996337778862885"/>
        </patternFill>
      </fill>
    </dxf>
    <dxf>
      <fill>
        <patternFill>
          <bgColor theme="9" tint="0.59996337778862885"/>
        </patternFill>
      </fill>
    </dxf>
    <dxf>
      <font>
        <b/>
        <i val="0"/>
        <color rgb="FFC00000"/>
      </font>
      <fill>
        <patternFill>
          <bgColor theme="4" tint="0.79998168889431442"/>
        </patternFill>
      </fill>
    </dxf>
    <dxf>
      <font>
        <b/>
        <i val="0"/>
        <color rgb="FFC00000"/>
      </font>
      <fill>
        <patternFill>
          <bgColor theme="4" tint="0.79998168889431442"/>
        </patternFill>
      </fill>
    </dxf>
    <dxf>
      <font>
        <b/>
        <i val="0"/>
        <color rgb="FFC45400"/>
      </font>
      <fill>
        <patternFill>
          <bgColor theme="7" tint="0.79998168889431442"/>
        </patternFill>
      </fill>
    </dxf>
    <dxf>
      <font>
        <b/>
        <i val="0"/>
        <color rgb="FFC00000"/>
      </font>
      <fill>
        <patternFill>
          <bgColor theme="4" tint="0.79998168889431442"/>
        </patternFill>
      </fill>
    </dxf>
    <dxf>
      <font>
        <b/>
        <i val="0"/>
        <color theme="9" tint="-0.499984740745262"/>
      </font>
      <fill>
        <patternFill>
          <bgColor theme="9" tint="0.59996337778862885"/>
        </patternFill>
      </fill>
    </dxf>
    <dxf>
      <font>
        <strike val="0"/>
        <outline val="0"/>
        <shadow val="0"/>
        <u val="none"/>
        <vertAlign val="baseline"/>
        <sz val="11"/>
        <color theme="1"/>
      </font>
      <alignment horizontal="general" vertical="center" textRotation="0" wrapText="1" indent="0" justifyLastLine="0" shrinkToFit="0" readingOrder="0"/>
    </dxf>
    <dxf>
      <border outline="0">
        <bottom style="thin">
          <color theme="1"/>
        </bottom>
      </border>
    </dxf>
    <dxf>
      <font>
        <strike val="0"/>
        <outline val="0"/>
        <shadow val="0"/>
        <u val="none"/>
        <vertAlign val="baseline"/>
        <sz val="11"/>
        <color theme="1"/>
      </font>
      <alignment horizontal="general" vertical="center" textRotation="0" wrapText="1" indent="0" justifyLastLine="0" shrinkToFit="0" readingOrder="0"/>
    </dxf>
    <dxf>
      <font>
        <strike val="0"/>
        <outline val="0"/>
        <shadow val="0"/>
        <u val="none"/>
        <vertAlign val="baseline"/>
        <sz val="11"/>
        <color theme="1"/>
      </font>
    </dxf>
    <dxf>
      <font>
        <strike val="0"/>
        <outline val="0"/>
        <shadow val="0"/>
        <u val="none"/>
        <vertAlign val="baseline"/>
        <sz val="11"/>
        <color theme="1"/>
      </font>
      <alignment horizontal="general" vertical="center" textRotation="0" wrapText="1" indent="0" justifyLastLine="0" shrinkToFit="0" readingOrder="0"/>
    </dxf>
    <dxf>
      <font>
        <strike val="0"/>
        <outline val="0"/>
        <shadow val="0"/>
        <u val="none"/>
        <vertAlign val="baseline"/>
        <sz val="11"/>
        <color theme="1"/>
      </font>
      <alignment horizontal="general" vertical="center" textRotation="0" wrapText="1" indent="0" justifyLastLine="0" shrinkToFit="0" readingOrder="0"/>
    </dxf>
    <dxf>
      <font>
        <strike val="0"/>
        <outline val="0"/>
        <shadow val="0"/>
        <u val="none"/>
        <vertAlign val="baseline"/>
        <sz val="11"/>
        <color theme="1"/>
      </font>
    </dxf>
    <dxf>
      <font>
        <strike val="0"/>
        <outline val="0"/>
        <shadow val="0"/>
        <u val="none"/>
        <vertAlign val="baseline"/>
        <sz val="11"/>
        <color theme="1"/>
      </font>
    </dxf>
    <dxf>
      <font>
        <strike val="0"/>
        <outline val="0"/>
        <shadow val="0"/>
        <u val="none"/>
        <vertAlign val="baseline"/>
        <sz val="11"/>
        <color theme="1"/>
      </font>
    </dxf>
    <dxf>
      <font>
        <strike val="0"/>
        <outline val="0"/>
        <shadow val="0"/>
        <u val="none"/>
        <vertAlign val="baseline"/>
        <sz val="11"/>
        <color theme="1"/>
      </font>
    </dxf>
    <dxf>
      <font>
        <strike val="0"/>
        <outline val="0"/>
        <shadow val="0"/>
        <u val="none"/>
        <vertAlign val="baseline"/>
        <sz val="11"/>
        <color theme="1"/>
      </font>
    </dxf>
    <dxf>
      <font>
        <strike val="0"/>
        <outline val="0"/>
        <shadow val="0"/>
        <u val="none"/>
        <vertAlign val="baseline"/>
        <sz val="11"/>
        <color theme="1"/>
      </font>
    </dxf>
    <dxf>
      <font>
        <b/>
        <i val="0"/>
        <strike val="0"/>
        <condense val="0"/>
        <extend val="0"/>
        <outline val="0"/>
        <shadow val="0"/>
        <u val="none"/>
        <vertAlign val="baseline"/>
        <sz val="11"/>
        <color theme="1"/>
        <name val="Calibri"/>
        <family val="2"/>
        <scheme val="none"/>
      </font>
      <alignment horizontal="left" vertical="center" textRotation="0" wrapText="0" indent="0" justifyLastLine="0" shrinkToFit="0" readingOrder="0"/>
    </dxf>
    <dxf>
      <font>
        <strike val="0"/>
        <outline val="0"/>
        <shadow val="0"/>
        <u val="none"/>
        <vertAlign val="baseline"/>
        <sz val="11"/>
        <color theme="1"/>
      </font>
    </dxf>
    <dxf>
      <font>
        <strike val="0"/>
        <outline val="0"/>
        <shadow val="0"/>
        <u val="none"/>
        <vertAlign val="baseline"/>
        <sz val="11"/>
        <color theme="1"/>
      </font>
    </dxf>
    <dxf>
      <font>
        <b/>
        <i val="0"/>
        <strike val="0"/>
        <condense val="0"/>
        <extend val="0"/>
        <outline val="0"/>
        <shadow val="0"/>
        <u val="none"/>
        <vertAlign val="baseline"/>
        <sz val="11"/>
        <color theme="1"/>
        <name val="Calibri"/>
        <family val="2"/>
        <scheme val="none"/>
      </font>
      <alignment horizontal="left" vertical="center" textRotation="0" wrapText="0" indent="0" justifyLastLine="0" shrinkToFit="0" readingOrder="0"/>
    </dxf>
    <dxf>
      <font>
        <strike val="0"/>
        <outline val="0"/>
        <shadow val="0"/>
        <u val="none"/>
        <vertAlign val="baseline"/>
        <sz val="11"/>
        <color theme="1"/>
      </font>
    </dxf>
    <dxf>
      <font>
        <strike val="0"/>
        <outline val="0"/>
        <shadow val="0"/>
        <u val="none"/>
        <vertAlign val="baseline"/>
        <sz val="11"/>
        <color theme="1"/>
      </font>
    </dxf>
    <dxf>
      <font>
        <b/>
        <i val="0"/>
        <strike val="0"/>
        <condense val="0"/>
        <extend val="0"/>
        <outline val="0"/>
        <shadow val="0"/>
        <u val="none"/>
        <vertAlign val="baseline"/>
        <sz val="11"/>
        <color theme="1"/>
        <name val="Calibri"/>
        <family val="2"/>
        <scheme val="none"/>
      </font>
      <alignment horizontal="left" vertical="center" textRotation="0" wrapText="0" indent="0" justifyLastLine="0" shrinkToFit="0" readingOrder="0"/>
    </dxf>
    <dxf>
      <font>
        <strike val="0"/>
        <outline val="0"/>
        <shadow val="0"/>
        <u val="none"/>
        <vertAlign val="baseline"/>
        <sz val="11"/>
        <color theme="1"/>
      </font>
    </dxf>
    <dxf>
      <font>
        <strike val="0"/>
        <outline val="0"/>
        <shadow val="0"/>
        <u val="none"/>
        <vertAlign val="baseline"/>
        <sz val="11"/>
        <color theme="1"/>
      </font>
    </dxf>
    <dxf>
      <font>
        <b/>
        <i val="0"/>
        <strike val="0"/>
        <condense val="0"/>
        <extend val="0"/>
        <outline val="0"/>
        <shadow val="0"/>
        <u val="none"/>
        <vertAlign val="baseline"/>
        <sz val="11"/>
        <color theme="1"/>
        <name val="Calibri"/>
        <family val="2"/>
        <scheme val="none"/>
      </font>
      <alignment horizontal="left" vertical="center" textRotation="0" wrapText="0" indent="0" justifyLastLine="0" shrinkToFit="0" readingOrder="0"/>
    </dxf>
    <dxf>
      <font>
        <strike val="0"/>
        <outline val="0"/>
        <shadow val="0"/>
        <u val="none"/>
        <vertAlign val="baseline"/>
        <sz val="11"/>
        <color theme="1"/>
      </font>
    </dxf>
    <dxf>
      <font>
        <strike val="0"/>
        <outline val="0"/>
        <shadow val="0"/>
        <u val="none"/>
        <vertAlign val="baseline"/>
        <sz val="11"/>
        <color theme="1"/>
      </font>
    </dxf>
    <dxf>
      <font>
        <b/>
        <i val="0"/>
        <strike val="0"/>
        <condense val="0"/>
        <extend val="0"/>
        <outline val="0"/>
        <shadow val="0"/>
        <u val="none"/>
        <vertAlign val="baseline"/>
        <sz val="11"/>
        <color theme="1"/>
        <name val="Calibri"/>
        <family val="2"/>
        <scheme val="none"/>
      </font>
      <alignment horizontal="left" vertical="center" textRotation="0" wrapText="0" indent="0" justifyLastLine="0" shrinkToFit="0" readingOrder="0"/>
    </dxf>
    <dxf>
      <font>
        <strike val="0"/>
        <outline val="0"/>
        <shadow val="0"/>
        <u val="none"/>
        <vertAlign val="baseline"/>
        <sz val="11"/>
        <color theme="1"/>
      </font>
    </dxf>
    <dxf>
      <font>
        <strike val="0"/>
        <outline val="0"/>
        <shadow val="0"/>
        <u val="none"/>
        <vertAlign val="baseline"/>
        <sz val="11"/>
        <color theme="1"/>
      </font>
    </dxf>
    <dxf>
      <font>
        <b/>
        <i val="0"/>
        <strike val="0"/>
        <condense val="0"/>
        <extend val="0"/>
        <outline val="0"/>
        <shadow val="0"/>
        <u val="none"/>
        <vertAlign val="baseline"/>
        <sz val="11"/>
        <color theme="1"/>
        <name val="Calibri"/>
        <family val="2"/>
        <scheme val="none"/>
      </font>
      <alignment horizontal="left" vertical="center" textRotation="0" wrapText="0" indent="0" justifyLastLine="0" shrinkToFit="0" readingOrder="0"/>
    </dxf>
    <dxf>
      <font>
        <strike val="0"/>
        <outline val="0"/>
        <shadow val="0"/>
        <u val="none"/>
        <vertAlign val="baseline"/>
        <sz val="11"/>
        <color theme="1"/>
      </font>
    </dxf>
    <dxf>
      <font>
        <strike val="0"/>
        <outline val="0"/>
        <shadow val="0"/>
        <u val="none"/>
        <vertAlign val="baseline"/>
        <sz val="11"/>
        <color theme="1"/>
      </font>
    </dxf>
    <dxf>
      <font>
        <b/>
        <i val="0"/>
        <strike val="0"/>
        <condense val="0"/>
        <extend val="0"/>
        <outline val="0"/>
        <shadow val="0"/>
        <u val="none"/>
        <vertAlign val="baseline"/>
        <sz val="11"/>
        <color theme="1"/>
        <name val="Calibri"/>
        <family val="2"/>
        <scheme val="none"/>
      </font>
      <alignment horizontal="left" vertical="center" textRotation="0" wrapText="0" indent="0" justifyLastLine="0" shrinkToFit="0" readingOrder="0"/>
    </dxf>
    <dxf>
      <font>
        <strike val="0"/>
        <outline val="0"/>
        <shadow val="0"/>
        <u val="none"/>
        <vertAlign val="baseline"/>
        <sz val="11"/>
        <color theme="1"/>
      </font>
    </dxf>
    <dxf>
      <font>
        <strike val="0"/>
        <outline val="0"/>
        <shadow val="0"/>
        <u val="none"/>
        <vertAlign val="baseline"/>
        <sz val="11"/>
        <color theme="1"/>
      </font>
    </dxf>
    <dxf>
      <font>
        <b/>
        <i val="0"/>
        <strike val="0"/>
        <condense val="0"/>
        <extend val="0"/>
        <outline val="0"/>
        <shadow val="0"/>
        <u val="none"/>
        <vertAlign val="baseline"/>
        <sz val="11"/>
        <color theme="1"/>
        <name val="Calibri"/>
        <family val="2"/>
        <scheme val="none"/>
      </font>
      <alignment horizontal="left" vertical="center" textRotation="0" wrapText="0" indent="0" justifyLastLine="0" shrinkToFit="0" readingOrder="0"/>
    </dxf>
    <dxf>
      <font>
        <b val="0"/>
        <i val="0"/>
        <strike val="0"/>
        <condense val="0"/>
        <extend val="0"/>
        <outline val="0"/>
        <shadow val="0"/>
        <u val="none"/>
        <vertAlign val="baseline"/>
        <sz val="11"/>
        <color theme="1"/>
        <name val="Calibri"/>
        <family val="2"/>
        <scheme val="none"/>
      </font>
      <alignment horizontal="center" vertical="center" textRotation="0" wrapText="0" indent="0" justifyLastLine="0" shrinkToFit="0" readingOrder="0"/>
      <protection locked="1" hidden="0"/>
    </dxf>
    <dxf>
      <numFmt numFmtId="165" formatCode="_(&quot;$&quot;* #,##0_);_(&quot;$&quot;* \(#,##0\);_(&quot;$&quot;* &quot;-&quot;??_);_(@_)"/>
      <protection locked="1" hidden="0"/>
    </dxf>
    <dxf>
      <font>
        <b/>
        <i val="0"/>
        <strike val="0"/>
        <condense val="0"/>
        <extend val="0"/>
        <outline val="0"/>
        <shadow val="0"/>
        <u val="none"/>
        <vertAlign val="baseline"/>
        <sz val="11"/>
        <color theme="1"/>
        <name val="Calibri"/>
        <family val="2"/>
        <scheme val="none"/>
      </font>
      <numFmt numFmtId="166" formatCode="#,##0;\-#,##0;\-"/>
      <alignment horizontal="center" vertical="center" textRotation="0" wrapText="0" indent="0" justifyLastLine="0" shrinkToFit="0" readingOrder="0"/>
      <protection locked="1" hidden="0"/>
    </dxf>
    <dxf>
      <numFmt numFmtId="3" formatCode="#,##0"/>
      <alignment horizontal="center" vertical="center" textRotation="0" wrapText="0" indent="0" justifyLastLine="0" shrinkToFit="0" readingOrder="0"/>
      <protection locked="1" hidden="0"/>
    </dxf>
    <dxf>
      <numFmt numFmtId="0" formatCode="General"/>
      <alignment horizontal="center" vertical="center" textRotation="0" wrapText="0" indent="0" justifyLastLine="0" shrinkToFit="0" readingOrder="0"/>
      <protection locked="1" hidden="0"/>
    </dxf>
    <dxf>
      <numFmt numFmtId="0" formatCode="General"/>
      <alignment horizontal="general" vertical="center" textRotation="0" wrapText="0" indent="0" justifyLastLine="0" shrinkToFit="0" readingOrder="0"/>
      <protection locked="1" hidden="0"/>
    </dxf>
    <dxf>
      <numFmt numFmtId="0" formatCode="General"/>
      <alignment horizontal="left" vertical="center" textRotation="0" wrapText="0" indent="0" justifyLastLine="0" shrinkToFit="0" readingOrder="0"/>
      <protection locked="1" hidden="0"/>
    </dxf>
    <dxf>
      <numFmt numFmtId="0" formatCode="General"/>
      <alignment horizontal="center" vertical="center" textRotation="0" wrapText="0" indent="0" justifyLastLine="0" shrinkToFit="0" readingOrder="0"/>
      <protection locked="1" hidden="0"/>
    </dxf>
    <dxf>
      <alignment horizontal="left" vertical="center" textRotation="0" wrapText="0" indent="0" justifyLastLine="0" shrinkToFit="0" readingOrder="0"/>
      <protection locked="1" hidden="0"/>
    </dxf>
    <dxf>
      <alignment horizontal="center" vertical="center" textRotation="0" wrapText="0" indent="0" justifyLastLine="0" shrinkToFit="0" readingOrder="0"/>
      <protection locked="1" hidden="0"/>
    </dxf>
    <dxf>
      <numFmt numFmtId="0" formatCode="General"/>
      <fill>
        <patternFill patternType="none">
          <fgColor indexed="64"/>
          <bgColor auto="1"/>
        </patternFill>
      </fill>
      <alignment horizontal="left" vertical="center" textRotation="0" wrapText="0" indent="0" justifyLastLine="0" shrinkToFit="0" readingOrder="0"/>
      <protection locked="1" hidden="0"/>
    </dxf>
    <dxf>
      <protection locked="1" hidden="0"/>
    </dxf>
    <dxf>
      <alignment horizontal="center" vertical="center" textRotation="0" wrapText="0" indent="0" justifyLastLine="0" shrinkToFit="0" readingOrder="0"/>
      <protection locked="1" hidden="0"/>
    </dxf>
    <dxf>
      <protection locked="1" hidden="0"/>
    </dxf>
    <dxf>
      <alignment vertical="bottom" textRotation="0" wrapText="1" indent="0" justifyLastLine="0" shrinkToFit="0" readingOrder="0"/>
      <protection locked="1" hidden="0"/>
    </dxf>
    <dxf>
      <font>
        <i val="0"/>
      </font>
      <fill>
        <patternFill patternType="solid">
          <fgColor indexed="64"/>
          <bgColor theme="0" tint="-4.9989318521683403E-2"/>
        </patternFill>
      </fill>
      <alignment horizontal="left" vertical="top" textRotation="0" wrapText="1" indent="0" justifyLastLine="0" shrinkToFit="0" readingOrder="0"/>
      <border diagonalUp="0" diagonalDown="0">
        <left style="thin">
          <color theme="0" tint="-0.24994659260841701"/>
        </left>
        <right/>
        <top/>
        <bottom/>
      </border>
      <protection locked="1" hidden="0"/>
    </dxf>
    <dxf>
      <font>
        <i val="0"/>
      </font>
      <alignment horizontal="left" vertical="top" textRotation="0" wrapText="1" indent="0" justifyLastLine="0" shrinkToFit="0" readingOrder="0"/>
      <border diagonalUp="0" diagonalDown="0">
        <left style="thin">
          <color theme="0" tint="-0.24994659260841701"/>
        </left>
        <right style="thin">
          <color theme="0" tint="-0.24994659260841701"/>
        </right>
        <top/>
        <bottom/>
      </border>
      <protection locked="1" hidden="0"/>
    </dxf>
    <dxf>
      <font>
        <i val="0"/>
      </font>
      <alignment horizontal="center" vertical="top" textRotation="0" wrapText="1" indent="0" justifyLastLine="0" shrinkToFit="0" readingOrder="0"/>
      <border diagonalUp="0" diagonalDown="0">
        <left style="thin">
          <color theme="0" tint="-0.24994659260841701"/>
        </left>
        <right style="thin">
          <color theme="0" tint="-0.24994659260841701"/>
        </right>
        <top/>
        <bottom/>
      </border>
      <protection locked="1" hidden="0"/>
    </dxf>
    <dxf>
      <font>
        <i val="0"/>
      </font>
      <alignment horizontal="left" vertical="top" textRotation="0" wrapText="1" indent="0" justifyLastLine="0" shrinkToFit="0" readingOrder="0"/>
      <border diagonalUp="0" diagonalDown="0">
        <left/>
        <right style="thin">
          <color theme="0" tint="-0.24994659260841701"/>
        </right>
        <top/>
        <bottom/>
      </border>
      <protection locked="1" hidden="0"/>
    </dxf>
    <dxf>
      <font>
        <b/>
        <i val="0"/>
        <strike val="0"/>
        <condense val="0"/>
        <extend val="0"/>
        <outline val="0"/>
        <shadow val="0"/>
        <u val="none"/>
        <vertAlign val="baseline"/>
        <sz val="11"/>
        <color theme="1"/>
        <name val="Calibri"/>
        <family val="2"/>
        <scheme val="none"/>
      </font>
      <alignment horizontal="center" vertical="top" textRotation="0" wrapText="1" indent="0" justifyLastLine="0" shrinkToFit="0" readingOrder="0"/>
      <border diagonalUp="0" diagonalDown="0">
        <left/>
        <right style="thin">
          <color theme="0" tint="-0.24994659260841701"/>
        </right>
        <top/>
        <bottom/>
      </border>
    </dxf>
    <dxf>
      <font>
        <b/>
        <i val="0"/>
      </font>
      <alignment horizontal="center" vertical="top" textRotation="0" wrapText="1" indent="0" justifyLastLine="0" shrinkToFit="0" readingOrder="0"/>
      <protection locked="1" hidden="0"/>
    </dxf>
    <dxf>
      <font>
        <b/>
        <i val="0"/>
      </font>
      <alignment horizontal="center" vertical="top" textRotation="0" wrapText="1" indent="0" justifyLastLine="0" shrinkToFit="0" readingOrder="0"/>
      <protection locked="1" hidden="0"/>
    </dxf>
    <dxf>
      <font>
        <i val="0"/>
        <family val="2"/>
      </font>
      <alignment horizontal="left" vertical="top" textRotation="0" wrapText="1" indent="0" justifyLastLine="0" shrinkToFit="0" readingOrder="0"/>
      <protection locked="1" hidden="0"/>
    </dxf>
    <dxf>
      <border>
        <bottom style="thin">
          <color auto="1"/>
        </bottom>
      </border>
    </dxf>
    <dxf>
      <font>
        <b/>
        <i val="0"/>
        <strike val="0"/>
        <condense val="0"/>
        <extend val="0"/>
        <outline val="0"/>
        <shadow val="0"/>
        <u val="none"/>
        <vertAlign val="baseline"/>
        <sz val="11"/>
        <color theme="1"/>
        <name val="Calibri"/>
        <family val="2"/>
        <scheme val="none"/>
      </font>
      <fill>
        <patternFill patternType="solid">
          <fgColor indexed="64"/>
          <bgColor rgb="FFE5F2FB"/>
        </patternFill>
      </fill>
      <alignment horizontal="center" vertical="bottom" textRotation="0" wrapText="1" indent="0" justifyLastLine="0" shrinkToFit="0" readingOrder="0"/>
      <border diagonalUp="0" diagonalDown="0" outline="0">
        <left/>
        <right/>
        <top/>
        <bottom/>
      </border>
      <protection locked="1" hidden="0"/>
    </dxf>
    <dxf>
      <alignment horizontal="center" vertical="center" textRotation="0" wrapText="0" indent="0" justifyLastLine="0" shrinkToFit="0" readingOrder="0"/>
    </dxf>
    <dxf>
      <alignment horizontal="center" vertical="center" textRotation="0" wrapText="0" indent="0" justifyLastLine="0" shrinkToFit="0" readingOrder="0"/>
    </dxf>
    <dxf>
      <font>
        <b/>
        <i val="0"/>
        <strike val="0"/>
        <condense val="0"/>
        <extend val="0"/>
        <outline val="0"/>
        <shadow val="0"/>
        <u val="none"/>
        <vertAlign val="baseline"/>
        <sz val="11"/>
        <color theme="1"/>
        <name val="Calibri"/>
        <family val="2"/>
        <scheme val="none"/>
      </font>
      <fill>
        <patternFill patternType="solid">
          <fgColor indexed="64"/>
          <bgColor rgb="FFE5F2FB"/>
        </patternFill>
      </fill>
      <alignment horizontal="left" vertical="center" textRotation="0" indent="0" justifyLastLine="0" shrinkToFit="0" readingOrder="0"/>
    </dxf>
    <dxf>
      <border diagonalUp="0" diagonalDown="0">
        <left style="thin">
          <color auto="1"/>
        </left>
        <right style="thin">
          <color auto="1"/>
        </right>
        <top style="thin">
          <color auto="1"/>
        </top>
        <bottom style="thin">
          <color auto="1"/>
        </bottom>
      </border>
    </dxf>
    <dxf>
      <font>
        <b/>
        <i val="0"/>
        <strike val="0"/>
        <condense val="0"/>
        <extend val="0"/>
        <outline val="0"/>
        <shadow val="0"/>
        <u val="none"/>
        <vertAlign val="baseline"/>
        <sz val="11"/>
        <color theme="1"/>
        <name val="Calibri"/>
        <family val="2"/>
        <scheme val="none"/>
      </font>
      <alignment horizontal="general" vertical="bottom" textRotation="0" wrapText="0" indent="0" justifyLastLine="0" shrinkToFit="0" readingOrder="0"/>
    </dxf>
    <dxf>
      <font>
        <b/>
      </font>
      <numFmt numFmtId="34" formatCode="_(&quot;$&quot;* #,##0.00_);_(&quot;$&quot;* \(#,##0.00\);_(&quot;$&quot;* &quot;-&quot;??_);_(@_)"/>
      <fill>
        <patternFill patternType="none">
          <fgColor indexed="64"/>
          <bgColor auto="1"/>
        </patternFill>
      </fill>
      <border diagonalUp="0" diagonalDown="0">
        <left style="thin">
          <color auto="1"/>
        </left>
        <right/>
        <top style="thin">
          <color auto="1"/>
        </top>
        <bottom style="thin">
          <color auto="1"/>
        </bottom>
      </border>
      <protection locked="1" hidden="0"/>
    </dxf>
    <dxf>
      <numFmt numFmtId="34" formatCode="_(&quot;$&quot;* #,##0.00_);_(&quot;$&quot;* \(#,##0.00\);_(&quot;$&quot;* &quot;-&quot;??_);_(@_)"/>
      <protection locked="0" hidden="0"/>
    </dxf>
    <dxf>
      <numFmt numFmtId="34" formatCode="_(&quot;$&quot;* #,##0.00_);_(&quot;$&quot;* \(#,##0.00\);_(&quot;$&quot;* &quot;-&quot;??_);_(@_)"/>
      <protection locked="0" hidden="0"/>
    </dxf>
    <dxf>
      <numFmt numFmtId="34" formatCode="_(&quot;$&quot;* #,##0.00_);_(&quot;$&quot;* \(#,##0.00\);_(&quot;$&quot;* &quot;-&quot;??_);_(@_)"/>
      <protection locked="0" hidden="0"/>
    </dxf>
    <dxf>
      <font>
        <b/>
      </font>
      <numFmt numFmtId="34" formatCode="_(&quot;$&quot;* #,##0.00_);_(&quot;$&quot;* \(#,##0.00\);_(&quot;$&quot;* &quot;-&quot;??_);_(@_)"/>
      <fill>
        <patternFill patternType="none">
          <fgColor indexed="64"/>
          <bgColor auto="1"/>
        </patternFill>
      </fill>
      <protection locked="1" hidden="0"/>
    </dxf>
    <dxf>
      <font>
        <b/>
      </font>
      <fill>
        <patternFill patternType="solid">
          <fgColor indexed="64"/>
          <bgColor rgb="FFE5F2FB"/>
        </patternFill>
      </fill>
      <alignment horizontal="center" vertical="center" textRotation="0" wrapText="1" indent="0" justifyLastLine="0" shrinkToFit="0" readingOrder="0"/>
      <border diagonalUp="0" diagonalDown="0">
        <left/>
        <right/>
        <top style="thin">
          <color theme="0" tint="-0.34998626667073579"/>
        </top>
        <bottom style="thin">
          <color theme="0" tint="-0.34998626667073579"/>
        </bottom>
        <vertical/>
        <horizontal style="thin">
          <color theme="0" tint="-0.34998626667073579"/>
        </horizontal>
      </border>
      <protection locked="1" hidden="0"/>
    </dxf>
    <dxf>
      <protection locked="1" hidden="0"/>
    </dxf>
    <dxf>
      <alignment horizontal="center" vertical="bottom" textRotation="0" wrapText="1" indent="0" justifyLastLine="0" shrinkToFit="0" readingOrder="0"/>
      <protection locked="1" hidden="0"/>
    </dxf>
    <dxf>
      <font>
        <b/>
      </font>
      <numFmt numFmtId="34" formatCode="_(&quot;$&quot;* #,##0.00_);_(&quot;$&quot;* \(#,##0.00\);_(&quot;$&quot;* &quot;-&quot;??_);_(@_)"/>
      <fill>
        <patternFill patternType="none">
          <fgColor indexed="64"/>
          <bgColor auto="1"/>
        </patternFill>
      </fill>
      <border diagonalUp="0" diagonalDown="0">
        <left style="thin">
          <color auto="1"/>
        </left>
        <right/>
        <top style="thin">
          <color auto="1"/>
        </top>
        <bottom style="thin">
          <color auto="1"/>
        </bottom>
      </border>
      <protection locked="1" hidden="0"/>
    </dxf>
    <dxf>
      <numFmt numFmtId="34" formatCode="_(&quot;$&quot;* #,##0.00_);_(&quot;$&quot;* \(#,##0.00\);_(&quot;$&quot;* &quot;-&quot;??_);_(@_)"/>
      <border>
        <right style="thin">
          <color auto="1"/>
        </right>
      </border>
      <protection locked="0" hidden="0"/>
    </dxf>
    <dxf>
      <numFmt numFmtId="34" formatCode="_(&quot;$&quot;* #,##0.00_);_(&quot;$&quot;* \(#,##0.00\);_(&quot;$&quot;* &quot;-&quot;??_);_(@_)"/>
      <protection locked="0" hidden="0"/>
    </dxf>
    <dxf>
      <numFmt numFmtId="34" formatCode="_(&quot;$&quot;* #,##0.00_);_(&quot;$&quot;* \(#,##0.00\);_(&quot;$&quot;* &quot;-&quot;??_);_(@_)"/>
      <protection locked="0" hidden="0"/>
    </dxf>
    <dxf>
      <numFmt numFmtId="34" formatCode="_(&quot;$&quot;* #,##0.00_);_(&quot;$&quot;* \(#,##0.00\);_(&quot;$&quot;* &quot;-&quot;??_);_(@_)"/>
      <protection locked="0" hidden="0"/>
    </dxf>
    <dxf>
      <numFmt numFmtId="34" formatCode="_(&quot;$&quot;* #,##0.00_);_(&quot;$&quot;* \(#,##0.00\);_(&quot;$&quot;* &quot;-&quot;??_);_(@_)"/>
      <protection locked="0" hidden="0"/>
    </dxf>
    <dxf>
      <font>
        <b/>
      </font>
      <numFmt numFmtId="34" formatCode="_(&quot;$&quot;* #,##0.00_);_(&quot;$&quot;* \(#,##0.00\);_(&quot;$&quot;* &quot;-&quot;??_);_(@_)"/>
      <fill>
        <patternFill patternType="none">
          <fgColor indexed="64"/>
          <bgColor auto="1"/>
        </patternFill>
      </fill>
      <protection locked="1" hidden="0"/>
    </dxf>
    <dxf>
      <font>
        <b/>
      </font>
      <fill>
        <patternFill patternType="solid">
          <fgColor indexed="64"/>
          <bgColor rgb="FFAAD4F4"/>
        </patternFill>
      </fill>
      <alignment horizontal="center" vertical="center" textRotation="0" wrapText="1" indent="0" justifyLastLine="0" shrinkToFit="0" readingOrder="0"/>
      <border diagonalUp="0" diagonalDown="0">
        <left/>
        <right/>
        <top style="thin">
          <color theme="0" tint="-0.34998626667073579"/>
        </top>
        <bottom style="thin">
          <color theme="0" tint="-0.34998626667073579"/>
        </bottom>
        <vertical/>
        <horizontal style="thin">
          <color theme="0" tint="-0.34998626667073579"/>
        </horizontal>
      </border>
      <protection locked="1" hidden="0"/>
    </dxf>
    <dxf>
      <protection locked="1" hidden="0"/>
    </dxf>
    <dxf>
      <alignment horizontal="center" vertical="center" textRotation="0" wrapText="1" indent="0" justifyLastLine="0" shrinkToFit="0" readingOrder="0"/>
      <protection locked="1" hidden="0"/>
    </dxf>
    <dxf>
      <alignment horizontal="center" vertical="center" textRotation="0" wrapText="0" indent="0" justifyLastLine="0" shrinkToFit="0" readingOrder="0"/>
      <protection locked="0" hidden="0"/>
    </dxf>
    <dxf>
      <alignment horizontal="general" vertical="center" textRotation="0" wrapText="1" indent="0" justifyLastLine="0" shrinkToFit="0" readingOrder="0"/>
      <protection locked="1" hidden="0"/>
    </dxf>
    <dxf>
      <font>
        <b/>
        <i val="0"/>
        <strike val="0"/>
        <condense val="0"/>
        <extend val="0"/>
        <outline val="0"/>
        <shadow val="0"/>
        <u val="none"/>
        <vertAlign val="baseline"/>
        <sz val="11"/>
        <color theme="1"/>
        <name val="Calibri"/>
        <family val="2"/>
        <scheme val="none"/>
      </font>
      <alignment horizontal="general" vertical="center" textRotation="0" wrapText="1" indent="0" justifyLastLine="0" shrinkToFit="0" readingOrder="0"/>
    </dxf>
    <dxf>
      <font>
        <b/>
      </font>
      <alignment horizontal="general" vertical="center" textRotation="0" wrapText="1" indent="0" justifyLastLine="0" shrinkToFit="0" readingOrder="0"/>
      <protection locked="1" hidden="0"/>
    </dxf>
    <dxf>
      <border diagonalUp="0" diagonalDown="0">
        <left/>
        <right/>
        <top style="thin">
          <color auto="1"/>
        </top>
        <bottom/>
      </border>
    </dxf>
    <dxf>
      <alignment horizontal="general" vertical="center" textRotation="0" wrapText="0" indent="0" justifyLastLine="0" shrinkToFit="0" readingOrder="0"/>
      <protection locked="1" hidden="0"/>
    </dxf>
    <dxf>
      <fill>
        <patternFill patternType="solid">
          <fgColor indexed="64"/>
          <bgColor rgb="FFAAD4F4"/>
        </patternFill>
      </fill>
      <alignment horizontal="general" textRotation="0" wrapText="0" indent="0" justifyLastLine="0" shrinkToFit="0" readingOrder="0"/>
      <protection locked="1" hidden="0"/>
    </dxf>
    <dxf>
      <fill>
        <patternFill patternType="solid">
          <fgColor indexed="64"/>
          <bgColor theme="0" tint="-4.9989318521683403E-2"/>
        </patternFill>
      </fill>
      <alignment horizontal="center" vertical="top" textRotation="0" wrapText="1" indent="0" justifyLastLine="0" shrinkToFit="0" readingOrder="0"/>
      <border diagonalUp="0" diagonalDown="0">
        <left style="thin">
          <color theme="0" tint="-0.24994659260841701"/>
        </left>
        <right/>
        <top style="thin">
          <color theme="0" tint="-0.24994659260841701"/>
        </top>
        <bottom style="thin">
          <color theme="0" tint="-0.24994659260841701"/>
        </bottom>
        <vertical style="thin">
          <color theme="0" tint="-0.24994659260841701"/>
        </vertical>
        <horizontal style="thin">
          <color theme="0" tint="-0.24994659260841701"/>
        </horizontal>
      </border>
      <protection locked="1" hidden="0"/>
    </dxf>
    <dxf>
      <alignment horizontal="left" vertical="top" textRotation="0" wrapText="1"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protection locked="1" hidden="0"/>
    </dxf>
    <dxf>
      <alignment horizontal="center" vertical="top" textRotation="0" wrapText="1"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protection locked="1" hidden="0"/>
    </dxf>
    <dxf>
      <alignment horizontal="left" vertical="top" textRotation="0" wrapText="1" indent="0" justifyLastLine="0" shrinkToFit="0" readingOrder="0"/>
      <border diagonalUp="0" diagonalDown="0" outline="0">
        <left/>
        <right style="thin">
          <color theme="0" tint="-0.24994659260841701"/>
        </right>
        <top style="thin">
          <color theme="0" tint="-0.24994659260841701"/>
        </top>
        <bottom style="thin">
          <color theme="0" tint="-0.24994659260841701"/>
        </bottom>
      </border>
      <protection locked="1" hidden="0"/>
    </dxf>
    <dxf>
      <font>
        <b/>
      </font>
      <alignment horizontal="center" vertical="top" textRotation="0" wrapText="1" indent="0" justifyLastLine="0" shrinkToFit="0" readingOrder="0"/>
      <border diagonalUp="0" diagonalDown="0" outline="0">
        <left/>
        <right style="thin">
          <color theme="0" tint="-0.24994659260841701"/>
        </right>
        <top style="thin">
          <color theme="0" tint="-0.24994659260841701"/>
        </top>
        <bottom style="thin">
          <color theme="0" tint="-0.24994659260841701"/>
        </bottom>
      </border>
      <protection locked="0" hidden="0"/>
    </dxf>
    <dxf>
      <font>
        <b/>
      </font>
      <alignment horizontal="center" vertical="top" textRotation="0" wrapText="1" indent="0" justifyLastLine="0" shrinkToFit="0" readingOrder="0"/>
      <border diagonalUp="0" diagonalDown="0" outline="0">
        <left/>
        <right/>
        <top style="thin">
          <color theme="0" tint="-0.24994659260841701"/>
        </top>
        <bottom style="thin">
          <color theme="0" tint="-0.24994659260841701"/>
        </bottom>
      </border>
      <protection locked="1" hidden="0"/>
    </dxf>
    <dxf>
      <font>
        <b/>
      </font>
      <alignment horizontal="center" vertical="top" textRotation="0" wrapText="1" indent="0" justifyLastLine="0" shrinkToFit="0" readingOrder="0"/>
      <border diagonalUp="0" diagonalDown="0" outline="0">
        <left/>
        <right/>
        <top style="thin">
          <color theme="0" tint="-0.24994659260841701"/>
        </top>
        <bottom style="thin">
          <color theme="0" tint="-0.24994659260841701"/>
        </bottom>
      </border>
      <protection locked="1" hidden="0"/>
    </dxf>
    <dxf>
      <border diagonalUp="0" diagonalDown="0">
        <top style="thin">
          <color auto="1"/>
        </top>
        <bottom style="thin">
          <color indexed="64"/>
        </bottom>
      </border>
    </dxf>
    <dxf>
      <alignment horizontal="left" vertical="top" textRotation="0" wrapText="1" indent="0" justifyLastLine="0" shrinkToFit="0" readingOrder="0"/>
      <protection locked="1" hidden="0"/>
    </dxf>
    <dxf>
      <border>
        <bottom style="thin">
          <color auto="1"/>
        </bottom>
      </border>
    </dxf>
    <dxf>
      <font>
        <b/>
        <i val="0"/>
        <strike val="0"/>
        <condense val="0"/>
        <extend val="0"/>
        <outline val="0"/>
        <shadow val="0"/>
        <u val="none"/>
        <vertAlign val="baseline"/>
        <sz val="11"/>
        <color theme="1"/>
        <name val="Calibri"/>
        <family val="2"/>
        <scheme val="none"/>
      </font>
      <alignment horizontal="center" vertical="bottom" textRotation="0" wrapText="1" indent="0" justifyLastLine="0" shrinkToFit="0" readingOrder="0"/>
      <border diagonalUp="0" diagonalDown="0">
        <left/>
        <right/>
        <top/>
        <bottom/>
        <vertical/>
        <horizontal/>
      </border>
      <protection locked="1" hidden="0"/>
    </dxf>
    <dxf>
      <fill>
        <patternFill>
          <bgColor theme="0" tint="-4.9989318521683403E-2"/>
        </patternFill>
      </fill>
    </dxf>
    <dxf>
      <font>
        <b/>
        <i val="0"/>
      </font>
      <fill>
        <patternFill>
          <bgColor rgb="FFAAD4F4"/>
        </patternFill>
      </fill>
      <border>
        <left style="thin">
          <color auto="1"/>
        </left>
        <right style="thin">
          <color auto="1"/>
        </right>
        <top style="thin">
          <color auto="1"/>
        </top>
        <bottom style="medium">
          <color auto="1"/>
        </bottom>
        <vertical style="thin">
          <color theme="0" tint="-0.34998626667073579"/>
        </vertical>
        <horizontal style="thin">
          <color theme="0" tint="-0.34998626667073579"/>
        </horizontal>
      </border>
    </dxf>
    <dxf>
      <border diagonalUp="0" diagonalDown="0">
        <left style="thin">
          <color theme="1"/>
        </left>
        <right style="thin">
          <color theme="1"/>
        </right>
        <top style="thin">
          <color theme="1"/>
        </top>
        <bottom style="thin">
          <color theme="1"/>
        </bottom>
        <vertical style="thin">
          <color rgb="FFD4D4D4"/>
        </vertical>
        <horizontal style="thin">
          <color rgb="FFD4D4D4"/>
        </horizontal>
      </border>
    </dxf>
    <dxf>
      <fill>
        <patternFill>
          <bgColor rgb="FFE5F2FB"/>
        </patternFill>
      </fill>
    </dxf>
    <dxf>
      <font>
        <b/>
        <i val="0"/>
      </font>
      <fill>
        <patternFill>
          <bgColor rgb="FFAAD4F4"/>
        </patternFill>
      </fill>
      <border>
        <left style="thin">
          <color auto="1"/>
        </left>
        <right style="thin">
          <color auto="1"/>
        </right>
        <top style="thin">
          <color auto="1"/>
        </top>
        <bottom style="medium">
          <color auto="1"/>
        </bottom>
        <vertical style="thin">
          <color theme="0" tint="-0.34998626667073579"/>
        </vertical>
        <horizontal style="thin">
          <color theme="0" tint="-0.34998626667073579"/>
        </horizontal>
      </border>
    </dxf>
    <dxf>
      <border diagonalUp="0" diagonalDown="0">
        <left style="thin">
          <color theme="1"/>
        </left>
        <right style="thin">
          <color theme="1"/>
        </right>
        <top style="thin">
          <color theme="1"/>
        </top>
        <bottom style="thin">
          <color theme="1"/>
        </bottom>
        <vertical style="thin">
          <color rgb="FFD4D4D4"/>
        </vertical>
        <horizontal style="thin">
          <color rgb="FFD4D4D4"/>
        </horizontal>
      </border>
    </dxf>
    <dxf>
      <border>
        <left style="thin">
          <color auto="1"/>
        </left>
        <right style="thin">
          <color auto="1"/>
        </right>
        <top style="thin">
          <color auto="1"/>
        </top>
        <bottom style="thin">
          <color auto="1"/>
        </bottom>
        <vertical style="thin">
          <color theme="0" tint="-0.34998626667073579"/>
        </vertical>
        <horizontal style="thin">
          <color auto="1"/>
        </horizontal>
      </border>
    </dxf>
    <dxf>
      <font>
        <b/>
        <i val="0"/>
      </font>
      <fill>
        <patternFill>
          <bgColor rgb="FFAAD4F4"/>
        </patternFill>
      </fill>
      <border>
        <left style="thin">
          <color auto="1"/>
        </left>
        <right style="thin">
          <color auto="1"/>
        </right>
        <top style="thin">
          <color auto="1"/>
        </top>
        <bottom style="thin">
          <color auto="1"/>
        </bottom>
        <vertical style="thin">
          <color theme="0" tint="-0.34998626667073579"/>
        </vertical>
        <horizontal style="thin">
          <color theme="0" tint="-0.34998626667073579"/>
        </horizontal>
      </border>
    </dxf>
    <dxf>
      <font>
        <b/>
        <i val="0"/>
      </font>
      <fill>
        <patternFill>
          <bgColor rgb="FFAAD4F4"/>
        </patternFill>
      </fill>
      <border>
        <left style="thin">
          <color auto="1"/>
        </left>
        <right style="thin">
          <color auto="1"/>
        </right>
        <top style="thin">
          <color auto="1"/>
        </top>
        <bottom style="thin">
          <color auto="1"/>
        </bottom>
        <vertical style="thin">
          <color theme="0" tint="-0.34998626667073579"/>
        </vertical>
        <horizontal style="thin">
          <color theme="0" tint="-0.34998626667073579"/>
        </horizontal>
      </border>
    </dxf>
    <dxf>
      <border diagonalUp="0" diagonalDown="0">
        <left style="thin">
          <color theme="1"/>
        </left>
        <right style="thin">
          <color theme="1"/>
        </right>
        <top style="thin">
          <color theme="1"/>
        </top>
        <bottom style="thin">
          <color theme="1"/>
        </bottom>
        <vertical style="thin">
          <color rgb="FFD4D4D4"/>
        </vertical>
        <horizontal style="thin">
          <color rgb="FFD4D4D4"/>
        </horizontal>
      </border>
    </dxf>
    <dxf>
      <font>
        <b/>
        <i val="0"/>
      </font>
      <fill>
        <patternFill>
          <bgColor rgb="FFAAD4F4"/>
        </patternFill>
      </fill>
      <border>
        <left style="thin">
          <color auto="1"/>
        </left>
        <right style="thin">
          <color auto="1"/>
        </right>
        <top style="thin">
          <color auto="1"/>
        </top>
        <bottom style="medium">
          <color auto="1"/>
        </bottom>
        <vertical style="thin">
          <color theme="0" tint="-0.34998626667073579"/>
        </vertical>
        <horizontal style="thin">
          <color theme="0" tint="-0.34998626667073579"/>
        </horizontal>
      </border>
    </dxf>
    <dxf>
      <border diagonalUp="0" diagonalDown="0">
        <left style="thin">
          <color theme="1"/>
        </left>
        <right style="thin">
          <color theme="1"/>
        </right>
        <top style="thin">
          <color theme="1"/>
        </top>
        <bottom style="thin">
          <color theme="1"/>
        </bottom>
        <vertical style="thin">
          <color rgb="FFD4D4D4"/>
        </vertical>
        <horizontal style="thin">
          <color rgb="FFD4D4D4"/>
        </horizontal>
      </border>
    </dxf>
    <dxf>
      <font>
        <b/>
        <i val="0"/>
      </font>
      <fill>
        <patternFill>
          <bgColor rgb="FFAAD4F4"/>
        </patternFill>
      </fill>
    </dxf>
    <dxf>
      <font>
        <b/>
        <i val="0"/>
      </font>
      <fill>
        <patternFill>
          <bgColor rgb="FFAAD4F4"/>
        </patternFill>
      </fill>
      <border>
        <top style="medium">
          <color auto="1"/>
        </top>
      </border>
    </dxf>
    <dxf>
      <font>
        <b/>
        <i val="0"/>
      </font>
      <fill>
        <patternFill>
          <bgColor rgb="FFAAD4F4"/>
        </patternFill>
      </fill>
      <border>
        <bottom style="medium">
          <color auto="1"/>
        </bottom>
      </border>
    </dxf>
    <dxf>
      <fill>
        <patternFill>
          <bgColor theme="0"/>
        </patternFill>
      </fill>
      <border>
        <left style="thin">
          <color auto="1"/>
        </left>
        <right style="thin">
          <color auto="1"/>
        </right>
        <top style="thin">
          <color auto="1"/>
        </top>
        <bottom style="thin">
          <color auto="1"/>
        </bottom>
        <vertical/>
        <horizontal/>
      </border>
    </dxf>
  </dxfs>
  <tableStyles count="6" defaultTableStyle="ODE Default" defaultPivotStyle="PivotStyleLight16">
    <tableStyle name="No Format" pivot="0" count="0" xr9:uid="{00000000-0011-0000-FFFF-FFFF00000000}"/>
    <tableStyle name="ODE" table="0" count="4" xr9:uid="{00000000-0011-0000-FFFF-FFFF01000000}">
      <tableStyleElement type="wholeTable" dxfId="157"/>
      <tableStyleElement type="headerRow" dxfId="156"/>
      <tableStyleElement type="totalRow" dxfId="155"/>
      <tableStyleElement type="pageFieldLabels" dxfId="154"/>
    </tableStyle>
    <tableStyle name="ODE Default" pivot="0" count="2" xr9:uid="{00000000-0011-0000-FFFF-FFFF02000000}">
      <tableStyleElement type="wholeTable" dxfId="153"/>
      <tableStyleElement type="headerRow" dxfId="152"/>
    </tableStyle>
    <tableStyle name="ODE Default First Column" pivot="0" count="4" xr9:uid="{40725E86-400F-4E5A-8E9D-4DB554038B45}">
      <tableStyleElement type="wholeTable" dxfId="151"/>
      <tableStyleElement type="headerRow" dxfId="150"/>
      <tableStyleElement type="firstColumn" dxfId="149"/>
      <tableStyleElement type="firstHeaderCell" dxfId="148"/>
    </tableStyle>
    <tableStyle name="ODE Row Band" pivot="0" count="3" xr9:uid="{00000000-0011-0000-FFFF-FFFF03000000}">
      <tableStyleElement type="wholeTable" dxfId="147"/>
      <tableStyleElement type="headerRow" dxfId="146"/>
      <tableStyleElement type="secondRowStripe" dxfId="145"/>
    </tableStyle>
    <tableStyle name="ODE Row Band 2" pivot="0" count="3" xr9:uid="{247D48D0-1FCC-433B-8A8C-D89DE97883F9}">
      <tableStyleElement type="wholeTable" dxfId="144"/>
      <tableStyleElement type="headerRow" dxfId="143"/>
      <tableStyleElement type="secondRowStripe" dxfId="142"/>
    </tableStyle>
  </tableStyles>
  <colors>
    <mruColors>
      <color rgb="FFAAD4F4"/>
      <color rgb="FFC9E3F7"/>
      <color rgb="FF1A75BC"/>
      <color rgb="FFE5F2FB"/>
      <color rgb="FFC45400"/>
      <color rgb="FFFEEFEC"/>
      <color rgb="FFD4D4D4"/>
      <color rgb="FFAFAFAF"/>
      <color rgb="FFFFFFCC"/>
      <color rgb="FFFFC7C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eetMetadata" Target="metadata.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9526</xdr:colOff>
      <xdr:row>0</xdr:row>
      <xdr:rowOff>161925</xdr:rowOff>
    </xdr:from>
    <xdr:to>
      <xdr:col>1</xdr:col>
      <xdr:colOff>1828467</xdr:colOff>
      <xdr:row>2</xdr:row>
      <xdr:rowOff>37719</xdr:rowOff>
    </xdr:to>
    <xdr:pic>
      <xdr:nvPicPr>
        <xdr:cNvPr id="7" name="Picture 6" descr="Oregon Department of Education logo">
          <a:extLst>
            <a:ext uri="{FF2B5EF4-FFF2-40B4-BE49-F238E27FC236}">
              <a16:creationId xmlns:a16="http://schemas.microsoft.com/office/drawing/2014/main" id="{B67A0EAA-B95B-F55D-3F46-E048B29AED1B}"/>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3219" t="14630" r="8708" b="18071"/>
        <a:stretch/>
      </xdr:blipFill>
      <xdr:spPr>
        <a:xfrm>
          <a:off x="190501" y="161925"/>
          <a:ext cx="1818941" cy="694944"/>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A89F7756-1EBB-4F54-BFEE-493078D31049}" name="AcademicGoals" displayName="AcademicGoals" ref="B19:H21" totalsRowShown="0" headerRowDxfId="141" dataDxfId="139" headerRowBorderDxfId="140" tableBorderDxfId="138">
  <autoFilter ref="B19:H21" xr:uid="{A89F7756-1EBB-4F54-BFEE-493078D31049}">
    <filterColumn colId="0" hiddenButton="1"/>
    <filterColumn colId="1" hiddenButton="1"/>
    <filterColumn colId="2" hiddenButton="1"/>
    <filterColumn colId="3" hiddenButton="1"/>
    <filterColumn colId="4" hiddenButton="1"/>
    <filterColumn colId="5" hiddenButton="1"/>
    <filterColumn colId="6" hiddenButton="1"/>
  </autoFilter>
  <tableColumns count="7">
    <tableColumn id="1" xr3:uid="{76F43478-2D3F-469F-8367-7B211023C000}" name="Academic Content Area to Demonstrate Growth" dataDxfId="137"/>
    <tableColumn id="2" xr3:uid="{3392A071-B2C9-4D15-A2AD-E4BE732B08B0}" name="Target _x000a_Grade _x000a_Band for Assessment" dataDxfId="136"/>
    <tableColumn id="8" xr3:uid="{689E5511-B80A-47D2-A3E3-F9E82EFE618D}" name="State Standard _x000a_Targeted for Growth_x000a_(ELA - Strand Level; _x000a_MTH/SCI - Domain Level)" dataDxfId="135"/>
    <tableColumn id="3" xr3:uid="{8CE3807E-C845-44C6-B2A4-8B1794662C24}" name="Academic Goal Description _x000a_(Narrows academic content focus to measurable goals the program aims to achieve)" dataDxfId="134"/>
    <tableColumn id="4" xr3:uid="{097871B4-6142-4D65-AE1D-6E7D7983BF68}" name="Performance Measure_x000a_(Curriculum-based method tied to state standards used to measure growth)" dataDxfId="133"/>
    <tableColumn id="5" xr3:uid="{FBD33AB1-BC0D-417D-B6CE-5D38ADC4881A}" name="Instructional Plan and Evidence-Based Strategies_x000a_(Describe how program will use evidence-based curriculum, instructional strategies, and research-aligned practices to support student growth. Include key conditions like student/teacher ratio and dosage.)" dataDxfId="132"/>
    <tableColumn id="7" xr3:uid="{17BAA646-F177-4CB9-BF88-B928770B764A}" name="Actual Outcomes _x000a_(What did the data tell you? Restate the goal using actual measurements.) " dataDxfId="131"/>
  </tableColumns>
  <tableStyleInfo name="ODE Default"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4C4D240A-196B-40E3-9D3F-2840C9F8C6C5}" name="PerformanceMeasuresReq" displayName="PerformanceMeasuresReq" ref="B49:B57" totalsRowShown="0" headerRowDxfId="69" dataDxfId="68">
  <autoFilter ref="B49:B57" xr:uid="{4C4D240A-196B-40E3-9D3F-2840C9F8C6C5}">
    <filterColumn colId="0" hiddenButton="1"/>
  </autoFilter>
  <tableColumns count="1">
    <tableColumn id="1" xr3:uid="{854AC845-2E5B-4596-89E2-DEC610CB3CD9}" name="Performance Measures" dataDxfId="67"/>
  </tableColumns>
  <tableStyleInfo name="ODE Default"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195642AA-850C-46F7-8C90-5CE769CAB644}" name="OfferedOptions" displayName="OfferedOptions" ref="F10:F13" totalsRowShown="0" headerRowDxfId="66" dataDxfId="65">
  <autoFilter ref="F10:F13" xr:uid="{195642AA-850C-46F7-8C90-5CE769CAB644}">
    <filterColumn colId="0" hiddenButton="1"/>
  </autoFilter>
  <tableColumns count="1">
    <tableColumn id="1" xr3:uid="{F3B7FECD-2F88-4B26-9AAB-D60647361E3E}" name="Offered?" dataDxfId="64"/>
  </tableColumns>
  <tableStyleInfo name="ODE Default"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2A9D4EE5-4D59-4C89-AEA2-9DC3E551CE57}" name="FocusAreaOpt" displayName="FocusAreaOpt" ref="D3:D8" totalsRowShown="0" headerRowDxfId="63" dataDxfId="62">
  <autoFilter ref="D3:D8" xr:uid="{2A9D4EE5-4D59-4C89-AEA2-9DC3E551CE57}">
    <filterColumn colId="0" hiddenButton="1"/>
  </autoFilter>
  <tableColumns count="1">
    <tableColumn id="1" xr3:uid="{0E52DA8B-6B83-445B-91F0-3236FF8BD166}" name="Content Focus Area" dataDxfId="61"/>
  </tableColumns>
  <tableStyleInfo name="ODE Default"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29968939-5CF4-4784-9533-43BD9E66EEBE}" name="GradeLevelOpt" displayName="GradeLevelOpt" ref="D11:D15" totalsRowShown="0" headerRowDxfId="60" dataDxfId="59">
  <autoFilter ref="D11:D15" xr:uid="{29968939-5CF4-4784-9533-43BD9E66EEBE}">
    <filterColumn colId="0" hiddenButton="1"/>
  </autoFilter>
  <tableColumns count="1">
    <tableColumn id="1" xr3:uid="{F71A5071-D0BE-4B47-A850-C7AA8798B6D5}" name="Target Grade Levels" dataDxfId="58"/>
  </tableColumns>
  <tableStyleInfo name="ODE Default"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CE7525C4-7F2B-44FF-8257-2D6C945B953D}" name="PerformanceMeasuresOpt" displayName="PerformanceMeasuresOpt" ref="D49:D57" totalsRowShown="0" headerRowDxfId="57" dataDxfId="56">
  <autoFilter ref="D49:D57" xr:uid="{CE7525C4-7F2B-44FF-8257-2D6C945B953D}">
    <filterColumn colId="0" hiddenButton="1"/>
  </autoFilter>
  <tableColumns count="1">
    <tableColumn id="1" xr3:uid="{9BA6EF65-A327-4852-9A6B-29BB048C97E2}" name="Performance Measures" dataDxfId="55"/>
  </tableColumns>
  <tableStyleInfo name="ODE Default"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DA224A8C-BC01-45E0-9C89-9FFD67A686D1}" name="CompleteOptions" displayName="CompleteOptions" ref="F3:F6" totalsRowShown="0" headerRowDxfId="54" dataDxfId="53">
  <autoFilter ref="F3:F6" xr:uid="{DA224A8C-BC01-45E0-9C89-9FFD67A686D1}">
    <filterColumn colId="0" hiddenButton="1"/>
  </autoFilter>
  <tableColumns count="1">
    <tableColumn id="1" xr3:uid="{534CCA05-952D-43AD-9970-A8E849024DEB}" name="Complete?" dataDxfId="52"/>
  </tableColumns>
  <tableStyleInfo name="ODE Default"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9A260F81-B2CA-407F-8904-BD8269B0F216}" name="SiteVisitOptions" displayName="SiteVisitOptions" ref="H3:H6" totalsRowShown="0" headerRowDxfId="51" dataDxfId="50">
  <autoFilter ref="H3:H6" xr:uid="{9A260F81-B2CA-407F-8904-BD8269B0F216}">
    <filterColumn colId="0" hiddenButton="1"/>
  </autoFilter>
  <tableColumns count="1">
    <tableColumn id="1" xr3:uid="{814F6695-D3D5-44DC-AA64-435795D697C7}" name="Site Visit?" dataDxfId="49"/>
  </tableColumns>
  <tableStyleInfo name="ODE Default"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5F619AB-9DB4-4D8F-86A6-A2D435DE3F15}" name="StandardsReq" displayName="StandardsReq" ref="B18:B46" totalsRowShown="0" headerRowDxfId="48" dataDxfId="47">
  <autoFilter ref="B18:B46" xr:uid="{05F619AB-9DB4-4D8F-86A6-A2D435DE3F15}">
    <filterColumn colId="0" hiddenButton="1"/>
  </autoFilter>
  <tableColumns count="1">
    <tableColumn id="1" xr3:uid="{700C7832-1F89-41A6-B3D8-C87CA1998766}" name="State Standards" dataDxfId="46"/>
  </tableColumns>
  <tableStyleInfo name="ODE Default"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64A5B735-6941-45B3-8B7D-22D627121C85}" name="StandardsOpt" displayName="StandardsOpt" ref="D18:D46" totalsRowShown="0" headerRowDxfId="45" dataDxfId="44" tableBorderDxfId="43">
  <autoFilter ref="D18:D46" xr:uid="{64A5B735-6941-45B3-8B7D-22D627121C85}">
    <filterColumn colId="0" hiddenButton="1"/>
  </autoFilter>
  <tableColumns count="1">
    <tableColumn id="1" xr3:uid="{D7372B89-5AE6-4513-884A-081A812E65DB}" name="State Standards" dataDxfId="42"/>
  </tableColumns>
  <tableStyleInfo name="ODE Default"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9F649B84-8273-4433-8E10-31A3D95AD6A5}" name="Activities" displayName="Activities" ref="B18:E53" totalsRowShown="0" headerRowDxfId="130" dataDxfId="129" tableBorderDxfId="128">
  <autoFilter ref="B18:E53" xr:uid="{9F649B84-8273-4433-8E10-31A3D95AD6A5}">
    <filterColumn colId="0" hiddenButton="1"/>
    <filterColumn colId="1" hiddenButton="1"/>
    <filterColumn colId="2" hiddenButton="1"/>
    <filterColumn colId="3" hiddenButton="1"/>
  </autoFilter>
  <tableColumns count="4">
    <tableColumn id="1" xr3:uid="{E14DE6C5-CDCB-4A6C-85E8-C6D5D2D68B7A}" name="Activity Category" dataDxfId="127"/>
    <tableColumn id="4" xr3:uid="{D9632CB5-2CFD-4EA2-9AE3-BDDB8F962A41}" name="Activity Type" dataDxfId="126"/>
    <tableColumn id="2" xr3:uid="{C95EBCB0-2305-470E-B63A-3DF653E1B06C}" name="Description" dataDxfId="125"/>
    <tableColumn id="3" xr3:uid="{F522BC74-E017-4AF4-B833-4C4BCEF6BF63}" name="Plan to Offer?" dataDxfId="124"/>
  </tableColumns>
  <tableStyleInfo name="ODE Row Band 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F536C539-9439-47AC-8F63-38431FB48844}" name="FundingSources" displayName="FundingSources" ref="B13:I14" totalsRowShown="0" headerRowDxfId="123" dataDxfId="122">
  <autoFilter ref="B13:I14" xr:uid="{F536C539-9439-47AC-8F63-38431FB48844}">
    <filterColumn colId="0" hiddenButton="1"/>
    <filterColumn colId="1" hiddenButton="1"/>
    <filterColumn colId="2" hiddenButton="1"/>
    <filterColumn colId="3" hiddenButton="1"/>
    <filterColumn colId="4" hiddenButton="1"/>
    <filterColumn colId="5" hiddenButton="1"/>
    <filterColumn colId="6" hiddenButton="1"/>
    <filterColumn colId="7" hiddenButton="1"/>
  </autoFilter>
  <tableColumns count="8">
    <tableColumn id="1" xr3:uid="{15DF4C07-3572-40F2-B049-1DC8D7CA6837}" name="Funding Source" dataDxfId="121"/>
    <tableColumn id="2" xr3:uid="{D0D6E328-A2B8-4A44-9192-AB9128F07FA9}" name="State Summer Learning Grant" dataDxfId="120">
      <calculatedColumnFormula>$G$9</calculatedColumnFormula>
    </tableColumn>
    <tableColumn id="3" xr3:uid="{10497C37-E910-43A1-8CB2-D5181C195E39}" name="[Enter Addt'l Fund Source 1]" dataDxfId="119"/>
    <tableColumn id="4" xr3:uid="{EE81C719-4977-4A59-8A69-D162E4B91B43}" name="[Enter Addt'l Fund Source 2]" dataDxfId="118"/>
    <tableColumn id="5" xr3:uid="{A3E5B268-B89B-43A9-A47D-AF479A7C7ECF}" name="[Enter Addt'l Fund Source 3]" dataDxfId="117"/>
    <tableColumn id="6" xr3:uid="{109376FE-F74B-48D0-8360-6956BD38F976}" name="[Enter Addt'l Fund Source 4]" dataDxfId="116"/>
    <tableColumn id="7" xr3:uid="{56D6458F-EC2B-47F5-9E43-5E468F299527}" name="[Enter Addt'l Fund Source 5]" dataDxfId="115"/>
    <tableColumn id="8" xr3:uid="{636C4726-A785-48A9-8A72-18081CECD399}" name="Total Program _x000a_Funds" dataDxfId="114">
      <calculatedColumnFormula>SUM(FundingSources[[#This Row],[State Summer Learning Grant]:['[Enter Addt''l Fund Source 5']]])</calculatedColumnFormula>
    </tableColumn>
  </tableColumns>
  <tableStyleInfo name="ODE Default First Column" showFirstColumn="1"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4174E4C2-6F03-46A1-8B18-3652007F0B91}" name="TotalAllocation" displayName="TotalAllocation" ref="B7:G9" totalsRowShown="0" headerRowDxfId="113" dataDxfId="112">
  <autoFilter ref="B7:G9" xr:uid="{4174E4C2-6F03-46A1-8B18-3652007F0B91}">
    <filterColumn colId="0" hiddenButton="1"/>
    <filterColumn colId="1" hiddenButton="1"/>
    <filterColumn colId="2" hiddenButton="1"/>
    <filterColumn colId="3" hiddenButton="1"/>
    <filterColumn colId="4" hiddenButton="1"/>
    <filterColumn colId="5" hiddenButton="1"/>
  </autoFilter>
  <tableColumns count="6">
    <tableColumn id="1" xr3:uid="{5AF18563-ACCE-4758-8421-D6F91CD46D61}" name="Entity" dataDxfId="111"/>
    <tableColumn id="2" xr3:uid="{0BB712EB-C37D-433C-80BC-F23CFF789DA3}" name="Lead _x000a_Applicant" dataDxfId="110"/>
    <tableColumn id="3" xr3:uid="{1071E31B-B673-4549-B3FC-EDD9CB62B8B7}" name="Consortium Member 1" dataDxfId="109"/>
    <tableColumn id="4" xr3:uid="{6C357A1B-3D63-4B11-ACB7-FA3F8D8B2C38}" name="Consortium Member 2" dataDxfId="108"/>
    <tableColumn id="5" xr3:uid="{3A538240-6C45-40BD-9FF8-37C9323DE1DA}" name="Consortium Member 3" dataDxfId="107"/>
    <tableColumn id="8" xr3:uid="{B60D58EA-2578-49A1-9193-FA931ACDECFB}" name="Total _x000a_Grant Funds" dataDxfId="106">
      <calculatedColumnFormula>SUM(TotalAllocation[[#This Row],[Lead 
Applicant]:[Consortium Member 3]])</calculatedColumnFormula>
    </tableColumn>
  </tableColumns>
  <tableStyleInfo name="ODE Default First Column" showFirstColumn="1"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EC07A3EE-CAE1-41B6-9874-62DCB15D92AC}" name="Operations" displayName="Operations" ref="B11:E42" totalsRowShown="0" headerRowDxfId="105" tableBorderDxfId="104">
  <autoFilter ref="B11:E42" xr:uid="{EC07A3EE-CAE1-41B6-9874-62DCB15D92AC}">
    <filterColumn colId="0" hiddenButton="1"/>
    <filterColumn colId="1" hiddenButton="1"/>
    <filterColumn colId="2" hiddenButton="1"/>
    <filterColumn colId="3" hiddenButton="1"/>
  </autoFilter>
  <tableColumns count="4">
    <tableColumn id="1" xr3:uid="{13622788-7E69-4DE5-8C24-6C6CE3C00349}" name=" " dataDxfId="103"/>
    <tableColumn id="2" xr3:uid="{E985688D-462C-4527-8E88-D7BDB36B0AB2}" name="Program 1"/>
    <tableColumn id="3" xr3:uid="{80DF4922-4065-48CB-957E-E3C34B5A8962}" name="Program 2" dataDxfId="102"/>
    <tableColumn id="4" xr3:uid="{8A8B1CE8-E999-44A1-9921-5291E5B83D3D}" name="Program 3" dataDxfId="101"/>
  </tableColumns>
  <tableStyleInfo name="ODE Default"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7FA17FDA-111B-4813-8D8D-525B20BEE445}" name="AppendixA" displayName="AppendixA" ref="B3:H7" totalsRowShown="0" headerRowDxfId="100" dataDxfId="98" headerRowBorderDxfId="99">
  <autoFilter ref="B3:H7" xr:uid="{CC5896A1-C164-4BF0-903A-4CF95AA223F5}">
    <filterColumn colId="0" hiddenButton="1"/>
    <filterColumn colId="1" hiddenButton="1"/>
    <filterColumn colId="2" hiddenButton="1"/>
    <filterColumn colId="3" hiddenButton="1"/>
    <filterColumn colId="4" hiddenButton="1"/>
    <filterColumn colId="5" hiddenButton="1"/>
    <filterColumn colId="6" hiddenButton="1"/>
  </autoFilter>
  <tableColumns count="7">
    <tableColumn id="1" xr3:uid="{81FC4912-B9F6-4148-81D5-ADCCD0938B87}" name="Academic Content Area to Demonstrate Growth" dataDxfId="97"/>
    <tableColumn id="2" xr3:uid="{7D3BF279-2416-4244-B6F8-6CA2991398EC}" name="Target _x000a_Grade _x000a_Band for Assessment" dataDxfId="96"/>
    <tableColumn id="8" xr3:uid="{44692469-B929-4B18-B218-126E0FCC71EC}" name="State Standard _x000a_Targeted for Growth_x000a_(ELA - Strand Level; _x000a_MTH/SCI - Domain Level)" dataDxfId="95"/>
    <tableColumn id="3" xr3:uid="{FA680F28-F110-4A18-A040-A55B82697689}" name="Academic Goal Description _x000a_(Narrows academic content focus to measurable goals the program aims to achieve)" dataDxfId="94"/>
    <tableColumn id="4" xr3:uid="{E621CA21-6FD0-488E-B3CC-D564F6BE4402}" name="Performance Measure_x000a_(Curriculum-based method tied to state standards used to measure growth)" dataDxfId="93"/>
    <tableColumn id="5" xr3:uid="{8784DD2B-646D-425D-99BC-59AB279FFEF3}" name="Instructional Plan and Evidence-Based Strategies_x000a_(Describe how program will use evidence-based curriculum, instructional strategies, and research-aligned practices to support student growth. Include key conditions like student/teacher ratio and dosage.)" dataDxfId="92"/>
    <tableColumn id="7" xr3:uid="{DD4D16E6-6197-4DB1-9E61-8BE14714D3A4}" name="Actual Outcomes _x000a_(What did the data tell you? Restate the goal using actual measurements) " dataDxfId="91"/>
  </tableColumns>
  <tableStyleInfo name="ODE Default"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ACB7D206-97DB-41E1-9655-CE4119254381}" name="Allocations" displayName="Allocations" ref="B3:N326" totalsRowShown="0" headerRowDxfId="90" dataDxfId="89">
  <autoFilter ref="B3:N326" xr:uid="{E5C9D4A4-5842-4933-9696-30B7DBDDD2B9}">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autoFilter>
  <sortState xmlns:xlrd2="http://schemas.microsoft.com/office/spreadsheetml/2017/richdata2" ref="B4:N197">
    <sortCondition ref="C4:C197"/>
  </sortState>
  <tableColumns count="13">
    <tableColumn id="3" xr3:uid="{6F383BFA-FD9E-4B6E-8D58-F0FE44AB8CC4}" name="Entity ID" dataDxfId="88"/>
    <tableColumn id="4" xr3:uid="{D2773147-F1C0-4B43-8114-A04F3C751D6A}" name="Entity Name" dataDxfId="87"/>
    <tableColumn id="5" xr3:uid="{8137CC8F-015D-457F-8638-E93E2763DE45}" name="Entity Type" dataDxfId="86"/>
    <tableColumn id="7" xr3:uid="{79F51B79-1CFA-47A8-ACF8-246C733F53F9}" name="Dist ID" dataDxfId="85"/>
    <tableColumn id="10" xr3:uid="{3FDEAD7B-E97D-4131-9B9F-27B663D1B9FF}" name="District Name" dataDxfId="84"/>
    <tableColumn id="8" xr3:uid="{0C687073-0A4F-4ED7-99B6-E4738E0117BD}" name="ESD ID" dataDxfId="83"/>
    <tableColumn id="9" xr3:uid="{626536EC-B85B-49FD-99DE-819B7920B7D8}" name="ESD Name" dataDxfId="82"/>
    <tableColumn id="2" xr3:uid="{651C0856-FA1B-4A65-9D70-7A97E90965F9}" name="County" dataDxfId="81"/>
    <tableColumn id="14" xr3:uid="{66699070-434F-4DDC-8DDC-D95B94C450B9}" name="Dist Size" dataDxfId="80"/>
    <tableColumn id="11" xr3:uid="{0129C6F1-D271-4894-AD0A-A7092995575A}" name="Est. Stdnts Served" dataDxfId="79"/>
    <tableColumn id="1" xr3:uid="{1F69B7D2-744D-47A8-AE45-D88A73AB1217}" name="Priority Rank" dataDxfId="78" dataCellStyle="Percent"/>
    <tableColumn id="12" xr3:uid="{BA0F88C1-AEE4-42A0-A8BE-AE45069D1C08}" name="Total Grant Amount" dataDxfId="77" dataCellStyle="Currency"/>
    <tableColumn id="13" xr3:uid="{10FBFD68-9433-4392-B370-54CC67AD90A3}" name="Eligibility Status" dataDxfId="76" dataCellStyle="Currency"/>
  </tableColumns>
  <tableStyleInfo name="ODE Row Band 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D436CE1D-012E-4815-83DF-CAAD605CEDA3}" name="FocusAreaReq" displayName="FocusAreaReq" ref="B3:B8" totalsRowShown="0" headerRowDxfId="75" dataDxfId="74">
  <autoFilter ref="B3:B8" xr:uid="{D436CE1D-012E-4815-83DF-CAAD605CEDA3}">
    <filterColumn colId="0" hiddenButton="1"/>
  </autoFilter>
  <tableColumns count="1">
    <tableColumn id="1" xr3:uid="{C49EF41D-1FD3-4989-A13C-3B451C773B1A}" name="Content Focus Area" dataDxfId="73"/>
  </tableColumns>
  <tableStyleInfo name="ODE Default"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C7E4B855-EAE4-44A8-A9C0-74C9A32B2C84}" name="GradeLevelReq" displayName="GradeLevelReq" ref="B11:B15" totalsRowShown="0" headerRowDxfId="72" dataDxfId="71">
  <autoFilter ref="B11:B15" xr:uid="{C7E4B855-EAE4-44A8-A9C0-74C9A32B2C84}">
    <filterColumn colId="0" hiddenButton="1"/>
  </autoFilter>
  <tableColumns count="1">
    <tableColumn id="1" xr3:uid="{2AEDFF8E-9C9C-4C46-B32C-5C711988A1C5}" name="Target Grade Levels" dataDxfId="70"/>
  </tableColumns>
  <tableStyleInfo name="ODE Default" showFirstColumn="0" showLastColumn="0" showRowStripes="1" showColumnStripes="0"/>
</table>
</file>

<file path=xl/theme/theme1.xml><?xml version="1.0" encoding="utf-8"?>
<a:theme xmlns:a="http://schemas.openxmlformats.org/drawingml/2006/main" name="Office Theme">
  <a:themeElements>
    <a:clrScheme name="Sav's Favorites">
      <a:dk1>
        <a:sysClr val="windowText" lastClr="000000"/>
      </a:dk1>
      <a:lt1>
        <a:sysClr val="window" lastClr="FFFFFF"/>
      </a:lt1>
      <a:dk2>
        <a:srgbClr val="808080"/>
      </a:dk2>
      <a:lt2>
        <a:srgbClr val="C0C0C0"/>
      </a:lt2>
      <a:accent1>
        <a:srgbClr val="F14124"/>
      </a:accent1>
      <a:accent2>
        <a:srgbClr val="954F72"/>
      </a:accent2>
      <a:accent3>
        <a:srgbClr val="5B9BD5"/>
      </a:accent3>
      <a:accent4>
        <a:srgbClr val="FF8021"/>
      </a:accent4>
      <a:accent5>
        <a:srgbClr val="FFC000"/>
      </a:accent5>
      <a:accent6>
        <a:srgbClr val="9BBB59"/>
      </a:accent6>
      <a:hlink>
        <a:srgbClr val="0563C1"/>
      </a:hlink>
      <a:folHlink>
        <a:srgbClr val="954F72"/>
      </a:folHlink>
    </a:clrScheme>
    <a:fontScheme name="Calibri">
      <a:majorFont>
        <a:latin typeface="Calibri" panose="020F0502020204030204"/>
        <a:ea typeface=""/>
        <a:cs typeface=""/>
        <a:font script="Jpan" typeface="メイリオ"/>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ajorFont>
      <a:minorFont>
        <a:latin typeface="Calibri" panose="020F0502020204030204"/>
        <a:ea typeface=""/>
        <a:cs typeface=""/>
        <a:font script="Jpan" typeface="メイリオ"/>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ODE.SummerLearning@ode.oregon.gov" TargetMode="External"/></Relationships>
</file>

<file path=xl/worksheets/_rels/sheet10.xml.rels><?xml version="1.0" encoding="UTF-8" standalone="yes"?>
<Relationships xmlns="http://schemas.openxmlformats.org/package/2006/relationships"><Relationship Id="rId2" Type="http://schemas.openxmlformats.org/officeDocument/2006/relationships/table" Target="../tables/table6.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table" Target="../tables/table7.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8" Type="http://schemas.openxmlformats.org/officeDocument/2006/relationships/table" Target="../tables/table14.xml"/><Relationship Id="rId3" Type="http://schemas.openxmlformats.org/officeDocument/2006/relationships/table" Target="../tables/table9.xml"/><Relationship Id="rId7" Type="http://schemas.openxmlformats.org/officeDocument/2006/relationships/table" Target="../tables/table13.xml"/><Relationship Id="rId12" Type="http://schemas.openxmlformats.org/officeDocument/2006/relationships/table" Target="../tables/table18.xml"/><Relationship Id="rId2" Type="http://schemas.openxmlformats.org/officeDocument/2006/relationships/table" Target="../tables/table8.xml"/><Relationship Id="rId1" Type="http://schemas.openxmlformats.org/officeDocument/2006/relationships/printerSettings" Target="../printerSettings/printerSettings12.bin"/><Relationship Id="rId6" Type="http://schemas.openxmlformats.org/officeDocument/2006/relationships/table" Target="../tables/table12.xml"/><Relationship Id="rId11" Type="http://schemas.openxmlformats.org/officeDocument/2006/relationships/table" Target="../tables/table17.xml"/><Relationship Id="rId5" Type="http://schemas.openxmlformats.org/officeDocument/2006/relationships/table" Target="../tables/table11.xml"/><Relationship Id="rId10" Type="http://schemas.openxmlformats.org/officeDocument/2006/relationships/table" Target="../tables/table16.xml"/><Relationship Id="rId4" Type="http://schemas.openxmlformats.org/officeDocument/2006/relationships/table" Target="../tables/table10.xml"/><Relationship Id="rId9" Type="http://schemas.openxmlformats.org/officeDocument/2006/relationships/table" Target="../tables/table15.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5.bin"/><Relationship Id="rId2" Type="http://schemas.openxmlformats.org/officeDocument/2006/relationships/hyperlink" Target="https://www.oregon.gov/ode/schools-and-districts/grants/Documents/ODE_Summer_Learning_Best%20Practice%20Toolkit.pdf" TargetMode="External"/><Relationship Id="rId1" Type="http://schemas.openxmlformats.org/officeDocument/2006/relationships/hyperlink" Target="https://www.oregon.gov/ode/schools-and-districts/grants/Documents/ODE%202022%20Summer%20Learning%20Best%20Practice%20Guide.pdf" TargetMode="External"/></Relationships>
</file>

<file path=xl/worksheets/_rels/sheet6.xml.rels><?xml version="1.0" encoding="UTF-8" standalone="yes"?>
<Relationships xmlns="http://schemas.openxmlformats.org/package/2006/relationships"><Relationship Id="rId3" Type="http://schemas.openxmlformats.org/officeDocument/2006/relationships/table" Target="../tables/table4.xml"/><Relationship Id="rId2" Type="http://schemas.openxmlformats.org/officeDocument/2006/relationships/table" Target="../tables/table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table" Target="../tables/table5.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hyperlink" Target="https://www.oregonlegislature.gov/bills_laws/ors/ors327.html" TargetMode="External"/><Relationship Id="rId2" Type="http://schemas.openxmlformats.org/officeDocument/2006/relationships/hyperlink" Target="https://www.oregonlegislature.gov/bills_laws/ors/ors327.html" TargetMode="External"/><Relationship Id="rId1" Type="http://schemas.openxmlformats.org/officeDocument/2006/relationships/hyperlink" Target="https://www.oregonlegislature.gov/bills_laws/ors/ors327.html" TargetMode="External"/><Relationship Id="rId5" Type="http://schemas.openxmlformats.org/officeDocument/2006/relationships/printerSettings" Target="../printerSettings/printerSettings8.bin"/><Relationship Id="rId4" Type="http://schemas.openxmlformats.org/officeDocument/2006/relationships/hyperlink" Target="mailto:ODE.SummerLearning@ode.oregon.gov" TargetMode="Externa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5DFAF8-071C-4C54-96BF-D95FB55F9436}">
  <sheetPr>
    <tabColor theme="8" tint="0.59999389629810485"/>
  </sheetPr>
  <dimension ref="A1:F39"/>
  <sheetViews>
    <sheetView showGridLines="0" showRowColHeaders="0" tabSelected="1" workbookViewId="0"/>
  </sheetViews>
  <sheetFormatPr defaultRowHeight="15"/>
  <cols>
    <col min="1" max="1" width="2.7109375" customWidth="1"/>
    <col min="2" max="2" width="29.85546875" bestFit="1" customWidth="1"/>
    <col min="3" max="3" width="15.42578125" customWidth="1"/>
    <col min="4" max="4" width="3.7109375" customWidth="1"/>
    <col min="5" max="5" width="33" bestFit="1" customWidth="1"/>
    <col min="6" max="6" width="15.42578125" customWidth="1"/>
    <col min="7" max="7" width="2.7109375" customWidth="1"/>
  </cols>
  <sheetData>
    <row r="1" spans="1:6">
      <c r="A1" s="91" t="s">
        <v>110</v>
      </c>
      <c r="C1" s="91" t="s">
        <v>110</v>
      </c>
    </row>
    <row r="2" spans="1:6" ht="49.5" customHeight="1">
      <c r="A2" s="91" t="s">
        <v>110</v>
      </c>
      <c r="B2" s="121"/>
      <c r="C2" s="221" t="s">
        <v>502</v>
      </c>
      <c r="D2" s="222"/>
      <c r="E2" s="222"/>
      <c r="F2" s="223"/>
    </row>
    <row r="3" spans="1:6" ht="9" customHeight="1">
      <c r="A3" s="91" t="s">
        <v>110</v>
      </c>
      <c r="C3" s="91" t="s">
        <v>110</v>
      </c>
    </row>
    <row r="4" spans="1:6" ht="15.75">
      <c r="A4" s="91" t="s">
        <v>110</v>
      </c>
      <c r="B4" s="224" t="s">
        <v>771</v>
      </c>
      <c r="C4" s="225"/>
      <c r="D4" s="225"/>
      <c r="E4" s="225"/>
      <c r="F4" s="226"/>
    </row>
    <row r="5" spans="1:6" ht="18" customHeight="1">
      <c r="A5" s="91" t="s">
        <v>110</v>
      </c>
      <c r="B5" s="227" t="s">
        <v>770</v>
      </c>
      <c r="C5" s="228"/>
      <c r="D5" s="228"/>
      <c r="E5" s="228"/>
      <c r="F5" s="229"/>
    </row>
    <row r="6" spans="1:6" ht="9" customHeight="1">
      <c r="A6" s="91" t="s">
        <v>110</v>
      </c>
      <c r="B6" s="121"/>
      <c r="C6" s="91" t="s">
        <v>110</v>
      </c>
    </row>
    <row r="7" spans="1:6" ht="21">
      <c r="A7" s="91" t="s">
        <v>110</v>
      </c>
      <c r="B7" s="206" t="s">
        <v>494</v>
      </c>
      <c r="C7" s="207"/>
      <c r="D7" s="207"/>
      <c r="E7" s="207"/>
      <c r="F7" s="208"/>
    </row>
    <row r="8" spans="1:6" ht="16.5" customHeight="1">
      <c r="A8" s="91" t="s">
        <v>110</v>
      </c>
      <c r="B8" s="209" t="s">
        <v>499</v>
      </c>
      <c r="C8" s="210"/>
      <c r="D8" s="210"/>
      <c r="E8" s="210"/>
      <c r="F8" s="211"/>
    </row>
    <row r="9" spans="1:6" ht="16.5" customHeight="1">
      <c r="A9" s="91" t="s">
        <v>110</v>
      </c>
      <c r="B9" s="212" t="s">
        <v>500</v>
      </c>
      <c r="C9" s="213"/>
      <c r="D9" s="213"/>
      <c r="E9" s="213"/>
      <c r="F9" s="214"/>
    </row>
    <row r="10" spans="1:6">
      <c r="A10" s="91" t="s">
        <v>110</v>
      </c>
      <c r="B10" s="212" t="s">
        <v>501</v>
      </c>
      <c r="C10" s="213"/>
      <c r="D10" s="213"/>
      <c r="E10" s="213"/>
      <c r="F10" s="214"/>
    </row>
    <row r="11" spans="1:6">
      <c r="A11" s="91" t="s">
        <v>110</v>
      </c>
      <c r="B11" s="212" t="s">
        <v>772</v>
      </c>
      <c r="C11" s="213"/>
      <c r="D11" s="213"/>
      <c r="E11" s="213"/>
      <c r="F11" s="214"/>
    </row>
    <row r="12" spans="1:6" ht="16.5" customHeight="1">
      <c r="A12" s="91" t="s">
        <v>110</v>
      </c>
      <c r="B12" s="215" t="s">
        <v>709</v>
      </c>
      <c r="C12" s="216"/>
      <c r="D12" s="216"/>
      <c r="E12" s="216"/>
      <c r="F12" s="217"/>
    </row>
    <row r="13" spans="1:6">
      <c r="A13" s="91" t="s">
        <v>110</v>
      </c>
      <c r="C13" s="91" t="s">
        <v>110</v>
      </c>
    </row>
    <row r="14" spans="1:6" ht="15" customHeight="1">
      <c r="A14" s="91" t="s">
        <v>110</v>
      </c>
      <c r="B14" s="218" t="s">
        <v>769</v>
      </c>
      <c r="C14" s="219"/>
      <c r="D14" s="76"/>
      <c r="E14" s="218" t="s">
        <v>766</v>
      </c>
      <c r="F14" s="219"/>
    </row>
    <row r="15" spans="1:6" ht="15" customHeight="1">
      <c r="A15" s="91" t="s">
        <v>110</v>
      </c>
      <c r="B15" s="72" t="s">
        <v>776</v>
      </c>
      <c r="C15" s="77" t="str">
        <f>IF('1 - Applicant Info'!$C$5="(enter District, ESD, or Charter School ID)","Not Complete","Complete")</f>
        <v>Not Complete</v>
      </c>
      <c r="D15" s="76"/>
      <c r="E15" s="72" t="s">
        <v>686</v>
      </c>
      <c r="F15" s="77" t="str">
        <f>IF('5 - Budget'!$G$9=0,"Not Complete","Complete")</f>
        <v>Not Complete</v>
      </c>
    </row>
    <row r="16" spans="1:6" ht="15" customHeight="1">
      <c r="A16" s="91" t="s">
        <v>110</v>
      </c>
      <c r="B16" s="70" t="s">
        <v>777</v>
      </c>
      <c r="C16" s="78" t="str">
        <f>IF(AND('1 - Applicant Info'!$E$19=4,'1 - Applicant Info'!$E$29=4,'1 - Applicant Info'!$E$37=4),"Not Complete",IF(AND('1 - Applicant Info'!$E$19=0,'1 - Applicant Info'!$E$29=0,'1 - Applicant Info'!$E$37=0),"Complete","Part Complete"))</f>
        <v>Not Complete</v>
      </c>
      <c r="D16" s="76"/>
      <c r="E16" s="70" t="s">
        <v>687</v>
      </c>
      <c r="F16" s="78" t="str" cm="1">
        <f t="array" ref="F16">IF(AND(FundingSources[[#Headers],['[Enter Addt''l Fund Source 1']]]="[Enter Addt'l Fund Source 1]",FundingSources['[Enter Addt''l Fund Source 1']]=0),"Not Complete","Complete")</f>
        <v>Not Complete</v>
      </c>
    </row>
    <row r="17" spans="1:6" ht="15" customHeight="1">
      <c r="A17" s="91" t="s">
        <v>110</v>
      </c>
      <c r="B17" s="71" t="s">
        <v>775</v>
      </c>
      <c r="C17" s="79" t="str">
        <f>IF('1 - Applicant Info'!$B$66="(select)","Not Complete","Complete")</f>
        <v>Not Complete</v>
      </c>
      <c r="D17" s="76"/>
      <c r="E17" s="71" t="s">
        <v>688</v>
      </c>
      <c r="F17" s="79" t="str">
        <f>IF('5 - Budget'!$B$18="(enter response here - REQUIRED)","Not Complete","Complete")</f>
        <v>Not Complete</v>
      </c>
    </row>
    <row r="18" spans="1:6" ht="15" customHeight="1">
      <c r="A18" s="91" t="s">
        <v>110</v>
      </c>
      <c r="C18" s="91" t="s">
        <v>110</v>
      </c>
      <c r="D18" s="76"/>
    </row>
    <row r="19" spans="1:6" ht="15" customHeight="1">
      <c r="A19" s="91" t="s">
        <v>110</v>
      </c>
      <c r="B19" s="218" t="s">
        <v>768</v>
      </c>
      <c r="C19" s="219"/>
      <c r="D19" s="76"/>
      <c r="E19" s="218" t="s">
        <v>797</v>
      </c>
      <c r="F19" s="219"/>
    </row>
    <row r="20" spans="1:6" ht="15" customHeight="1">
      <c r="A20" s="91" t="s">
        <v>110</v>
      </c>
      <c r="B20" s="203" t="s">
        <v>802</v>
      </c>
      <c r="C20" s="230" t="str">
        <f>IF('2 - Academics'!$B$11="(enter response here - REQUIRED)","Not Complete","Complete")</f>
        <v>Not Complete</v>
      </c>
      <c r="D20" s="76"/>
      <c r="E20" s="71" t="s">
        <v>588</v>
      </c>
      <c r="F20" s="80" t="str">
        <f>IF(AND('6 - Operations'!$G$12=3,'6 - Operations'!$G$17=5,'6 - Operations'!$G$24=14,'6 - Operations'!$G$40=2),"Not Complete",IF(AND('6 - Operations'!$G$12&lt;3,'6 - Operations'!$G$17=0,'6 - Operations'!$G$24&lt;14,'6 - Operations'!$G$40&lt;2),"Complete","Part Complete"))</f>
        <v>Not Complete</v>
      </c>
    </row>
    <row r="21" spans="1:6" ht="15" customHeight="1">
      <c r="A21" s="91" t="s">
        <v>110</v>
      </c>
      <c r="B21" s="201"/>
      <c r="C21" s="220"/>
      <c r="D21" s="76"/>
      <c r="E21" s="76"/>
      <c r="F21" s="76"/>
    </row>
    <row r="22" spans="1:6" ht="15" customHeight="1">
      <c r="A22" s="91" t="s">
        <v>110</v>
      </c>
      <c r="B22" s="201" t="s">
        <v>714</v>
      </c>
      <c r="C22" s="204" t="str">
        <f>IF(AND('2 - Academics'!$B$21="(select - REQUIRED)",'2 - Academics'!$C$21="(select - REQUIRED)",'2 - Academics'!$D$21="(select - REQUIRED)",'2 - Academics'!$E$21="(enter response here - REQUIRED)",'2 - Academics'!$F$21="(select - REQUIRED)",'2 - Academics'!$G$21="(enter response here - REQUIRED)"),"Not Complete",IF(OR('2 - Academics'!$B$21="('2 - Academics'!select - REQUIRED)",'2 - Academics'!$C$21="(select - REQUIRED)",'2 - Academics'!$D$21="(select - REQUIRED)",'2 - Academics'!$E$21="(enter response here - REQUIRED)",'2 - Academics'!$F$21="(select - REQUIRED)",'2 - Academics'!$G$21="(enter response here - REQUIRED)"),"Part Complete",IF(AND('2 - Academics'!$B$21&lt;&gt;"(select - REQUIRED)",'2 - Academics'!$C$21&lt;&gt;"(select - REQUIRED)",'2 - Academics'!$D$21="(select - REQUIRED)",'2 - Academics'!$E$21&lt;&gt;"(enter response here - REQUIRED)",'2 - Academics'!$F$21&lt;&gt;"(select - REQUIRED)",'2 - Academics'!$G$21&lt;&gt;"(enter response here - REQUIRED)"),"Complete","-")))</f>
        <v>Not Complete</v>
      </c>
      <c r="D22" s="76"/>
      <c r="E22" s="218" t="s">
        <v>774</v>
      </c>
      <c r="F22" s="219"/>
    </row>
    <row r="23" spans="1:6" ht="15" customHeight="1">
      <c r="A23" s="91" t="s">
        <v>110</v>
      </c>
      <c r="B23" s="202"/>
      <c r="C23" s="205"/>
      <c r="D23" s="76"/>
      <c r="E23" s="72" t="s">
        <v>589</v>
      </c>
      <c r="F23" s="81" t="s">
        <v>13</v>
      </c>
    </row>
    <row r="24" spans="1:6" ht="15" customHeight="1">
      <c r="A24" s="91" t="s">
        <v>110</v>
      </c>
      <c r="C24" s="91" t="s">
        <v>110</v>
      </c>
      <c r="D24" s="76"/>
      <c r="E24" s="70" t="s">
        <v>710</v>
      </c>
      <c r="F24" s="164" t="s">
        <v>13</v>
      </c>
    </row>
    <row r="25" spans="1:6" ht="15" customHeight="1">
      <c r="A25" s="91" t="s">
        <v>110</v>
      </c>
      <c r="B25" s="218" t="s">
        <v>767</v>
      </c>
      <c r="C25" s="219"/>
      <c r="D25" s="76"/>
      <c r="E25" s="71" t="s">
        <v>708</v>
      </c>
      <c r="F25" s="82" t="str">
        <f>IF('7 - Add. Docs'!$B$20="(enter response here - REQUIRED)","Not Complete","Complete")</f>
        <v>Not Complete</v>
      </c>
    </row>
    <row r="26" spans="1:6" ht="15" customHeight="1">
      <c r="A26" s="91" t="s">
        <v>110</v>
      </c>
      <c r="B26" s="203" t="s">
        <v>593</v>
      </c>
      <c r="C26" s="230" t="str">
        <f>IF('3 - Youth Dev.'!$B$14="(enter response here - REQUIRED)","Not Complete","Complete")</f>
        <v>Not Complete</v>
      </c>
      <c r="D26" s="76"/>
    </row>
    <row r="27" spans="1:6" ht="15" customHeight="1">
      <c r="A27" s="91" t="s">
        <v>110</v>
      </c>
      <c r="B27" s="201"/>
      <c r="C27" s="220"/>
      <c r="D27" s="76"/>
      <c r="E27" s="218" t="s">
        <v>764</v>
      </c>
      <c r="F27" s="219"/>
    </row>
    <row r="28" spans="1:6" ht="15" customHeight="1">
      <c r="A28" s="91" t="s">
        <v>110</v>
      </c>
      <c r="B28" s="71" t="s">
        <v>594</v>
      </c>
      <c r="C28" s="79" t="str">
        <f>IF(COUNTIF(Activities[Plan to Offer?],"Yes")=0,"Not Complete","Complete")</f>
        <v>Not Complete</v>
      </c>
      <c r="D28" s="76"/>
      <c r="E28" s="70" t="s">
        <v>591</v>
      </c>
      <c r="F28" s="77" t="str">
        <f>IF('8 - Assurances'!$B$20="(enter name and title here - REQUIRED)","Not Complete","Complete")</f>
        <v>Not Complete</v>
      </c>
    </row>
    <row r="29" spans="1:6" ht="15" customHeight="1">
      <c r="A29" s="91" t="s">
        <v>110</v>
      </c>
      <c r="B29" s="76"/>
      <c r="C29" s="91" t="s">
        <v>110</v>
      </c>
      <c r="D29" s="76"/>
      <c r="E29" s="71" t="s">
        <v>592</v>
      </c>
      <c r="F29" s="79" t="str">
        <f>IF('8 - Assurances'!$B$46="(enter name and title here - REQUIRED)","Not Complete","Complete")</f>
        <v>Not Complete</v>
      </c>
    </row>
    <row r="30" spans="1:6" ht="15" customHeight="1">
      <c r="A30" s="91" t="s">
        <v>110</v>
      </c>
      <c r="B30" s="218" t="s">
        <v>773</v>
      </c>
      <c r="C30" s="219"/>
      <c r="D30" s="76"/>
    </row>
    <row r="31" spans="1:6" ht="15" customHeight="1">
      <c r="A31" s="91"/>
      <c r="B31" s="72" t="s">
        <v>790</v>
      </c>
      <c r="C31" s="188" t="str">
        <f>IF('4 - Equitable Access'!$B$11="(enter response here - REQUIRED)","Not Complete","Complete")</f>
        <v>Not Complete</v>
      </c>
      <c r="D31" s="76"/>
    </row>
    <row r="32" spans="1:6" ht="15" customHeight="1">
      <c r="A32" s="91" t="s">
        <v>110</v>
      </c>
      <c r="B32" s="201" t="s">
        <v>783</v>
      </c>
      <c r="C32" s="204" t="str">
        <f>IF('4 - Equitable Access'!$B$15="(enter response here - REQUIRED)","Not Complete","Complete")</f>
        <v>Not Complete</v>
      </c>
      <c r="D32" s="76"/>
    </row>
    <row r="33" spans="1:4" ht="15" customHeight="1">
      <c r="A33" s="91"/>
      <c r="B33" s="201"/>
      <c r="C33" s="220"/>
      <c r="D33" s="76"/>
    </row>
    <row r="34" spans="1:4" ht="15" customHeight="1">
      <c r="A34" s="91" t="s">
        <v>110</v>
      </c>
      <c r="B34" s="201" t="s">
        <v>587</v>
      </c>
      <c r="C34" s="204" t="str">
        <f>IF('4 - Equitable Access'!$B$19="(enter response here - REQUIRED)","Not Complete","Complete")</f>
        <v>Not Complete</v>
      </c>
      <c r="D34" s="76"/>
    </row>
    <row r="35" spans="1:4" ht="15" customHeight="1">
      <c r="A35" s="91" t="s">
        <v>110</v>
      </c>
      <c r="B35" s="202"/>
      <c r="C35" s="205"/>
      <c r="D35" s="76"/>
    </row>
    <row r="36" spans="1:4" ht="15.75" customHeight="1">
      <c r="A36" s="91" t="s">
        <v>110</v>
      </c>
      <c r="D36" s="76"/>
    </row>
    <row r="37" spans="1:4" ht="15.75" customHeight="1">
      <c r="A37" s="91" t="s">
        <v>110</v>
      </c>
      <c r="D37" s="76"/>
    </row>
    <row r="38" spans="1:4">
      <c r="A38" s="91"/>
    </row>
    <row r="39" spans="1:4">
      <c r="A39" s="91"/>
    </row>
  </sheetData>
  <sheetProtection algorithmName="SHA-512" hashValue="BePrI7oA94fKqiovPYvMXFH60eiZ+sPzeWn1G+Qa07bUuyXK/5JaFpEdX7O5AlCvGTUfUm96G47EKaMUMtU+dQ==" saltValue="0CaLK7KhZQskswCxwLnorA==" spinCount="100000" sheet="1" objects="1" scenarios="1"/>
  <mergeCells count="27">
    <mergeCell ref="B32:B33"/>
    <mergeCell ref="C32:C33"/>
    <mergeCell ref="C2:F2"/>
    <mergeCell ref="B4:F4"/>
    <mergeCell ref="B5:F5"/>
    <mergeCell ref="C26:C27"/>
    <mergeCell ref="B25:C25"/>
    <mergeCell ref="B30:C30"/>
    <mergeCell ref="B26:B27"/>
    <mergeCell ref="E27:F27"/>
    <mergeCell ref="C20:C21"/>
    <mergeCell ref="B34:B35"/>
    <mergeCell ref="B20:B21"/>
    <mergeCell ref="C34:C35"/>
    <mergeCell ref="B7:F7"/>
    <mergeCell ref="B8:F8"/>
    <mergeCell ref="B9:F9"/>
    <mergeCell ref="B10:F10"/>
    <mergeCell ref="B11:F11"/>
    <mergeCell ref="B12:F12"/>
    <mergeCell ref="E22:F22"/>
    <mergeCell ref="B14:C14"/>
    <mergeCell ref="B19:C19"/>
    <mergeCell ref="E14:F14"/>
    <mergeCell ref="B22:B23"/>
    <mergeCell ref="C22:C23"/>
    <mergeCell ref="E19:F19"/>
  </mergeCells>
  <conditionalFormatting sqref="C15:C17 F15:F17 F20 C20:C23 F23:F25 C26:C28 F28:F29 C31:C35">
    <cfRule type="cellIs" dxfId="41" priority="3" operator="equal">
      <formula>"Complete"</formula>
    </cfRule>
    <cfRule type="cellIs" dxfId="40" priority="4" operator="equal">
      <formula>"Not Complete"</formula>
    </cfRule>
    <cfRule type="cellIs" dxfId="39" priority="17" operator="equal">
      <formula>"Part Complete"</formula>
    </cfRule>
  </conditionalFormatting>
  <conditionalFormatting sqref="F23:F24">
    <cfRule type="cellIs" dxfId="38" priority="20" operator="equal">
      <formula>"(select)"</formula>
    </cfRule>
  </conditionalFormatting>
  <hyperlinks>
    <hyperlink ref="E29" location="'8 - Assurances'!B46" display="8.2 Reporting Requirements" xr:uid="{17581C31-11E2-4DAA-8A5C-25FAB66471AC}"/>
    <hyperlink ref="E28" location="'8 - Assurances'!B20" display="8.1 Program Requirements" xr:uid="{725FBA0F-76AD-4C8B-A19C-F6FF654D2C85}"/>
    <hyperlink ref="E24:E25" location="'Req 6'!B13" display="6.2 Letter of Support from Partner Entity" xr:uid="{6E53073D-DA26-421A-96AA-28CE92EBE227}"/>
    <hyperlink ref="E23" location="'7 - Add. Docs'!B5" display="7.1 Existing Summer Learning Plan" xr:uid="{5FB19A63-E611-4C57-927A-6BCBA12D0D04}"/>
    <hyperlink ref="E20" location="'6 - Operations'!C13" display="6.1 Program Operation Plan" xr:uid="{9E8D055B-CA1D-449C-86F6-A0A4A3465578}"/>
    <hyperlink ref="E17" location="'5 - Budget'!B18" display="5.3 Braided Funding Description" xr:uid="{850A846E-A495-433E-8821-4FCD3A587864}"/>
    <hyperlink ref="E16" location="'5 - Budget'!D14" display="5.2 Additional Funding Sources" xr:uid="{832FF4DB-050D-4618-B585-A1019D431650}"/>
    <hyperlink ref="B34:B35" location="'4 - Equitable Access'!B19" display="4.3 Serving Students Experiencing Disabilities" xr:uid="{67980105-5EC5-4573-862F-4466BF7F60AE}"/>
    <hyperlink ref="B28" location="'3 - Youth Dev.'!E19" display="3.2 Planned Program Activities" xr:uid="{A37B97AE-E746-4C4D-9D8A-CA9173F55D4D}"/>
    <hyperlink ref="B26:B27" location="'3 - Youth Dev.'!B14" display="3.1 Program Activities and Grant Goal Alignment" xr:uid="{5B32107C-0041-4D90-9C68-0711F91BBE3F}"/>
    <hyperlink ref="B20:B21" location="'2 - Academics'!B11" display="2.1 Data-driven Recruitment and Content Determination" xr:uid="{49FFAB81-BB36-4FDF-A28B-DFE14AE656E3}"/>
    <hyperlink ref="B16" location="'1 - Applicant Info'!C24" display="1.2 Contact Information" xr:uid="{5E5D4063-5DE2-490B-AC44-FB9DE7F40B21}"/>
    <hyperlink ref="B15" location="'1 - Applicant Info'!C5" display="1.1 Applicant Name" xr:uid="{AA1263CA-B0E4-4D01-9F16-B1F166D58017}"/>
    <hyperlink ref="E27:F27" location="'8 - Assurances'!B2" display="Section 8 - Assurances" xr:uid="{9751BDD4-B110-4E3B-9E23-A521EAEEA8FE}"/>
    <hyperlink ref="E22:F22" location="'7 - Add. Docs'!B2" display="Section 7 - Additional Documents" xr:uid="{BE8CBF7C-6726-4C36-9785-D1BF43538B7B}"/>
    <hyperlink ref="E19:F19" location="'6 - Operations'!B2" display="Section 6 - Program Operations" xr:uid="{A0BF943D-54FC-4C21-B0E6-F48F607DF59C}"/>
    <hyperlink ref="E14:F14" location="'5 - Budget'!B2" display="Section 5 - Program Budget" xr:uid="{7A4FAB5F-C7B5-4A90-90D8-270E6EE1FA1B}"/>
    <hyperlink ref="B30:C30" location="'4 - Equitable Access'!B2" display="Section 4 - Equitable Access &amp; Outreach" xr:uid="{47D699EE-5ABE-4618-88CA-540E3B187D54}"/>
    <hyperlink ref="B25:C25" location="'3 - Youth Dev.'!B2" display="Section 3 - Youth Development" xr:uid="{01758227-8404-4133-9613-9222D4EA7216}"/>
    <hyperlink ref="B19:C19" location="'2 - Academics'!B2" display="Section 2 - Academic Enrichment" xr:uid="{1F4199A9-F8F0-45F1-AFF2-188C35354F8E}"/>
    <hyperlink ref="B14:C14" location="'1 - Applicant Info'!C5" display="Section 1 - Applicant Information" xr:uid="{5517C472-5AA0-4CC6-B2F2-5266112C5A77}"/>
    <hyperlink ref="B17" location="'1 - Applicant Info'!B66" display="1.3 Site Visit Preference" xr:uid="{AA3F74AD-5D11-4009-955D-108BE4061E59}"/>
    <hyperlink ref="B5" r:id="rId1" xr:uid="{6313241C-BE95-478C-B162-6D159A2005E7}"/>
    <hyperlink ref="B32" location="'Req 3'!B16" display="3.2 Equitable Access and Outreach" xr:uid="{7E4B6646-D673-47B3-9160-22005ADC0C10}"/>
    <hyperlink ref="B22:B23" location="'2 - Academics'!B21" display="2.2 Measuring Academic Growth" xr:uid="{3196F2FD-5149-4950-AEC4-5EC763DC64A5}"/>
    <hyperlink ref="B31" location="'4 - Equitable Access'!B11" display="4.1 Equitable Outreach" xr:uid="{34914A1F-A5C1-426A-BE39-15B70EB8E9F9}"/>
    <hyperlink ref="B32:B33" location="'4 - Equitable Access'!B15" display="4.2 Culturally and Linguistically Responsive Approaches" xr:uid="{F910BD37-81D6-4469-BDC6-6A7AC5DC61D8}"/>
    <hyperlink ref="E15" location="'5 - Budget'!C9" display="5.1 Total Grant Funds Accepted" xr:uid="{2CECBE84-DCEC-4E6B-81A8-F3C61B4729FD}"/>
    <hyperlink ref="E24" location="'7 - Add. Docs'!B13" display="7.2 Letter of Support from Partner" xr:uid="{983F7400-4588-41EF-8DE7-C4439394785E}"/>
    <hyperlink ref="E25" location="'7 - Add. Docs'!B20" display="7.3 Partner Role in Grant Goals" xr:uid="{FC1F87D1-8F3E-49F8-A81F-E9E76214187E}"/>
  </hyperlinks>
  <pageMargins left="0.7" right="0.7" top="0.75" bottom="0.75" header="0.3" footer="0.3"/>
  <pageSetup orientation="portrait" horizontalDpi="300" verticalDpi="300" r:id="rId2"/>
  <drawing r:id="rId3"/>
  <extLst>
    <ext xmlns:x14="http://schemas.microsoft.com/office/spreadsheetml/2009/9/main" uri="{CCE6A557-97BC-4b89-ADB6-D9C93CAAB3DF}">
      <x14:dataValidations xmlns:xm="http://schemas.microsoft.com/office/excel/2006/main" count="1">
        <x14:dataValidation type="list" allowBlank="1" showInputMessage="1" showErrorMessage="1" xr:uid="{9D72F618-CAAD-4272-8B67-82B2AC708CDA}">
          <x14:formula1>
            <xm:f>Dropdowns!$F$4:$F$6</xm:f>
          </x14:formula1>
          <xm:sqref>F23:F24</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614327-4A60-48D8-BB3A-DA003A46E1BD}">
  <sheetPr>
    <tabColor theme="0" tint="-0.14999847407452621"/>
  </sheetPr>
  <dimension ref="A1:H19"/>
  <sheetViews>
    <sheetView showGridLines="0" showRowColHeaders="0" workbookViewId="0"/>
  </sheetViews>
  <sheetFormatPr defaultRowHeight="15"/>
  <cols>
    <col min="1" max="1" width="2.7109375" customWidth="1"/>
    <col min="2" max="2" width="15.140625" customWidth="1"/>
    <col min="3" max="3" width="12.42578125" bestFit="1" customWidth="1"/>
    <col min="4" max="4" width="23.28515625" bestFit="1" customWidth="1"/>
    <col min="5" max="5" width="27.85546875" bestFit="1" customWidth="1"/>
    <col min="6" max="6" width="26" bestFit="1" customWidth="1"/>
    <col min="7" max="7" width="79.7109375" bestFit="1" customWidth="1"/>
    <col min="8" max="8" width="29.42578125" bestFit="1" customWidth="1"/>
  </cols>
  <sheetData>
    <row r="1" spans="1:8">
      <c r="A1" s="91" t="s">
        <v>110</v>
      </c>
      <c r="C1" s="91" t="s">
        <v>110</v>
      </c>
    </row>
    <row r="2" spans="1:8" ht="21">
      <c r="A2" s="91" t="s">
        <v>110</v>
      </c>
      <c r="B2" s="243" t="s">
        <v>700</v>
      </c>
      <c r="C2" s="244"/>
      <c r="D2" s="244"/>
      <c r="E2" s="244"/>
      <c r="F2" s="244"/>
      <c r="G2" s="244"/>
      <c r="H2" s="245"/>
    </row>
    <row r="3" spans="1:8" ht="60">
      <c r="A3" s="91" t="s">
        <v>110</v>
      </c>
      <c r="B3" s="179" t="s">
        <v>2</v>
      </c>
      <c r="C3" s="180" t="s">
        <v>628</v>
      </c>
      <c r="D3" s="180" t="s">
        <v>696</v>
      </c>
      <c r="E3" s="180" t="s">
        <v>3</v>
      </c>
      <c r="F3" s="180" t="s">
        <v>4</v>
      </c>
      <c r="G3" s="180" t="s">
        <v>716</v>
      </c>
      <c r="H3" s="93" t="s">
        <v>622</v>
      </c>
    </row>
    <row r="4" spans="1:8" ht="240">
      <c r="A4" s="91"/>
      <c r="B4" s="176" t="s">
        <v>731</v>
      </c>
      <c r="C4" s="176" t="s">
        <v>732</v>
      </c>
      <c r="D4" s="177" t="s">
        <v>733</v>
      </c>
      <c r="E4" s="175" t="s">
        <v>787</v>
      </c>
      <c r="F4" s="176" t="s">
        <v>746</v>
      </c>
      <c r="G4" s="175" t="s">
        <v>729</v>
      </c>
      <c r="H4" s="168" t="s">
        <v>788</v>
      </c>
    </row>
    <row r="5" spans="1:8" ht="198" customHeight="1">
      <c r="B5" s="173" t="s">
        <v>559</v>
      </c>
      <c r="C5" s="174" t="s">
        <v>724</v>
      </c>
      <c r="D5" s="174" t="s">
        <v>597</v>
      </c>
      <c r="E5" s="95" t="s">
        <v>786</v>
      </c>
      <c r="F5" s="94" t="s">
        <v>7</v>
      </c>
      <c r="G5" s="167" t="s">
        <v>727</v>
      </c>
      <c r="H5" s="96" t="s">
        <v>717</v>
      </c>
    </row>
    <row r="6" spans="1:8" ht="228" customHeight="1">
      <c r="B6" s="173" t="s">
        <v>559</v>
      </c>
      <c r="C6" s="174" t="s">
        <v>722</v>
      </c>
      <c r="D6" s="174" t="s">
        <v>598</v>
      </c>
      <c r="E6" s="95" t="s">
        <v>789</v>
      </c>
      <c r="F6" s="94" t="s">
        <v>452</v>
      </c>
      <c r="G6" s="95" t="s">
        <v>726</v>
      </c>
      <c r="H6" s="96" t="s">
        <v>718</v>
      </c>
    </row>
    <row r="7" spans="1:8" ht="228" customHeight="1">
      <c r="B7" s="173" t="s">
        <v>721</v>
      </c>
      <c r="C7" s="174" t="s">
        <v>723</v>
      </c>
      <c r="D7" s="174" t="s">
        <v>697</v>
      </c>
      <c r="E7" s="95" t="s">
        <v>719</v>
      </c>
      <c r="F7" s="94" t="s">
        <v>456</v>
      </c>
      <c r="G7" s="95" t="s">
        <v>725</v>
      </c>
      <c r="H7" s="96" t="s">
        <v>720</v>
      </c>
    </row>
    <row r="8" spans="1:8">
      <c r="A8" s="91" t="s">
        <v>110</v>
      </c>
      <c r="C8" s="91" t="s">
        <v>110</v>
      </c>
    </row>
    <row r="9" spans="1:8" ht="18.75">
      <c r="A9" s="91" t="s">
        <v>110</v>
      </c>
      <c r="B9" s="315" t="s">
        <v>734</v>
      </c>
      <c r="C9" s="316"/>
      <c r="D9" s="316"/>
      <c r="E9" s="316"/>
      <c r="F9" s="316"/>
      <c r="G9" s="316"/>
      <c r="H9" s="317"/>
    </row>
    <row r="10" spans="1:8" ht="18" customHeight="1">
      <c r="A10" s="91" t="s">
        <v>110</v>
      </c>
      <c r="B10" s="267" t="s">
        <v>744</v>
      </c>
      <c r="C10" s="268"/>
      <c r="D10" s="268"/>
      <c r="E10" s="268"/>
      <c r="F10" s="268"/>
      <c r="G10" s="268"/>
      <c r="H10" s="269"/>
    </row>
    <row r="11" spans="1:8">
      <c r="A11" s="91" t="s">
        <v>110</v>
      </c>
      <c r="B11" s="272" t="s">
        <v>736</v>
      </c>
      <c r="C11" s="273"/>
      <c r="D11" s="270" t="s">
        <v>735</v>
      </c>
      <c r="E11" s="270"/>
      <c r="F11" s="270"/>
      <c r="G11" s="270"/>
      <c r="H11" s="271"/>
    </row>
    <row r="12" spans="1:8" ht="33" customHeight="1">
      <c r="A12" s="91" t="s">
        <v>110</v>
      </c>
      <c r="B12" s="318" t="s">
        <v>7</v>
      </c>
      <c r="C12" s="257"/>
      <c r="D12" s="257" t="s">
        <v>737</v>
      </c>
      <c r="E12" s="257"/>
      <c r="F12" s="257"/>
      <c r="G12" s="257"/>
      <c r="H12" s="258"/>
    </row>
    <row r="13" spans="1:8" ht="33" customHeight="1">
      <c r="A13" s="91" t="s">
        <v>110</v>
      </c>
      <c r="B13" s="319" t="s">
        <v>452</v>
      </c>
      <c r="C13" s="259"/>
      <c r="D13" s="259" t="s">
        <v>738</v>
      </c>
      <c r="E13" s="259"/>
      <c r="F13" s="259"/>
      <c r="G13" s="259"/>
      <c r="H13" s="260"/>
    </row>
    <row r="14" spans="1:8" ht="33" customHeight="1">
      <c r="A14" s="91" t="s">
        <v>110</v>
      </c>
      <c r="B14" s="319" t="s">
        <v>453</v>
      </c>
      <c r="C14" s="259"/>
      <c r="D14" s="259" t="s">
        <v>739</v>
      </c>
      <c r="E14" s="259"/>
      <c r="F14" s="259"/>
      <c r="G14" s="259"/>
      <c r="H14" s="260"/>
    </row>
    <row r="15" spans="1:8" ht="33" customHeight="1">
      <c r="A15" s="91" t="s">
        <v>110</v>
      </c>
      <c r="B15" s="319" t="s">
        <v>730</v>
      </c>
      <c r="C15" s="259"/>
      <c r="D15" s="259" t="s">
        <v>740</v>
      </c>
      <c r="E15" s="259"/>
      <c r="F15" s="259"/>
      <c r="G15" s="259"/>
      <c r="H15" s="260"/>
    </row>
    <row r="16" spans="1:8" ht="33" customHeight="1">
      <c r="A16" s="91" t="s">
        <v>110</v>
      </c>
      <c r="B16" s="319" t="s">
        <v>454</v>
      </c>
      <c r="C16" s="259"/>
      <c r="D16" s="259" t="s">
        <v>741</v>
      </c>
      <c r="E16" s="259"/>
      <c r="F16" s="259"/>
      <c r="G16" s="259"/>
      <c r="H16" s="260"/>
    </row>
    <row r="17" spans="1:8" ht="33" customHeight="1">
      <c r="A17" s="91" t="s">
        <v>110</v>
      </c>
      <c r="B17" s="319" t="s">
        <v>455</v>
      </c>
      <c r="C17" s="259"/>
      <c r="D17" s="259" t="s">
        <v>742</v>
      </c>
      <c r="E17" s="259"/>
      <c r="F17" s="259"/>
      <c r="G17" s="259"/>
      <c r="H17" s="260"/>
    </row>
    <row r="18" spans="1:8" ht="33" customHeight="1">
      <c r="A18" s="91" t="s">
        <v>110</v>
      </c>
      <c r="B18" s="320" t="s">
        <v>456</v>
      </c>
      <c r="C18" s="261"/>
      <c r="D18" s="261" t="s">
        <v>743</v>
      </c>
      <c r="E18" s="261"/>
      <c r="F18" s="261"/>
      <c r="G18" s="261"/>
      <c r="H18" s="262"/>
    </row>
    <row r="19" spans="1:8" ht="18" customHeight="1">
      <c r="A19" s="91" t="s">
        <v>110</v>
      </c>
      <c r="B19" s="166"/>
      <c r="C19" s="166"/>
      <c r="D19" s="166"/>
      <c r="E19" s="166"/>
      <c r="F19" s="166"/>
      <c r="G19" s="166"/>
      <c r="H19" s="166"/>
    </row>
  </sheetData>
  <sheetProtection algorithmName="SHA-512" hashValue="zj63OunRqsDtOLErUE8pbNWbXTJ2Utlpmta4357n7hJreBN7mFdK3Mht/TqZhm5NwnPB28+fFEg4+WsT3cLPug==" saltValue="jyQAb+z9OlUwoV5myoWmaA==" spinCount="100000" sheet="1" objects="1" scenarios="1"/>
  <mergeCells count="19">
    <mergeCell ref="B18:C18"/>
    <mergeCell ref="D18:H18"/>
    <mergeCell ref="B15:C15"/>
    <mergeCell ref="D15:H15"/>
    <mergeCell ref="B16:C16"/>
    <mergeCell ref="D16:H16"/>
    <mergeCell ref="B17:C17"/>
    <mergeCell ref="D17:H17"/>
    <mergeCell ref="B12:C12"/>
    <mergeCell ref="D12:H12"/>
    <mergeCell ref="B13:C13"/>
    <mergeCell ref="D13:H13"/>
    <mergeCell ref="B14:C14"/>
    <mergeCell ref="D14:H14"/>
    <mergeCell ref="B2:H2"/>
    <mergeCell ref="B9:H9"/>
    <mergeCell ref="B10:H10"/>
    <mergeCell ref="B11:C11"/>
    <mergeCell ref="D11:H11"/>
  </mergeCells>
  <pageMargins left="0.7" right="0.7" top="0.75" bottom="0.75" header="0.3" footer="0.3"/>
  <pageSetup orientation="portrait" horizontalDpi="300" verticalDpi="300" r:id="rId1"/>
  <tableParts count="1">
    <tablePart r:id="rId2"/>
  </tableParts>
  <extLst>
    <ext xmlns:x14="http://schemas.microsoft.com/office/spreadsheetml/2009/9/main" uri="{CCE6A557-97BC-4b89-ADB6-D9C93CAAB3DF}">
      <x14:dataValidations xmlns:xm="http://schemas.microsoft.com/office/excel/2006/main" count="4">
        <x14:dataValidation type="list" allowBlank="1" showInputMessage="1" showErrorMessage="1" xr:uid="{B38014A0-1BAA-4C18-896A-76F59EBB4CEC}">
          <x14:formula1>
            <xm:f>Dropdowns!$B$12:$B$15</xm:f>
          </x14:formula1>
          <xm:sqref>C5:C7</xm:sqref>
        </x14:dataValidation>
        <x14:dataValidation type="list" allowBlank="1" showInputMessage="1" showErrorMessage="1" xr:uid="{994B9AB5-567C-49BA-9026-883AD484213C}">
          <x14:formula1>
            <xm:f>Dropdowns!$B$4:$B$8</xm:f>
          </x14:formula1>
          <xm:sqref>B5:B7</xm:sqref>
        </x14:dataValidation>
        <x14:dataValidation type="list" allowBlank="1" showInputMessage="1" showErrorMessage="1" xr:uid="{00E376E7-574F-44ED-93BE-BF25E6C121D9}">
          <x14:formula1>
            <xm:f>Dropdowns!$B$19:$B$46</xm:f>
          </x14:formula1>
          <xm:sqref>D5:D7</xm:sqref>
        </x14:dataValidation>
        <x14:dataValidation type="list" allowBlank="1" showInputMessage="1" showErrorMessage="1" xr:uid="{BDF78EE4-49D3-4B9E-A0AD-E3E4ADE45607}">
          <x14:formula1>
            <xm:f>Dropdowns!$B$50:$B$57</xm:f>
          </x14:formula1>
          <xm:sqref>F5:F7</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8EA253-3F35-497A-A64F-A90F68543E18}">
  <sheetPr>
    <tabColor rgb="FFE5F2FB"/>
  </sheetPr>
  <dimension ref="A1:N335"/>
  <sheetViews>
    <sheetView showGridLines="0" showRowColHeaders="0" zoomScaleNormal="100" workbookViewId="0">
      <pane ySplit="3" topLeftCell="A4" activePane="bottomLeft" state="frozen"/>
      <selection pane="bottomLeft" activeCell="B2" sqref="B2:N2"/>
    </sheetView>
  </sheetViews>
  <sheetFormatPr defaultRowHeight="15" customHeight="1"/>
  <cols>
    <col min="1" max="1" width="3.28515625" bestFit="1" customWidth="1"/>
    <col min="2" max="2" width="6" customWidth="1"/>
    <col min="3" max="3" width="51.140625" bestFit="1" customWidth="1"/>
    <col min="4" max="4" width="10.7109375" bestFit="1" customWidth="1"/>
    <col min="5" max="5" width="6" hidden="1" customWidth="1"/>
    <col min="6" max="6" width="32" hidden="1" customWidth="1"/>
    <col min="7" max="7" width="6" hidden="1" customWidth="1"/>
    <col min="8" max="8" width="22.7109375" hidden="1" customWidth="1"/>
    <col min="9" max="9" width="11.5703125" hidden="1" customWidth="1"/>
    <col min="10" max="10" width="4.5703125" hidden="1" customWidth="1"/>
    <col min="11" max="11" width="10.140625" hidden="1" customWidth="1"/>
    <col min="12" max="12" width="7.5703125" bestFit="1" customWidth="1"/>
    <col min="13" max="13" width="11.5703125" bestFit="1" customWidth="1"/>
    <col min="14" max="14" width="17" bestFit="1" customWidth="1"/>
    <col min="15" max="15" width="3.7109375" customWidth="1"/>
  </cols>
  <sheetData>
    <row r="1" spans="1:14">
      <c r="A1" s="192" t="s">
        <v>110</v>
      </c>
      <c r="B1" s="193"/>
      <c r="C1" s="193"/>
      <c r="D1" s="193"/>
      <c r="E1" s="193"/>
      <c r="F1" s="193"/>
      <c r="G1" s="193"/>
      <c r="H1" s="193"/>
      <c r="I1" s="193"/>
      <c r="J1" s="193"/>
      <c r="K1" s="193"/>
      <c r="L1" s="193"/>
      <c r="M1" s="193"/>
      <c r="N1" s="193"/>
    </row>
    <row r="2" spans="1:14" ht="21" customHeight="1">
      <c r="A2" s="192" t="s">
        <v>110</v>
      </c>
      <c r="B2" s="321" t="s">
        <v>503</v>
      </c>
      <c r="C2" s="322"/>
      <c r="D2" s="322"/>
      <c r="E2" s="322"/>
      <c r="F2" s="322"/>
      <c r="G2" s="322"/>
      <c r="H2" s="322"/>
      <c r="I2" s="322"/>
      <c r="J2" s="322"/>
      <c r="K2" s="322"/>
      <c r="L2" s="322"/>
      <c r="M2" s="322"/>
      <c r="N2" s="323"/>
    </row>
    <row r="3" spans="1:14" ht="30">
      <c r="A3" s="192" t="s">
        <v>110</v>
      </c>
      <c r="B3" s="194" t="s">
        <v>111</v>
      </c>
      <c r="C3" s="195" t="s">
        <v>112</v>
      </c>
      <c r="D3" s="194" t="s">
        <v>113</v>
      </c>
      <c r="E3" s="194" t="s">
        <v>114</v>
      </c>
      <c r="F3" s="195" t="s">
        <v>115</v>
      </c>
      <c r="G3" s="194" t="s">
        <v>116</v>
      </c>
      <c r="H3" s="196" t="s">
        <v>117</v>
      </c>
      <c r="I3" s="196" t="s">
        <v>118</v>
      </c>
      <c r="J3" s="194" t="s">
        <v>119</v>
      </c>
      <c r="K3" s="194" t="s">
        <v>120</v>
      </c>
      <c r="L3" s="194" t="s">
        <v>121</v>
      </c>
      <c r="M3" s="194" t="s">
        <v>122</v>
      </c>
      <c r="N3" s="194" t="s">
        <v>123</v>
      </c>
    </row>
    <row r="4" spans="1:14" ht="15" customHeight="1">
      <c r="A4" s="197" t="s">
        <v>124</v>
      </c>
      <c r="B4" s="22">
        <v>1902</v>
      </c>
      <c r="C4" t="s">
        <v>182</v>
      </c>
      <c r="D4" s="198" t="s">
        <v>442</v>
      </c>
      <c r="E4" s="22" t="s">
        <v>443</v>
      </c>
      <c r="F4" s="198" t="s">
        <v>443</v>
      </c>
      <c r="G4" s="22">
        <v>1902</v>
      </c>
      <c r="H4" s="198" t="s">
        <v>182</v>
      </c>
      <c r="I4" t="s">
        <v>443</v>
      </c>
      <c r="J4" s="22" t="s">
        <v>143</v>
      </c>
      <c r="K4" s="199" t="s">
        <v>443</v>
      </c>
      <c r="L4" s="86">
        <v>0</v>
      </c>
      <c r="M4" s="85">
        <v>60000</v>
      </c>
      <c r="N4" s="34" t="s">
        <v>130</v>
      </c>
    </row>
    <row r="5" spans="1:14" ht="15" customHeight="1">
      <c r="B5" s="22">
        <v>2223</v>
      </c>
      <c r="C5" t="s">
        <v>190</v>
      </c>
      <c r="D5" s="198" t="s">
        <v>442</v>
      </c>
      <c r="E5" s="22" t="s">
        <v>443</v>
      </c>
      <c r="F5" s="198" t="s">
        <v>443</v>
      </c>
      <c r="G5" s="22">
        <v>2223</v>
      </c>
      <c r="H5" s="198" t="s">
        <v>190</v>
      </c>
      <c r="I5" t="s">
        <v>443</v>
      </c>
      <c r="J5" s="22" t="s">
        <v>129</v>
      </c>
      <c r="K5" s="199" t="s">
        <v>443</v>
      </c>
      <c r="L5" s="86">
        <v>0</v>
      </c>
      <c r="M5" s="85">
        <v>40000</v>
      </c>
      <c r="N5" s="34" t="s">
        <v>130</v>
      </c>
    </row>
    <row r="6" spans="1:14" ht="15" customHeight="1">
      <c r="B6" s="22">
        <v>1980</v>
      </c>
      <c r="C6" t="s">
        <v>178</v>
      </c>
      <c r="D6" s="198" t="s">
        <v>442</v>
      </c>
      <c r="E6" s="22" t="s">
        <v>443</v>
      </c>
      <c r="F6" s="198" t="s">
        <v>443</v>
      </c>
      <c r="G6" s="22">
        <v>1980</v>
      </c>
      <c r="H6" s="198" t="s">
        <v>178</v>
      </c>
      <c r="I6" t="s">
        <v>443</v>
      </c>
      <c r="J6" s="22" t="s">
        <v>143</v>
      </c>
      <c r="K6" s="199" t="s">
        <v>443</v>
      </c>
      <c r="L6" s="86">
        <v>0</v>
      </c>
      <c r="M6" s="85">
        <v>60000</v>
      </c>
      <c r="N6" s="34" t="s">
        <v>130</v>
      </c>
    </row>
    <row r="7" spans="1:14" ht="15" customHeight="1">
      <c r="B7" s="22">
        <v>2007</v>
      </c>
      <c r="C7" t="s">
        <v>229</v>
      </c>
      <c r="D7" s="198" t="s">
        <v>442</v>
      </c>
      <c r="E7" s="22" t="s">
        <v>443</v>
      </c>
      <c r="F7" s="198" t="s">
        <v>443</v>
      </c>
      <c r="G7" s="22">
        <v>2007</v>
      </c>
      <c r="H7" s="198" t="s">
        <v>229</v>
      </c>
      <c r="I7" t="s">
        <v>443</v>
      </c>
      <c r="J7" s="22" t="s">
        <v>504</v>
      </c>
      <c r="K7" s="199" t="s">
        <v>443</v>
      </c>
      <c r="L7" s="86">
        <v>0</v>
      </c>
      <c r="M7" s="85">
        <v>20000</v>
      </c>
      <c r="N7" s="34" t="s">
        <v>130</v>
      </c>
    </row>
    <row r="8" spans="1:14" ht="15" customHeight="1">
      <c r="B8" s="22">
        <v>2013</v>
      </c>
      <c r="C8" t="s">
        <v>505</v>
      </c>
      <c r="D8" s="198" t="s">
        <v>442</v>
      </c>
      <c r="E8" s="22" t="s">
        <v>443</v>
      </c>
      <c r="F8" s="198" t="s">
        <v>443</v>
      </c>
      <c r="G8" s="22">
        <v>2013</v>
      </c>
      <c r="H8" s="198" t="s">
        <v>127</v>
      </c>
      <c r="I8" t="s">
        <v>443</v>
      </c>
      <c r="J8" s="22" t="s">
        <v>504</v>
      </c>
      <c r="K8" s="199" t="s">
        <v>443</v>
      </c>
      <c r="L8" s="86">
        <v>0</v>
      </c>
      <c r="M8" s="85">
        <v>20000</v>
      </c>
      <c r="N8" s="34" t="s">
        <v>130</v>
      </c>
    </row>
    <row r="9" spans="1:14" ht="15" customHeight="1">
      <c r="B9" s="22">
        <v>1975</v>
      </c>
      <c r="C9" t="s">
        <v>315</v>
      </c>
      <c r="D9" s="198" t="s">
        <v>442</v>
      </c>
      <c r="E9" s="22" t="s">
        <v>443</v>
      </c>
      <c r="F9" s="198" t="s">
        <v>443</v>
      </c>
      <c r="G9" s="22">
        <v>1975</v>
      </c>
      <c r="H9" s="198" t="s">
        <v>315</v>
      </c>
      <c r="I9" t="s">
        <v>443</v>
      </c>
      <c r="J9" s="22" t="s">
        <v>143</v>
      </c>
      <c r="K9" s="199" t="s">
        <v>443</v>
      </c>
      <c r="L9" s="86">
        <v>0</v>
      </c>
      <c r="M9" s="85">
        <v>60000</v>
      </c>
      <c r="N9" s="34" t="s">
        <v>130</v>
      </c>
    </row>
    <row r="10" spans="1:14" ht="15" customHeight="1">
      <c r="B10" s="22">
        <v>2200</v>
      </c>
      <c r="C10" t="s">
        <v>137</v>
      </c>
      <c r="D10" s="198" t="s">
        <v>442</v>
      </c>
      <c r="E10" s="22" t="s">
        <v>443</v>
      </c>
      <c r="F10" s="198" t="s">
        <v>443</v>
      </c>
      <c r="G10" s="22">
        <v>2200</v>
      </c>
      <c r="H10" s="198" t="s">
        <v>137</v>
      </c>
      <c r="I10" t="s">
        <v>443</v>
      </c>
      <c r="J10" s="22" t="s">
        <v>143</v>
      </c>
      <c r="K10" s="199" t="s">
        <v>443</v>
      </c>
      <c r="L10" s="86">
        <v>0</v>
      </c>
      <c r="M10" s="85">
        <v>60000</v>
      </c>
      <c r="N10" s="34" t="s">
        <v>130</v>
      </c>
    </row>
    <row r="11" spans="1:14" ht="15" customHeight="1">
      <c r="B11" s="22">
        <v>2049</v>
      </c>
      <c r="C11" t="s">
        <v>160</v>
      </c>
      <c r="D11" s="198" t="s">
        <v>442</v>
      </c>
      <c r="E11" s="22" t="s">
        <v>443</v>
      </c>
      <c r="F11" s="198" t="s">
        <v>443</v>
      </c>
      <c r="G11" s="22">
        <v>2049</v>
      </c>
      <c r="H11" s="198" t="s">
        <v>160</v>
      </c>
      <c r="I11" t="s">
        <v>443</v>
      </c>
      <c r="J11" s="22" t="s">
        <v>504</v>
      </c>
      <c r="K11" s="199" t="s">
        <v>443</v>
      </c>
      <c r="L11" s="86">
        <v>0</v>
      </c>
      <c r="M11" s="85">
        <v>20000</v>
      </c>
      <c r="N11" s="34" t="s">
        <v>130</v>
      </c>
    </row>
    <row r="12" spans="1:14" ht="15" customHeight="1">
      <c r="B12" s="22">
        <v>2058</v>
      </c>
      <c r="C12" t="s">
        <v>199</v>
      </c>
      <c r="D12" s="198" t="s">
        <v>442</v>
      </c>
      <c r="E12" s="22" t="s">
        <v>443</v>
      </c>
      <c r="F12" s="198" t="s">
        <v>443</v>
      </c>
      <c r="G12" s="22">
        <v>2058</v>
      </c>
      <c r="H12" s="198" t="s">
        <v>199</v>
      </c>
      <c r="I12" t="s">
        <v>443</v>
      </c>
      <c r="J12" s="22" t="s">
        <v>504</v>
      </c>
      <c r="K12" s="199" t="s">
        <v>443</v>
      </c>
      <c r="L12" s="86">
        <v>0</v>
      </c>
      <c r="M12" s="85">
        <v>20000</v>
      </c>
      <c r="N12" s="34" t="s">
        <v>130</v>
      </c>
    </row>
    <row r="13" spans="1:14" ht="15" customHeight="1">
      <c r="B13" s="22">
        <v>2064</v>
      </c>
      <c r="C13" t="s">
        <v>196</v>
      </c>
      <c r="D13" s="198" t="s">
        <v>442</v>
      </c>
      <c r="E13" s="22" t="s">
        <v>443</v>
      </c>
      <c r="F13" s="198" t="s">
        <v>443</v>
      </c>
      <c r="G13" s="22">
        <v>2064</v>
      </c>
      <c r="H13" s="198" t="s">
        <v>196</v>
      </c>
      <c r="I13" t="s">
        <v>443</v>
      </c>
      <c r="J13" s="22" t="s">
        <v>143</v>
      </c>
      <c r="K13" s="199" t="s">
        <v>443</v>
      </c>
      <c r="L13" s="86">
        <v>0</v>
      </c>
      <c r="M13" s="85">
        <v>60000</v>
      </c>
      <c r="N13" s="34" t="s">
        <v>130</v>
      </c>
    </row>
    <row r="14" spans="1:14" ht="15" customHeight="1">
      <c r="B14" s="22">
        <v>2098</v>
      </c>
      <c r="C14" t="s">
        <v>163</v>
      </c>
      <c r="D14" s="198" t="s">
        <v>442</v>
      </c>
      <c r="E14" s="22" t="s">
        <v>443</v>
      </c>
      <c r="F14" s="198" t="s">
        <v>443</v>
      </c>
      <c r="G14" s="22">
        <v>2098</v>
      </c>
      <c r="H14" s="198" t="s">
        <v>163</v>
      </c>
      <c r="I14" t="s">
        <v>443</v>
      </c>
      <c r="J14" s="22" t="s">
        <v>143</v>
      </c>
      <c r="K14" s="199" t="s">
        <v>443</v>
      </c>
      <c r="L14" s="86">
        <v>0</v>
      </c>
      <c r="M14" s="85">
        <v>60000</v>
      </c>
      <c r="N14" s="34" t="s">
        <v>130</v>
      </c>
    </row>
    <row r="15" spans="1:14" ht="15" customHeight="1">
      <c r="B15" s="22">
        <v>2106</v>
      </c>
      <c r="C15" t="s">
        <v>506</v>
      </c>
      <c r="D15" s="198" t="s">
        <v>442</v>
      </c>
      <c r="E15" s="22" t="s">
        <v>443</v>
      </c>
      <c r="F15" s="198" t="s">
        <v>443</v>
      </c>
      <c r="G15" s="22">
        <v>2106</v>
      </c>
      <c r="H15" s="198" t="s">
        <v>150</v>
      </c>
      <c r="I15" t="s">
        <v>443</v>
      </c>
      <c r="J15" s="22" t="s">
        <v>129</v>
      </c>
      <c r="K15" s="199" t="s">
        <v>443</v>
      </c>
      <c r="L15" s="86">
        <v>0</v>
      </c>
      <c r="M15" s="85">
        <v>40000</v>
      </c>
      <c r="N15" s="34" t="s">
        <v>130</v>
      </c>
    </row>
    <row r="16" spans="1:14" ht="15" customHeight="1">
      <c r="B16" s="22">
        <v>2148</v>
      </c>
      <c r="C16" t="s">
        <v>133</v>
      </c>
      <c r="D16" s="198" t="s">
        <v>442</v>
      </c>
      <c r="E16" s="22" t="s">
        <v>443</v>
      </c>
      <c r="F16" s="198" t="s">
        <v>443</v>
      </c>
      <c r="G16" s="22">
        <v>2148</v>
      </c>
      <c r="H16" s="198" t="s">
        <v>133</v>
      </c>
      <c r="I16" t="s">
        <v>443</v>
      </c>
      <c r="J16" s="22" t="s">
        <v>173</v>
      </c>
      <c r="K16" s="199" t="s">
        <v>443</v>
      </c>
      <c r="L16" s="86">
        <v>0</v>
      </c>
      <c r="M16" s="85">
        <v>80000</v>
      </c>
      <c r="N16" s="34" t="s">
        <v>130</v>
      </c>
    </row>
    <row r="17" spans="2:14" ht="15" customHeight="1">
      <c r="B17" s="22">
        <v>2004</v>
      </c>
      <c r="C17" t="s">
        <v>206</v>
      </c>
      <c r="D17" s="198" t="s">
        <v>442</v>
      </c>
      <c r="E17" s="22" t="s">
        <v>443</v>
      </c>
      <c r="F17" s="198" t="s">
        <v>443</v>
      </c>
      <c r="G17" s="22">
        <v>2004</v>
      </c>
      <c r="H17" s="198" t="s">
        <v>206</v>
      </c>
      <c r="I17" t="s">
        <v>443</v>
      </c>
      <c r="J17" s="22" t="s">
        <v>504</v>
      </c>
      <c r="K17" s="199" t="s">
        <v>443</v>
      </c>
      <c r="L17" s="86">
        <v>0</v>
      </c>
      <c r="M17" s="85">
        <v>20000</v>
      </c>
      <c r="N17" s="34" t="s">
        <v>130</v>
      </c>
    </row>
    <row r="18" spans="2:14" ht="15" customHeight="1">
      <c r="B18" s="22">
        <v>2230</v>
      </c>
      <c r="C18" t="s">
        <v>156</v>
      </c>
      <c r="D18" s="198" t="s">
        <v>442</v>
      </c>
      <c r="E18" s="22" t="s">
        <v>443</v>
      </c>
      <c r="F18" s="198" t="s">
        <v>443</v>
      </c>
      <c r="G18" s="22">
        <v>2230</v>
      </c>
      <c r="H18" s="198" t="s">
        <v>156</v>
      </c>
      <c r="I18" t="s">
        <v>443</v>
      </c>
      <c r="J18" s="22" t="s">
        <v>173</v>
      </c>
      <c r="K18" s="199" t="s">
        <v>443</v>
      </c>
      <c r="L18" s="86">
        <v>0</v>
      </c>
      <c r="M18" s="85">
        <v>80000</v>
      </c>
      <c r="N18" s="34" t="s">
        <v>130</v>
      </c>
    </row>
    <row r="19" spans="2:14" ht="15" customHeight="1">
      <c r="B19" s="22">
        <v>2218</v>
      </c>
      <c r="C19" t="s">
        <v>335</v>
      </c>
      <c r="D19" s="198" t="s">
        <v>442</v>
      </c>
      <c r="E19" s="22" t="s">
        <v>443</v>
      </c>
      <c r="F19" s="198" t="s">
        <v>443</v>
      </c>
      <c r="G19" s="22">
        <v>2218</v>
      </c>
      <c r="H19" s="198" t="s">
        <v>335</v>
      </c>
      <c r="I19" t="s">
        <v>443</v>
      </c>
      <c r="J19" s="22" t="s">
        <v>504</v>
      </c>
      <c r="K19" s="199" t="s">
        <v>443</v>
      </c>
      <c r="L19" s="86">
        <v>0</v>
      </c>
      <c r="M19" s="85">
        <v>20000</v>
      </c>
      <c r="N19" s="34" t="s">
        <v>130</v>
      </c>
    </row>
    <row r="20" spans="2:14" ht="15" customHeight="1">
      <c r="B20" s="22">
        <v>1949</v>
      </c>
      <c r="C20" t="s">
        <v>217</v>
      </c>
      <c r="D20" s="198" t="s">
        <v>442</v>
      </c>
      <c r="E20" s="22" t="s">
        <v>443</v>
      </c>
      <c r="F20" s="198" t="s">
        <v>443</v>
      </c>
      <c r="G20" s="22">
        <v>1949</v>
      </c>
      <c r="H20" s="198" t="s">
        <v>217</v>
      </c>
      <c r="I20" t="s">
        <v>443</v>
      </c>
      <c r="J20" s="22" t="s">
        <v>143</v>
      </c>
      <c r="K20" s="199" t="s">
        <v>443</v>
      </c>
      <c r="L20" s="86">
        <v>0</v>
      </c>
      <c r="M20" s="85">
        <v>60000</v>
      </c>
      <c r="N20" s="34" t="s">
        <v>130</v>
      </c>
    </row>
    <row r="21" spans="2:14" ht="15" customHeight="1">
      <c r="B21" s="22">
        <v>2025</v>
      </c>
      <c r="C21" t="s">
        <v>145</v>
      </c>
      <c r="D21" s="198" t="s">
        <v>442</v>
      </c>
      <c r="E21" s="22" t="s">
        <v>443</v>
      </c>
      <c r="F21" s="198" t="s">
        <v>443</v>
      </c>
      <c r="G21" s="22">
        <v>2025</v>
      </c>
      <c r="H21" s="198" t="s">
        <v>145</v>
      </c>
      <c r="I21" t="s">
        <v>443</v>
      </c>
      <c r="J21" s="22" t="s">
        <v>143</v>
      </c>
      <c r="K21" s="199" t="s">
        <v>443</v>
      </c>
      <c r="L21" s="86">
        <v>0</v>
      </c>
      <c r="M21" s="85">
        <v>60000</v>
      </c>
      <c r="N21" s="34" t="s">
        <v>130</v>
      </c>
    </row>
    <row r="22" spans="2:14" ht="15" customHeight="1">
      <c r="B22" s="22">
        <v>2117</v>
      </c>
      <c r="C22" t="s">
        <v>141</v>
      </c>
      <c r="D22" s="198" t="s">
        <v>442</v>
      </c>
      <c r="E22" s="22" t="s">
        <v>443</v>
      </c>
      <c r="F22" s="198" t="s">
        <v>443</v>
      </c>
      <c r="G22" s="22">
        <v>2117</v>
      </c>
      <c r="H22" s="198" t="s">
        <v>141</v>
      </c>
      <c r="I22" t="s">
        <v>443</v>
      </c>
      <c r="J22" s="22" t="s">
        <v>173</v>
      </c>
      <c r="K22" s="199" t="s">
        <v>443</v>
      </c>
      <c r="L22" s="86">
        <v>0</v>
      </c>
      <c r="M22" s="85">
        <v>80000</v>
      </c>
      <c r="N22" s="34" t="s">
        <v>130</v>
      </c>
    </row>
    <row r="23" spans="2:14" ht="15" customHeight="1">
      <c r="B23" s="22">
        <v>3677</v>
      </c>
      <c r="C23" t="s">
        <v>507</v>
      </c>
      <c r="D23" s="198" t="s">
        <v>508</v>
      </c>
      <c r="E23" s="22" t="s">
        <v>443</v>
      </c>
      <c r="F23" s="198" t="s">
        <v>443</v>
      </c>
      <c r="G23" s="22" t="s">
        <v>443</v>
      </c>
      <c r="H23" s="198" t="s">
        <v>443</v>
      </c>
      <c r="I23" t="s">
        <v>443</v>
      </c>
      <c r="J23" s="22" t="s">
        <v>443</v>
      </c>
      <c r="K23" s="199" t="s">
        <v>443</v>
      </c>
      <c r="L23" s="86">
        <v>0</v>
      </c>
      <c r="M23" s="85">
        <v>80000</v>
      </c>
      <c r="N23" s="34" t="s">
        <v>130</v>
      </c>
    </row>
    <row r="24" spans="2:14" ht="15" customHeight="1">
      <c r="B24" s="22">
        <v>3674</v>
      </c>
      <c r="C24" t="s">
        <v>509</v>
      </c>
      <c r="D24" s="198" t="s">
        <v>508</v>
      </c>
      <c r="E24" s="22" t="s">
        <v>443</v>
      </c>
      <c r="F24" s="198" t="s">
        <v>443</v>
      </c>
      <c r="G24" s="22" t="s">
        <v>443</v>
      </c>
      <c r="H24" s="198" t="s">
        <v>443</v>
      </c>
      <c r="I24" t="s">
        <v>443</v>
      </c>
      <c r="J24" s="22" t="s">
        <v>443</v>
      </c>
      <c r="K24" s="199" t="s">
        <v>443</v>
      </c>
      <c r="L24" s="86">
        <v>0</v>
      </c>
      <c r="M24" s="85">
        <v>80000</v>
      </c>
      <c r="N24" s="34" t="s">
        <v>130</v>
      </c>
    </row>
    <row r="25" spans="2:14" ht="15" customHeight="1">
      <c r="B25" s="22">
        <v>3672</v>
      </c>
      <c r="C25" t="s">
        <v>510</v>
      </c>
      <c r="D25" s="198" t="s">
        <v>508</v>
      </c>
      <c r="E25" s="22" t="s">
        <v>443</v>
      </c>
      <c r="F25" s="198" t="s">
        <v>443</v>
      </c>
      <c r="G25" s="22" t="s">
        <v>443</v>
      </c>
      <c r="H25" s="198" t="s">
        <v>443</v>
      </c>
      <c r="I25" t="s">
        <v>443</v>
      </c>
      <c r="J25" s="22" t="s">
        <v>443</v>
      </c>
      <c r="K25" s="199" t="s">
        <v>443</v>
      </c>
      <c r="L25" s="86">
        <v>0</v>
      </c>
      <c r="M25" s="85">
        <v>80000</v>
      </c>
      <c r="N25" s="34" t="s">
        <v>130</v>
      </c>
    </row>
    <row r="26" spans="2:14" ht="15" customHeight="1">
      <c r="B26" s="22">
        <v>3673</v>
      </c>
      <c r="C26" t="s">
        <v>511</v>
      </c>
      <c r="D26" s="198" t="s">
        <v>508</v>
      </c>
      <c r="E26" s="22" t="s">
        <v>443</v>
      </c>
      <c r="F26" s="198" t="s">
        <v>443</v>
      </c>
      <c r="G26" s="22" t="s">
        <v>443</v>
      </c>
      <c r="H26" s="198" t="s">
        <v>443</v>
      </c>
      <c r="I26" t="s">
        <v>443</v>
      </c>
      <c r="J26" s="22" t="s">
        <v>443</v>
      </c>
      <c r="K26" s="199" t="s">
        <v>443</v>
      </c>
      <c r="L26" s="86">
        <v>0</v>
      </c>
      <c r="M26" s="85">
        <v>80000</v>
      </c>
      <c r="N26" s="34" t="s">
        <v>130</v>
      </c>
    </row>
    <row r="27" spans="2:14" ht="15" customHeight="1">
      <c r="B27" s="22">
        <v>3675</v>
      </c>
      <c r="C27" t="s">
        <v>512</v>
      </c>
      <c r="D27" s="198" t="s">
        <v>508</v>
      </c>
      <c r="E27" s="22" t="s">
        <v>443</v>
      </c>
      <c r="F27" s="198" t="s">
        <v>443</v>
      </c>
      <c r="G27" s="22" t="s">
        <v>443</v>
      </c>
      <c r="H27" s="198" t="s">
        <v>443</v>
      </c>
      <c r="I27" t="s">
        <v>443</v>
      </c>
      <c r="J27" s="22" t="s">
        <v>443</v>
      </c>
      <c r="K27" s="199" t="s">
        <v>443</v>
      </c>
      <c r="L27" s="86">
        <v>0</v>
      </c>
      <c r="M27" s="85">
        <v>80000</v>
      </c>
      <c r="N27" s="34" t="s">
        <v>130</v>
      </c>
    </row>
    <row r="28" spans="2:14" ht="15" customHeight="1">
      <c r="B28" s="22">
        <v>3676</v>
      </c>
      <c r="C28" t="s">
        <v>513</v>
      </c>
      <c r="D28" s="198" t="s">
        <v>508</v>
      </c>
      <c r="E28" s="22" t="s">
        <v>443</v>
      </c>
      <c r="F28" s="198" t="s">
        <v>443</v>
      </c>
      <c r="G28" s="22" t="s">
        <v>443</v>
      </c>
      <c r="H28" s="198" t="s">
        <v>443</v>
      </c>
      <c r="I28" t="s">
        <v>443</v>
      </c>
      <c r="J28" s="22" t="s">
        <v>443</v>
      </c>
      <c r="K28" s="199" t="s">
        <v>443</v>
      </c>
      <c r="L28" s="86">
        <v>0</v>
      </c>
      <c r="M28" s="85">
        <v>80000</v>
      </c>
      <c r="N28" s="34" t="s">
        <v>130</v>
      </c>
    </row>
    <row r="29" spans="2:14" ht="15" customHeight="1">
      <c r="B29" s="22">
        <v>3679</v>
      </c>
      <c r="C29" t="s">
        <v>514</v>
      </c>
      <c r="D29" s="198" t="s">
        <v>508</v>
      </c>
      <c r="E29" s="22" t="s">
        <v>443</v>
      </c>
      <c r="F29" s="198" t="s">
        <v>443</v>
      </c>
      <c r="G29" s="22" t="s">
        <v>443</v>
      </c>
      <c r="H29" s="198" t="s">
        <v>443</v>
      </c>
      <c r="I29" t="s">
        <v>443</v>
      </c>
      <c r="J29" s="22" t="s">
        <v>443</v>
      </c>
      <c r="K29" s="199" t="s">
        <v>443</v>
      </c>
      <c r="L29" s="86">
        <v>0</v>
      </c>
      <c r="M29" s="85">
        <v>80000</v>
      </c>
      <c r="N29" s="34" t="s">
        <v>130</v>
      </c>
    </row>
    <row r="30" spans="2:14" ht="15" customHeight="1">
      <c r="B30" s="22">
        <v>3680</v>
      </c>
      <c r="C30" t="s">
        <v>515</v>
      </c>
      <c r="D30" s="198" t="s">
        <v>508</v>
      </c>
      <c r="E30" s="22" t="s">
        <v>443</v>
      </c>
      <c r="F30" s="198" t="s">
        <v>443</v>
      </c>
      <c r="G30" s="22" t="s">
        <v>443</v>
      </c>
      <c r="H30" s="198" t="s">
        <v>443</v>
      </c>
      <c r="I30" t="s">
        <v>443</v>
      </c>
      <c r="J30" s="22" t="s">
        <v>443</v>
      </c>
      <c r="K30" s="199" t="s">
        <v>443</v>
      </c>
      <c r="L30" s="86">
        <v>0</v>
      </c>
      <c r="M30" s="85">
        <v>80000</v>
      </c>
      <c r="N30" s="34" t="s">
        <v>130</v>
      </c>
    </row>
    <row r="31" spans="2:14" ht="15" customHeight="1">
      <c r="B31" s="22">
        <v>3678</v>
      </c>
      <c r="C31" t="s">
        <v>516</v>
      </c>
      <c r="D31" s="198" t="s">
        <v>508</v>
      </c>
      <c r="E31" s="22" t="s">
        <v>443</v>
      </c>
      <c r="F31" s="198" t="s">
        <v>443</v>
      </c>
      <c r="G31" s="22" t="s">
        <v>443</v>
      </c>
      <c r="H31" s="198" t="s">
        <v>443</v>
      </c>
      <c r="I31" t="s">
        <v>443</v>
      </c>
      <c r="J31" s="22" t="s">
        <v>443</v>
      </c>
      <c r="K31" s="199" t="s">
        <v>443</v>
      </c>
      <c r="L31" s="86">
        <v>0</v>
      </c>
      <c r="M31" s="85">
        <v>80000</v>
      </c>
      <c r="N31" s="34" t="s">
        <v>130</v>
      </c>
    </row>
    <row r="32" spans="2:14" ht="15" customHeight="1">
      <c r="B32" s="22">
        <v>2020</v>
      </c>
      <c r="C32" t="s">
        <v>428</v>
      </c>
      <c r="D32" s="198" t="s">
        <v>126</v>
      </c>
      <c r="E32" s="22">
        <v>2020</v>
      </c>
      <c r="F32" s="198" t="s">
        <v>428</v>
      </c>
      <c r="G32" s="22">
        <v>2013</v>
      </c>
      <c r="H32" s="198" t="s">
        <v>127</v>
      </c>
      <c r="I32" t="s">
        <v>128</v>
      </c>
      <c r="J32" s="22" t="s">
        <v>129</v>
      </c>
      <c r="K32" s="199">
        <v>4</v>
      </c>
      <c r="L32" s="86">
        <v>1</v>
      </c>
      <c r="M32" s="85">
        <v>20000</v>
      </c>
      <c r="N32" s="34" t="s">
        <v>130</v>
      </c>
    </row>
    <row r="33" spans="2:14" ht="15" customHeight="1">
      <c r="B33" s="22">
        <v>2018</v>
      </c>
      <c r="C33" t="s">
        <v>125</v>
      </c>
      <c r="D33" s="198" t="s">
        <v>126</v>
      </c>
      <c r="E33" s="22">
        <v>2018</v>
      </c>
      <c r="F33" s="198" t="s">
        <v>125</v>
      </c>
      <c r="G33" s="22">
        <v>2013</v>
      </c>
      <c r="H33" s="198" t="s">
        <v>127</v>
      </c>
      <c r="I33" t="s">
        <v>128</v>
      </c>
      <c r="J33" s="22" t="s">
        <v>129</v>
      </c>
      <c r="K33" s="199">
        <v>3</v>
      </c>
      <c r="L33" s="86">
        <v>2</v>
      </c>
      <c r="M33" s="85">
        <v>20000</v>
      </c>
      <c r="N33" s="34" t="s">
        <v>130</v>
      </c>
    </row>
    <row r="34" spans="2:14" ht="15" customHeight="1">
      <c r="B34" s="22">
        <v>5732</v>
      </c>
      <c r="C34" t="s">
        <v>517</v>
      </c>
      <c r="D34" s="198" t="s">
        <v>131</v>
      </c>
      <c r="E34" s="22">
        <v>2182</v>
      </c>
      <c r="F34" s="198" t="s">
        <v>132</v>
      </c>
      <c r="G34" s="22">
        <v>2148</v>
      </c>
      <c r="H34" s="198" t="s">
        <v>133</v>
      </c>
      <c r="I34" t="s">
        <v>134</v>
      </c>
      <c r="J34" s="22" t="s">
        <v>443</v>
      </c>
      <c r="K34" s="199">
        <v>30</v>
      </c>
      <c r="L34" s="86">
        <v>3</v>
      </c>
      <c r="M34" s="85">
        <v>30000</v>
      </c>
      <c r="N34" s="34" t="s">
        <v>130</v>
      </c>
    </row>
    <row r="35" spans="2:14" ht="15" customHeight="1">
      <c r="B35" s="22">
        <v>5455</v>
      </c>
      <c r="C35" t="s">
        <v>311</v>
      </c>
      <c r="D35" s="198" t="s">
        <v>131</v>
      </c>
      <c r="E35" s="22">
        <v>1923</v>
      </c>
      <c r="F35" s="198" t="s">
        <v>312</v>
      </c>
      <c r="G35" s="22">
        <v>1902</v>
      </c>
      <c r="H35" s="198" t="s">
        <v>182</v>
      </c>
      <c r="I35" t="s">
        <v>183</v>
      </c>
      <c r="J35" s="22" t="s">
        <v>443</v>
      </c>
      <c r="K35" s="199">
        <v>30</v>
      </c>
      <c r="L35" s="86">
        <v>4</v>
      </c>
      <c r="M35" s="85">
        <v>30000</v>
      </c>
      <c r="N35" s="34" t="s">
        <v>130</v>
      </c>
    </row>
    <row r="36" spans="2:14" ht="15" customHeight="1">
      <c r="B36" s="22">
        <v>1861</v>
      </c>
      <c r="C36" t="s">
        <v>222</v>
      </c>
      <c r="D36" s="198" t="s">
        <v>131</v>
      </c>
      <c r="E36" s="22">
        <v>2082</v>
      </c>
      <c r="F36" s="198" t="s">
        <v>223</v>
      </c>
      <c r="G36" s="22">
        <v>2064</v>
      </c>
      <c r="H36" s="198" t="s">
        <v>196</v>
      </c>
      <c r="I36" t="s">
        <v>197</v>
      </c>
      <c r="J36" s="22" t="s">
        <v>443</v>
      </c>
      <c r="K36" s="199">
        <v>30</v>
      </c>
      <c r="L36" s="86">
        <v>5</v>
      </c>
      <c r="M36" s="85">
        <v>30000</v>
      </c>
      <c r="N36" s="34" t="s">
        <v>130</v>
      </c>
    </row>
    <row r="37" spans="2:14" ht="15" customHeight="1">
      <c r="B37" s="22">
        <v>1896</v>
      </c>
      <c r="C37" t="s">
        <v>324</v>
      </c>
      <c r="D37" s="198" t="s">
        <v>126</v>
      </c>
      <c r="E37" s="22">
        <v>1896</v>
      </c>
      <c r="F37" s="198" t="s">
        <v>324</v>
      </c>
      <c r="G37" s="22">
        <v>2200</v>
      </c>
      <c r="H37" s="198" t="s">
        <v>137</v>
      </c>
      <c r="I37" t="s">
        <v>204</v>
      </c>
      <c r="J37" s="22" t="s">
        <v>129</v>
      </c>
      <c r="K37" s="199">
        <v>30</v>
      </c>
      <c r="L37" s="86">
        <v>6</v>
      </c>
      <c r="M37" s="85">
        <v>30000</v>
      </c>
      <c r="N37" s="34" t="s">
        <v>130</v>
      </c>
    </row>
    <row r="38" spans="2:14" ht="15" customHeight="1">
      <c r="B38" s="22">
        <v>4038</v>
      </c>
      <c r="C38" t="s">
        <v>518</v>
      </c>
      <c r="D38" s="198" t="s">
        <v>131</v>
      </c>
      <c r="E38" s="22">
        <v>2097</v>
      </c>
      <c r="F38" s="198" t="s">
        <v>162</v>
      </c>
      <c r="G38" s="22">
        <v>2098</v>
      </c>
      <c r="H38" s="198" t="s">
        <v>163</v>
      </c>
      <c r="I38" t="s">
        <v>164</v>
      </c>
      <c r="J38" s="22" t="s">
        <v>443</v>
      </c>
      <c r="K38" s="199">
        <v>33</v>
      </c>
      <c r="L38" s="86">
        <v>7</v>
      </c>
      <c r="M38" s="85">
        <v>33000</v>
      </c>
      <c r="N38" s="34" t="s">
        <v>130</v>
      </c>
    </row>
    <row r="39" spans="2:14" ht="15" customHeight="1">
      <c r="B39" s="22">
        <v>1899</v>
      </c>
      <c r="C39" t="s">
        <v>233</v>
      </c>
      <c r="D39" s="198" t="s">
        <v>126</v>
      </c>
      <c r="E39" s="22">
        <v>1899</v>
      </c>
      <c r="F39" s="198" t="s">
        <v>233</v>
      </c>
      <c r="G39" s="22">
        <v>2098</v>
      </c>
      <c r="H39" s="198" t="s">
        <v>163</v>
      </c>
      <c r="I39" t="s">
        <v>234</v>
      </c>
      <c r="J39" s="22" t="s">
        <v>129</v>
      </c>
      <c r="K39" s="199">
        <v>38</v>
      </c>
      <c r="L39" s="86">
        <v>8</v>
      </c>
      <c r="M39" s="85">
        <v>38000</v>
      </c>
      <c r="N39" s="34" t="s">
        <v>130</v>
      </c>
    </row>
    <row r="40" spans="2:14" ht="15" customHeight="1">
      <c r="B40" s="22">
        <v>2046</v>
      </c>
      <c r="C40" t="s">
        <v>208</v>
      </c>
      <c r="D40" s="198" t="s">
        <v>126</v>
      </c>
      <c r="E40" s="22">
        <v>2046</v>
      </c>
      <c r="F40" s="198" t="s">
        <v>208</v>
      </c>
      <c r="G40" s="22">
        <v>2025</v>
      </c>
      <c r="H40" s="198" t="s">
        <v>145</v>
      </c>
      <c r="I40" t="s">
        <v>146</v>
      </c>
      <c r="J40" s="22" t="s">
        <v>129</v>
      </c>
      <c r="K40" s="199">
        <v>30</v>
      </c>
      <c r="L40" s="86">
        <v>9</v>
      </c>
      <c r="M40" s="85">
        <v>30000</v>
      </c>
      <c r="N40" s="34" t="s">
        <v>130</v>
      </c>
    </row>
    <row r="41" spans="2:14" ht="15" customHeight="1">
      <c r="B41" s="22">
        <v>2146</v>
      </c>
      <c r="C41" t="s">
        <v>140</v>
      </c>
      <c r="D41" s="198" t="s">
        <v>126</v>
      </c>
      <c r="E41" s="22">
        <v>2146</v>
      </c>
      <c r="F41" s="198" t="s">
        <v>140</v>
      </c>
      <c r="G41" s="22">
        <v>2117</v>
      </c>
      <c r="H41" s="198" t="s">
        <v>141</v>
      </c>
      <c r="I41" t="s">
        <v>142</v>
      </c>
      <c r="J41" s="22" t="s">
        <v>143</v>
      </c>
      <c r="K41" s="199">
        <v>793</v>
      </c>
      <c r="L41" s="86">
        <v>10</v>
      </c>
      <c r="M41" s="85">
        <v>793000</v>
      </c>
      <c r="N41" s="34" t="s">
        <v>130</v>
      </c>
    </row>
    <row r="42" spans="2:14" ht="15" customHeight="1">
      <c r="B42" s="22">
        <v>2012</v>
      </c>
      <c r="C42" t="s">
        <v>228</v>
      </c>
      <c r="D42" s="198" t="s">
        <v>126</v>
      </c>
      <c r="E42" s="22">
        <v>2012</v>
      </c>
      <c r="F42" s="198" t="s">
        <v>228</v>
      </c>
      <c r="G42" s="22">
        <v>2007</v>
      </c>
      <c r="H42" s="198" t="s">
        <v>229</v>
      </c>
      <c r="I42" t="s">
        <v>230</v>
      </c>
      <c r="J42" s="22" t="s">
        <v>129</v>
      </c>
      <c r="K42" s="199">
        <v>21</v>
      </c>
      <c r="L42" s="86">
        <v>11</v>
      </c>
      <c r="M42" s="85">
        <v>21000</v>
      </c>
      <c r="N42" s="34" t="s">
        <v>130</v>
      </c>
    </row>
    <row r="43" spans="2:14" ht="15" customHeight="1">
      <c r="B43" s="22">
        <v>2204</v>
      </c>
      <c r="C43" t="s">
        <v>152</v>
      </c>
      <c r="D43" s="198" t="s">
        <v>126</v>
      </c>
      <c r="E43" s="22">
        <v>2204</v>
      </c>
      <c r="F43" s="198" t="s">
        <v>152</v>
      </c>
      <c r="G43" s="22">
        <v>2200</v>
      </c>
      <c r="H43" s="198" t="s">
        <v>137</v>
      </c>
      <c r="I43" t="s">
        <v>138</v>
      </c>
      <c r="J43" s="22" t="s">
        <v>129</v>
      </c>
      <c r="K43" s="199">
        <v>210</v>
      </c>
      <c r="L43" s="86">
        <v>12</v>
      </c>
      <c r="M43" s="85">
        <v>210000</v>
      </c>
      <c r="N43" s="34" t="s">
        <v>130</v>
      </c>
    </row>
    <row r="44" spans="2:14" ht="15" customHeight="1">
      <c r="B44" s="22">
        <v>4058</v>
      </c>
      <c r="C44" t="s">
        <v>213</v>
      </c>
      <c r="D44" s="198" t="s">
        <v>131</v>
      </c>
      <c r="E44" s="22">
        <v>2083</v>
      </c>
      <c r="F44" s="198" t="s">
        <v>214</v>
      </c>
      <c r="G44" s="22">
        <v>2064</v>
      </c>
      <c r="H44" s="198" t="s">
        <v>196</v>
      </c>
      <c r="I44" t="s">
        <v>197</v>
      </c>
      <c r="J44" s="22" t="s">
        <v>443</v>
      </c>
      <c r="K44" s="199">
        <v>37</v>
      </c>
      <c r="L44" s="86">
        <v>13</v>
      </c>
      <c r="M44" s="85">
        <v>37000</v>
      </c>
      <c r="N44" s="34" t="s">
        <v>130</v>
      </c>
    </row>
    <row r="45" spans="2:14" ht="15" customHeight="1">
      <c r="B45" s="22">
        <v>2045</v>
      </c>
      <c r="C45" t="s">
        <v>258</v>
      </c>
      <c r="D45" s="198" t="s">
        <v>126</v>
      </c>
      <c r="E45" s="22">
        <v>2045</v>
      </c>
      <c r="F45" s="198" t="s">
        <v>258</v>
      </c>
      <c r="G45" s="22">
        <v>2025</v>
      </c>
      <c r="H45" s="198" t="s">
        <v>145</v>
      </c>
      <c r="I45" t="s">
        <v>146</v>
      </c>
      <c r="J45" s="22" t="s">
        <v>129</v>
      </c>
      <c r="K45" s="199">
        <v>32</v>
      </c>
      <c r="L45" s="86">
        <v>14</v>
      </c>
      <c r="M45" s="85">
        <v>32000</v>
      </c>
      <c r="N45" s="34" t="s">
        <v>130</v>
      </c>
    </row>
    <row r="46" spans="2:14" ht="15" customHeight="1">
      <c r="B46" s="22">
        <v>2193</v>
      </c>
      <c r="C46" t="s">
        <v>215</v>
      </c>
      <c r="D46" s="198" t="s">
        <v>126</v>
      </c>
      <c r="E46" s="22">
        <v>2193</v>
      </c>
      <c r="F46" s="198" t="s">
        <v>215</v>
      </c>
      <c r="G46" s="22">
        <v>2117</v>
      </c>
      <c r="H46" s="198" t="s">
        <v>141</v>
      </c>
      <c r="I46" t="s">
        <v>188</v>
      </c>
      <c r="J46" s="22" t="s">
        <v>129</v>
      </c>
      <c r="K46" s="199">
        <v>30</v>
      </c>
      <c r="L46" s="86">
        <v>15</v>
      </c>
      <c r="M46" s="85">
        <v>30000</v>
      </c>
      <c r="N46" s="34" t="s">
        <v>130</v>
      </c>
    </row>
    <row r="47" spans="2:14" ht="15" customHeight="1">
      <c r="B47" s="22">
        <v>4745</v>
      </c>
      <c r="C47" t="s">
        <v>418</v>
      </c>
      <c r="D47" s="198" t="s">
        <v>131</v>
      </c>
      <c r="E47" s="22">
        <v>1925</v>
      </c>
      <c r="F47" s="198" t="s">
        <v>323</v>
      </c>
      <c r="G47" s="22">
        <v>1902</v>
      </c>
      <c r="H47" s="198" t="s">
        <v>182</v>
      </c>
      <c r="I47" t="s">
        <v>183</v>
      </c>
      <c r="J47" s="22" t="s">
        <v>443</v>
      </c>
      <c r="K47" s="199">
        <v>31</v>
      </c>
      <c r="L47" s="86">
        <v>16</v>
      </c>
      <c r="M47" s="85">
        <v>31000</v>
      </c>
      <c r="N47" s="34" t="s">
        <v>130</v>
      </c>
    </row>
    <row r="48" spans="2:14" ht="15" customHeight="1">
      <c r="B48" s="22">
        <v>2255</v>
      </c>
      <c r="C48" t="s">
        <v>201</v>
      </c>
      <c r="D48" s="198" t="s">
        <v>126</v>
      </c>
      <c r="E48" s="22">
        <v>2255</v>
      </c>
      <c r="F48" s="198" t="s">
        <v>201</v>
      </c>
      <c r="G48" s="22">
        <v>2117</v>
      </c>
      <c r="H48" s="198" t="s">
        <v>141</v>
      </c>
      <c r="I48" t="s">
        <v>202</v>
      </c>
      <c r="J48" s="22" t="s">
        <v>129</v>
      </c>
      <c r="K48" s="199">
        <v>127</v>
      </c>
      <c r="L48" s="86">
        <v>17</v>
      </c>
      <c r="M48" s="85">
        <v>127000</v>
      </c>
      <c r="N48" s="34" t="s">
        <v>130</v>
      </c>
    </row>
    <row r="49" spans="2:14" ht="15" customHeight="1">
      <c r="B49" s="22">
        <v>1999</v>
      </c>
      <c r="C49" t="s">
        <v>251</v>
      </c>
      <c r="D49" s="198" t="s">
        <v>126</v>
      </c>
      <c r="E49" s="22">
        <v>1999</v>
      </c>
      <c r="F49" s="198" t="s">
        <v>251</v>
      </c>
      <c r="G49" s="22">
        <v>1980</v>
      </c>
      <c r="H49" s="198" t="s">
        <v>178</v>
      </c>
      <c r="I49" t="s">
        <v>179</v>
      </c>
      <c r="J49" s="22" t="s">
        <v>129</v>
      </c>
      <c r="K49" s="199">
        <v>54</v>
      </c>
      <c r="L49" s="86">
        <v>18</v>
      </c>
      <c r="M49" s="85">
        <v>54000</v>
      </c>
      <c r="N49" s="34" t="s">
        <v>130</v>
      </c>
    </row>
    <row r="50" spans="2:14" ht="15" customHeight="1">
      <c r="B50" s="22">
        <v>2217</v>
      </c>
      <c r="C50" t="s">
        <v>351</v>
      </c>
      <c r="D50" s="198" t="s">
        <v>126</v>
      </c>
      <c r="E50" s="22">
        <v>2217</v>
      </c>
      <c r="F50" s="198" t="s">
        <v>351</v>
      </c>
      <c r="G50" s="22">
        <v>2200</v>
      </c>
      <c r="H50" s="198" t="s">
        <v>137</v>
      </c>
      <c r="I50" t="s">
        <v>307</v>
      </c>
      <c r="J50" s="22" t="s">
        <v>129</v>
      </c>
      <c r="K50" s="199">
        <v>58</v>
      </c>
      <c r="L50" s="86">
        <v>19</v>
      </c>
      <c r="M50" s="85">
        <v>58000</v>
      </c>
      <c r="N50" s="34" t="s">
        <v>130</v>
      </c>
    </row>
    <row r="51" spans="2:14" ht="15" customHeight="1">
      <c r="B51" s="22">
        <v>2093</v>
      </c>
      <c r="C51" t="s">
        <v>245</v>
      </c>
      <c r="D51" s="198" t="s">
        <v>126</v>
      </c>
      <c r="E51" s="22">
        <v>2093</v>
      </c>
      <c r="F51" s="198" t="s">
        <v>245</v>
      </c>
      <c r="G51" s="22">
        <v>2064</v>
      </c>
      <c r="H51" s="198" t="s">
        <v>196</v>
      </c>
      <c r="I51" t="s">
        <v>197</v>
      </c>
      <c r="J51" s="22" t="s">
        <v>129</v>
      </c>
      <c r="K51" s="199">
        <v>73</v>
      </c>
      <c r="L51" s="86">
        <v>20</v>
      </c>
      <c r="M51" s="85">
        <v>73000</v>
      </c>
      <c r="N51" s="34" t="s">
        <v>130</v>
      </c>
    </row>
    <row r="52" spans="2:14" ht="15" customHeight="1">
      <c r="B52" s="22">
        <v>2182</v>
      </c>
      <c r="C52" t="s">
        <v>132</v>
      </c>
      <c r="D52" s="198" t="s">
        <v>126</v>
      </c>
      <c r="E52" s="22">
        <v>2182</v>
      </c>
      <c r="F52" s="198" t="s">
        <v>132</v>
      </c>
      <c r="G52" s="22">
        <v>2148</v>
      </c>
      <c r="H52" s="198" t="s">
        <v>133</v>
      </c>
      <c r="I52" t="s">
        <v>134</v>
      </c>
      <c r="J52" s="22" t="s">
        <v>143</v>
      </c>
      <c r="K52" s="199">
        <v>1000</v>
      </c>
      <c r="L52" s="86">
        <v>21</v>
      </c>
      <c r="M52" s="85">
        <v>1000000</v>
      </c>
      <c r="N52" s="34" t="s">
        <v>130</v>
      </c>
    </row>
    <row r="53" spans="2:14" ht="15" customHeight="1">
      <c r="B53" s="22">
        <v>2053</v>
      </c>
      <c r="C53" t="s">
        <v>159</v>
      </c>
      <c r="D53" s="198" t="s">
        <v>126</v>
      </c>
      <c r="E53" s="22">
        <v>2053</v>
      </c>
      <c r="F53" s="198" t="s">
        <v>159</v>
      </c>
      <c r="G53" s="22">
        <v>2049</v>
      </c>
      <c r="H53" s="198" t="s">
        <v>160</v>
      </c>
      <c r="I53" t="s">
        <v>161</v>
      </c>
      <c r="J53" s="22" t="s">
        <v>143</v>
      </c>
      <c r="K53" s="199">
        <v>399</v>
      </c>
      <c r="L53" s="86">
        <v>22</v>
      </c>
      <c r="M53" s="85">
        <v>399000</v>
      </c>
      <c r="N53" s="34" t="s">
        <v>130</v>
      </c>
    </row>
    <row r="54" spans="2:14" ht="15" customHeight="1">
      <c r="B54" s="22">
        <v>2253</v>
      </c>
      <c r="C54" t="s">
        <v>240</v>
      </c>
      <c r="D54" s="198" t="s">
        <v>126</v>
      </c>
      <c r="E54" s="22">
        <v>2253</v>
      </c>
      <c r="F54" s="198" t="s">
        <v>240</v>
      </c>
      <c r="G54" s="22">
        <v>2117</v>
      </c>
      <c r="H54" s="198" t="s">
        <v>141</v>
      </c>
      <c r="I54" t="s">
        <v>202</v>
      </c>
      <c r="J54" s="22" t="s">
        <v>129</v>
      </c>
      <c r="K54" s="199">
        <v>127</v>
      </c>
      <c r="L54" s="86">
        <v>23</v>
      </c>
      <c r="M54" s="85">
        <v>127000</v>
      </c>
      <c r="N54" s="34" t="s">
        <v>130</v>
      </c>
    </row>
    <row r="55" spans="2:14" ht="15" customHeight="1">
      <c r="B55" s="22">
        <v>2262</v>
      </c>
      <c r="C55" t="s">
        <v>382</v>
      </c>
      <c r="D55" s="198" t="s">
        <v>126</v>
      </c>
      <c r="E55" s="22">
        <v>2262</v>
      </c>
      <c r="F55" s="198" t="s">
        <v>382</v>
      </c>
      <c r="G55" s="22">
        <v>2230</v>
      </c>
      <c r="H55" s="198" t="s">
        <v>156</v>
      </c>
      <c r="I55" t="s">
        <v>267</v>
      </c>
      <c r="J55" s="22" t="s">
        <v>129</v>
      </c>
      <c r="K55" s="199">
        <v>65</v>
      </c>
      <c r="L55" s="86">
        <v>24</v>
      </c>
      <c r="M55" s="85">
        <v>65000</v>
      </c>
      <c r="N55" s="34" t="s">
        <v>130</v>
      </c>
    </row>
    <row r="56" spans="2:14" ht="15" customHeight="1">
      <c r="B56" s="22">
        <v>3361</v>
      </c>
      <c r="C56" t="s">
        <v>371</v>
      </c>
      <c r="D56" s="198" t="s">
        <v>131</v>
      </c>
      <c r="E56" s="22">
        <v>2097</v>
      </c>
      <c r="F56" s="198" t="s">
        <v>162</v>
      </c>
      <c r="G56" s="22">
        <v>2098</v>
      </c>
      <c r="H56" s="198" t="s">
        <v>163</v>
      </c>
      <c r="I56" t="s">
        <v>164</v>
      </c>
      <c r="J56" s="22" t="s">
        <v>443</v>
      </c>
      <c r="K56" s="199">
        <v>30</v>
      </c>
      <c r="L56" s="86">
        <v>25</v>
      </c>
      <c r="M56" s="85">
        <v>30000</v>
      </c>
      <c r="N56" s="34" t="s">
        <v>130</v>
      </c>
    </row>
    <row r="57" spans="2:14" ht="15" customHeight="1">
      <c r="B57" s="22">
        <v>2210</v>
      </c>
      <c r="C57" t="s">
        <v>166</v>
      </c>
      <c r="D57" s="198" t="s">
        <v>126</v>
      </c>
      <c r="E57" s="22">
        <v>2210</v>
      </c>
      <c r="F57" s="198" t="s">
        <v>166</v>
      </c>
      <c r="G57" s="22">
        <v>2200</v>
      </c>
      <c r="H57" s="198" t="s">
        <v>137</v>
      </c>
      <c r="I57" t="s">
        <v>138</v>
      </c>
      <c r="J57" s="22" t="s">
        <v>129</v>
      </c>
      <c r="K57" s="199">
        <v>30</v>
      </c>
      <c r="L57" s="86">
        <v>26</v>
      </c>
      <c r="M57" s="85">
        <v>30000</v>
      </c>
      <c r="N57" s="34" t="s">
        <v>130</v>
      </c>
    </row>
    <row r="58" spans="2:14" ht="15" customHeight="1">
      <c r="B58" s="22">
        <v>2014</v>
      </c>
      <c r="C58" t="s">
        <v>345</v>
      </c>
      <c r="D58" s="198" t="s">
        <v>126</v>
      </c>
      <c r="E58" s="22">
        <v>2014</v>
      </c>
      <c r="F58" s="198" t="s">
        <v>345</v>
      </c>
      <c r="G58" s="22">
        <v>2013</v>
      </c>
      <c r="H58" s="198" t="s">
        <v>127</v>
      </c>
      <c r="I58" t="s">
        <v>128</v>
      </c>
      <c r="J58" s="22" t="s">
        <v>129</v>
      </c>
      <c r="K58" s="199">
        <v>105</v>
      </c>
      <c r="L58" s="86">
        <v>27</v>
      </c>
      <c r="M58" s="85">
        <v>105000</v>
      </c>
      <c r="N58" s="34" t="s">
        <v>130</v>
      </c>
    </row>
    <row r="59" spans="2:14" ht="15" customHeight="1">
      <c r="B59" s="22">
        <v>2001</v>
      </c>
      <c r="C59" t="s">
        <v>227</v>
      </c>
      <c r="D59" s="198" t="s">
        <v>126</v>
      </c>
      <c r="E59" s="22">
        <v>2001</v>
      </c>
      <c r="F59" s="198" t="s">
        <v>227</v>
      </c>
      <c r="G59" s="22">
        <v>1949</v>
      </c>
      <c r="H59" s="198" t="s">
        <v>217</v>
      </c>
      <c r="I59" t="s">
        <v>179</v>
      </c>
      <c r="J59" s="22" t="s">
        <v>129</v>
      </c>
      <c r="K59" s="199">
        <v>86</v>
      </c>
      <c r="L59" s="86">
        <v>28</v>
      </c>
      <c r="M59" s="85">
        <v>86000</v>
      </c>
      <c r="N59" s="34" t="s">
        <v>130</v>
      </c>
    </row>
    <row r="60" spans="2:14" ht="15" customHeight="1">
      <c r="B60" s="22">
        <v>4391</v>
      </c>
      <c r="C60" t="s">
        <v>176</v>
      </c>
      <c r="D60" s="198" t="s">
        <v>131</v>
      </c>
      <c r="E60" s="22">
        <v>1991</v>
      </c>
      <c r="F60" s="198" t="s">
        <v>177</v>
      </c>
      <c r="G60" s="22">
        <v>1980</v>
      </c>
      <c r="H60" s="198" t="s">
        <v>178</v>
      </c>
      <c r="I60" t="s">
        <v>179</v>
      </c>
      <c r="J60" s="22" t="s">
        <v>443</v>
      </c>
      <c r="K60" s="199">
        <v>30</v>
      </c>
      <c r="L60" s="86">
        <v>29</v>
      </c>
      <c r="M60" s="85">
        <v>30000</v>
      </c>
      <c r="N60" s="34" t="s">
        <v>130</v>
      </c>
    </row>
    <row r="61" spans="2:14" ht="15" customHeight="1">
      <c r="B61" s="22">
        <v>5809</v>
      </c>
      <c r="C61" t="s">
        <v>519</v>
      </c>
      <c r="D61" s="198" t="s">
        <v>520</v>
      </c>
      <c r="E61" s="22">
        <v>2009</v>
      </c>
      <c r="F61" s="198" t="s">
        <v>285</v>
      </c>
      <c r="G61" s="22">
        <v>2007</v>
      </c>
      <c r="H61" s="198" t="s">
        <v>229</v>
      </c>
      <c r="I61" t="s">
        <v>230</v>
      </c>
      <c r="J61" s="22" t="s">
        <v>443</v>
      </c>
      <c r="K61" s="199">
        <v>30</v>
      </c>
      <c r="L61" s="86">
        <v>30</v>
      </c>
      <c r="M61" s="85">
        <v>30000</v>
      </c>
      <c r="N61" s="34" t="s">
        <v>130</v>
      </c>
    </row>
    <row r="62" spans="2:14" ht="15" customHeight="1">
      <c r="B62" s="22">
        <v>1948</v>
      </c>
      <c r="C62" t="s">
        <v>304</v>
      </c>
      <c r="D62" s="198" t="s">
        <v>126</v>
      </c>
      <c r="E62" s="22">
        <v>1948</v>
      </c>
      <c r="F62" s="198" t="s">
        <v>304</v>
      </c>
      <c r="G62" s="22">
        <v>2230</v>
      </c>
      <c r="H62" s="198" t="s">
        <v>156</v>
      </c>
      <c r="I62" t="s">
        <v>296</v>
      </c>
      <c r="J62" s="22" t="s">
        <v>143</v>
      </c>
      <c r="K62" s="199">
        <v>410</v>
      </c>
      <c r="L62" s="86">
        <v>31</v>
      </c>
      <c r="M62" s="85">
        <v>410000</v>
      </c>
      <c r="N62" s="34" t="s">
        <v>130</v>
      </c>
    </row>
    <row r="63" spans="2:14" ht="15" customHeight="1">
      <c r="B63" s="22">
        <v>2257</v>
      </c>
      <c r="C63" t="s">
        <v>271</v>
      </c>
      <c r="D63" s="198" t="s">
        <v>126</v>
      </c>
      <c r="E63" s="22">
        <v>2257</v>
      </c>
      <c r="F63" s="198" t="s">
        <v>271</v>
      </c>
      <c r="G63" s="22">
        <v>2117</v>
      </c>
      <c r="H63" s="198" t="s">
        <v>141</v>
      </c>
      <c r="I63" t="s">
        <v>202</v>
      </c>
      <c r="J63" s="22" t="s">
        <v>129</v>
      </c>
      <c r="K63" s="199">
        <v>149</v>
      </c>
      <c r="L63" s="86">
        <v>32</v>
      </c>
      <c r="M63" s="85">
        <v>149000</v>
      </c>
      <c r="N63" s="34" t="s">
        <v>130</v>
      </c>
    </row>
    <row r="64" spans="2:14" ht="15" customHeight="1">
      <c r="B64" s="22">
        <v>2021</v>
      </c>
      <c r="C64" t="s">
        <v>441</v>
      </c>
      <c r="D64" s="198" t="s">
        <v>126</v>
      </c>
      <c r="E64" s="22">
        <v>2021</v>
      </c>
      <c r="F64" s="198" t="s">
        <v>441</v>
      </c>
      <c r="G64" s="22">
        <v>2013</v>
      </c>
      <c r="H64" s="198" t="s">
        <v>127</v>
      </c>
      <c r="I64" t="s">
        <v>128</v>
      </c>
      <c r="J64" s="22" t="s">
        <v>129</v>
      </c>
      <c r="K64" s="199">
        <v>5</v>
      </c>
      <c r="L64" s="86">
        <v>33</v>
      </c>
      <c r="M64" s="85">
        <v>20000</v>
      </c>
      <c r="N64" s="34" t="s">
        <v>130</v>
      </c>
    </row>
    <row r="65" spans="2:14" ht="15" customHeight="1">
      <c r="B65" s="22">
        <v>2109</v>
      </c>
      <c r="C65" t="s">
        <v>282</v>
      </c>
      <c r="D65" s="198" t="s">
        <v>126</v>
      </c>
      <c r="E65" s="22">
        <v>2109</v>
      </c>
      <c r="F65" s="198" t="s">
        <v>282</v>
      </c>
      <c r="G65" s="22">
        <v>2106</v>
      </c>
      <c r="H65" s="198" t="s">
        <v>150</v>
      </c>
      <c r="I65" t="s">
        <v>151</v>
      </c>
      <c r="J65" s="22" t="s">
        <v>129</v>
      </c>
      <c r="K65" s="199">
        <v>7</v>
      </c>
      <c r="L65" s="86">
        <v>34</v>
      </c>
      <c r="M65" s="85">
        <v>20000</v>
      </c>
      <c r="N65" s="34" t="s">
        <v>130</v>
      </c>
    </row>
    <row r="66" spans="2:14" ht="15" customHeight="1">
      <c r="B66" s="22">
        <v>2205</v>
      </c>
      <c r="C66" t="s">
        <v>169</v>
      </c>
      <c r="D66" s="198" t="s">
        <v>126</v>
      </c>
      <c r="E66" s="22">
        <v>2205</v>
      </c>
      <c r="F66" s="198" t="s">
        <v>169</v>
      </c>
      <c r="G66" s="22">
        <v>2200</v>
      </c>
      <c r="H66" s="198" t="s">
        <v>137</v>
      </c>
      <c r="I66" t="s">
        <v>138</v>
      </c>
      <c r="J66" s="22" t="s">
        <v>129</v>
      </c>
      <c r="K66" s="199">
        <v>227</v>
      </c>
      <c r="L66" s="86">
        <v>35</v>
      </c>
      <c r="M66" s="85">
        <v>227000</v>
      </c>
      <c r="N66" s="34" t="s">
        <v>130</v>
      </c>
    </row>
    <row r="67" spans="2:14" ht="15" customHeight="1">
      <c r="B67" s="22">
        <v>4593</v>
      </c>
      <c r="C67" t="s">
        <v>344</v>
      </c>
      <c r="D67" s="198" t="s">
        <v>131</v>
      </c>
      <c r="E67" s="22">
        <v>2048</v>
      </c>
      <c r="F67" s="198" t="s">
        <v>144</v>
      </c>
      <c r="G67" s="22">
        <v>2025</v>
      </c>
      <c r="H67" s="198" t="s">
        <v>145</v>
      </c>
      <c r="I67" t="s">
        <v>146</v>
      </c>
      <c r="J67" s="22" t="s">
        <v>443</v>
      </c>
      <c r="K67" s="199">
        <v>36</v>
      </c>
      <c r="L67" s="86">
        <v>36</v>
      </c>
      <c r="M67" s="85">
        <v>36000</v>
      </c>
      <c r="N67" s="34" t="s">
        <v>130</v>
      </c>
    </row>
    <row r="68" spans="2:14" ht="15" customHeight="1">
      <c r="B68" s="22">
        <v>5446</v>
      </c>
      <c r="C68" t="s">
        <v>521</v>
      </c>
      <c r="D68" s="198" t="s">
        <v>520</v>
      </c>
      <c r="E68" s="22">
        <v>2015</v>
      </c>
      <c r="F68" s="198" t="s">
        <v>422</v>
      </c>
      <c r="G68" s="22">
        <v>2013</v>
      </c>
      <c r="H68" s="198" t="s">
        <v>127</v>
      </c>
      <c r="I68" t="s">
        <v>128</v>
      </c>
      <c r="J68" s="22" t="s">
        <v>443</v>
      </c>
      <c r="K68" s="199">
        <v>132</v>
      </c>
      <c r="L68" s="86">
        <v>37</v>
      </c>
      <c r="M68" s="85">
        <v>132000</v>
      </c>
      <c r="N68" s="34" t="s">
        <v>130</v>
      </c>
    </row>
    <row r="69" spans="2:14" ht="15" customHeight="1">
      <c r="B69" s="22">
        <v>4802</v>
      </c>
      <c r="C69" t="s">
        <v>408</v>
      </c>
      <c r="D69" s="198" t="s">
        <v>131</v>
      </c>
      <c r="E69" s="22">
        <v>1928</v>
      </c>
      <c r="F69" s="198" t="s">
        <v>181</v>
      </c>
      <c r="G69" s="22">
        <v>1902</v>
      </c>
      <c r="H69" s="198" t="s">
        <v>182</v>
      </c>
      <c r="I69" t="s">
        <v>183</v>
      </c>
      <c r="J69" s="22" t="s">
        <v>443</v>
      </c>
      <c r="K69" s="199">
        <v>50</v>
      </c>
      <c r="L69" s="86">
        <v>38</v>
      </c>
      <c r="M69" s="85">
        <v>50000</v>
      </c>
      <c r="N69" s="34" t="s">
        <v>130</v>
      </c>
    </row>
    <row r="70" spans="2:14" ht="15" customHeight="1">
      <c r="B70" s="22">
        <v>2140</v>
      </c>
      <c r="C70" t="s">
        <v>239</v>
      </c>
      <c r="D70" s="198" t="s">
        <v>126</v>
      </c>
      <c r="E70" s="22">
        <v>2140</v>
      </c>
      <c r="F70" s="198" t="s">
        <v>239</v>
      </c>
      <c r="G70" s="22">
        <v>2117</v>
      </c>
      <c r="H70" s="198" t="s">
        <v>141</v>
      </c>
      <c r="I70" t="s">
        <v>142</v>
      </c>
      <c r="J70" s="22" t="s">
        <v>129</v>
      </c>
      <c r="K70" s="199">
        <v>104</v>
      </c>
      <c r="L70" s="86">
        <v>39</v>
      </c>
      <c r="M70" s="85">
        <v>104000</v>
      </c>
      <c r="N70" s="34" t="s">
        <v>130</v>
      </c>
    </row>
    <row r="71" spans="2:14" ht="15" customHeight="1">
      <c r="B71" s="22">
        <v>2085</v>
      </c>
      <c r="C71" t="s">
        <v>235</v>
      </c>
      <c r="D71" s="198" t="s">
        <v>126</v>
      </c>
      <c r="E71" s="22">
        <v>2085</v>
      </c>
      <c r="F71" s="198" t="s">
        <v>235</v>
      </c>
      <c r="G71" s="22">
        <v>2064</v>
      </c>
      <c r="H71" s="198" t="s">
        <v>196</v>
      </c>
      <c r="I71" t="s">
        <v>197</v>
      </c>
      <c r="J71" s="22" t="s">
        <v>129</v>
      </c>
      <c r="K71" s="199">
        <v>30</v>
      </c>
      <c r="L71" s="86">
        <v>40</v>
      </c>
      <c r="M71" s="85">
        <v>30000</v>
      </c>
      <c r="N71" s="34" t="s">
        <v>130</v>
      </c>
    </row>
    <row r="72" spans="2:14" ht="15" customHeight="1">
      <c r="B72" s="22">
        <v>4230</v>
      </c>
      <c r="C72" t="s">
        <v>147</v>
      </c>
      <c r="D72" s="198" t="s">
        <v>131</v>
      </c>
      <c r="E72" s="22">
        <v>2146</v>
      </c>
      <c r="F72" s="198" t="s">
        <v>140</v>
      </c>
      <c r="G72" s="22">
        <v>2117</v>
      </c>
      <c r="H72" s="198" t="s">
        <v>141</v>
      </c>
      <c r="I72" t="s">
        <v>142</v>
      </c>
      <c r="J72" s="22" t="s">
        <v>443</v>
      </c>
      <c r="K72" s="199">
        <v>30</v>
      </c>
      <c r="L72" s="86">
        <v>41</v>
      </c>
      <c r="M72" s="85">
        <v>30000</v>
      </c>
      <c r="N72" s="34" t="s">
        <v>130</v>
      </c>
    </row>
    <row r="73" spans="2:14" ht="15" customHeight="1">
      <c r="B73" s="22">
        <v>2181</v>
      </c>
      <c r="C73" t="s">
        <v>158</v>
      </c>
      <c r="D73" s="198" t="s">
        <v>126</v>
      </c>
      <c r="E73" s="22">
        <v>2181</v>
      </c>
      <c r="F73" s="198" t="s">
        <v>158</v>
      </c>
      <c r="G73" s="22">
        <v>2148</v>
      </c>
      <c r="H73" s="198" t="s">
        <v>133</v>
      </c>
      <c r="I73" t="s">
        <v>134</v>
      </c>
      <c r="J73" s="22" t="s">
        <v>143</v>
      </c>
      <c r="K73" s="199">
        <v>415</v>
      </c>
      <c r="L73" s="86">
        <v>42</v>
      </c>
      <c r="M73" s="85">
        <v>415000</v>
      </c>
      <c r="N73" s="34" t="s">
        <v>130</v>
      </c>
    </row>
    <row r="74" spans="2:14" ht="15" customHeight="1">
      <c r="B74" s="22">
        <v>2147</v>
      </c>
      <c r="C74" t="s">
        <v>170</v>
      </c>
      <c r="D74" s="198" t="s">
        <v>126</v>
      </c>
      <c r="E74" s="22">
        <v>2147</v>
      </c>
      <c r="F74" s="198" t="s">
        <v>170</v>
      </c>
      <c r="G74" s="22">
        <v>2200</v>
      </c>
      <c r="H74" s="198" t="s">
        <v>137</v>
      </c>
      <c r="I74" t="s">
        <v>171</v>
      </c>
      <c r="J74" s="22" t="s">
        <v>129</v>
      </c>
      <c r="K74" s="199">
        <v>333</v>
      </c>
      <c r="L74" s="86">
        <v>43</v>
      </c>
      <c r="M74" s="85">
        <v>333000</v>
      </c>
      <c r="N74" s="34" t="s">
        <v>130</v>
      </c>
    </row>
    <row r="75" spans="2:14" ht="15" customHeight="1">
      <c r="B75" s="22">
        <v>1994</v>
      </c>
      <c r="C75" t="s">
        <v>237</v>
      </c>
      <c r="D75" s="198" t="s">
        <v>126</v>
      </c>
      <c r="E75" s="22">
        <v>1994</v>
      </c>
      <c r="F75" s="198" t="s">
        <v>237</v>
      </c>
      <c r="G75" s="22">
        <v>1980</v>
      </c>
      <c r="H75" s="198" t="s">
        <v>178</v>
      </c>
      <c r="I75" t="s">
        <v>179</v>
      </c>
      <c r="J75" s="22" t="s">
        <v>129</v>
      </c>
      <c r="K75" s="199">
        <v>210</v>
      </c>
      <c r="L75" s="86">
        <v>44</v>
      </c>
      <c r="M75" s="85">
        <v>210000</v>
      </c>
      <c r="N75" s="34" t="s">
        <v>130</v>
      </c>
    </row>
    <row r="76" spans="2:14" ht="15" customHeight="1">
      <c r="B76" s="22">
        <v>1927</v>
      </c>
      <c r="C76" t="s">
        <v>397</v>
      </c>
      <c r="D76" s="198" t="s">
        <v>126</v>
      </c>
      <c r="E76" s="22">
        <v>1927</v>
      </c>
      <c r="F76" s="198" t="s">
        <v>397</v>
      </c>
      <c r="G76" s="22">
        <v>1902</v>
      </c>
      <c r="H76" s="198" t="s">
        <v>182</v>
      </c>
      <c r="I76" t="s">
        <v>183</v>
      </c>
      <c r="J76" s="22" t="s">
        <v>129</v>
      </c>
      <c r="K76" s="199">
        <v>93</v>
      </c>
      <c r="L76" s="86">
        <v>45</v>
      </c>
      <c r="M76" s="85">
        <v>93000</v>
      </c>
      <c r="N76" s="34" t="s">
        <v>130</v>
      </c>
    </row>
    <row r="77" spans="2:14" ht="15" customHeight="1">
      <c r="B77" s="22">
        <v>2039</v>
      </c>
      <c r="C77" t="s">
        <v>174</v>
      </c>
      <c r="D77" s="198" t="s">
        <v>126</v>
      </c>
      <c r="E77" s="22">
        <v>2039</v>
      </c>
      <c r="F77" s="198" t="s">
        <v>174</v>
      </c>
      <c r="G77" s="22">
        <v>2025</v>
      </c>
      <c r="H77" s="198" t="s">
        <v>145</v>
      </c>
      <c r="I77" t="s">
        <v>146</v>
      </c>
      <c r="J77" s="22" t="s">
        <v>129</v>
      </c>
      <c r="K77" s="199">
        <v>335</v>
      </c>
      <c r="L77" s="86">
        <v>46</v>
      </c>
      <c r="M77" s="85">
        <v>335000</v>
      </c>
      <c r="N77" s="34" t="s">
        <v>130</v>
      </c>
    </row>
    <row r="78" spans="2:14" ht="15" customHeight="1">
      <c r="B78" s="22">
        <v>2043</v>
      </c>
      <c r="C78" t="s">
        <v>168</v>
      </c>
      <c r="D78" s="198" t="s">
        <v>126</v>
      </c>
      <c r="E78" s="22">
        <v>2043</v>
      </c>
      <c r="F78" s="198" t="s">
        <v>168</v>
      </c>
      <c r="G78" s="22">
        <v>2025</v>
      </c>
      <c r="H78" s="198" t="s">
        <v>145</v>
      </c>
      <c r="I78" t="s">
        <v>146</v>
      </c>
      <c r="J78" s="22" t="s">
        <v>143</v>
      </c>
      <c r="K78" s="199">
        <v>610</v>
      </c>
      <c r="L78" s="86">
        <v>47</v>
      </c>
      <c r="M78" s="85">
        <v>610000</v>
      </c>
      <c r="N78" s="34" t="s">
        <v>130</v>
      </c>
    </row>
    <row r="79" spans="2:14" ht="15" customHeight="1">
      <c r="B79" s="22">
        <v>2142</v>
      </c>
      <c r="C79" t="s">
        <v>172</v>
      </c>
      <c r="D79" s="198" t="s">
        <v>126</v>
      </c>
      <c r="E79" s="22">
        <v>2142</v>
      </c>
      <c r="F79" s="198" t="s">
        <v>172</v>
      </c>
      <c r="G79" s="22">
        <v>2117</v>
      </c>
      <c r="H79" s="198" t="s">
        <v>141</v>
      </c>
      <c r="I79" t="s">
        <v>142</v>
      </c>
      <c r="J79" s="22" t="s">
        <v>173</v>
      </c>
      <c r="K79" s="199">
        <v>1000</v>
      </c>
      <c r="L79" s="86">
        <v>48</v>
      </c>
      <c r="M79" s="85">
        <v>1000000</v>
      </c>
      <c r="N79" s="34" t="s">
        <v>130</v>
      </c>
    </row>
    <row r="80" spans="2:14" ht="15" customHeight="1">
      <c r="B80" s="22">
        <v>1895</v>
      </c>
      <c r="C80" t="s">
        <v>203</v>
      </c>
      <c r="D80" s="198" t="s">
        <v>126</v>
      </c>
      <c r="E80" s="22">
        <v>1895</v>
      </c>
      <c r="F80" s="198" t="s">
        <v>203</v>
      </c>
      <c r="G80" s="22">
        <v>2106</v>
      </c>
      <c r="H80" s="198" t="s">
        <v>150</v>
      </c>
      <c r="I80" t="s">
        <v>204</v>
      </c>
      <c r="J80" s="22" t="s">
        <v>129</v>
      </c>
      <c r="K80" s="199">
        <v>30</v>
      </c>
      <c r="L80" s="86">
        <v>49</v>
      </c>
      <c r="M80" s="85">
        <v>30000</v>
      </c>
      <c r="N80" s="34" t="s">
        <v>130</v>
      </c>
    </row>
    <row r="81" spans="2:14" ht="15" customHeight="1">
      <c r="B81" s="22">
        <v>2002</v>
      </c>
      <c r="C81" t="s">
        <v>275</v>
      </c>
      <c r="D81" s="198" t="s">
        <v>126</v>
      </c>
      <c r="E81" s="22">
        <v>2002</v>
      </c>
      <c r="F81" s="198" t="s">
        <v>275</v>
      </c>
      <c r="G81" s="22">
        <v>1980</v>
      </c>
      <c r="H81" s="198" t="s">
        <v>178</v>
      </c>
      <c r="I81" t="s">
        <v>179</v>
      </c>
      <c r="J81" s="22" t="s">
        <v>129</v>
      </c>
      <c r="K81" s="199">
        <v>190</v>
      </c>
      <c r="L81" s="86">
        <v>50</v>
      </c>
      <c r="M81" s="85">
        <v>190000</v>
      </c>
      <c r="N81" s="34" t="s">
        <v>130</v>
      </c>
    </row>
    <row r="82" spans="2:14" ht="15" customHeight="1">
      <c r="B82" s="22">
        <v>3490</v>
      </c>
      <c r="C82" t="s">
        <v>210</v>
      </c>
      <c r="D82" s="198" t="s">
        <v>131</v>
      </c>
      <c r="E82" s="22">
        <v>2182</v>
      </c>
      <c r="F82" s="198" t="s">
        <v>132</v>
      </c>
      <c r="G82" s="22">
        <v>2148</v>
      </c>
      <c r="H82" s="198" t="s">
        <v>133</v>
      </c>
      <c r="I82" t="s">
        <v>134</v>
      </c>
      <c r="J82" s="22" t="s">
        <v>443</v>
      </c>
      <c r="K82" s="199">
        <v>84</v>
      </c>
      <c r="L82" s="86">
        <v>51</v>
      </c>
      <c r="M82" s="85">
        <v>84000</v>
      </c>
      <c r="N82" s="34" t="s">
        <v>130</v>
      </c>
    </row>
    <row r="83" spans="2:14" ht="15" customHeight="1">
      <c r="B83" s="22">
        <v>2099</v>
      </c>
      <c r="C83" t="s">
        <v>321</v>
      </c>
      <c r="D83" s="198" t="s">
        <v>126</v>
      </c>
      <c r="E83" s="22">
        <v>2099</v>
      </c>
      <c r="F83" s="198" t="s">
        <v>321</v>
      </c>
      <c r="G83" s="22">
        <v>2098</v>
      </c>
      <c r="H83" s="198" t="s">
        <v>163</v>
      </c>
      <c r="I83" t="s">
        <v>254</v>
      </c>
      <c r="J83" s="22" t="s">
        <v>129</v>
      </c>
      <c r="K83" s="199">
        <v>124</v>
      </c>
      <c r="L83" s="86">
        <v>52</v>
      </c>
      <c r="M83" s="85">
        <v>124000</v>
      </c>
      <c r="N83" s="34" t="s">
        <v>130</v>
      </c>
    </row>
    <row r="84" spans="2:14" ht="15" customHeight="1">
      <c r="B84" s="22">
        <v>5205</v>
      </c>
      <c r="C84" t="s">
        <v>522</v>
      </c>
      <c r="D84" s="198" t="s">
        <v>131</v>
      </c>
      <c r="E84" s="22">
        <v>2048</v>
      </c>
      <c r="F84" s="198" t="s">
        <v>144</v>
      </c>
      <c r="G84" s="22">
        <v>2025</v>
      </c>
      <c r="H84" s="198" t="s">
        <v>145</v>
      </c>
      <c r="I84" t="s">
        <v>146</v>
      </c>
      <c r="J84" s="22" t="s">
        <v>443</v>
      </c>
      <c r="K84" s="199">
        <v>69</v>
      </c>
      <c r="L84" s="86">
        <v>53</v>
      </c>
      <c r="M84" s="85">
        <v>69000</v>
      </c>
      <c r="N84" s="34" t="s">
        <v>130</v>
      </c>
    </row>
    <row r="85" spans="2:14" ht="15" customHeight="1">
      <c r="B85" s="22">
        <v>2183</v>
      </c>
      <c r="C85" t="s">
        <v>231</v>
      </c>
      <c r="D85" s="198" t="s">
        <v>126</v>
      </c>
      <c r="E85" s="22">
        <v>2183</v>
      </c>
      <c r="F85" s="198" t="s">
        <v>231</v>
      </c>
      <c r="G85" s="22">
        <v>2148</v>
      </c>
      <c r="H85" s="198" t="s">
        <v>133</v>
      </c>
      <c r="I85" t="s">
        <v>134</v>
      </c>
      <c r="J85" s="22" t="s">
        <v>173</v>
      </c>
      <c r="K85" s="199">
        <v>1000</v>
      </c>
      <c r="L85" s="86">
        <v>54</v>
      </c>
      <c r="M85" s="85">
        <v>1000000</v>
      </c>
      <c r="N85" s="34" t="s">
        <v>130</v>
      </c>
    </row>
    <row r="86" spans="2:14" ht="15" customHeight="1">
      <c r="B86" s="22">
        <v>2241</v>
      </c>
      <c r="C86" t="s">
        <v>175</v>
      </c>
      <c r="D86" s="198" t="s">
        <v>126</v>
      </c>
      <c r="E86" s="22">
        <v>2241</v>
      </c>
      <c r="F86" s="198" t="s">
        <v>175</v>
      </c>
      <c r="G86" s="22">
        <v>2230</v>
      </c>
      <c r="H86" s="198" t="s">
        <v>156</v>
      </c>
      <c r="I86" t="s">
        <v>157</v>
      </c>
      <c r="J86" s="22" t="s">
        <v>143</v>
      </c>
      <c r="K86" s="199">
        <v>863</v>
      </c>
      <c r="L86" s="86">
        <v>55</v>
      </c>
      <c r="M86" s="85">
        <v>863000</v>
      </c>
      <c r="N86" s="34" t="s">
        <v>130</v>
      </c>
    </row>
    <row r="87" spans="2:14" ht="15" customHeight="1">
      <c r="B87" s="22">
        <v>2088</v>
      </c>
      <c r="C87" t="s">
        <v>224</v>
      </c>
      <c r="D87" s="198" t="s">
        <v>126</v>
      </c>
      <c r="E87" s="22">
        <v>2088</v>
      </c>
      <c r="F87" s="198" t="s">
        <v>224</v>
      </c>
      <c r="G87" s="22">
        <v>2064</v>
      </c>
      <c r="H87" s="198" t="s">
        <v>196</v>
      </c>
      <c r="I87" t="s">
        <v>197</v>
      </c>
      <c r="J87" s="22" t="s">
        <v>143</v>
      </c>
      <c r="K87" s="199">
        <v>739</v>
      </c>
      <c r="L87" s="86">
        <v>56</v>
      </c>
      <c r="M87" s="85">
        <v>739000</v>
      </c>
      <c r="N87" s="34" t="s">
        <v>130</v>
      </c>
    </row>
    <row r="88" spans="2:14" ht="15" customHeight="1">
      <c r="B88" s="22">
        <v>5063</v>
      </c>
      <c r="C88" t="s">
        <v>300</v>
      </c>
      <c r="D88" s="198" t="s">
        <v>131</v>
      </c>
      <c r="E88" s="22">
        <v>2055</v>
      </c>
      <c r="F88" s="198" t="s">
        <v>220</v>
      </c>
      <c r="G88" s="22">
        <v>2025</v>
      </c>
      <c r="H88" s="198" t="s">
        <v>145</v>
      </c>
      <c r="I88" t="s">
        <v>221</v>
      </c>
      <c r="J88" s="22" t="s">
        <v>443</v>
      </c>
      <c r="K88" s="199">
        <v>32</v>
      </c>
      <c r="L88" s="86">
        <v>57</v>
      </c>
      <c r="M88" s="85">
        <v>32000</v>
      </c>
      <c r="N88" s="34" t="s">
        <v>130</v>
      </c>
    </row>
    <row r="89" spans="2:14" ht="15" customHeight="1">
      <c r="B89" s="22">
        <v>2141</v>
      </c>
      <c r="C89" t="s">
        <v>186</v>
      </c>
      <c r="D89" s="198" t="s">
        <v>126</v>
      </c>
      <c r="E89" s="22">
        <v>2141</v>
      </c>
      <c r="F89" s="198" t="s">
        <v>186</v>
      </c>
      <c r="G89" s="22">
        <v>2117</v>
      </c>
      <c r="H89" s="198" t="s">
        <v>141</v>
      </c>
      <c r="I89" t="s">
        <v>142</v>
      </c>
      <c r="J89" s="22" t="s">
        <v>129</v>
      </c>
      <c r="K89" s="199">
        <v>242</v>
      </c>
      <c r="L89" s="86">
        <v>58</v>
      </c>
      <c r="M89" s="85">
        <v>242000</v>
      </c>
      <c r="N89" s="34" t="s">
        <v>130</v>
      </c>
    </row>
    <row r="90" spans="2:14" ht="15" customHeight="1">
      <c r="B90" s="22">
        <v>2010</v>
      </c>
      <c r="C90" t="s">
        <v>262</v>
      </c>
      <c r="D90" s="198" t="s">
        <v>126</v>
      </c>
      <c r="E90" s="22">
        <v>2010</v>
      </c>
      <c r="F90" s="198" t="s">
        <v>262</v>
      </c>
      <c r="G90" s="22">
        <v>2007</v>
      </c>
      <c r="H90" s="198" t="s">
        <v>229</v>
      </c>
      <c r="I90" t="s">
        <v>230</v>
      </c>
      <c r="J90" s="22" t="s">
        <v>129</v>
      </c>
      <c r="K90" s="199">
        <v>30</v>
      </c>
      <c r="L90" s="86">
        <v>59</v>
      </c>
      <c r="M90" s="85">
        <v>30000</v>
      </c>
      <c r="N90" s="34" t="s">
        <v>130</v>
      </c>
    </row>
    <row r="91" spans="2:14" ht="15" customHeight="1">
      <c r="B91" s="22">
        <v>2091</v>
      </c>
      <c r="C91" t="s">
        <v>328</v>
      </c>
      <c r="D91" s="198" t="s">
        <v>126</v>
      </c>
      <c r="E91" s="22">
        <v>2091</v>
      </c>
      <c r="F91" s="198" t="s">
        <v>328</v>
      </c>
      <c r="G91" s="22">
        <v>2064</v>
      </c>
      <c r="H91" s="198" t="s">
        <v>196</v>
      </c>
      <c r="I91" t="s">
        <v>197</v>
      </c>
      <c r="J91" s="22" t="s">
        <v>129</v>
      </c>
      <c r="K91" s="199">
        <v>238</v>
      </c>
      <c r="L91" s="86">
        <v>60</v>
      </c>
      <c r="M91" s="85">
        <v>238000</v>
      </c>
      <c r="N91" s="34" t="s">
        <v>130</v>
      </c>
    </row>
    <row r="92" spans="2:14" ht="15" customHeight="1">
      <c r="B92" s="22">
        <v>3440</v>
      </c>
      <c r="C92" t="s">
        <v>286</v>
      </c>
      <c r="D92" s="198" t="s">
        <v>131</v>
      </c>
      <c r="E92" s="22">
        <v>1900</v>
      </c>
      <c r="F92" s="198" t="s">
        <v>287</v>
      </c>
      <c r="G92" s="22">
        <v>2098</v>
      </c>
      <c r="H92" s="198" t="s">
        <v>163</v>
      </c>
      <c r="I92" t="s">
        <v>234</v>
      </c>
      <c r="J92" s="22" t="s">
        <v>443</v>
      </c>
      <c r="K92" s="199">
        <v>30</v>
      </c>
      <c r="L92" s="86">
        <v>61</v>
      </c>
      <c r="M92" s="85">
        <v>30000</v>
      </c>
      <c r="N92" s="34" t="s">
        <v>130</v>
      </c>
    </row>
    <row r="93" spans="2:14" ht="15" customHeight="1">
      <c r="B93" s="22">
        <v>2094</v>
      </c>
      <c r="C93" t="s">
        <v>400</v>
      </c>
      <c r="D93" s="198" t="s">
        <v>126</v>
      </c>
      <c r="E93" s="22">
        <v>2094</v>
      </c>
      <c r="F93" s="198" t="s">
        <v>400</v>
      </c>
      <c r="G93" s="22">
        <v>2064</v>
      </c>
      <c r="H93" s="198" t="s">
        <v>196</v>
      </c>
      <c r="I93" t="s">
        <v>197</v>
      </c>
      <c r="J93" s="22" t="s">
        <v>129</v>
      </c>
      <c r="K93" s="199">
        <v>137</v>
      </c>
      <c r="L93" s="86">
        <v>62</v>
      </c>
      <c r="M93" s="85">
        <v>137000</v>
      </c>
      <c r="N93" s="34" t="s">
        <v>130</v>
      </c>
    </row>
    <row r="94" spans="2:14" ht="15" customHeight="1">
      <c r="B94" s="22">
        <v>4729</v>
      </c>
      <c r="C94" t="s">
        <v>380</v>
      </c>
      <c r="D94" s="198" t="s">
        <v>131</v>
      </c>
      <c r="E94" s="22">
        <v>1977</v>
      </c>
      <c r="F94" s="198" t="s">
        <v>314</v>
      </c>
      <c r="G94" s="22">
        <v>1975</v>
      </c>
      <c r="H94" s="198" t="s">
        <v>315</v>
      </c>
      <c r="I94" t="s">
        <v>316</v>
      </c>
      <c r="J94" s="22" t="s">
        <v>443</v>
      </c>
      <c r="K94" s="199">
        <v>131</v>
      </c>
      <c r="L94" s="86">
        <v>63</v>
      </c>
      <c r="M94" s="85">
        <v>131000</v>
      </c>
      <c r="N94" s="34" t="s">
        <v>130</v>
      </c>
    </row>
    <row r="95" spans="2:14" ht="15" customHeight="1">
      <c r="B95" s="22">
        <v>2191</v>
      </c>
      <c r="C95" t="s">
        <v>187</v>
      </c>
      <c r="D95" s="198" t="s">
        <v>126</v>
      </c>
      <c r="E95" s="22">
        <v>2191</v>
      </c>
      <c r="F95" s="198" t="s">
        <v>187</v>
      </c>
      <c r="G95" s="22">
        <v>2117</v>
      </c>
      <c r="H95" s="198" t="s">
        <v>141</v>
      </c>
      <c r="I95" t="s">
        <v>188</v>
      </c>
      <c r="J95" s="22" t="s">
        <v>143</v>
      </c>
      <c r="K95" s="199">
        <v>455</v>
      </c>
      <c r="L95" s="86">
        <v>64</v>
      </c>
      <c r="M95" s="85">
        <v>455000</v>
      </c>
      <c r="N95" s="34" t="s">
        <v>130</v>
      </c>
    </row>
    <row r="96" spans="2:14" ht="15" customHeight="1">
      <c r="B96" s="22">
        <v>2192</v>
      </c>
      <c r="C96" t="s">
        <v>427</v>
      </c>
      <c r="D96" s="198" t="s">
        <v>126</v>
      </c>
      <c r="E96" s="22">
        <v>2192</v>
      </c>
      <c r="F96" s="198" t="s">
        <v>427</v>
      </c>
      <c r="G96" s="22">
        <v>2117</v>
      </c>
      <c r="H96" s="198" t="s">
        <v>141</v>
      </c>
      <c r="I96" t="s">
        <v>188</v>
      </c>
      <c r="J96" s="22" t="s">
        <v>129</v>
      </c>
      <c r="K96" s="199">
        <v>48</v>
      </c>
      <c r="L96" s="86">
        <v>65</v>
      </c>
      <c r="M96" s="85">
        <v>48000</v>
      </c>
      <c r="N96" s="34" t="s">
        <v>130</v>
      </c>
    </row>
    <row r="97" spans="2:14" ht="15" customHeight="1">
      <c r="B97" s="22">
        <v>1965</v>
      </c>
      <c r="C97" t="s">
        <v>226</v>
      </c>
      <c r="D97" s="198" t="s">
        <v>126</v>
      </c>
      <c r="E97" s="22">
        <v>1965</v>
      </c>
      <c r="F97" s="198" t="s">
        <v>226</v>
      </c>
      <c r="G97" s="22">
        <v>1949</v>
      </c>
      <c r="H97" s="198" t="s">
        <v>217</v>
      </c>
      <c r="I97" t="s">
        <v>218</v>
      </c>
      <c r="J97" s="22" t="s">
        <v>143</v>
      </c>
      <c r="K97" s="199">
        <v>442</v>
      </c>
      <c r="L97" s="86">
        <v>66</v>
      </c>
      <c r="M97" s="85">
        <v>442000</v>
      </c>
      <c r="N97" s="34" t="s">
        <v>130</v>
      </c>
    </row>
    <row r="98" spans="2:14" ht="15" customHeight="1">
      <c r="B98" s="22">
        <v>1946</v>
      </c>
      <c r="C98" t="s">
        <v>295</v>
      </c>
      <c r="D98" s="198" t="s">
        <v>126</v>
      </c>
      <c r="E98" s="22">
        <v>1946</v>
      </c>
      <c r="F98" s="198" t="s">
        <v>295</v>
      </c>
      <c r="G98" s="22">
        <v>2230</v>
      </c>
      <c r="H98" s="198" t="s">
        <v>156</v>
      </c>
      <c r="I98" t="s">
        <v>296</v>
      </c>
      <c r="J98" s="22" t="s">
        <v>129</v>
      </c>
      <c r="K98" s="199">
        <v>120</v>
      </c>
      <c r="L98" s="86">
        <v>67</v>
      </c>
      <c r="M98" s="85">
        <v>120000</v>
      </c>
      <c r="N98" s="34" t="s">
        <v>130</v>
      </c>
    </row>
    <row r="99" spans="2:14" ht="15" customHeight="1">
      <c r="B99" s="22">
        <v>1993</v>
      </c>
      <c r="C99" t="s">
        <v>252</v>
      </c>
      <c r="D99" s="198" t="s">
        <v>126</v>
      </c>
      <c r="E99" s="22">
        <v>1993</v>
      </c>
      <c r="F99" s="198" t="s">
        <v>252</v>
      </c>
      <c r="G99" s="22">
        <v>1980</v>
      </c>
      <c r="H99" s="198" t="s">
        <v>178</v>
      </c>
      <c r="I99" t="s">
        <v>179</v>
      </c>
      <c r="J99" s="22" t="s">
        <v>129</v>
      </c>
      <c r="K99" s="199">
        <v>33</v>
      </c>
      <c r="L99" s="86">
        <v>68</v>
      </c>
      <c r="M99" s="85">
        <v>33000</v>
      </c>
      <c r="N99" s="34" t="s">
        <v>130</v>
      </c>
    </row>
    <row r="100" spans="2:14" ht="15" customHeight="1">
      <c r="B100" s="22">
        <v>4822</v>
      </c>
      <c r="C100" t="s">
        <v>139</v>
      </c>
      <c r="D100" s="198" t="s">
        <v>131</v>
      </c>
      <c r="E100" s="22">
        <v>2182</v>
      </c>
      <c r="F100" s="198" t="s">
        <v>132</v>
      </c>
      <c r="G100" s="22">
        <v>2148</v>
      </c>
      <c r="H100" s="198" t="s">
        <v>133</v>
      </c>
      <c r="I100" t="s">
        <v>134</v>
      </c>
      <c r="J100" s="22" t="s">
        <v>443</v>
      </c>
      <c r="K100" s="199">
        <v>52</v>
      </c>
      <c r="L100" s="86">
        <v>69</v>
      </c>
      <c r="M100" s="85">
        <v>52000</v>
      </c>
      <c r="N100" s="34" t="s">
        <v>130</v>
      </c>
    </row>
    <row r="101" spans="2:14" ht="15" customHeight="1">
      <c r="B101" s="22">
        <v>1974</v>
      </c>
      <c r="C101" t="s">
        <v>242</v>
      </c>
      <c r="D101" s="198" t="s">
        <v>126</v>
      </c>
      <c r="E101" s="22">
        <v>1974</v>
      </c>
      <c r="F101" s="198" t="s">
        <v>242</v>
      </c>
      <c r="G101" s="22">
        <v>1949</v>
      </c>
      <c r="H101" s="198" t="s">
        <v>217</v>
      </c>
      <c r="I101" t="s">
        <v>243</v>
      </c>
      <c r="J101" s="22" t="s">
        <v>129</v>
      </c>
      <c r="K101" s="199">
        <v>191</v>
      </c>
      <c r="L101" s="86">
        <v>70</v>
      </c>
      <c r="M101" s="85">
        <v>191000</v>
      </c>
      <c r="N101" s="34" t="s">
        <v>130</v>
      </c>
    </row>
    <row r="102" spans="2:14" ht="15" customHeight="1">
      <c r="B102" s="22">
        <v>2225</v>
      </c>
      <c r="C102" t="s">
        <v>274</v>
      </c>
      <c r="D102" s="198" t="s">
        <v>126</v>
      </c>
      <c r="E102" s="22">
        <v>2225</v>
      </c>
      <c r="F102" s="198" t="s">
        <v>274</v>
      </c>
      <c r="G102" s="22">
        <v>2223</v>
      </c>
      <c r="H102" s="198" t="s">
        <v>190</v>
      </c>
      <c r="I102" t="s">
        <v>191</v>
      </c>
      <c r="J102" s="22" t="s">
        <v>129</v>
      </c>
      <c r="K102" s="199">
        <v>31</v>
      </c>
      <c r="L102" s="86">
        <v>71</v>
      </c>
      <c r="M102" s="85">
        <v>31000</v>
      </c>
      <c r="N102" s="34" t="s">
        <v>130</v>
      </c>
    </row>
    <row r="103" spans="2:14" ht="15" customHeight="1">
      <c r="B103" s="22">
        <v>2097</v>
      </c>
      <c r="C103" t="s">
        <v>162</v>
      </c>
      <c r="D103" s="198" t="s">
        <v>126</v>
      </c>
      <c r="E103" s="22">
        <v>2097</v>
      </c>
      <c r="F103" s="198" t="s">
        <v>162</v>
      </c>
      <c r="G103" s="22">
        <v>2098</v>
      </c>
      <c r="H103" s="198" t="s">
        <v>163</v>
      </c>
      <c r="I103" t="s">
        <v>164</v>
      </c>
      <c r="J103" s="22" t="s">
        <v>143</v>
      </c>
      <c r="K103" s="199">
        <v>731</v>
      </c>
      <c r="L103" s="86">
        <v>72</v>
      </c>
      <c r="M103" s="85">
        <v>731000</v>
      </c>
      <c r="N103" s="34" t="s">
        <v>130</v>
      </c>
    </row>
    <row r="104" spans="2:14" ht="15" customHeight="1">
      <c r="B104" s="22">
        <v>2003</v>
      </c>
      <c r="C104" t="s">
        <v>272</v>
      </c>
      <c r="D104" s="198" t="s">
        <v>126</v>
      </c>
      <c r="E104" s="22">
        <v>2003</v>
      </c>
      <c r="F104" s="198" t="s">
        <v>272</v>
      </c>
      <c r="G104" s="22">
        <v>1980</v>
      </c>
      <c r="H104" s="198" t="s">
        <v>178</v>
      </c>
      <c r="I104" t="s">
        <v>179</v>
      </c>
      <c r="J104" s="22" t="s">
        <v>129</v>
      </c>
      <c r="K104" s="199">
        <v>199</v>
      </c>
      <c r="L104" s="86">
        <v>73</v>
      </c>
      <c r="M104" s="85">
        <v>199000</v>
      </c>
      <c r="N104" s="34" t="s">
        <v>130</v>
      </c>
    </row>
    <row r="105" spans="2:14" ht="15" customHeight="1">
      <c r="B105" s="22">
        <v>4131</v>
      </c>
      <c r="C105" t="s">
        <v>189</v>
      </c>
      <c r="D105" s="198" t="s">
        <v>126</v>
      </c>
      <c r="E105" s="22">
        <v>4131</v>
      </c>
      <c r="F105" s="198" t="s">
        <v>189</v>
      </c>
      <c r="G105" s="22">
        <v>2223</v>
      </c>
      <c r="H105" s="198" t="s">
        <v>190</v>
      </c>
      <c r="I105" t="s">
        <v>191</v>
      </c>
      <c r="J105" s="22" t="s">
        <v>143</v>
      </c>
      <c r="K105" s="199">
        <v>415</v>
      </c>
      <c r="L105" s="86">
        <v>74</v>
      </c>
      <c r="M105" s="85">
        <v>415000</v>
      </c>
      <c r="N105" s="34" t="s">
        <v>130</v>
      </c>
    </row>
    <row r="106" spans="2:14" ht="15" customHeight="1">
      <c r="B106" s="22">
        <v>2044</v>
      </c>
      <c r="C106" t="s">
        <v>265</v>
      </c>
      <c r="D106" s="198" t="s">
        <v>126</v>
      </c>
      <c r="E106" s="22">
        <v>2044</v>
      </c>
      <c r="F106" s="198" t="s">
        <v>265</v>
      </c>
      <c r="G106" s="22">
        <v>2025</v>
      </c>
      <c r="H106" s="198" t="s">
        <v>145</v>
      </c>
      <c r="I106" t="s">
        <v>146</v>
      </c>
      <c r="J106" s="22" t="s">
        <v>129</v>
      </c>
      <c r="K106" s="199">
        <v>162</v>
      </c>
      <c r="L106" s="86">
        <v>75</v>
      </c>
      <c r="M106" s="85">
        <v>162000</v>
      </c>
      <c r="N106" s="34" t="s">
        <v>130</v>
      </c>
    </row>
    <row r="107" spans="2:14" ht="15" customHeight="1">
      <c r="B107" s="22">
        <v>3997</v>
      </c>
      <c r="C107" t="s">
        <v>302</v>
      </c>
      <c r="D107" s="198" t="s">
        <v>126</v>
      </c>
      <c r="E107" s="22">
        <v>3997</v>
      </c>
      <c r="F107" s="198" t="s">
        <v>302</v>
      </c>
      <c r="G107" s="22">
        <v>2200</v>
      </c>
      <c r="H107" s="198" t="s">
        <v>137</v>
      </c>
      <c r="I107" t="s">
        <v>171</v>
      </c>
      <c r="J107" s="22" t="s">
        <v>129</v>
      </c>
      <c r="K107" s="199">
        <v>30</v>
      </c>
      <c r="L107" s="86">
        <v>76</v>
      </c>
      <c r="M107" s="85">
        <v>30000</v>
      </c>
      <c r="N107" s="34" t="s">
        <v>130</v>
      </c>
    </row>
    <row r="108" spans="2:14" ht="15" customHeight="1">
      <c r="B108" s="22">
        <v>2252</v>
      </c>
      <c r="C108" t="s">
        <v>332</v>
      </c>
      <c r="D108" s="198" t="s">
        <v>126</v>
      </c>
      <c r="E108" s="22">
        <v>2252</v>
      </c>
      <c r="F108" s="198" t="s">
        <v>332</v>
      </c>
      <c r="G108" s="22">
        <v>2117</v>
      </c>
      <c r="H108" s="198" t="s">
        <v>141</v>
      </c>
      <c r="I108" t="s">
        <v>202</v>
      </c>
      <c r="J108" s="22" t="s">
        <v>129</v>
      </c>
      <c r="K108" s="199">
        <v>109</v>
      </c>
      <c r="L108" s="86">
        <v>77</v>
      </c>
      <c r="M108" s="85">
        <v>109000</v>
      </c>
      <c r="N108" s="34" t="s">
        <v>130</v>
      </c>
    </row>
    <row r="109" spans="2:14" ht="15" customHeight="1">
      <c r="B109" s="22">
        <v>5251</v>
      </c>
      <c r="C109" t="s">
        <v>523</v>
      </c>
      <c r="D109" s="198" t="s">
        <v>131</v>
      </c>
      <c r="E109" s="22">
        <v>2043</v>
      </c>
      <c r="F109" s="198" t="s">
        <v>168</v>
      </c>
      <c r="G109" s="22">
        <v>2025</v>
      </c>
      <c r="H109" s="198" t="s">
        <v>145</v>
      </c>
      <c r="I109" t="s">
        <v>146</v>
      </c>
      <c r="J109" s="22" t="s">
        <v>443</v>
      </c>
      <c r="K109" s="199">
        <v>54</v>
      </c>
      <c r="L109" s="86">
        <v>78</v>
      </c>
      <c r="M109" s="85">
        <v>54000</v>
      </c>
      <c r="N109" s="34" t="s">
        <v>130</v>
      </c>
    </row>
    <row r="110" spans="2:14" ht="15" customHeight="1">
      <c r="B110" s="22">
        <v>1968</v>
      </c>
      <c r="C110" t="s">
        <v>276</v>
      </c>
      <c r="D110" s="198" t="s">
        <v>126</v>
      </c>
      <c r="E110" s="22">
        <v>1968</v>
      </c>
      <c r="F110" s="198" t="s">
        <v>276</v>
      </c>
      <c r="G110" s="22">
        <v>1949</v>
      </c>
      <c r="H110" s="198" t="s">
        <v>217</v>
      </c>
      <c r="I110" t="s">
        <v>218</v>
      </c>
      <c r="J110" s="22" t="s">
        <v>129</v>
      </c>
      <c r="K110" s="199">
        <v>82</v>
      </c>
      <c r="L110" s="86">
        <v>79</v>
      </c>
      <c r="M110" s="85">
        <v>82000</v>
      </c>
      <c r="N110" s="34" t="s">
        <v>130</v>
      </c>
    </row>
    <row r="111" spans="2:14" ht="15" customHeight="1">
      <c r="B111" s="22">
        <v>3247</v>
      </c>
      <c r="C111" t="s">
        <v>524</v>
      </c>
      <c r="D111" s="198" t="s">
        <v>131</v>
      </c>
      <c r="E111" s="22">
        <v>2039</v>
      </c>
      <c r="F111" s="198" t="s">
        <v>174</v>
      </c>
      <c r="G111" s="22">
        <v>2025</v>
      </c>
      <c r="H111" s="198" t="s">
        <v>145</v>
      </c>
      <c r="I111" t="s">
        <v>146</v>
      </c>
      <c r="J111" s="22" t="s">
        <v>443</v>
      </c>
      <c r="K111" s="199">
        <v>30</v>
      </c>
      <c r="L111" s="86">
        <v>80</v>
      </c>
      <c r="M111" s="85">
        <v>30000</v>
      </c>
      <c r="N111" s="34" t="s">
        <v>130</v>
      </c>
    </row>
    <row r="112" spans="2:14" ht="15" customHeight="1">
      <c r="B112" s="22">
        <v>2185</v>
      </c>
      <c r="C112" t="s">
        <v>167</v>
      </c>
      <c r="D112" s="198" t="s">
        <v>126</v>
      </c>
      <c r="E112" s="22">
        <v>2185</v>
      </c>
      <c r="F112" s="198" t="s">
        <v>167</v>
      </c>
      <c r="G112" s="22">
        <v>2148</v>
      </c>
      <c r="H112" s="198" t="s">
        <v>133</v>
      </c>
      <c r="I112" t="s">
        <v>134</v>
      </c>
      <c r="J112" s="22" t="s">
        <v>143</v>
      </c>
      <c r="K112" s="199">
        <v>813</v>
      </c>
      <c r="L112" s="86">
        <v>81</v>
      </c>
      <c r="M112" s="85">
        <v>813000</v>
      </c>
      <c r="N112" s="34" t="s">
        <v>130</v>
      </c>
    </row>
    <row r="113" spans="2:14" ht="15" customHeight="1">
      <c r="B113" s="22">
        <v>2209</v>
      </c>
      <c r="C113" t="s">
        <v>211</v>
      </c>
      <c r="D113" s="198" t="s">
        <v>126</v>
      </c>
      <c r="E113" s="22">
        <v>2209</v>
      </c>
      <c r="F113" s="198" t="s">
        <v>211</v>
      </c>
      <c r="G113" s="22">
        <v>2200</v>
      </c>
      <c r="H113" s="198" t="s">
        <v>137</v>
      </c>
      <c r="I113" t="s">
        <v>138</v>
      </c>
      <c r="J113" s="22" t="s">
        <v>129</v>
      </c>
      <c r="K113" s="199">
        <v>75</v>
      </c>
      <c r="L113" s="86">
        <v>82</v>
      </c>
      <c r="M113" s="85">
        <v>75000</v>
      </c>
      <c r="N113" s="34" t="s">
        <v>130</v>
      </c>
    </row>
    <row r="114" spans="2:14" ht="15" customHeight="1">
      <c r="B114" s="22">
        <v>2081</v>
      </c>
      <c r="C114" t="s">
        <v>392</v>
      </c>
      <c r="D114" s="198" t="s">
        <v>126</v>
      </c>
      <c r="E114" s="22">
        <v>2081</v>
      </c>
      <c r="F114" s="198" t="s">
        <v>392</v>
      </c>
      <c r="G114" s="22">
        <v>2064</v>
      </c>
      <c r="H114" s="198" t="s">
        <v>196</v>
      </c>
      <c r="I114" t="s">
        <v>197</v>
      </c>
      <c r="J114" s="22" t="s">
        <v>129</v>
      </c>
      <c r="K114" s="199">
        <v>145</v>
      </c>
      <c r="L114" s="86">
        <v>83</v>
      </c>
      <c r="M114" s="85">
        <v>145000</v>
      </c>
      <c r="N114" s="34" t="s">
        <v>130</v>
      </c>
    </row>
    <row r="115" spans="2:14" ht="15" customHeight="1">
      <c r="B115" s="22">
        <v>2240</v>
      </c>
      <c r="C115" t="s">
        <v>407</v>
      </c>
      <c r="D115" s="198" t="s">
        <v>126</v>
      </c>
      <c r="E115" s="22">
        <v>2240</v>
      </c>
      <c r="F115" s="198" t="s">
        <v>407</v>
      </c>
      <c r="G115" s="22">
        <v>2230</v>
      </c>
      <c r="H115" s="198" t="s">
        <v>156</v>
      </c>
      <c r="I115" t="s">
        <v>157</v>
      </c>
      <c r="J115" s="22" t="s">
        <v>129</v>
      </c>
      <c r="K115" s="199">
        <v>163</v>
      </c>
      <c r="L115" s="86">
        <v>84</v>
      </c>
      <c r="M115" s="85">
        <v>163000</v>
      </c>
      <c r="N115" s="34" t="s">
        <v>130</v>
      </c>
    </row>
    <row r="116" spans="2:14" ht="15" customHeight="1">
      <c r="B116" s="22">
        <v>2061</v>
      </c>
      <c r="C116" t="s">
        <v>198</v>
      </c>
      <c r="D116" s="198" t="s">
        <v>126</v>
      </c>
      <c r="E116" s="22">
        <v>2061</v>
      </c>
      <c r="F116" s="198" t="s">
        <v>198</v>
      </c>
      <c r="G116" s="22">
        <v>2058</v>
      </c>
      <c r="H116" s="198" t="s">
        <v>199</v>
      </c>
      <c r="I116" t="s">
        <v>200</v>
      </c>
      <c r="J116" s="22" t="s">
        <v>129</v>
      </c>
      <c r="K116" s="199">
        <v>33</v>
      </c>
      <c r="L116" s="86">
        <v>85</v>
      </c>
      <c r="M116" s="85">
        <v>33000</v>
      </c>
      <c r="N116" s="34" t="s">
        <v>130</v>
      </c>
    </row>
    <row r="117" spans="2:14" ht="15" customHeight="1">
      <c r="B117" s="22">
        <v>2202</v>
      </c>
      <c r="C117" t="s">
        <v>318</v>
      </c>
      <c r="D117" s="198" t="s">
        <v>126</v>
      </c>
      <c r="E117" s="22">
        <v>2202</v>
      </c>
      <c r="F117" s="198" t="s">
        <v>318</v>
      </c>
      <c r="G117" s="22">
        <v>2200</v>
      </c>
      <c r="H117" s="198" t="s">
        <v>137</v>
      </c>
      <c r="I117" t="s">
        <v>138</v>
      </c>
      <c r="J117" s="22" t="s">
        <v>129</v>
      </c>
      <c r="K117" s="199">
        <v>43</v>
      </c>
      <c r="L117" s="86">
        <v>86</v>
      </c>
      <c r="M117" s="85">
        <v>43000</v>
      </c>
      <c r="N117" s="34" t="s">
        <v>130</v>
      </c>
    </row>
    <row r="118" spans="2:14" ht="15" customHeight="1">
      <c r="B118" s="22">
        <v>1898</v>
      </c>
      <c r="C118" t="s">
        <v>308</v>
      </c>
      <c r="D118" s="198" t="s">
        <v>126</v>
      </c>
      <c r="E118" s="22">
        <v>1898</v>
      </c>
      <c r="F118" s="198" t="s">
        <v>308</v>
      </c>
      <c r="G118" s="22">
        <v>2098</v>
      </c>
      <c r="H118" s="198" t="s">
        <v>163</v>
      </c>
      <c r="I118" t="s">
        <v>234</v>
      </c>
      <c r="J118" s="22" t="s">
        <v>129</v>
      </c>
      <c r="K118" s="199">
        <v>55</v>
      </c>
      <c r="L118" s="86">
        <v>87</v>
      </c>
      <c r="M118" s="85">
        <v>55000</v>
      </c>
      <c r="N118" s="34" t="s">
        <v>130</v>
      </c>
    </row>
    <row r="119" spans="2:14" ht="15" customHeight="1">
      <c r="B119" s="22">
        <v>1936</v>
      </c>
      <c r="C119" t="s">
        <v>266</v>
      </c>
      <c r="D119" s="198" t="s">
        <v>126</v>
      </c>
      <c r="E119" s="22">
        <v>1936</v>
      </c>
      <c r="F119" s="198" t="s">
        <v>266</v>
      </c>
      <c r="G119" s="22">
        <v>2230</v>
      </c>
      <c r="H119" s="198" t="s">
        <v>156</v>
      </c>
      <c r="I119" t="s">
        <v>267</v>
      </c>
      <c r="J119" s="22" t="s">
        <v>129</v>
      </c>
      <c r="K119" s="199">
        <v>145</v>
      </c>
      <c r="L119" s="86">
        <v>88</v>
      </c>
      <c r="M119" s="85">
        <v>145000</v>
      </c>
      <c r="N119" s="34" t="s">
        <v>130</v>
      </c>
    </row>
    <row r="120" spans="2:14" ht="15" customHeight="1">
      <c r="B120" s="22">
        <v>1992</v>
      </c>
      <c r="C120" t="s">
        <v>341</v>
      </c>
      <c r="D120" s="198" t="s">
        <v>126</v>
      </c>
      <c r="E120" s="22">
        <v>1992</v>
      </c>
      <c r="F120" s="198" t="s">
        <v>341</v>
      </c>
      <c r="G120" s="22">
        <v>1980</v>
      </c>
      <c r="H120" s="198" t="s">
        <v>178</v>
      </c>
      <c r="I120" t="s">
        <v>179</v>
      </c>
      <c r="J120" s="22" t="s">
        <v>129</v>
      </c>
      <c r="K120" s="199">
        <v>110</v>
      </c>
      <c r="L120" s="86">
        <v>89</v>
      </c>
      <c r="M120" s="85">
        <v>110000</v>
      </c>
      <c r="N120" s="34" t="s">
        <v>130</v>
      </c>
    </row>
    <row r="121" spans="2:14" ht="15" customHeight="1">
      <c r="B121" s="22">
        <v>1967</v>
      </c>
      <c r="C121" t="s">
        <v>216</v>
      </c>
      <c r="D121" s="198" t="s">
        <v>126</v>
      </c>
      <c r="E121" s="22">
        <v>1967</v>
      </c>
      <c r="F121" s="198" t="s">
        <v>216</v>
      </c>
      <c r="G121" s="22">
        <v>1949</v>
      </c>
      <c r="H121" s="198" t="s">
        <v>217</v>
      </c>
      <c r="I121" t="s">
        <v>218</v>
      </c>
      <c r="J121" s="22" t="s">
        <v>129</v>
      </c>
      <c r="K121" s="199">
        <v>30</v>
      </c>
      <c r="L121" s="86">
        <v>90</v>
      </c>
      <c r="M121" s="85">
        <v>30000</v>
      </c>
      <c r="N121" s="34" t="s">
        <v>130</v>
      </c>
    </row>
    <row r="122" spans="2:14" ht="15" customHeight="1">
      <c r="B122" s="22">
        <v>5440</v>
      </c>
      <c r="C122" t="s">
        <v>525</v>
      </c>
      <c r="D122" s="198" t="s">
        <v>520</v>
      </c>
      <c r="E122" s="22">
        <v>2249</v>
      </c>
      <c r="F122" s="198" t="s">
        <v>205</v>
      </c>
      <c r="G122" s="22">
        <v>2004</v>
      </c>
      <c r="H122" s="198" t="s">
        <v>206</v>
      </c>
      <c r="I122" t="s">
        <v>207</v>
      </c>
      <c r="J122" s="22" t="s">
        <v>443</v>
      </c>
      <c r="K122" s="199">
        <v>182</v>
      </c>
      <c r="L122" s="86">
        <v>91</v>
      </c>
      <c r="M122" s="85">
        <v>182000</v>
      </c>
      <c r="N122" s="34" t="s">
        <v>130</v>
      </c>
    </row>
    <row r="123" spans="2:14" ht="15" customHeight="1">
      <c r="B123" s="22">
        <v>2102</v>
      </c>
      <c r="C123" t="s">
        <v>263</v>
      </c>
      <c r="D123" s="198" t="s">
        <v>126</v>
      </c>
      <c r="E123" s="22">
        <v>2102</v>
      </c>
      <c r="F123" s="198" t="s">
        <v>263</v>
      </c>
      <c r="G123" s="22">
        <v>2098</v>
      </c>
      <c r="H123" s="198" t="s">
        <v>163</v>
      </c>
      <c r="I123" t="s">
        <v>254</v>
      </c>
      <c r="J123" s="22" t="s">
        <v>129</v>
      </c>
      <c r="K123" s="199">
        <v>338</v>
      </c>
      <c r="L123" s="86">
        <v>92</v>
      </c>
      <c r="M123" s="85">
        <v>338000</v>
      </c>
      <c r="N123" s="34" t="s">
        <v>130</v>
      </c>
    </row>
    <row r="124" spans="2:14" ht="15" customHeight="1">
      <c r="B124" s="22">
        <v>1929</v>
      </c>
      <c r="C124" t="s">
        <v>309</v>
      </c>
      <c r="D124" s="198" t="s">
        <v>126</v>
      </c>
      <c r="E124" s="22">
        <v>1929</v>
      </c>
      <c r="F124" s="198" t="s">
        <v>309</v>
      </c>
      <c r="G124" s="22">
        <v>1902</v>
      </c>
      <c r="H124" s="198" t="s">
        <v>182</v>
      </c>
      <c r="I124" t="s">
        <v>183</v>
      </c>
      <c r="J124" s="22" t="s">
        <v>143</v>
      </c>
      <c r="K124" s="199">
        <v>613</v>
      </c>
      <c r="L124" s="86">
        <v>93</v>
      </c>
      <c r="M124" s="85">
        <v>613000</v>
      </c>
      <c r="N124" s="34" t="s">
        <v>130</v>
      </c>
    </row>
    <row r="125" spans="2:14" ht="15" customHeight="1">
      <c r="B125" s="22">
        <v>1995</v>
      </c>
      <c r="C125" t="s">
        <v>349</v>
      </c>
      <c r="D125" s="198" t="s">
        <v>126</v>
      </c>
      <c r="E125" s="22">
        <v>1995</v>
      </c>
      <c r="F125" s="198" t="s">
        <v>349</v>
      </c>
      <c r="G125" s="22">
        <v>1980</v>
      </c>
      <c r="H125" s="198" t="s">
        <v>178</v>
      </c>
      <c r="I125" t="s">
        <v>179</v>
      </c>
      <c r="J125" s="22" t="s">
        <v>129</v>
      </c>
      <c r="K125" s="199">
        <v>32</v>
      </c>
      <c r="L125" s="86">
        <v>94</v>
      </c>
      <c r="M125" s="85">
        <v>32000</v>
      </c>
      <c r="N125" s="34" t="s">
        <v>130</v>
      </c>
    </row>
    <row r="126" spans="2:14" ht="15" customHeight="1">
      <c r="B126" s="22">
        <v>2083</v>
      </c>
      <c r="C126" t="s">
        <v>214</v>
      </c>
      <c r="D126" s="198" t="s">
        <v>126</v>
      </c>
      <c r="E126" s="22">
        <v>2083</v>
      </c>
      <c r="F126" s="198" t="s">
        <v>214</v>
      </c>
      <c r="G126" s="22">
        <v>2064</v>
      </c>
      <c r="H126" s="198" t="s">
        <v>196</v>
      </c>
      <c r="I126" t="s">
        <v>197</v>
      </c>
      <c r="J126" s="22" t="s">
        <v>143</v>
      </c>
      <c r="K126" s="199">
        <v>1000</v>
      </c>
      <c r="L126" s="86">
        <v>95</v>
      </c>
      <c r="M126" s="85">
        <v>1000000</v>
      </c>
      <c r="N126" s="34" t="s">
        <v>130</v>
      </c>
    </row>
    <row r="127" spans="2:14" ht="15" customHeight="1">
      <c r="B127" s="22">
        <v>2249</v>
      </c>
      <c r="C127" t="s">
        <v>205</v>
      </c>
      <c r="D127" s="198" t="s">
        <v>126</v>
      </c>
      <c r="E127" s="22">
        <v>2249</v>
      </c>
      <c r="F127" s="198" t="s">
        <v>205</v>
      </c>
      <c r="G127" s="22">
        <v>2004</v>
      </c>
      <c r="H127" s="198" t="s">
        <v>206</v>
      </c>
      <c r="I127" t="s">
        <v>207</v>
      </c>
      <c r="J127" s="22" t="s">
        <v>129</v>
      </c>
      <c r="K127" s="199">
        <v>233</v>
      </c>
      <c r="L127" s="86">
        <v>96</v>
      </c>
      <c r="M127" s="85">
        <v>233000</v>
      </c>
      <c r="N127" s="34" t="s">
        <v>130</v>
      </c>
    </row>
    <row r="128" spans="2:14" ht="15" customHeight="1">
      <c r="B128" s="22">
        <v>5150</v>
      </c>
      <c r="C128" t="s">
        <v>526</v>
      </c>
      <c r="D128" s="198" t="s">
        <v>520</v>
      </c>
      <c r="E128" s="22">
        <v>2249</v>
      </c>
      <c r="F128" s="198" t="s">
        <v>205</v>
      </c>
      <c r="G128" s="22">
        <v>2004</v>
      </c>
      <c r="H128" s="198" t="s">
        <v>206</v>
      </c>
      <c r="I128" t="s">
        <v>207</v>
      </c>
      <c r="J128" s="22" t="s">
        <v>443</v>
      </c>
      <c r="K128" s="199">
        <v>33</v>
      </c>
      <c r="L128" s="86">
        <v>97</v>
      </c>
      <c r="M128" s="85">
        <v>33000</v>
      </c>
      <c r="N128" s="34" t="s">
        <v>130</v>
      </c>
    </row>
    <row r="129" spans="2:14" ht="15" customHeight="1">
      <c r="B129" s="22">
        <v>2000</v>
      </c>
      <c r="C129" t="s">
        <v>256</v>
      </c>
      <c r="D129" s="198" t="s">
        <v>126</v>
      </c>
      <c r="E129" s="22">
        <v>2000</v>
      </c>
      <c r="F129" s="198" t="s">
        <v>256</v>
      </c>
      <c r="G129" s="22">
        <v>1980</v>
      </c>
      <c r="H129" s="198" t="s">
        <v>178</v>
      </c>
      <c r="I129" t="s">
        <v>179</v>
      </c>
      <c r="J129" s="22" t="s">
        <v>129</v>
      </c>
      <c r="K129" s="199">
        <v>43</v>
      </c>
      <c r="L129" s="86">
        <v>98</v>
      </c>
      <c r="M129" s="85">
        <v>43000</v>
      </c>
      <c r="N129" s="34" t="s">
        <v>130</v>
      </c>
    </row>
    <row r="130" spans="2:14" ht="15" customHeight="1">
      <c r="B130" s="22">
        <v>2047</v>
      </c>
      <c r="C130" t="s">
        <v>232</v>
      </c>
      <c r="D130" s="198" t="s">
        <v>126</v>
      </c>
      <c r="E130" s="22">
        <v>2047</v>
      </c>
      <c r="F130" s="198" t="s">
        <v>232</v>
      </c>
      <c r="G130" s="22">
        <v>2025</v>
      </c>
      <c r="H130" s="198" t="s">
        <v>145</v>
      </c>
      <c r="I130" t="s">
        <v>146</v>
      </c>
      <c r="J130" s="22" t="s">
        <v>129</v>
      </c>
      <c r="K130" s="199">
        <v>5</v>
      </c>
      <c r="L130" s="86">
        <v>99</v>
      </c>
      <c r="M130" s="85">
        <v>20000</v>
      </c>
      <c r="N130" s="34" t="s">
        <v>130</v>
      </c>
    </row>
    <row r="131" spans="2:14" ht="15" customHeight="1">
      <c r="B131" s="22">
        <v>5218</v>
      </c>
      <c r="C131" t="s">
        <v>527</v>
      </c>
      <c r="D131" s="198" t="s">
        <v>131</v>
      </c>
      <c r="E131" s="22">
        <v>2180</v>
      </c>
      <c r="F131" s="198" t="s">
        <v>165</v>
      </c>
      <c r="G131" s="22">
        <v>2148</v>
      </c>
      <c r="H131" s="198" t="s">
        <v>133</v>
      </c>
      <c r="I131" t="s">
        <v>134</v>
      </c>
      <c r="J131" s="22" t="s">
        <v>443</v>
      </c>
      <c r="K131" s="199">
        <v>36</v>
      </c>
      <c r="L131" s="86">
        <v>100</v>
      </c>
      <c r="M131" s="85">
        <v>36000</v>
      </c>
      <c r="N131" s="34" t="s">
        <v>130</v>
      </c>
    </row>
    <row r="132" spans="2:14" ht="15" customHeight="1">
      <c r="B132" s="22">
        <v>2095</v>
      </c>
      <c r="C132" t="s">
        <v>375</v>
      </c>
      <c r="D132" s="198" t="s">
        <v>126</v>
      </c>
      <c r="E132" s="22">
        <v>2095</v>
      </c>
      <c r="F132" s="198" t="s">
        <v>375</v>
      </c>
      <c r="G132" s="22">
        <v>2064</v>
      </c>
      <c r="H132" s="198" t="s">
        <v>196</v>
      </c>
      <c r="I132" t="s">
        <v>197</v>
      </c>
      <c r="J132" s="22" t="s">
        <v>129</v>
      </c>
      <c r="K132" s="199">
        <v>60</v>
      </c>
      <c r="L132" s="86">
        <v>101</v>
      </c>
      <c r="M132" s="85">
        <v>60000</v>
      </c>
      <c r="N132" s="34" t="s">
        <v>130</v>
      </c>
    </row>
    <row r="133" spans="2:14" ht="15" customHeight="1">
      <c r="B133" s="22">
        <v>2042</v>
      </c>
      <c r="C133" t="s">
        <v>297</v>
      </c>
      <c r="D133" s="198" t="s">
        <v>126</v>
      </c>
      <c r="E133" s="22">
        <v>2042</v>
      </c>
      <c r="F133" s="198" t="s">
        <v>297</v>
      </c>
      <c r="G133" s="22">
        <v>2025</v>
      </c>
      <c r="H133" s="198" t="s">
        <v>145</v>
      </c>
      <c r="I133" t="s">
        <v>146</v>
      </c>
      <c r="J133" s="22" t="s">
        <v>143</v>
      </c>
      <c r="K133" s="199">
        <v>705</v>
      </c>
      <c r="L133" s="86">
        <v>102</v>
      </c>
      <c r="M133" s="85">
        <v>705000</v>
      </c>
      <c r="N133" s="34" t="s">
        <v>130</v>
      </c>
    </row>
    <row r="134" spans="2:14" ht="15" customHeight="1">
      <c r="B134" s="22">
        <v>1095</v>
      </c>
      <c r="C134" t="s">
        <v>241</v>
      </c>
      <c r="D134" s="198" t="s">
        <v>131</v>
      </c>
      <c r="E134" s="22">
        <v>4131</v>
      </c>
      <c r="F134" s="198" t="s">
        <v>189</v>
      </c>
      <c r="G134" s="22">
        <v>2223</v>
      </c>
      <c r="H134" s="198" t="s">
        <v>190</v>
      </c>
      <c r="I134" t="s">
        <v>191</v>
      </c>
      <c r="J134" s="22" t="s">
        <v>443</v>
      </c>
      <c r="K134" s="199">
        <v>30</v>
      </c>
      <c r="L134" s="86">
        <v>103</v>
      </c>
      <c r="M134" s="85">
        <v>30000</v>
      </c>
      <c r="N134" s="34" t="s">
        <v>130</v>
      </c>
    </row>
    <row r="135" spans="2:14" ht="15" customHeight="1">
      <c r="B135" s="22">
        <v>1933</v>
      </c>
      <c r="C135" t="s">
        <v>367</v>
      </c>
      <c r="D135" s="198" t="s">
        <v>126</v>
      </c>
      <c r="E135" s="22">
        <v>1933</v>
      </c>
      <c r="F135" s="198" t="s">
        <v>367</v>
      </c>
      <c r="G135" s="22">
        <v>2230</v>
      </c>
      <c r="H135" s="198" t="s">
        <v>156</v>
      </c>
      <c r="I135" t="s">
        <v>267</v>
      </c>
      <c r="J135" s="22" t="s">
        <v>129</v>
      </c>
      <c r="K135" s="199">
        <v>262</v>
      </c>
      <c r="L135" s="86">
        <v>104</v>
      </c>
      <c r="M135" s="85">
        <v>262000</v>
      </c>
      <c r="N135" s="34" t="s">
        <v>130</v>
      </c>
    </row>
    <row r="136" spans="2:14" ht="15" customHeight="1">
      <c r="B136" s="22">
        <v>2199</v>
      </c>
      <c r="C136" t="s">
        <v>528</v>
      </c>
      <c r="D136" s="198" t="s">
        <v>126</v>
      </c>
      <c r="E136" s="22">
        <v>2199</v>
      </c>
      <c r="F136" s="198" t="s">
        <v>528</v>
      </c>
      <c r="G136" s="22">
        <v>2230</v>
      </c>
      <c r="H136" s="198" t="s">
        <v>156</v>
      </c>
      <c r="I136" t="s">
        <v>247</v>
      </c>
      <c r="J136" s="22" t="s">
        <v>129</v>
      </c>
      <c r="K136" s="199">
        <v>76</v>
      </c>
      <c r="L136" s="86">
        <v>105</v>
      </c>
      <c r="M136" s="85">
        <v>76000</v>
      </c>
      <c r="N136" s="34" t="s">
        <v>130</v>
      </c>
    </row>
    <row r="137" spans="2:14" ht="15" customHeight="1">
      <c r="B137" s="22">
        <v>1947</v>
      </c>
      <c r="C137" t="s">
        <v>346</v>
      </c>
      <c r="D137" s="198" t="s">
        <v>126</v>
      </c>
      <c r="E137" s="22">
        <v>1947</v>
      </c>
      <c r="F137" s="198" t="s">
        <v>346</v>
      </c>
      <c r="G137" s="22">
        <v>2230</v>
      </c>
      <c r="H137" s="198" t="s">
        <v>156</v>
      </c>
      <c r="I137" t="s">
        <v>296</v>
      </c>
      <c r="J137" s="22" t="s">
        <v>129</v>
      </c>
      <c r="K137" s="199">
        <v>82</v>
      </c>
      <c r="L137" s="86">
        <v>106</v>
      </c>
      <c r="M137" s="85">
        <v>82000</v>
      </c>
      <c r="N137" s="34" t="s">
        <v>130</v>
      </c>
    </row>
    <row r="138" spans="2:14" ht="15" customHeight="1">
      <c r="B138" s="22">
        <v>1997</v>
      </c>
      <c r="C138" t="s">
        <v>277</v>
      </c>
      <c r="D138" s="198" t="s">
        <v>126</v>
      </c>
      <c r="E138" s="22">
        <v>1997</v>
      </c>
      <c r="F138" s="198" t="s">
        <v>277</v>
      </c>
      <c r="G138" s="22">
        <v>1980</v>
      </c>
      <c r="H138" s="198" t="s">
        <v>178</v>
      </c>
      <c r="I138" t="s">
        <v>179</v>
      </c>
      <c r="J138" s="22" t="s">
        <v>129</v>
      </c>
      <c r="K138" s="199">
        <v>41</v>
      </c>
      <c r="L138" s="86">
        <v>107</v>
      </c>
      <c r="M138" s="85">
        <v>41000</v>
      </c>
      <c r="N138" s="34" t="s">
        <v>130</v>
      </c>
    </row>
    <row r="139" spans="2:14" ht="15" customHeight="1">
      <c r="B139" s="22">
        <v>5384</v>
      </c>
      <c r="C139" t="s">
        <v>421</v>
      </c>
      <c r="D139" s="198" t="s">
        <v>131</v>
      </c>
      <c r="E139" s="22">
        <v>1976</v>
      </c>
      <c r="F139" s="198" t="s">
        <v>404</v>
      </c>
      <c r="G139" s="22">
        <v>1975</v>
      </c>
      <c r="H139" s="198" t="s">
        <v>315</v>
      </c>
      <c r="I139" t="s">
        <v>316</v>
      </c>
      <c r="J139" s="22" t="s">
        <v>443</v>
      </c>
      <c r="K139" s="199">
        <v>30</v>
      </c>
      <c r="L139" s="86">
        <v>108</v>
      </c>
      <c r="M139" s="85">
        <v>30000</v>
      </c>
      <c r="N139" s="34" t="s">
        <v>130</v>
      </c>
    </row>
    <row r="140" spans="2:14" ht="15" customHeight="1">
      <c r="B140" s="22">
        <v>2057</v>
      </c>
      <c r="C140" t="s">
        <v>244</v>
      </c>
      <c r="D140" s="198" t="s">
        <v>126</v>
      </c>
      <c r="E140" s="22">
        <v>2057</v>
      </c>
      <c r="F140" s="198" t="s">
        <v>244</v>
      </c>
      <c r="G140" s="22">
        <v>2025</v>
      </c>
      <c r="H140" s="198" t="s">
        <v>145</v>
      </c>
      <c r="I140" t="s">
        <v>193</v>
      </c>
      <c r="J140" s="22" t="s">
        <v>143</v>
      </c>
      <c r="K140" s="199">
        <v>1000</v>
      </c>
      <c r="L140" s="86">
        <v>109</v>
      </c>
      <c r="M140" s="85">
        <v>1000000</v>
      </c>
      <c r="N140" s="34" t="s">
        <v>130</v>
      </c>
    </row>
    <row r="141" spans="2:14" ht="15" customHeight="1">
      <c r="B141" s="22">
        <v>2105</v>
      </c>
      <c r="C141" t="s">
        <v>305</v>
      </c>
      <c r="D141" s="198" t="s">
        <v>126</v>
      </c>
      <c r="E141" s="22">
        <v>2105</v>
      </c>
      <c r="F141" s="198" t="s">
        <v>305</v>
      </c>
      <c r="G141" s="22">
        <v>2098</v>
      </c>
      <c r="H141" s="198" t="s">
        <v>163</v>
      </c>
      <c r="I141" t="s">
        <v>254</v>
      </c>
      <c r="J141" s="22" t="s">
        <v>129</v>
      </c>
      <c r="K141" s="199">
        <v>77</v>
      </c>
      <c r="L141" s="86">
        <v>110</v>
      </c>
      <c r="M141" s="85">
        <v>77000</v>
      </c>
      <c r="N141" s="34" t="s">
        <v>130</v>
      </c>
    </row>
    <row r="142" spans="2:14" ht="15" customHeight="1">
      <c r="B142" s="22">
        <v>2251</v>
      </c>
      <c r="C142" t="s">
        <v>399</v>
      </c>
      <c r="D142" s="198" t="s">
        <v>126</v>
      </c>
      <c r="E142" s="22">
        <v>2251</v>
      </c>
      <c r="F142" s="198" t="s">
        <v>399</v>
      </c>
      <c r="G142" s="22">
        <v>2117</v>
      </c>
      <c r="H142" s="198" t="s">
        <v>141</v>
      </c>
      <c r="I142" t="s">
        <v>202</v>
      </c>
      <c r="J142" s="22" t="s">
        <v>129</v>
      </c>
      <c r="K142" s="199">
        <v>163</v>
      </c>
      <c r="L142" s="86">
        <v>111</v>
      </c>
      <c r="M142" s="85">
        <v>163000</v>
      </c>
      <c r="N142" s="34" t="s">
        <v>130</v>
      </c>
    </row>
    <row r="143" spans="2:14" ht="15" customHeight="1">
      <c r="B143" s="22">
        <v>4079</v>
      </c>
      <c r="C143" t="s">
        <v>225</v>
      </c>
      <c r="D143" s="198" t="s">
        <v>131</v>
      </c>
      <c r="E143" s="22">
        <v>1965</v>
      </c>
      <c r="F143" s="198" t="s">
        <v>226</v>
      </c>
      <c r="G143" s="22">
        <v>1949</v>
      </c>
      <c r="H143" s="198" t="s">
        <v>217</v>
      </c>
      <c r="I143" t="s">
        <v>218</v>
      </c>
      <c r="J143" s="22" t="s">
        <v>443</v>
      </c>
      <c r="K143" s="199">
        <v>30</v>
      </c>
      <c r="L143" s="86">
        <v>112</v>
      </c>
      <c r="M143" s="85">
        <v>30000</v>
      </c>
      <c r="N143" s="34" t="s">
        <v>130</v>
      </c>
    </row>
    <row r="144" spans="2:14" ht="15" customHeight="1">
      <c r="B144" s="22">
        <v>2190</v>
      </c>
      <c r="C144" t="s">
        <v>331</v>
      </c>
      <c r="D144" s="198" t="s">
        <v>126</v>
      </c>
      <c r="E144" s="22">
        <v>2190</v>
      </c>
      <c r="F144" s="198" t="s">
        <v>331</v>
      </c>
      <c r="G144" s="22">
        <v>2117</v>
      </c>
      <c r="H144" s="198" t="s">
        <v>141</v>
      </c>
      <c r="I144" t="s">
        <v>188</v>
      </c>
      <c r="J144" s="22" t="s">
        <v>143</v>
      </c>
      <c r="K144" s="199">
        <v>447</v>
      </c>
      <c r="L144" s="86">
        <v>113</v>
      </c>
      <c r="M144" s="85">
        <v>447000</v>
      </c>
      <c r="N144" s="34" t="s">
        <v>130</v>
      </c>
    </row>
    <row r="145" spans="2:14" ht="15" customHeight="1">
      <c r="B145" s="22">
        <v>2187</v>
      </c>
      <c r="C145" t="s">
        <v>153</v>
      </c>
      <c r="D145" s="198" t="s">
        <v>126</v>
      </c>
      <c r="E145" s="22">
        <v>2187</v>
      </c>
      <c r="F145" s="198" t="s">
        <v>153</v>
      </c>
      <c r="G145" s="22">
        <v>2148</v>
      </c>
      <c r="H145" s="198" t="s">
        <v>133</v>
      </c>
      <c r="I145" t="s">
        <v>134</v>
      </c>
      <c r="J145" s="22" t="s">
        <v>143</v>
      </c>
      <c r="K145" s="199">
        <v>1000</v>
      </c>
      <c r="L145" s="86">
        <v>114</v>
      </c>
      <c r="M145" s="85">
        <v>1000000</v>
      </c>
      <c r="N145" s="34" t="s">
        <v>130</v>
      </c>
    </row>
    <row r="146" spans="2:14" ht="15" customHeight="1">
      <c r="B146" s="22">
        <v>2096</v>
      </c>
      <c r="C146" t="s">
        <v>284</v>
      </c>
      <c r="D146" s="198" t="s">
        <v>126</v>
      </c>
      <c r="E146" s="22">
        <v>2096</v>
      </c>
      <c r="F146" s="198" t="s">
        <v>284</v>
      </c>
      <c r="G146" s="22">
        <v>2064</v>
      </c>
      <c r="H146" s="198" t="s">
        <v>196</v>
      </c>
      <c r="I146" t="s">
        <v>197</v>
      </c>
      <c r="J146" s="22" t="s">
        <v>129</v>
      </c>
      <c r="K146" s="199">
        <v>178</v>
      </c>
      <c r="L146" s="86">
        <v>115</v>
      </c>
      <c r="M146" s="85">
        <v>178000</v>
      </c>
      <c r="N146" s="34" t="s">
        <v>130</v>
      </c>
    </row>
    <row r="147" spans="2:14" ht="15" customHeight="1">
      <c r="B147" s="22">
        <v>2059</v>
      </c>
      <c r="C147" t="s">
        <v>294</v>
      </c>
      <c r="D147" s="198" t="s">
        <v>126</v>
      </c>
      <c r="E147" s="22">
        <v>2059</v>
      </c>
      <c r="F147" s="198" t="s">
        <v>294</v>
      </c>
      <c r="G147" s="22">
        <v>2058</v>
      </c>
      <c r="H147" s="198" t="s">
        <v>199</v>
      </c>
      <c r="I147" t="s">
        <v>200</v>
      </c>
      <c r="J147" s="22" t="s">
        <v>129</v>
      </c>
      <c r="K147" s="199">
        <v>104</v>
      </c>
      <c r="L147" s="86">
        <v>116</v>
      </c>
      <c r="M147" s="85">
        <v>104000</v>
      </c>
      <c r="N147" s="34" t="s">
        <v>130</v>
      </c>
    </row>
    <row r="148" spans="2:14" ht="15" customHeight="1">
      <c r="B148" s="22">
        <v>2056</v>
      </c>
      <c r="C148" t="s">
        <v>192</v>
      </c>
      <c r="D148" s="198" t="s">
        <v>126</v>
      </c>
      <c r="E148" s="22">
        <v>2056</v>
      </c>
      <c r="F148" s="198" t="s">
        <v>192</v>
      </c>
      <c r="G148" s="22">
        <v>2025</v>
      </c>
      <c r="H148" s="198" t="s">
        <v>145</v>
      </c>
      <c r="I148" t="s">
        <v>193</v>
      </c>
      <c r="J148" s="22" t="s">
        <v>143</v>
      </c>
      <c r="K148" s="199">
        <v>409</v>
      </c>
      <c r="L148" s="86">
        <v>117</v>
      </c>
      <c r="M148" s="85">
        <v>409000</v>
      </c>
      <c r="N148" s="34" t="s">
        <v>130</v>
      </c>
    </row>
    <row r="149" spans="2:14" ht="15" customHeight="1">
      <c r="B149" s="22">
        <v>1973</v>
      </c>
      <c r="C149" t="s">
        <v>257</v>
      </c>
      <c r="D149" s="198" t="s">
        <v>126</v>
      </c>
      <c r="E149" s="22">
        <v>1973</v>
      </c>
      <c r="F149" s="198" t="s">
        <v>257</v>
      </c>
      <c r="G149" s="22">
        <v>1949</v>
      </c>
      <c r="H149" s="198" t="s">
        <v>217</v>
      </c>
      <c r="I149" t="s">
        <v>243</v>
      </c>
      <c r="J149" s="22" t="s">
        <v>129</v>
      </c>
      <c r="K149" s="199">
        <v>36</v>
      </c>
      <c r="L149" s="86">
        <v>118</v>
      </c>
      <c r="M149" s="85">
        <v>36000</v>
      </c>
      <c r="N149" s="34" t="s">
        <v>130</v>
      </c>
    </row>
    <row r="150" spans="2:14" ht="15" customHeight="1">
      <c r="B150" s="22">
        <v>2137</v>
      </c>
      <c r="C150" t="s">
        <v>184</v>
      </c>
      <c r="D150" s="198" t="s">
        <v>126</v>
      </c>
      <c r="E150" s="22">
        <v>2137</v>
      </c>
      <c r="F150" s="198" t="s">
        <v>184</v>
      </c>
      <c r="G150" s="22">
        <v>2117</v>
      </c>
      <c r="H150" s="198" t="s">
        <v>141</v>
      </c>
      <c r="I150" t="s">
        <v>142</v>
      </c>
      <c r="J150" s="22" t="s">
        <v>129</v>
      </c>
      <c r="K150" s="199">
        <v>187</v>
      </c>
      <c r="L150" s="86">
        <v>119</v>
      </c>
      <c r="M150" s="85">
        <v>187000</v>
      </c>
      <c r="N150" s="34" t="s">
        <v>130</v>
      </c>
    </row>
    <row r="151" spans="2:14" ht="15" customHeight="1">
      <c r="B151" s="22">
        <v>2087</v>
      </c>
      <c r="C151" t="s">
        <v>195</v>
      </c>
      <c r="D151" s="198" t="s">
        <v>126</v>
      </c>
      <c r="E151" s="22">
        <v>2087</v>
      </c>
      <c r="F151" s="198" t="s">
        <v>195</v>
      </c>
      <c r="G151" s="22">
        <v>2064</v>
      </c>
      <c r="H151" s="198" t="s">
        <v>196</v>
      </c>
      <c r="I151" t="s">
        <v>197</v>
      </c>
      <c r="J151" s="22" t="s">
        <v>143</v>
      </c>
      <c r="K151" s="199">
        <v>395</v>
      </c>
      <c r="L151" s="86">
        <v>120</v>
      </c>
      <c r="M151" s="85">
        <v>395000</v>
      </c>
      <c r="N151" s="34" t="s">
        <v>130</v>
      </c>
    </row>
    <row r="152" spans="2:14" ht="15" customHeight="1">
      <c r="B152" s="22">
        <v>2207</v>
      </c>
      <c r="C152" t="s">
        <v>136</v>
      </c>
      <c r="D152" s="198" t="s">
        <v>126</v>
      </c>
      <c r="E152" s="22">
        <v>2207</v>
      </c>
      <c r="F152" s="198" t="s">
        <v>136</v>
      </c>
      <c r="G152" s="22">
        <v>2200</v>
      </c>
      <c r="H152" s="198" t="s">
        <v>137</v>
      </c>
      <c r="I152" t="s">
        <v>138</v>
      </c>
      <c r="J152" s="22" t="s">
        <v>143</v>
      </c>
      <c r="K152" s="199">
        <v>432</v>
      </c>
      <c r="L152" s="86">
        <v>121</v>
      </c>
      <c r="M152" s="85">
        <v>432000</v>
      </c>
      <c r="N152" s="34" t="s">
        <v>130</v>
      </c>
    </row>
    <row r="153" spans="2:14" ht="15" customHeight="1">
      <c r="B153" s="22">
        <v>2197</v>
      </c>
      <c r="C153" t="s">
        <v>264</v>
      </c>
      <c r="D153" s="198" t="s">
        <v>126</v>
      </c>
      <c r="E153" s="22">
        <v>2197</v>
      </c>
      <c r="F153" s="198" t="s">
        <v>264</v>
      </c>
      <c r="G153" s="22">
        <v>2230</v>
      </c>
      <c r="H153" s="198" t="s">
        <v>156</v>
      </c>
      <c r="I153" t="s">
        <v>247</v>
      </c>
      <c r="J153" s="22" t="s">
        <v>129</v>
      </c>
      <c r="K153" s="199">
        <v>303</v>
      </c>
      <c r="L153" s="86">
        <v>122</v>
      </c>
      <c r="M153" s="85">
        <v>303000</v>
      </c>
      <c r="N153" s="34" t="s">
        <v>130</v>
      </c>
    </row>
    <row r="154" spans="2:14" ht="15" customHeight="1">
      <c r="B154" s="22">
        <v>2108</v>
      </c>
      <c r="C154" t="s">
        <v>149</v>
      </c>
      <c r="D154" s="198" t="s">
        <v>126</v>
      </c>
      <c r="E154" s="22">
        <v>2108</v>
      </c>
      <c r="F154" s="198" t="s">
        <v>149</v>
      </c>
      <c r="G154" s="22">
        <v>2106</v>
      </c>
      <c r="H154" s="198" t="s">
        <v>150</v>
      </c>
      <c r="I154" t="s">
        <v>151</v>
      </c>
      <c r="J154" s="22" t="s">
        <v>129</v>
      </c>
      <c r="K154" s="199">
        <v>324</v>
      </c>
      <c r="L154" s="86">
        <v>123</v>
      </c>
      <c r="M154" s="85">
        <v>324000</v>
      </c>
      <c r="N154" s="34" t="s">
        <v>130</v>
      </c>
    </row>
    <row r="155" spans="2:14" ht="15" customHeight="1">
      <c r="B155" s="22">
        <v>3615</v>
      </c>
      <c r="C155" t="s">
        <v>529</v>
      </c>
      <c r="D155" s="198" t="s">
        <v>131</v>
      </c>
      <c r="E155" s="22">
        <v>1965</v>
      </c>
      <c r="F155" s="198" t="s">
        <v>226</v>
      </c>
      <c r="G155" s="22">
        <v>1949</v>
      </c>
      <c r="H155" s="198" t="s">
        <v>217</v>
      </c>
      <c r="I155" t="s">
        <v>218</v>
      </c>
      <c r="J155" s="22" t="s">
        <v>443</v>
      </c>
      <c r="K155" s="199">
        <v>30</v>
      </c>
      <c r="L155" s="86">
        <v>124</v>
      </c>
      <c r="M155" s="85">
        <v>30000</v>
      </c>
      <c r="N155" s="34" t="s">
        <v>130</v>
      </c>
    </row>
    <row r="156" spans="2:14" ht="15" customHeight="1">
      <c r="B156" s="22">
        <v>1934</v>
      </c>
      <c r="C156" t="s">
        <v>329</v>
      </c>
      <c r="D156" s="198" t="s">
        <v>126</v>
      </c>
      <c r="E156" s="22">
        <v>1934</v>
      </c>
      <c r="F156" s="198" t="s">
        <v>329</v>
      </c>
      <c r="G156" s="22">
        <v>2230</v>
      </c>
      <c r="H156" s="198" t="s">
        <v>156</v>
      </c>
      <c r="I156" t="s">
        <v>267</v>
      </c>
      <c r="J156" s="22" t="s">
        <v>129</v>
      </c>
      <c r="K156" s="199">
        <v>30</v>
      </c>
      <c r="L156" s="86">
        <v>125</v>
      </c>
      <c r="M156" s="85">
        <v>30000</v>
      </c>
      <c r="N156" s="34" t="s">
        <v>130</v>
      </c>
    </row>
    <row r="157" spans="2:14" ht="15" customHeight="1">
      <c r="B157" s="22">
        <v>2089</v>
      </c>
      <c r="C157" t="s">
        <v>394</v>
      </c>
      <c r="D157" s="198" t="s">
        <v>126</v>
      </c>
      <c r="E157" s="22">
        <v>2089</v>
      </c>
      <c r="F157" s="198" t="s">
        <v>394</v>
      </c>
      <c r="G157" s="22">
        <v>2064</v>
      </c>
      <c r="H157" s="198" t="s">
        <v>196</v>
      </c>
      <c r="I157" t="s">
        <v>197</v>
      </c>
      <c r="J157" s="22" t="s">
        <v>129</v>
      </c>
      <c r="K157" s="199">
        <v>44</v>
      </c>
      <c r="L157" s="86">
        <v>126</v>
      </c>
      <c r="M157" s="85">
        <v>44000</v>
      </c>
      <c r="N157" s="34" t="s">
        <v>130</v>
      </c>
    </row>
    <row r="158" spans="2:14" ht="15" customHeight="1">
      <c r="B158" s="22">
        <v>2024</v>
      </c>
      <c r="C158" t="s">
        <v>269</v>
      </c>
      <c r="D158" s="198" t="s">
        <v>126</v>
      </c>
      <c r="E158" s="22">
        <v>2024</v>
      </c>
      <c r="F158" s="198" t="s">
        <v>269</v>
      </c>
      <c r="G158" s="22">
        <v>2223</v>
      </c>
      <c r="H158" s="198" t="s">
        <v>190</v>
      </c>
      <c r="I158" t="s">
        <v>270</v>
      </c>
      <c r="J158" s="22" t="s">
        <v>143</v>
      </c>
      <c r="K158" s="199">
        <v>564</v>
      </c>
      <c r="L158" s="86">
        <v>127</v>
      </c>
      <c r="M158" s="85">
        <v>564000</v>
      </c>
      <c r="N158" s="34" t="s">
        <v>130</v>
      </c>
    </row>
    <row r="159" spans="2:14" ht="15" customHeight="1">
      <c r="B159" s="22">
        <v>1935</v>
      </c>
      <c r="C159" t="s">
        <v>273</v>
      </c>
      <c r="D159" s="198" t="s">
        <v>126</v>
      </c>
      <c r="E159" s="22">
        <v>1935</v>
      </c>
      <c r="F159" s="198" t="s">
        <v>273</v>
      </c>
      <c r="G159" s="22">
        <v>2230</v>
      </c>
      <c r="H159" s="198" t="s">
        <v>156</v>
      </c>
      <c r="I159" t="s">
        <v>267</v>
      </c>
      <c r="J159" s="22" t="s">
        <v>129</v>
      </c>
      <c r="K159" s="199">
        <v>216</v>
      </c>
      <c r="L159" s="86">
        <v>128</v>
      </c>
      <c r="M159" s="85">
        <v>216000</v>
      </c>
      <c r="N159" s="34" t="s">
        <v>130</v>
      </c>
    </row>
    <row r="160" spans="2:14" ht="15" customHeight="1">
      <c r="B160" s="22">
        <v>2186</v>
      </c>
      <c r="C160" t="s">
        <v>386</v>
      </c>
      <c r="D160" s="198" t="s">
        <v>126</v>
      </c>
      <c r="E160" s="22">
        <v>2186</v>
      </c>
      <c r="F160" s="198" t="s">
        <v>386</v>
      </c>
      <c r="G160" s="22">
        <v>2148</v>
      </c>
      <c r="H160" s="198" t="s">
        <v>133</v>
      </c>
      <c r="I160" t="s">
        <v>134</v>
      </c>
      <c r="J160" s="22" t="s">
        <v>129</v>
      </c>
      <c r="K160" s="199">
        <v>160</v>
      </c>
      <c r="L160" s="86">
        <v>129</v>
      </c>
      <c r="M160" s="85">
        <v>160000</v>
      </c>
      <c r="N160" s="34" t="s">
        <v>130</v>
      </c>
    </row>
    <row r="161" spans="2:14" ht="15" customHeight="1">
      <c r="B161" s="22">
        <v>2015</v>
      </c>
      <c r="C161" t="s">
        <v>422</v>
      </c>
      <c r="D161" s="198" t="s">
        <v>126</v>
      </c>
      <c r="E161" s="22">
        <v>2015</v>
      </c>
      <c r="F161" s="198" t="s">
        <v>422</v>
      </c>
      <c r="G161" s="22">
        <v>2013</v>
      </c>
      <c r="H161" s="198" t="s">
        <v>127</v>
      </c>
      <c r="I161" t="s">
        <v>128</v>
      </c>
      <c r="J161" s="22" t="s">
        <v>129</v>
      </c>
      <c r="K161" s="199">
        <v>157</v>
      </c>
      <c r="L161" s="86">
        <v>130</v>
      </c>
      <c r="M161" s="85">
        <v>157000</v>
      </c>
      <c r="N161" s="34" t="s">
        <v>130</v>
      </c>
    </row>
    <row r="162" spans="2:14" ht="15" customHeight="1">
      <c r="B162" s="22">
        <v>3528</v>
      </c>
      <c r="C162" t="s">
        <v>372</v>
      </c>
      <c r="D162" s="198" t="s">
        <v>131</v>
      </c>
      <c r="E162" s="22">
        <v>2142</v>
      </c>
      <c r="F162" s="198" t="s">
        <v>172</v>
      </c>
      <c r="G162" s="22">
        <v>2117</v>
      </c>
      <c r="H162" s="198" t="s">
        <v>141</v>
      </c>
      <c r="I162" t="s">
        <v>142</v>
      </c>
      <c r="J162" s="22" t="s">
        <v>443</v>
      </c>
      <c r="K162" s="199">
        <v>30</v>
      </c>
      <c r="L162" s="86">
        <v>131</v>
      </c>
      <c r="M162" s="85">
        <v>30000</v>
      </c>
      <c r="N162" s="34" t="s">
        <v>130</v>
      </c>
    </row>
    <row r="163" spans="2:14" ht="15" customHeight="1">
      <c r="B163" s="22">
        <v>2143</v>
      </c>
      <c r="C163" t="s">
        <v>298</v>
      </c>
      <c r="D163" s="198" t="s">
        <v>126</v>
      </c>
      <c r="E163" s="22">
        <v>2143</v>
      </c>
      <c r="F163" s="198" t="s">
        <v>298</v>
      </c>
      <c r="G163" s="22">
        <v>2117</v>
      </c>
      <c r="H163" s="198" t="s">
        <v>141</v>
      </c>
      <c r="I163" t="s">
        <v>142</v>
      </c>
      <c r="J163" s="22" t="s">
        <v>129</v>
      </c>
      <c r="K163" s="199">
        <v>301</v>
      </c>
      <c r="L163" s="86">
        <v>132</v>
      </c>
      <c r="M163" s="85">
        <v>301000</v>
      </c>
      <c r="N163" s="34" t="s">
        <v>130</v>
      </c>
    </row>
    <row r="164" spans="2:14" ht="15" customHeight="1">
      <c r="B164" s="22">
        <v>2101</v>
      </c>
      <c r="C164" t="s">
        <v>279</v>
      </c>
      <c r="D164" s="198" t="s">
        <v>126</v>
      </c>
      <c r="E164" s="22">
        <v>2101</v>
      </c>
      <c r="F164" s="198" t="s">
        <v>279</v>
      </c>
      <c r="G164" s="22">
        <v>2098</v>
      </c>
      <c r="H164" s="198" t="s">
        <v>163</v>
      </c>
      <c r="I164" t="s">
        <v>254</v>
      </c>
      <c r="J164" s="22" t="s">
        <v>143</v>
      </c>
      <c r="K164" s="199">
        <v>581</v>
      </c>
      <c r="L164" s="86">
        <v>133</v>
      </c>
      <c r="M164" s="85">
        <v>581000</v>
      </c>
      <c r="N164" s="34" t="s">
        <v>130</v>
      </c>
    </row>
    <row r="165" spans="2:14" ht="15" customHeight="1">
      <c r="B165" s="22">
        <v>2115</v>
      </c>
      <c r="C165" t="s">
        <v>414</v>
      </c>
      <c r="D165" s="198" t="s">
        <v>126</v>
      </c>
      <c r="E165" s="22">
        <v>2115</v>
      </c>
      <c r="F165" s="198" t="s">
        <v>414</v>
      </c>
      <c r="G165" s="22">
        <v>2106</v>
      </c>
      <c r="H165" s="198" t="s">
        <v>150</v>
      </c>
      <c r="I165" t="s">
        <v>151</v>
      </c>
      <c r="J165" s="22" t="s">
        <v>129</v>
      </c>
      <c r="K165" s="199">
        <v>11</v>
      </c>
      <c r="L165" s="86">
        <v>134</v>
      </c>
      <c r="M165" s="85">
        <v>20000</v>
      </c>
      <c r="N165" s="34" t="s">
        <v>130</v>
      </c>
    </row>
    <row r="166" spans="2:14" ht="15" customHeight="1">
      <c r="B166" s="22">
        <v>2214</v>
      </c>
      <c r="C166" t="s">
        <v>357</v>
      </c>
      <c r="D166" s="198" t="s">
        <v>126</v>
      </c>
      <c r="E166" s="22">
        <v>2214</v>
      </c>
      <c r="F166" s="198" t="s">
        <v>357</v>
      </c>
      <c r="G166" s="22">
        <v>2200</v>
      </c>
      <c r="H166" s="198" t="s">
        <v>137</v>
      </c>
      <c r="I166" t="s">
        <v>307</v>
      </c>
      <c r="J166" s="22" t="s">
        <v>129</v>
      </c>
      <c r="K166" s="199">
        <v>38</v>
      </c>
      <c r="L166" s="86">
        <v>135</v>
      </c>
      <c r="M166" s="85">
        <v>38000</v>
      </c>
      <c r="N166" s="34" t="s">
        <v>130</v>
      </c>
    </row>
    <row r="167" spans="2:14" ht="15" customHeight="1">
      <c r="B167" s="22">
        <v>2245</v>
      </c>
      <c r="C167" t="s">
        <v>359</v>
      </c>
      <c r="D167" s="198" t="s">
        <v>126</v>
      </c>
      <c r="E167" s="22">
        <v>2245</v>
      </c>
      <c r="F167" s="198" t="s">
        <v>359</v>
      </c>
      <c r="G167" s="22">
        <v>2230</v>
      </c>
      <c r="H167" s="198" t="s">
        <v>156</v>
      </c>
      <c r="I167" t="s">
        <v>157</v>
      </c>
      <c r="J167" s="22" t="s">
        <v>129</v>
      </c>
      <c r="K167" s="199">
        <v>71</v>
      </c>
      <c r="L167" s="86">
        <v>136</v>
      </c>
      <c r="M167" s="85">
        <v>71000</v>
      </c>
      <c r="N167" s="34" t="s">
        <v>130</v>
      </c>
    </row>
    <row r="168" spans="2:14" ht="15" customHeight="1">
      <c r="B168" s="22">
        <v>2110</v>
      </c>
      <c r="C168" t="s">
        <v>185</v>
      </c>
      <c r="D168" s="198" t="s">
        <v>126</v>
      </c>
      <c r="E168" s="22">
        <v>2110</v>
      </c>
      <c r="F168" s="198" t="s">
        <v>185</v>
      </c>
      <c r="G168" s="22">
        <v>2106</v>
      </c>
      <c r="H168" s="198" t="s">
        <v>150</v>
      </c>
      <c r="I168" t="s">
        <v>151</v>
      </c>
      <c r="J168" s="22" t="s">
        <v>129</v>
      </c>
      <c r="K168" s="199">
        <v>232</v>
      </c>
      <c r="L168" s="86">
        <v>137</v>
      </c>
      <c r="M168" s="85">
        <v>232000</v>
      </c>
      <c r="N168" s="34" t="s">
        <v>130</v>
      </c>
    </row>
    <row r="169" spans="2:14" ht="15" customHeight="1">
      <c r="B169" s="22">
        <v>4390</v>
      </c>
      <c r="C169" t="s">
        <v>250</v>
      </c>
      <c r="D169" s="198" t="s">
        <v>131</v>
      </c>
      <c r="E169" s="22">
        <v>2142</v>
      </c>
      <c r="F169" s="198" t="s">
        <v>172</v>
      </c>
      <c r="G169" s="22">
        <v>2117</v>
      </c>
      <c r="H169" s="198" t="s">
        <v>141</v>
      </c>
      <c r="I169" t="s">
        <v>142</v>
      </c>
      <c r="J169" s="22" t="s">
        <v>443</v>
      </c>
      <c r="K169" s="199">
        <v>30</v>
      </c>
      <c r="L169" s="86">
        <v>138</v>
      </c>
      <c r="M169" s="85">
        <v>30000</v>
      </c>
      <c r="N169" s="34" t="s">
        <v>130</v>
      </c>
    </row>
    <row r="170" spans="2:14" ht="15" customHeight="1">
      <c r="B170" s="22">
        <v>1928</v>
      </c>
      <c r="C170" t="s">
        <v>181</v>
      </c>
      <c r="D170" s="198" t="s">
        <v>126</v>
      </c>
      <c r="E170" s="22">
        <v>1928</v>
      </c>
      <c r="F170" s="198" t="s">
        <v>181</v>
      </c>
      <c r="G170" s="22">
        <v>1902</v>
      </c>
      <c r="H170" s="198" t="s">
        <v>182</v>
      </c>
      <c r="I170" t="s">
        <v>183</v>
      </c>
      <c r="J170" s="22" t="s">
        <v>143</v>
      </c>
      <c r="K170" s="199">
        <v>1000</v>
      </c>
      <c r="L170" s="86">
        <v>139</v>
      </c>
      <c r="M170" s="85">
        <v>1000000</v>
      </c>
      <c r="N170" s="34" t="s">
        <v>130</v>
      </c>
    </row>
    <row r="171" spans="2:14" ht="15" customHeight="1">
      <c r="B171" s="22">
        <v>1925</v>
      </c>
      <c r="C171" t="s">
        <v>323</v>
      </c>
      <c r="D171" s="198" t="s">
        <v>126</v>
      </c>
      <c r="E171" s="22">
        <v>1925</v>
      </c>
      <c r="F171" s="198" t="s">
        <v>323</v>
      </c>
      <c r="G171" s="22">
        <v>1902</v>
      </c>
      <c r="H171" s="198" t="s">
        <v>182</v>
      </c>
      <c r="I171" t="s">
        <v>183</v>
      </c>
      <c r="J171" s="22" t="s">
        <v>129</v>
      </c>
      <c r="K171" s="199">
        <v>370</v>
      </c>
      <c r="L171" s="86">
        <v>140</v>
      </c>
      <c r="M171" s="85">
        <v>370000</v>
      </c>
      <c r="N171" s="34" t="s">
        <v>130</v>
      </c>
    </row>
    <row r="172" spans="2:14" ht="15" customHeight="1">
      <c r="B172" s="22">
        <v>4823</v>
      </c>
      <c r="C172" t="s">
        <v>219</v>
      </c>
      <c r="D172" s="198" t="s">
        <v>131</v>
      </c>
      <c r="E172" s="22">
        <v>2055</v>
      </c>
      <c r="F172" s="198" t="s">
        <v>220</v>
      </c>
      <c r="G172" s="22">
        <v>2025</v>
      </c>
      <c r="H172" s="198" t="s">
        <v>145</v>
      </c>
      <c r="I172" t="s">
        <v>221</v>
      </c>
      <c r="J172" s="22" t="s">
        <v>443</v>
      </c>
      <c r="K172" s="199">
        <v>30</v>
      </c>
      <c r="L172" s="86">
        <v>141</v>
      </c>
      <c r="M172" s="85">
        <v>30000</v>
      </c>
      <c r="N172" s="34" t="s">
        <v>130</v>
      </c>
    </row>
    <row r="173" spans="2:14" ht="15" customHeight="1">
      <c r="B173" s="22">
        <v>2009</v>
      </c>
      <c r="C173" t="s">
        <v>285</v>
      </c>
      <c r="D173" s="198" t="s">
        <v>126</v>
      </c>
      <c r="E173" s="22">
        <v>2009</v>
      </c>
      <c r="F173" s="198" t="s">
        <v>285</v>
      </c>
      <c r="G173" s="22">
        <v>2007</v>
      </c>
      <c r="H173" s="198" t="s">
        <v>229</v>
      </c>
      <c r="I173" t="s">
        <v>230</v>
      </c>
      <c r="J173" s="22" t="s">
        <v>129</v>
      </c>
      <c r="K173" s="199">
        <v>201</v>
      </c>
      <c r="L173" s="86">
        <v>142</v>
      </c>
      <c r="M173" s="85">
        <v>201000</v>
      </c>
      <c r="N173" s="34" t="s">
        <v>130</v>
      </c>
    </row>
    <row r="174" spans="2:14" ht="15" customHeight="1">
      <c r="B174" s="22">
        <v>2063</v>
      </c>
      <c r="C174" t="s">
        <v>433</v>
      </c>
      <c r="D174" s="198" t="s">
        <v>126</v>
      </c>
      <c r="E174" s="22">
        <v>2063</v>
      </c>
      <c r="F174" s="198" t="s">
        <v>433</v>
      </c>
      <c r="G174" s="22">
        <v>2058</v>
      </c>
      <c r="H174" s="198" t="s">
        <v>199</v>
      </c>
      <c r="I174" t="s">
        <v>200</v>
      </c>
      <c r="J174" s="22" t="s">
        <v>129</v>
      </c>
      <c r="K174" s="199">
        <v>11</v>
      </c>
      <c r="L174" s="86">
        <v>143</v>
      </c>
      <c r="M174" s="85">
        <v>20000</v>
      </c>
      <c r="N174" s="34" t="s">
        <v>130</v>
      </c>
    </row>
    <row r="175" spans="2:14" ht="15" customHeight="1">
      <c r="B175" s="22">
        <v>4369</v>
      </c>
      <c r="C175" t="s">
        <v>385</v>
      </c>
      <c r="D175" s="198" t="s">
        <v>131</v>
      </c>
      <c r="E175" s="22">
        <v>1924</v>
      </c>
      <c r="F175" s="198" t="s">
        <v>255</v>
      </c>
      <c r="G175" s="22">
        <v>1902</v>
      </c>
      <c r="H175" s="198" t="s">
        <v>182</v>
      </c>
      <c r="I175" t="s">
        <v>183</v>
      </c>
      <c r="J175" s="22" t="s">
        <v>443</v>
      </c>
      <c r="K175" s="199">
        <v>45</v>
      </c>
      <c r="L175" s="86">
        <v>144</v>
      </c>
      <c r="M175" s="85">
        <v>45000</v>
      </c>
      <c r="N175" s="34" t="s">
        <v>130</v>
      </c>
    </row>
    <row r="176" spans="2:14" ht="15" customHeight="1">
      <c r="B176" s="22">
        <v>2048</v>
      </c>
      <c r="C176" t="s">
        <v>144</v>
      </c>
      <c r="D176" s="198" t="s">
        <v>126</v>
      </c>
      <c r="E176" s="22">
        <v>2048</v>
      </c>
      <c r="F176" s="198" t="s">
        <v>144</v>
      </c>
      <c r="G176" s="22">
        <v>2025</v>
      </c>
      <c r="H176" s="198" t="s">
        <v>145</v>
      </c>
      <c r="I176" t="s">
        <v>146</v>
      </c>
      <c r="J176" s="22" t="s">
        <v>173</v>
      </c>
      <c r="K176" s="199">
        <v>1000</v>
      </c>
      <c r="L176" s="86">
        <v>145</v>
      </c>
      <c r="M176" s="85">
        <v>1000000</v>
      </c>
      <c r="N176" s="34" t="s">
        <v>130</v>
      </c>
    </row>
    <row r="177" spans="2:14" ht="15" customHeight="1">
      <c r="B177" s="22">
        <v>2239</v>
      </c>
      <c r="C177" t="s">
        <v>209</v>
      </c>
      <c r="D177" s="198" t="s">
        <v>126</v>
      </c>
      <c r="E177" s="22">
        <v>2239</v>
      </c>
      <c r="F177" s="198" t="s">
        <v>209</v>
      </c>
      <c r="G177" s="22">
        <v>2230</v>
      </c>
      <c r="H177" s="198" t="s">
        <v>156</v>
      </c>
      <c r="I177" t="s">
        <v>157</v>
      </c>
      <c r="J177" s="22" t="s">
        <v>173</v>
      </c>
      <c r="K177" s="199">
        <v>1000</v>
      </c>
      <c r="L177" s="86">
        <v>146</v>
      </c>
      <c r="M177" s="85">
        <v>1000000</v>
      </c>
      <c r="N177" s="34" t="s">
        <v>130</v>
      </c>
    </row>
    <row r="178" spans="2:14" ht="15" customHeight="1">
      <c r="B178" s="22">
        <v>4740</v>
      </c>
      <c r="C178" t="s">
        <v>530</v>
      </c>
      <c r="D178" s="198" t="s">
        <v>520</v>
      </c>
      <c r="E178" s="22">
        <v>2183</v>
      </c>
      <c r="F178" s="198" t="s">
        <v>231</v>
      </c>
      <c r="G178" s="22">
        <v>2148</v>
      </c>
      <c r="H178" s="198" t="s">
        <v>133</v>
      </c>
      <c r="I178" t="s">
        <v>134</v>
      </c>
      <c r="J178" s="22" t="s">
        <v>443</v>
      </c>
      <c r="K178" s="199">
        <v>131</v>
      </c>
      <c r="L178" s="86">
        <v>147</v>
      </c>
      <c r="M178" s="85">
        <v>131000</v>
      </c>
      <c r="N178" s="34" t="s">
        <v>130</v>
      </c>
    </row>
    <row r="179" spans="2:14" ht="15" customHeight="1">
      <c r="B179" s="22">
        <v>2011</v>
      </c>
      <c r="C179" t="s">
        <v>373</v>
      </c>
      <c r="D179" s="198" t="s">
        <v>126</v>
      </c>
      <c r="E179" s="22">
        <v>2011</v>
      </c>
      <c r="F179" s="198" t="s">
        <v>373</v>
      </c>
      <c r="G179" s="22">
        <v>2007</v>
      </c>
      <c r="H179" s="198" t="s">
        <v>229</v>
      </c>
      <c r="I179" t="s">
        <v>230</v>
      </c>
      <c r="J179" s="22" t="s">
        <v>129</v>
      </c>
      <c r="K179" s="199">
        <v>30</v>
      </c>
      <c r="L179" s="86">
        <v>148</v>
      </c>
      <c r="M179" s="85">
        <v>30000</v>
      </c>
      <c r="N179" s="34" t="s">
        <v>130</v>
      </c>
    </row>
    <row r="180" spans="2:14" ht="15" customHeight="1">
      <c r="B180" s="22">
        <v>5349</v>
      </c>
      <c r="C180" t="s">
        <v>531</v>
      </c>
      <c r="D180" s="198" t="s">
        <v>131</v>
      </c>
      <c r="E180" s="22">
        <v>2092</v>
      </c>
      <c r="F180" s="198" t="s">
        <v>391</v>
      </c>
      <c r="G180" s="22">
        <v>2064</v>
      </c>
      <c r="H180" s="198" t="s">
        <v>196</v>
      </c>
      <c r="I180" t="s">
        <v>197</v>
      </c>
      <c r="J180" s="22" t="s">
        <v>443</v>
      </c>
      <c r="K180" s="199">
        <v>78</v>
      </c>
      <c r="L180" s="86">
        <v>149</v>
      </c>
      <c r="M180" s="85">
        <v>78000</v>
      </c>
      <c r="N180" s="34" t="s">
        <v>130</v>
      </c>
    </row>
    <row r="181" spans="2:14" ht="15" customHeight="1">
      <c r="B181" s="22">
        <v>2008</v>
      </c>
      <c r="C181" t="s">
        <v>364</v>
      </c>
      <c r="D181" s="198" t="s">
        <v>126</v>
      </c>
      <c r="E181" s="22">
        <v>2008</v>
      </c>
      <c r="F181" s="198" t="s">
        <v>364</v>
      </c>
      <c r="G181" s="22">
        <v>2007</v>
      </c>
      <c r="H181" s="198" t="s">
        <v>229</v>
      </c>
      <c r="I181" t="s">
        <v>230</v>
      </c>
      <c r="J181" s="22" t="s">
        <v>129</v>
      </c>
      <c r="K181" s="199">
        <v>69</v>
      </c>
      <c r="L181" s="86">
        <v>150</v>
      </c>
      <c r="M181" s="85">
        <v>69000</v>
      </c>
      <c r="N181" s="34" t="s">
        <v>130</v>
      </c>
    </row>
    <row r="182" spans="2:14" ht="15" customHeight="1">
      <c r="B182" s="22">
        <v>2055</v>
      </c>
      <c r="C182" t="s">
        <v>220</v>
      </c>
      <c r="D182" s="198" t="s">
        <v>126</v>
      </c>
      <c r="E182" s="22">
        <v>2055</v>
      </c>
      <c r="F182" s="198" t="s">
        <v>220</v>
      </c>
      <c r="G182" s="22">
        <v>2025</v>
      </c>
      <c r="H182" s="198" t="s">
        <v>145</v>
      </c>
      <c r="I182" t="s">
        <v>221</v>
      </c>
      <c r="J182" s="22" t="s">
        <v>143</v>
      </c>
      <c r="K182" s="199">
        <v>654</v>
      </c>
      <c r="L182" s="86">
        <v>151</v>
      </c>
      <c r="M182" s="85">
        <v>654000</v>
      </c>
      <c r="N182" s="34" t="s">
        <v>130</v>
      </c>
    </row>
    <row r="183" spans="2:14" ht="15" customHeight="1">
      <c r="B183" s="22">
        <v>4484</v>
      </c>
      <c r="C183" t="s">
        <v>363</v>
      </c>
      <c r="D183" s="198" t="s">
        <v>131</v>
      </c>
      <c r="E183" s="22">
        <v>2102</v>
      </c>
      <c r="F183" s="198" t="s">
        <v>263</v>
      </c>
      <c r="G183" s="22">
        <v>2098</v>
      </c>
      <c r="H183" s="198" t="s">
        <v>163</v>
      </c>
      <c r="I183" t="s">
        <v>254</v>
      </c>
      <c r="J183" s="22" t="s">
        <v>443</v>
      </c>
      <c r="K183" s="199">
        <v>30</v>
      </c>
      <c r="L183" s="86">
        <v>152</v>
      </c>
      <c r="M183" s="85">
        <v>30000</v>
      </c>
      <c r="N183" s="34" t="s">
        <v>130</v>
      </c>
    </row>
    <row r="184" spans="2:14" ht="15" customHeight="1">
      <c r="B184" s="22">
        <v>1964</v>
      </c>
      <c r="C184" t="s">
        <v>288</v>
      </c>
      <c r="D184" s="198" t="s">
        <v>126</v>
      </c>
      <c r="E184" s="22">
        <v>1964</v>
      </c>
      <c r="F184" s="198" t="s">
        <v>288</v>
      </c>
      <c r="G184" s="22">
        <v>1949</v>
      </c>
      <c r="H184" s="198" t="s">
        <v>217</v>
      </c>
      <c r="I184" t="s">
        <v>218</v>
      </c>
      <c r="J184" s="22" t="s">
        <v>129</v>
      </c>
      <c r="K184" s="199">
        <v>190</v>
      </c>
      <c r="L184" s="86">
        <v>153</v>
      </c>
      <c r="M184" s="85">
        <v>190000</v>
      </c>
      <c r="N184" s="34" t="s">
        <v>130</v>
      </c>
    </row>
    <row r="185" spans="2:14" ht="15" customHeight="1">
      <c r="B185" s="22">
        <v>2019</v>
      </c>
      <c r="C185" t="s">
        <v>437</v>
      </c>
      <c r="D185" s="198" t="s">
        <v>126</v>
      </c>
      <c r="E185" s="22">
        <v>2019</v>
      </c>
      <c r="F185" s="198" t="s">
        <v>437</v>
      </c>
      <c r="G185" s="22">
        <v>2013</v>
      </c>
      <c r="H185" s="198" t="s">
        <v>127</v>
      </c>
      <c r="I185" t="s">
        <v>128</v>
      </c>
      <c r="J185" s="22" t="s">
        <v>129</v>
      </c>
      <c r="K185" s="199">
        <v>8</v>
      </c>
      <c r="L185" s="86">
        <v>154</v>
      </c>
      <c r="M185" s="85">
        <v>20000</v>
      </c>
      <c r="N185" s="34" t="s">
        <v>130</v>
      </c>
    </row>
    <row r="186" spans="2:14" ht="15" customHeight="1">
      <c r="B186" s="22">
        <v>2022</v>
      </c>
      <c r="C186" t="s">
        <v>361</v>
      </c>
      <c r="D186" s="198" t="s">
        <v>126</v>
      </c>
      <c r="E186" s="22">
        <v>2022</v>
      </c>
      <c r="F186" s="198" t="s">
        <v>361</v>
      </c>
      <c r="G186" s="22">
        <v>2013</v>
      </c>
      <c r="H186" s="198" t="s">
        <v>127</v>
      </c>
      <c r="I186" t="s">
        <v>128</v>
      </c>
      <c r="J186" s="22" t="s">
        <v>129</v>
      </c>
      <c r="K186" s="199">
        <v>8</v>
      </c>
      <c r="L186" s="86">
        <v>155</v>
      </c>
      <c r="M186" s="85">
        <v>20000</v>
      </c>
      <c r="N186" s="34" t="s">
        <v>130</v>
      </c>
    </row>
    <row r="187" spans="2:14" ht="15" customHeight="1">
      <c r="B187" s="22">
        <v>1924</v>
      </c>
      <c r="C187" t="s">
        <v>255</v>
      </c>
      <c r="D187" s="198" t="s">
        <v>126</v>
      </c>
      <c r="E187" s="22">
        <v>1924</v>
      </c>
      <c r="F187" s="198" t="s">
        <v>255</v>
      </c>
      <c r="G187" s="22">
        <v>1902</v>
      </c>
      <c r="H187" s="198" t="s">
        <v>182</v>
      </c>
      <c r="I187" t="s">
        <v>183</v>
      </c>
      <c r="J187" s="22" t="s">
        <v>173</v>
      </c>
      <c r="K187" s="199">
        <v>1000</v>
      </c>
      <c r="L187" s="86">
        <v>156</v>
      </c>
      <c r="M187" s="85">
        <v>1000000</v>
      </c>
      <c r="N187" s="34" t="s">
        <v>246</v>
      </c>
    </row>
    <row r="188" spans="2:14" ht="15" customHeight="1">
      <c r="B188" s="22">
        <v>4475</v>
      </c>
      <c r="C188" t="s">
        <v>379</v>
      </c>
      <c r="D188" s="198" t="s">
        <v>131</v>
      </c>
      <c r="E188" s="22">
        <v>1924</v>
      </c>
      <c r="F188" s="198" t="s">
        <v>255</v>
      </c>
      <c r="G188" s="22">
        <v>1902</v>
      </c>
      <c r="H188" s="198" t="s">
        <v>182</v>
      </c>
      <c r="I188" t="s">
        <v>183</v>
      </c>
      <c r="J188" s="22" t="s">
        <v>443</v>
      </c>
      <c r="K188" s="199">
        <v>33</v>
      </c>
      <c r="L188" s="86">
        <v>157</v>
      </c>
      <c r="M188" s="85">
        <v>33000</v>
      </c>
      <c r="N188" s="34" t="s">
        <v>246</v>
      </c>
    </row>
    <row r="189" spans="2:14" ht="15" customHeight="1">
      <c r="B189" s="22">
        <v>1977</v>
      </c>
      <c r="C189" t="s">
        <v>314</v>
      </c>
      <c r="D189" s="198" t="s">
        <v>126</v>
      </c>
      <c r="E189" s="22">
        <v>1977</v>
      </c>
      <c r="F189" s="198" t="s">
        <v>314</v>
      </c>
      <c r="G189" s="22">
        <v>1975</v>
      </c>
      <c r="H189" s="198" t="s">
        <v>315</v>
      </c>
      <c r="I189" t="s">
        <v>316</v>
      </c>
      <c r="J189" s="22" t="s">
        <v>143</v>
      </c>
      <c r="K189" s="199">
        <v>1000</v>
      </c>
      <c r="L189" s="86">
        <v>158</v>
      </c>
      <c r="M189" s="85">
        <v>1000000</v>
      </c>
      <c r="N189" s="34" t="s">
        <v>246</v>
      </c>
    </row>
    <row r="190" spans="2:14" ht="15" customHeight="1">
      <c r="B190" s="22">
        <v>1931</v>
      </c>
      <c r="C190" t="s">
        <v>322</v>
      </c>
      <c r="D190" s="198" t="s">
        <v>126</v>
      </c>
      <c r="E190" s="22">
        <v>1931</v>
      </c>
      <c r="F190" s="198" t="s">
        <v>322</v>
      </c>
      <c r="G190" s="22">
        <v>1902</v>
      </c>
      <c r="H190" s="198" t="s">
        <v>182</v>
      </c>
      <c r="I190" t="s">
        <v>183</v>
      </c>
      <c r="J190" s="22" t="s">
        <v>129</v>
      </c>
      <c r="K190" s="199">
        <v>232</v>
      </c>
      <c r="L190" s="86">
        <v>159</v>
      </c>
      <c r="M190" s="85">
        <v>232000</v>
      </c>
      <c r="N190" s="34" t="s">
        <v>246</v>
      </c>
    </row>
    <row r="191" spans="2:14" ht="15" customHeight="1">
      <c r="B191" s="22">
        <v>2145</v>
      </c>
      <c r="C191" t="s">
        <v>238</v>
      </c>
      <c r="D191" s="198" t="s">
        <v>126</v>
      </c>
      <c r="E191" s="22">
        <v>2145</v>
      </c>
      <c r="F191" s="198" t="s">
        <v>238</v>
      </c>
      <c r="G191" s="22">
        <v>2117</v>
      </c>
      <c r="H191" s="198" t="s">
        <v>141</v>
      </c>
      <c r="I191" t="s">
        <v>142</v>
      </c>
      <c r="J191" s="22" t="s">
        <v>129</v>
      </c>
      <c r="K191" s="199">
        <v>96</v>
      </c>
      <c r="L191" s="86">
        <v>160</v>
      </c>
      <c r="M191" s="85">
        <v>96000</v>
      </c>
      <c r="N191" s="34" t="s">
        <v>246</v>
      </c>
    </row>
    <row r="192" spans="2:14" ht="15" customHeight="1">
      <c r="B192" s="22">
        <v>2242</v>
      </c>
      <c r="C192" t="s">
        <v>280</v>
      </c>
      <c r="D192" s="198" t="s">
        <v>126</v>
      </c>
      <c r="E192" s="22">
        <v>2242</v>
      </c>
      <c r="F192" s="198" t="s">
        <v>280</v>
      </c>
      <c r="G192" s="22">
        <v>2230</v>
      </c>
      <c r="H192" s="198" t="s">
        <v>156</v>
      </c>
      <c r="I192" t="s">
        <v>157</v>
      </c>
      <c r="J192" s="22" t="s">
        <v>173</v>
      </c>
      <c r="K192" s="199">
        <v>1000</v>
      </c>
      <c r="L192" s="86">
        <v>161</v>
      </c>
      <c r="M192" s="85">
        <v>1000000</v>
      </c>
      <c r="N192" s="34" t="s">
        <v>246</v>
      </c>
    </row>
    <row r="193" spans="2:14" ht="15" customHeight="1">
      <c r="B193" s="22">
        <v>2084</v>
      </c>
      <c r="C193" t="s">
        <v>330</v>
      </c>
      <c r="D193" s="198" t="s">
        <v>126</v>
      </c>
      <c r="E193" s="22">
        <v>2084</v>
      </c>
      <c r="F193" s="198" t="s">
        <v>330</v>
      </c>
      <c r="G193" s="22">
        <v>2064</v>
      </c>
      <c r="H193" s="198" t="s">
        <v>196</v>
      </c>
      <c r="I193" t="s">
        <v>197</v>
      </c>
      <c r="J193" s="22" t="s">
        <v>129</v>
      </c>
      <c r="K193" s="199">
        <v>208</v>
      </c>
      <c r="L193" s="86">
        <v>162</v>
      </c>
      <c r="M193" s="178" t="s">
        <v>443</v>
      </c>
      <c r="N193" s="34" t="s">
        <v>532</v>
      </c>
    </row>
    <row r="194" spans="2:14" ht="15" customHeight="1">
      <c r="B194" s="22">
        <v>2212</v>
      </c>
      <c r="C194" t="s">
        <v>306</v>
      </c>
      <c r="D194" s="198" t="s">
        <v>126</v>
      </c>
      <c r="E194" s="22">
        <v>2212</v>
      </c>
      <c r="F194" s="198" t="s">
        <v>306</v>
      </c>
      <c r="G194" s="22">
        <v>2200</v>
      </c>
      <c r="H194" s="198" t="s">
        <v>137</v>
      </c>
      <c r="I194" t="s">
        <v>307</v>
      </c>
      <c r="J194" s="22" t="s">
        <v>129</v>
      </c>
      <c r="K194" s="199">
        <v>297</v>
      </c>
      <c r="L194" s="86">
        <v>163</v>
      </c>
      <c r="M194" s="178" t="s">
        <v>443</v>
      </c>
      <c r="N194" s="34" t="s">
        <v>532</v>
      </c>
    </row>
    <row r="195" spans="2:14" ht="15" customHeight="1">
      <c r="B195" s="22">
        <v>2213</v>
      </c>
      <c r="C195" t="s">
        <v>347</v>
      </c>
      <c r="D195" s="198" t="s">
        <v>126</v>
      </c>
      <c r="E195" s="22">
        <v>2213</v>
      </c>
      <c r="F195" s="198" t="s">
        <v>347</v>
      </c>
      <c r="G195" s="22">
        <v>2200</v>
      </c>
      <c r="H195" s="198" t="s">
        <v>137</v>
      </c>
      <c r="I195" t="s">
        <v>307</v>
      </c>
      <c r="J195" s="22" t="s">
        <v>129</v>
      </c>
      <c r="K195" s="199">
        <v>56</v>
      </c>
      <c r="L195" s="86">
        <v>164</v>
      </c>
      <c r="M195" s="178" t="s">
        <v>443</v>
      </c>
      <c r="N195" s="34" t="s">
        <v>532</v>
      </c>
    </row>
    <row r="196" spans="2:14" ht="15" customHeight="1">
      <c r="B196" s="22">
        <v>2086</v>
      </c>
      <c r="C196" t="s">
        <v>303</v>
      </c>
      <c r="D196" s="198" t="s">
        <v>126</v>
      </c>
      <c r="E196" s="22">
        <v>2086</v>
      </c>
      <c r="F196" s="198" t="s">
        <v>303</v>
      </c>
      <c r="G196" s="22">
        <v>2064</v>
      </c>
      <c r="H196" s="198" t="s">
        <v>196</v>
      </c>
      <c r="I196" t="s">
        <v>197</v>
      </c>
      <c r="J196" s="22" t="s">
        <v>129</v>
      </c>
      <c r="K196" s="199">
        <v>166</v>
      </c>
      <c r="L196" s="86">
        <v>165</v>
      </c>
      <c r="M196" s="178" t="s">
        <v>443</v>
      </c>
      <c r="N196" s="34" t="s">
        <v>532</v>
      </c>
    </row>
    <row r="197" spans="2:14" ht="15" customHeight="1">
      <c r="B197" s="22">
        <v>2006</v>
      </c>
      <c r="C197" t="s">
        <v>388</v>
      </c>
      <c r="D197" s="198" t="s">
        <v>126</v>
      </c>
      <c r="E197" s="22">
        <v>2006</v>
      </c>
      <c r="F197" s="198" t="s">
        <v>388</v>
      </c>
      <c r="G197" s="22">
        <v>2004</v>
      </c>
      <c r="H197" s="198" t="s">
        <v>206</v>
      </c>
      <c r="I197" t="s">
        <v>292</v>
      </c>
      <c r="J197" s="22" t="s">
        <v>129</v>
      </c>
      <c r="K197" s="199">
        <v>30</v>
      </c>
      <c r="L197" s="86">
        <v>166</v>
      </c>
      <c r="M197" s="178" t="s">
        <v>443</v>
      </c>
      <c r="N197" s="34" t="s">
        <v>532</v>
      </c>
    </row>
    <row r="198" spans="2:14" ht="15" customHeight="1">
      <c r="B198" s="22">
        <v>1930</v>
      </c>
      <c r="C198" t="s">
        <v>377</v>
      </c>
      <c r="D198" s="198" t="s">
        <v>126</v>
      </c>
      <c r="E198" s="22">
        <v>1930</v>
      </c>
      <c r="F198" s="198" t="s">
        <v>377</v>
      </c>
      <c r="G198" s="22">
        <v>1902</v>
      </c>
      <c r="H198" s="198" t="s">
        <v>182</v>
      </c>
      <c r="I198" t="s">
        <v>183</v>
      </c>
      <c r="J198" s="22" t="s">
        <v>143</v>
      </c>
      <c r="K198" s="199">
        <v>476</v>
      </c>
      <c r="L198" s="86">
        <v>167</v>
      </c>
      <c r="M198" s="178" t="s">
        <v>443</v>
      </c>
      <c r="N198" s="34" t="s">
        <v>532</v>
      </c>
    </row>
    <row r="199" spans="2:14" ht="15" customHeight="1">
      <c r="B199" s="22">
        <v>5622</v>
      </c>
      <c r="C199" t="s">
        <v>533</v>
      </c>
      <c r="D199" s="198" t="s">
        <v>520</v>
      </c>
      <c r="E199" s="22">
        <v>2009</v>
      </c>
      <c r="F199" s="198" t="s">
        <v>285</v>
      </c>
      <c r="G199" s="22">
        <v>2007</v>
      </c>
      <c r="H199" s="198" t="s">
        <v>229</v>
      </c>
      <c r="I199" t="s">
        <v>230</v>
      </c>
      <c r="J199" s="22" t="s">
        <v>443</v>
      </c>
      <c r="K199" s="199">
        <v>154</v>
      </c>
      <c r="L199" s="86">
        <v>168</v>
      </c>
      <c r="M199" s="178" t="s">
        <v>443</v>
      </c>
      <c r="N199" s="34" t="s">
        <v>532</v>
      </c>
    </row>
    <row r="200" spans="2:14" ht="15" customHeight="1">
      <c r="B200" s="22">
        <v>1945</v>
      </c>
      <c r="C200" t="s">
        <v>313</v>
      </c>
      <c r="D200" s="198" t="s">
        <v>126</v>
      </c>
      <c r="E200" s="22">
        <v>1945</v>
      </c>
      <c r="F200" s="198" t="s">
        <v>313</v>
      </c>
      <c r="G200" s="22">
        <v>2230</v>
      </c>
      <c r="H200" s="198" t="s">
        <v>156</v>
      </c>
      <c r="I200" t="s">
        <v>296</v>
      </c>
      <c r="J200" s="22" t="s">
        <v>129</v>
      </c>
      <c r="K200" s="199">
        <v>99</v>
      </c>
      <c r="L200" s="86">
        <v>169</v>
      </c>
      <c r="M200" s="178" t="s">
        <v>443</v>
      </c>
      <c r="N200" s="34" t="s">
        <v>532</v>
      </c>
    </row>
    <row r="201" spans="2:14" ht="15" customHeight="1">
      <c r="B201" s="22">
        <v>1996</v>
      </c>
      <c r="C201" t="s">
        <v>283</v>
      </c>
      <c r="D201" s="198" t="s">
        <v>126</v>
      </c>
      <c r="E201" s="22">
        <v>1996</v>
      </c>
      <c r="F201" s="198" t="s">
        <v>283</v>
      </c>
      <c r="G201" s="22">
        <v>1980</v>
      </c>
      <c r="H201" s="198" t="s">
        <v>178</v>
      </c>
      <c r="I201" t="s">
        <v>179</v>
      </c>
      <c r="J201" s="22" t="s">
        <v>129</v>
      </c>
      <c r="K201" s="199">
        <v>53</v>
      </c>
      <c r="L201" s="86">
        <v>170</v>
      </c>
      <c r="M201" s="178" t="s">
        <v>443</v>
      </c>
      <c r="N201" s="34" t="s">
        <v>532</v>
      </c>
    </row>
    <row r="202" spans="2:14" ht="15" customHeight="1">
      <c r="B202" s="22">
        <v>4690</v>
      </c>
      <c r="C202" t="s">
        <v>534</v>
      </c>
      <c r="D202" s="198" t="s">
        <v>520</v>
      </c>
      <c r="E202" s="22">
        <v>1966</v>
      </c>
      <c r="F202" s="198" t="s">
        <v>260</v>
      </c>
      <c r="G202" s="22">
        <v>1949</v>
      </c>
      <c r="H202" s="198" t="s">
        <v>217</v>
      </c>
      <c r="I202" t="s">
        <v>218</v>
      </c>
      <c r="J202" s="22" t="s">
        <v>443</v>
      </c>
      <c r="K202" s="199">
        <v>139</v>
      </c>
      <c r="L202" s="86">
        <v>171</v>
      </c>
      <c r="M202" s="178" t="s">
        <v>443</v>
      </c>
      <c r="N202" s="34" t="s">
        <v>532</v>
      </c>
    </row>
    <row r="203" spans="2:14" ht="15" customHeight="1">
      <c r="B203" s="22">
        <v>2247</v>
      </c>
      <c r="C203" t="s">
        <v>430</v>
      </c>
      <c r="D203" s="198" t="s">
        <v>126</v>
      </c>
      <c r="E203" s="22">
        <v>2247</v>
      </c>
      <c r="F203" s="198" t="s">
        <v>430</v>
      </c>
      <c r="G203" s="22">
        <v>2004</v>
      </c>
      <c r="H203" s="198" t="s">
        <v>206</v>
      </c>
      <c r="I203" t="s">
        <v>207</v>
      </c>
      <c r="J203" s="22" t="s">
        <v>129</v>
      </c>
      <c r="K203" s="199">
        <v>30</v>
      </c>
      <c r="L203" s="86">
        <v>172</v>
      </c>
      <c r="M203" s="178" t="s">
        <v>443</v>
      </c>
      <c r="N203" s="34" t="s">
        <v>532</v>
      </c>
    </row>
    <row r="204" spans="2:14" ht="15" customHeight="1">
      <c r="B204" s="22">
        <v>2100</v>
      </c>
      <c r="C204" t="s">
        <v>281</v>
      </c>
      <c r="D204" s="198" t="s">
        <v>126</v>
      </c>
      <c r="E204" s="22">
        <v>2100</v>
      </c>
      <c r="F204" s="198" t="s">
        <v>281</v>
      </c>
      <c r="G204" s="22">
        <v>2098</v>
      </c>
      <c r="H204" s="198" t="s">
        <v>163</v>
      </c>
      <c r="I204" t="s">
        <v>254</v>
      </c>
      <c r="J204" s="22" t="s">
        <v>143</v>
      </c>
      <c r="K204" s="199">
        <v>1000</v>
      </c>
      <c r="L204" s="86">
        <v>173</v>
      </c>
      <c r="M204" s="178" t="s">
        <v>443</v>
      </c>
      <c r="N204" s="34" t="s">
        <v>532</v>
      </c>
    </row>
    <row r="205" spans="2:14" ht="15" customHeight="1">
      <c r="B205" s="22">
        <v>2229</v>
      </c>
      <c r="C205" t="s">
        <v>368</v>
      </c>
      <c r="D205" s="198" t="s">
        <v>126</v>
      </c>
      <c r="E205" s="22">
        <v>2229</v>
      </c>
      <c r="F205" s="198" t="s">
        <v>368</v>
      </c>
      <c r="G205" s="22">
        <v>2223</v>
      </c>
      <c r="H205" s="198" t="s">
        <v>190</v>
      </c>
      <c r="I205" t="s">
        <v>191</v>
      </c>
      <c r="J205" s="22" t="s">
        <v>129</v>
      </c>
      <c r="K205" s="199">
        <v>52</v>
      </c>
      <c r="L205" s="86">
        <v>174</v>
      </c>
      <c r="M205" s="178" t="s">
        <v>443</v>
      </c>
      <c r="N205" s="34" t="s">
        <v>532</v>
      </c>
    </row>
    <row r="206" spans="2:14" ht="15" customHeight="1">
      <c r="B206" s="22">
        <v>4833</v>
      </c>
      <c r="C206" t="s">
        <v>535</v>
      </c>
      <c r="D206" s="198" t="s">
        <v>520</v>
      </c>
      <c r="E206" s="22">
        <v>2257</v>
      </c>
      <c r="F206" s="198" t="s">
        <v>271</v>
      </c>
      <c r="G206" s="22">
        <v>2117</v>
      </c>
      <c r="H206" s="198" t="s">
        <v>141</v>
      </c>
      <c r="I206" t="s">
        <v>202</v>
      </c>
      <c r="J206" s="22" t="s">
        <v>443</v>
      </c>
      <c r="K206" s="199">
        <v>48</v>
      </c>
      <c r="L206" s="86">
        <v>175</v>
      </c>
      <c r="M206" s="178" t="s">
        <v>443</v>
      </c>
      <c r="N206" s="34" t="s">
        <v>532</v>
      </c>
    </row>
    <row r="207" spans="2:14" ht="15" customHeight="1">
      <c r="B207" s="22">
        <v>2104</v>
      </c>
      <c r="C207" t="s">
        <v>253</v>
      </c>
      <c r="D207" s="198" t="s">
        <v>126</v>
      </c>
      <c r="E207" s="22">
        <v>2104</v>
      </c>
      <c r="F207" s="198" t="s">
        <v>253</v>
      </c>
      <c r="G207" s="22">
        <v>2098</v>
      </c>
      <c r="H207" s="198" t="s">
        <v>163</v>
      </c>
      <c r="I207" t="s">
        <v>254</v>
      </c>
      <c r="J207" s="22" t="s">
        <v>143</v>
      </c>
      <c r="K207" s="199">
        <v>478</v>
      </c>
      <c r="L207" s="86">
        <v>176</v>
      </c>
      <c r="M207" s="178" t="s">
        <v>443</v>
      </c>
      <c r="N207" s="34" t="s">
        <v>532</v>
      </c>
    </row>
    <row r="208" spans="2:14" ht="15" customHeight="1">
      <c r="B208" s="22">
        <v>1966</v>
      </c>
      <c r="C208" t="s">
        <v>260</v>
      </c>
      <c r="D208" s="198" t="s">
        <v>126</v>
      </c>
      <c r="E208" s="22">
        <v>1966</v>
      </c>
      <c r="F208" s="198" t="s">
        <v>260</v>
      </c>
      <c r="G208" s="22">
        <v>1949</v>
      </c>
      <c r="H208" s="198" t="s">
        <v>217</v>
      </c>
      <c r="I208" t="s">
        <v>218</v>
      </c>
      <c r="J208" s="22" t="s">
        <v>143</v>
      </c>
      <c r="K208" s="199">
        <v>441</v>
      </c>
      <c r="L208" s="86">
        <v>177</v>
      </c>
      <c r="M208" s="178" t="s">
        <v>443</v>
      </c>
      <c r="N208" s="34" t="s">
        <v>532</v>
      </c>
    </row>
    <row r="209" spans="2:14" ht="15" customHeight="1">
      <c r="B209" s="22">
        <v>2103</v>
      </c>
      <c r="C209" t="s">
        <v>327</v>
      </c>
      <c r="D209" s="198" t="s">
        <v>126</v>
      </c>
      <c r="E209" s="22">
        <v>2103</v>
      </c>
      <c r="F209" s="198" t="s">
        <v>327</v>
      </c>
      <c r="G209" s="22">
        <v>2098</v>
      </c>
      <c r="H209" s="198" t="s">
        <v>163</v>
      </c>
      <c r="I209" t="s">
        <v>254</v>
      </c>
      <c r="J209" s="22" t="s">
        <v>129</v>
      </c>
      <c r="K209" s="199">
        <v>292</v>
      </c>
      <c r="L209" s="86">
        <v>178</v>
      </c>
      <c r="M209" s="178" t="s">
        <v>443</v>
      </c>
      <c r="N209" s="34" t="s">
        <v>532</v>
      </c>
    </row>
    <row r="210" spans="2:14" ht="15" customHeight="1">
      <c r="B210" s="22">
        <v>2254</v>
      </c>
      <c r="C210" t="s">
        <v>339</v>
      </c>
      <c r="D210" s="198" t="s">
        <v>126</v>
      </c>
      <c r="E210" s="22">
        <v>2254</v>
      </c>
      <c r="F210" s="198" t="s">
        <v>339</v>
      </c>
      <c r="G210" s="22">
        <v>2117</v>
      </c>
      <c r="H210" s="198" t="s">
        <v>141</v>
      </c>
      <c r="I210" t="s">
        <v>202</v>
      </c>
      <c r="J210" s="22" t="s">
        <v>143</v>
      </c>
      <c r="K210" s="199">
        <v>604</v>
      </c>
      <c r="L210" s="86">
        <v>179</v>
      </c>
      <c r="M210" s="178" t="s">
        <v>443</v>
      </c>
      <c r="N210" s="34" t="s">
        <v>532</v>
      </c>
    </row>
    <row r="211" spans="2:14" ht="15" customHeight="1">
      <c r="B211" s="22">
        <v>2138</v>
      </c>
      <c r="C211" t="s">
        <v>393</v>
      </c>
      <c r="D211" s="198" t="s">
        <v>126</v>
      </c>
      <c r="E211" s="22">
        <v>2138</v>
      </c>
      <c r="F211" s="198" t="s">
        <v>393</v>
      </c>
      <c r="G211" s="22">
        <v>2117</v>
      </c>
      <c r="H211" s="198" t="s">
        <v>141</v>
      </c>
      <c r="I211" t="s">
        <v>142</v>
      </c>
      <c r="J211" s="22" t="s">
        <v>143</v>
      </c>
      <c r="K211" s="199">
        <v>559</v>
      </c>
      <c r="L211" s="86">
        <v>180</v>
      </c>
      <c r="M211" s="178" t="s">
        <v>443</v>
      </c>
      <c r="N211" s="34" t="s">
        <v>532</v>
      </c>
    </row>
    <row r="212" spans="2:14" ht="15" customHeight="1">
      <c r="B212" s="22">
        <v>1991</v>
      </c>
      <c r="C212" t="s">
        <v>177</v>
      </c>
      <c r="D212" s="198" t="s">
        <v>126</v>
      </c>
      <c r="E212" s="22">
        <v>1991</v>
      </c>
      <c r="F212" s="198" t="s">
        <v>177</v>
      </c>
      <c r="G212" s="22">
        <v>1980</v>
      </c>
      <c r="H212" s="198" t="s">
        <v>178</v>
      </c>
      <c r="I212" t="s">
        <v>179</v>
      </c>
      <c r="J212" s="22" t="s">
        <v>143</v>
      </c>
      <c r="K212" s="199">
        <v>826</v>
      </c>
      <c r="L212" s="86">
        <v>181</v>
      </c>
      <c r="M212" s="178" t="s">
        <v>443</v>
      </c>
      <c r="N212" s="34" t="s">
        <v>532</v>
      </c>
    </row>
    <row r="213" spans="2:14" ht="15" customHeight="1">
      <c r="B213" s="22">
        <v>2092</v>
      </c>
      <c r="C213" t="s">
        <v>391</v>
      </c>
      <c r="D213" s="198" t="s">
        <v>126</v>
      </c>
      <c r="E213" s="22">
        <v>2092</v>
      </c>
      <c r="F213" s="198" t="s">
        <v>391</v>
      </c>
      <c r="G213" s="22">
        <v>2064</v>
      </c>
      <c r="H213" s="198" t="s">
        <v>196</v>
      </c>
      <c r="I213" t="s">
        <v>197</v>
      </c>
      <c r="J213" s="22" t="s">
        <v>129</v>
      </c>
      <c r="K213" s="199">
        <v>155</v>
      </c>
      <c r="L213" s="86">
        <v>182</v>
      </c>
      <c r="M213" s="178" t="s">
        <v>443</v>
      </c>
      <c r="N213" s="34" t="s">
        <v>532</v>
      </c>
    </row>
    <row r="214" spans="2:14" ht="15" customHeight="1">
      <c r="B214" s="22">
        <v>2054</v>
      </c>
      <c r="C214" t="s">
        <v>268</v>
      </c>
      <c r="D214" s="198" t="s">
        <v>126</v>
      </c>
      <c r="E214" s="22">
        <v>2054</v>
      </c>
      <c r="F214" s="198" t="s">
        <v>268</v>
      </c>
      <c r="G214" s="22">
        <v>2025</v>
      </c>
      <c r="H214" s="198" t="s">
        <v>145</v>
      </c>
      <c r="I214" t="s">
        <v>221</v>
      </c>
      <c r="J214" s="22" t="s">
        <v>143</v>
      </c>
      <c r="K214" s="199">
        <v>833</v>
      </c>
      <c r="L214" s="86">
        <v>183</v>
      </c>
      <c r="M214" s="178" t="s">
        <v>443</v>
      </c>
      <c r="N214" s="34" t="s">
        <v>532</v>
      </c>
    </row>
    <row r="215" spans="2:14" ht="15" customHeight="1">
      <c r="B215" s="22">
        <v>2206</v>
      </c>
      <c r="C215" t="s">
        <v>180</v>
      </c>
      <c r="D215" s="198" t="s">
        <v>126</v>
      </c>
      <c r="E215" s="22">
        <v>2206</v>
      </c>
      <c r="F215" s="198" t="s">
        <v>180</v>
      </c>
      <c r="G215" s="22">
        <v>2200</v>
      </c>
      <c r="H215" s="198" t="s">
        <v>137</v>
      </c>
      <c r="I215" t="s">
        <v>138</v>
      </c>
      <c r="J215" s="22" t="s">
        <v>143</v>
      </c>
      <c r="K215" s="199">
        <v>800</v>
      </c>
      <c r="L215" s="86">
        <v>184</v>
      </c>
      <c r="M215" s="178" t="s">
        <v>443</v>
      </c>
      <c r="N215" s="34" t="s">
        <v>532</v>
      </c>
    </row>
    <row r="216" spans="2:14" ht="15" customHeight="1">
      <c r="B216" s="22">
        <v>2114</v>
      </c>
      <c r="C216" t="s">
        <v>317</v>
      </c>
      <c r="D216" s="198" t="s">
        <v>126</v>
      </c>
      <c r="E216" s="22">
        <v>2114</v>
      </c>
      <c r="F216" s="198" t="s">
        <v>317</v>
      </c>
      <c r="G216" s="22">
        <v>2106</v>
      </c>
      <c r="H216" s="198" t="s">
        <v>150</v>
      </c>
      <c r="I216" t="s">
        <v>151</v>
      </c>
      <c r="J216" s="22" t="s">
        <v>129</v>
      </c>
      <c r="K216" s="199">
        <v>38</v>
      </c>
      <c r="L216" s="86">
        <v>185</v>
      </c>
      <c r="M216" s="178" t="s">
        <v>443</v>
      </c>
      <c r="N216" s="34" t="s">
        <v>532</v>
      </c>
    </row>
    <row r="217" spans="2:14" ht="15" customHeight="1">
      <c r="B217" s="22">
        <v>2256</v>
      </c>
      <c r="C217" t="s">
        <v>249</v>
      </c>
      <c r="D217" s="198" t="s">
        <v>126</v>
      </c>
      <c r="E217" s="22">
        <v>2256</v>
      </c>
      <c r="F217" s="198" t="s">
        <v>249</v>
      </c>
      <c r="G217" s="22">
        <v>2117</v>
      </c>
      <c r="H217" s="198" t="s">
        <v>141</v>
      </c>
      <c r="I217" t="s">
        <v>202</v>
      </c>
      <c r="J217" s="22" t="s">
        <v>143</v>
      </c>
      <c r="K217" s="199">
        <v>941</v>
      </c>
      <c r="L217" s="86">
        <v>186</v>
      </c>
      <c r="M217" s="178" t="s">
        <v>443</v>
      </c>
      <c r="N217" s="34" t="s">
        <v>532</v>
      </c>
    </row>
    <row r="218" spans="2:14" ht="15" customHeight="1">
      <c r="B218" s="22">
        <v>1900</v>
      </c>
      <c r="C218" t="s">
        <v>287</v>
      </c>
      <c r="D218" s="198" t="s">
        <v>126</v>
      </c>
      <c r="E218" s="22">
        <v>1900</v>
      </c>
      <c r="F218" s="198" t="s">
        <v>287</v>
      </c>
      <c r="G218" s="22">
        <v>2098</v>
      </c>
      <c r="H218" s="198" t="s">
        <v>163</v>
      </c>
      <c r="I218" t="s">
        <v>234</v>
      </c>
      <c r="J218" s="22" t="s">
        <v>129</v>
      </c>
      <c r="K218" s="199">
        <v>249</v>
      </c>
      <c r="L218" s="86">
        <v>187</v>
      </c>
      <c r="M218" s="178" t="s">
        <v>443</v>
      </c>
      <c r="N218" s="34" t="s">
        <v>532</v>
      </c>
    </row>
    <row r="219" spans="2:14" ht="15" customHeight="1">
      <c r="B219" s="22">
        <v>2082</v>
      </c>
      <c r="C219" t="s">
        <v>223</v>
      </c>
      <c r="D219" s="198" t="s">
        <v>126</v>
      </c>
      <c r="E219" s="22">
        <v>2082</v>
      </c>
      <c r="F219" s="198" t="s">
        <v>223</v>
      </c>
      <c r="G219" s="22">
        <v>2064</v>
      </c>
      <c r="H219" s="198" t="s">
        <v>196</v>
      </c>
      <c r="I219" t="s">
        <v>197</v>
      </c>
      <c r="J219" s="22" t="s">
        <v>173</v>
      </c>
      <c r="K219" s="199">
        <v>1000</v>
      </c>
      <c r="L219" s="86">
        <v>188</v>
      </c>
      <c r="M219" s="178" t="s">
        <v>443</v>
      </c>
      <c r="N219" s="34" t="s">
        <v>532</v>
      </c>
    </row>
    <row r="220" spans="2:14" ht="15" customHeight="1">
      <c r="B220" s="22">
        <v>5457</v>
      </c>
      <c r="C220" t="s">
        <v>536</v>
      </c>
      <c r="D220" s="198" t="s">
        <v>520</v>
      </c>
      <c r="E220" s="22">
        <v>2103</v>
      </c>
      <c r="F220" s="198" t="s">
        <v>327</v>
      </c>
      <c r="G220" s="22">
        <v>2098</v>
      </c>
      <c r="H220" s="198" t="s">
        <v>163</v>
      </c>
      <c r="I220" t="s">
        <v>254</v>
      </c>
      <c r="J220" s="22" t="s">
        <v>443</v>
      </c>
      <c r="K220" s="199">
        <v>189</v>
      </c>
      <c r="L220" s="86">
        <v>189</v>
      </c>
      <c r="M220" s="178" t="s">
        <v>443</v>
      </c>
      <c r="N220" s="34" t="s">
        <v>532</v>
      </c>
    </row>
    <row r="221" spans="2:14" ht="15" customHeight="1">
      <c r="B221" s="22">
        <v>4821</v>
      </c>
      <c r="C221" t="s">
        <v>537</v>
      </c>
      <c r="D221" s="198" t="s">
        <v>131</v>
      </c>
      <c r="E221" s="22">
        <v>2048</v>
      </c>
      <c r="F221" s="198" t="s">
        <v>144</v>
      </c>
      <c r="G221" s="22">
        <v>2025</v>
      </c>
      <c r="H221" s="198" t="s">
        <v>145</v>
      </c>
      <c r="I221" t="s">
        <v>146</v>
      </c>
      <c r="J221" s="22" t="s">
        <v>443</v>
      </c>
      <c r="K221" s="199">
        <v>187</v>
      </c>
      <c r="L221" s="86">
        <v>190</v>
      </c>
      <c r="M221" s="178" t="s">
        <v>443</v>
      </c>
      <c r="N221" s="34" t="s">
        <v>532</v>
      </c>
    </row>
    <row r="222" spans="2:14" ht="15" customHeight="1">
      <c r="B222" s="22">
        <v>1990</v>
      </c>
      <c r="C222" t="s">
        <v>342</v>
      </c>
      <c r="D222" s="198" t="s">
        <v>126</v>
      </c>
      <c r="E222" s="22">
        <v>1990</v>
      </c>
      <c r="F222" s="198" t="s">
        <v>342</v>
      </c>
      <c r="G222" s="22">
        <v>1980</v>
      </c>
      <c r="H222" s="198" t="s">
        <v>178</v>
      </c>
      <c r="I222" t="s">
        <v>179</v>
      </c>
      <c r="J222" s="22" t="s">
        <v>129</v>
      </c>
      <c r="K222" s="199">
        <v>94</v>
      </c>
      <c r="L222" s="86">
        <v>191</v>
      </c>
      <c r="M222" s="178" t="s">
        <v>443</v>
      </c>
      <c r="N222" s="34" t="s">
        <v>532</v>
      </c>
    </row>
    <row r="223" spans="2:14" ht="15" customHeight="1">
      <c r="B223" s="22">
        <v>2116</v>
      </c>
      <c r="C223" t="s">
        <v>290</v>
      </c>
      <c r="D223" s="198" t="s">
        <v>126</v>
      </c>
      <c r="E223" s="22">
        <v>2116</v>
      </c>
      <c r="F223" s="198" t="s">
        <v>290</v>
      </c>
      <c r="G223" s="22">
        <v>2106</v>
      </c>
      <c r="H223" s="198" t="s">
        <v>150</v>
      </c>
      <c r="I223" t="s">
        <v>151</v>
      </c>
      <c r="J223" s="22" t="s">
        <v>129</v>
      </c>
      <c r="K223" s="199">
        <v>137</v>
      </c>
      <c r="L223" s="86">
        <v>192</v>
      </c>
      <c r="M223" s="178" t="s">
        <v>443</v>
      </c>
      <c r="N223" s="34" t="s">
        <v>532</v>
      </c>
    </row>
    <row r="224" spans="2:14" ht="15" customHeight="1">
      <c r="B224" s="22">
        <v>4223</v>
      </c>
      <c r="C224" t="s">
        <v>538</v>
      </c>
      <c r="D224" s="198" t="s">
        <v>520</v>
      </c>
      <c r="E224" s="22">
        <v>1924</v>
      </c>
      <c r="F224" s="198" t="s">
        <v>255</v>
      </c>
      <c r="G224" s="22">
        <v>1902</v>
      </c>
      <c r="H224" s="198" t="s">
        <v>182</v>
      </c>
      <c r="I224" t="s">
        <v>183</v>
      </c>
      <c r="J224" s="22" t="s">
        <v>443</v>
      </c>
      <c r="K224" s="199">
        <v>83</v>
      </c>
      <c r="L224" s="86">
        <v>193</v>
      </c>
      <c r="M224" s="178" t="s">
        <v>443</v>
      </c>
      <c r="N224" s="34" t="s">
        <v>532</v>
      </c>
    </row>
    <row r="225" spans="2:14" ht="15" customHeight="1">
      <c r="B225" s="22">
        <v>1976</v>
      </c>
      <c r="C225" t="s">
        <v>404</v>
      </c>
      <c r="D225" s="198" t="s">
        <v>126</v>
      </c>
      <c r="E225" s="22">
        <v>1976</v>
      </c>
      <c r="F225" s="198" t="s">
        <v>404</v>
      </c>
      <c r="G225" s="22">
        <v>1975</v>
      </c>
      <c r="H225" s="198" t="s">
        <v>315</v>
      </c>
      <c r="I225" t="s">
        <v>316</v>
      </c>
      <c r="J225" s="22" t="s">
        <v>173</v>
      </c>
      <c r="K225" s="199">
        <v>1000</v>
      </c>
      <c r="L225" s="86">
        <v>194</v>
      </c>
      <c r="M225" s="178" t="s">
        <v>443</v>
      </c>
      <c r="N225" s="34" t="s">
        <v>532</v>
      </c>
    </row>
    <row r="226" spans="2:14" ht="15" customHeight="1">
      <c r="B226" s="22">
        <v>1970</v>
      </c>
      <c r="C226" t="s">
        <v>325</v>
      </c>
      <c r="D226" s="198" t="s">
        <v>126</v>
      </c>
      <c r="E226" s="22">
        <v>1970</v>
      </c>
      <c r="F226" s="198" t="s">
        <v>325</v>
      </c>
      <c r="G226" s="22">
        <v>1975</v>
      </c>
      <c r="H226" s="198" t="s">
        <v>315</v>
      </c>
      <c r="I226" t="s">
        <v>326</v>
      </c>
      <c r="J226" s="22" t="s">
        <v>143</v>
      </c>
      <c r="K226" s="199">
        <v>485</v>
      </c>
      <c r="L226" s="86">
        <v>195</v>
      </c>
      <c r="M226" s="178" t="s">
        <v>443</v>
      </c>
      <c r="N226" s="34" t="s">
        <v>532</v>
      </c>
    </row>
    <row r="227" spans="2:14" ht="15" customHeight="1">
      <c r="B227" s="22">
        <v>1894</v>
      </c>
      <c r="C227" t="s">
        <v>370</v>
      </c>
      <c r="D227" s="198" t="s">
        <v>126</v>
      </c>
      <c r="E227" s="22">
        <v>1894</v>
      </c>
      <c r="F227" s="198" t="s">
        <v>370</v>
      </c>
      <c r="G227" s="22">
        <v>2200</v>
      </c>
      <c r="H227" s="198" t="s">
        <v>137</v>
      </c>
      <c r="I227" t="s">
        <v>204</v>
      </c>
      <c r="J227" s="22" t="s">
        <v>143</v>
      </c>
      <c r="K227" s="199">
        <v>752</v>
      </c>
      <c r="L227" s="86">
        <v>196</v>
      </c>
      <c r="M227" s="178" t="s">
        <v>443</v>
      </c>
      <c r="N227" s="34" t="s">
        <v>532</v>
      </c>
    </row>
    <row r="228" spans="2:14" ht="15" customHeight="1">
      <c r="B228" s="22">
        <v>4856</v>
      </c>
      <c r="C228" t="s">
        <v>301</v>
      </c>
      <c r="D228" s="198" t="s">
        <v>131</v>
      </c>
      <c r="E228" s="22">
        <v>2044</v>
      </c>
      <c r="F228" s="198" t="s">
        <v>265</v>
      </c>
      <c r="G228" s="22">
        <v>2025</v>
      </c>
      <c r="H228" s="198" t="s">
        <v>145</v>
      </c>
      <c r="I228" t="s">
        <v>146</v>
      </c>
      <c r="J228" s="22" t="s">
        <v>443</v>
      </c>
      <c r="K228" s="199">
        <v>31</v>
      </c>
      <c r="L228" s="86">
        <v>197</v>
      </c>
      <c r="M228" s="178" t="s">
        <v>443</v>
      </c>
      <c r="N228" s="34" t="s">
        <v>532</v>
      </c>
    </row>
    <row r="229" spans="2:14" ht="15" customHeight="1">
      <c r="B229" s="22">
        <v>4667</v>
      </c>
      <c r="C229" t="s">
        <v>395</v>
      </c>
      <c r="D229" s="198" t="s">
        <v>131</v>
      </c>
      <c r="E229" s="22">
        <v>2183</v>
      </c>
      <c r="F229" s="198" t="s">
        <v>231</v>
      </c>
      <c r="G229" s="22">
        <v>2148</v>
      </c>
      <c r="H229" s="198" t="s">
        <v>133</v>
      </c>
      <c r="I229" t="s">
        <v>134</v>
      </c>
      <c r="J229" s="22" t="s">
        <v>443</v>
      </c>
      <c r="K229" s="199">
        <v>39</v>
      </c>
      <c r="L229" s="86">
        <v>198</v>
      </c>
      <c r="M229" s="178" t="s">
        <v>443</v>
      </c>
      <c r="N229" s="34" t="s">
        <v>532</v>
      </c>
    </row>
    <row r="230" spans="2:14" ht="15" customHeight="1">
      <c r="B230" s="22">
        <v>2050</v>
      </c>
      <c r="C230" t="s">
        <v>278</v>
      </c>
      <c r="D230" s="198" t="s">
        <v>126</v>
      </c>
      <c r="E230" s="22">
        <v>2050</v>
      </c>
      <c r="F230" s="198" t="s">
        <v>278</v>
      </c>
      <c r="G230" s="22">
        <v>2049</v>
      </c>
      <c r="H230" s="198" t="s">
        <v>160</v>
      </c>
      <c r="I230" t="s">
        <v>161</v>
      </c>
      <c r="J230" s="22" t="s">
        <v>129</v>
      </c>
      <c r="K230" s="199">
        <v>99</v>
      </c>
      <c r="L230" s="86">
        <v>199</v>
      </c>
      <c r="M230" s="178" t="s">
        <v>443</v>
      </c>
      <c r="N230" s="34" t="s">
        <v>532</v>
      </c>
    </row>
    <row r="231" spans="2:14" ht="15" customHeight="1">
      <c r="B231" s="22">
        <v>2203</v>
      </c>
      <c r="C231" t="s">
        <v>415</v>
      </c>
      <c r="D231" s="198" t="s">
        <v>126</v>
      </c>
      <c r="E231" s="22">
        <v>2203</v>
      </c>
      <c r="F231" s="198" t="s">
        <v>415</v>
      </c>
      <c r="G231" s="22">
        <v>2200</v>
      </c>
      <c r="H231" s="198" t="s">
        <v>137</v>
      </c>
      <c r="I231" t="s">
        <v>138</v>
      </c>
      <c r="J231" s="22" t="s">
        <v>129</v>
      </c>
      <c r="K231" s="199">
        <v>48</v>
      </c>
      <c r="L231" s="86">
        <v>200</v>
      </c>
      <c r="M231" s="178" t="s">
        <v>443</v>
      </c>
      <c r="N231" s="34" t="s">
        <v>532</v>
      </c>
    </row>
    <row r="232" spans="2:14" ht="15" customHeight="1">
      <c r="B232" s="22">
        <v>1978</v>
      </c>
      <c r="C232" t="s">
        <v>416</v>
      </c>
      <c r="D232" s="198" t="s">
        <v>126</v>
      </c>
      <c r="E232" s="22">
        <v>1978</v>
      </c>
      <c r="F232" s="198" t="s">
        <v>416</v>
      </c>
      <c r="G232" s="22">
        <v>1975</v>
      </c>
      <c r="H232" s="198" t="s">
        <v>315</v>
      </c>
      <c r="I232" t="s">
        <v>316</v>
      </c>
      <c r="J232" s="22" t="s">
        <v>129</v>
      </c>
      <c r="K232" s="199">
        <v>178</v>
      </c>
      <c r="L232" s="86">
        <v>201</v>
      </c>
      <c r="M232" s="178" t="s">
        <v>443</v>
      </c>
      <c r="N232" s="34" t="s">
        <v>532</v>
      </c>
    </row>
    <row r="233" spans="2:14" ht="15" customHeight="1">
      <c r="B233" s="22">
        <v>2144</v>
      </c>
      <c r="C233" t="s">
        <v>340</v>
      </c>
      <c r="D233" s="198" t="s">
        <v>126</v>
      </c>
      <c r="E233" s="22">
        <v>2144</v>
      </c>
      <c r="F233" s="198" t="s">
        <v>340</v>
      </c>
      <c r="G233" s="22">
        <v>2117</v>
      </c>
      <c r="H233" s="198" t="s">
        <v>141</v>
      </c>
      <c r="I233" t="s">
        <v>142</v>
      </c>
      <c r="J233" s="22" t="s">
        <v>129</v>
      </c>
      <c r="K233" s="199">
        <v>37</v>
      </c>
      <c r="L233" s="86">
        <v>202</v>
      </c>
      <c r="M233" s="178" t="s">
        <v>443</v>
      </c>
      <c r="N233" s="34" t="s">
        <v>532</v>
      </c>
    </row>
    <row r="234" spans="2:14" ht="15" customHeight="1">
      <c r="B234" s="22">
        <v>5385</v>
      </c>
      <c r="C234" t="s">
        <v>338</v>
      </c>
      <c r="D234" s="198" t="s">
        <v>131</v>
      </c>
      <c r="E234" s="22">
        <v>1935</v>
      </c>
      <c r="F234" s="198" t="s">
        <v>273</v>
      </c>
      <c r="G234" s="22">
        <v>2230</v>
      </c>
      <c r="H234" s="198" t="s">
        <v>156</v>
      </c>
      <c r="I234" t="s">
        <v>267</v>
      </c>
      <c r="J234" s="22" t="s">
        <v>443</v>
      </c>
      <c r="K234" s="199">
        <v>30</v>
      </c>
      <c r="L234" s="86">
        <v>203</v>
      </c>
      <c r="M234" s="178" t="s">
        <v>443</v>
      </c>
      <c r="N234" s="34" t="s">
        <v>532</v>
      </c>
    </row>
    <row r="235" spans="2:14" ht="15" customHeight="1">
      <c r="B235" s="22">
        <v>5304</v>
      </c>
      <c r="C235" t="s">
        <v>435</v>
      </c>
      <c r="D235" s="198" t="s">
        <v>131</v>
      </c>
      <c r="E235" s="22">
        <v>2048</v>
      </c>
      <c r="F235" s="198" t="s">
        <v>144</v>
      </c>
      <c r="G235" s="22">
        <v>2025</v>
      </c>
      <c r="H235" s="198" t="s">
        <v>145</v>
      </c>
      <c r="I235" t="s">
        <v>146</v>
      </c>
      <c r="J235" s="22" t="s">
        <v>443</v>
      </c>
      <c r="K235" s="199">
        <v>30</v>
      </c>
      <c r="L235" s="86">
        <v>204</v>
      </c>
      <c r="M235" s="178" t="s">
        <v>443</v>
      </c>
      <c r="N235" s="34" t="s">
        <v>532</v>
      </c>
    </row>
    <row r="236" spans="2:14" ht="15" customHeight="1">
      <c r="B236" s="22">
        <v>2208</v>
      </c>
      <c r="C236" t="s">
        <v>289</v>
      </c>
      <c r="D236" s="198" t="s">
        <v>126</v>
      </c>
      <c r="E236" s="22">
        <v>2208</v>
      </c>
      <c r="F236" s="198" t="s">
        <v>289</v>
      </c>
      <c r="G236" s="22">
        <v>2200</v>
      </c>
      <c r="H236" s="198" t="s">
        <v>137</v>
      </c>
      <c r="I236" t="s">
        <v>138</v>
      </c>
      <c r="J236" s="22" t="s">
        <v>129</v>
      </c>
      <c r="K236" s="199">
        <v>79</v>
      </c>
      <c r="L236" s="86">
        <v>205</v>
      </c>
      <c r="M236" s="178" t="s">
        <v>443</v>
      </c>
      <c r="N236" s="34" t="s">
        <v>532</v>
      </c>
    </row>
    <row r="237" spans="2:14" ht="15" customHeight="1">
      <c r="B237" s="22">
        <v>4040</v>
      </c>
      <c r="C237" t="s">
        <v>148</v>
      </c>
      <c r="D237" s="198" t="s">
        <v>131</v>
      </c>
      <c r="E237" s="22">
        <v>2108</v>
      </c>
      <c r="F237" s="198" t="s">
        <v>149</v>
      </c>
      <c r="G237" s="22">
        <v>2106</v>
      </c>
      <c r="H237" s="198" t="s">
        <v>150</v>
      </c>
      <c r="I237" t="s">
        <v>151</v>
      </c>
      <c r="J237" s="22" t="s">
        <v>443</v>
      </c>
      <c r="K237" s="199">
        <v>54</v>
      </c>
      <c r="L237" s="86">
        <v>206</v>
      </c>
      <c r="M237" s="178" t="s">
        <v>443</v>
      </c>
      <c r="N237" s="34" t="s">
        <v>532</v>
      </c>
    </row>
    <row r="238" spans="2:14" ht="15" customHeight="1">
      <c r="B238" s="22">
        <v>2195</v>
      </c>
      <c r="C238" t="s">
        <v>365</v>
      </c>
      <c r="D238" s="198" t="s">
        <v>126</v>
      </c>
      <c r="E238" s="22">
        <v>2195</v>
      </c>
      <c r="F238" s="198" t="s">
        <v>365</v>
      </c>
      <c r="G238" s="22">
        <v>2004</v>
      </c>
      <c r="H238" s="198" t="s">
        <v>206</v>
      </c>
      <c r="I238" t="s">
        <v>366</v>
      </c>
      <c r="J238" s="22" t="s">
        <v>129</v>
      </c>
      <c r="K238" s="199">
        <v>41</v>
      </c>
      <c r="L238" s="86">
        <v>207</v>
      </c>
      <c r="M238" s="178" t="s">
        <v>443</v>
      </c>
      <c r="N238" s="34" t="s">
        <v>532</v>
      </c>
    </row>
    <row r="239" spans="2:14" ht="15" customHeight="1">
      <c r="B239" s="22">
        <v>4216</v>
      </c>
      <c r="C239" t="s">
        <v>259</v>
      </c>
      <c r="D239" s="198" t="s">
        <v>131</v>
      </c>
      <c r="E239" s="22">
        <v>2182</v>
      </c>
      <c r="F239" s="198" t="s">
        <v>132</v>
      </c>
      <c r="G239" s="22">
        <v>2148</v>
      </c>
      <c r="H239" s="198" t="s">
        <v>133</v>
      </c>
      <c r="I239" t="s">
        <v>134</v>
      </c>
      <c r="J239" s="22" t="s">
        <v>443</v>
      </c>
      <c r="K239" s="199">
        <v>30</v>
      </c>
      <c r="L239" s="86">
        <v>208</v>
      </c>
      <c r="M239" s="178" t="s">
        <v>443</v>
      </c>
      <c r="N239" s="34" t="s">
        <v>532</v>
      </c>
    </row>
    <row r="240" spans="2:14" ht="15" customHeight="1">
      <c r="B240" s="22">
        <v>2017</v>
      </c>
      <c r="C240" t="s">
        <v>406</v>
      </c>
      <c r="D240" s="198" t="s">
        <v>126</v>
      </c>
      <c r="E240" s="22">
        <v>2017</v>
      </c>
      <c r="F240" s="198" t="s">
        <v>406</v>
      </c>
      <c r="G240" s="22">
        <v>2013</v>
      </c>
      <c r="H240" s="198" t="s">
        <v>127</v>
      </c>
      <c r="I240" t="s">
        <v>128</v>
      </c>
      <c r="J240" s="22" t="s">
        <v>129</v>
      </c>
      <c r="K240" s="199">
        <v>13</v>
      </c>
      <c r="L240" s="86">
        <v>209</v>
      </c>
      <c r="M240" s="178" t="s">
        <v>443</v>
      </c>
      <c r="N240" s="34" t="s">
        <v>532</v>
      </c>
    </row>
    <row r="241" spans="2:14" ht="15" customHeight="1">
      <c r="B241" s="22">
        <v>784</v>
      </c>
      <c r="C241" t="s">
        <v>423</v>
      </c>
      <c r="D241" s="198" t="s">
        <v>131</v>
      </c>
      <c r="E241" s="22">
        <v>2138</v>
      </c>
      <c r="F241" s="198" t="s">
        <v>393</v>
      </c>
      <c r="G241" s="22">
        <v>2117</v>
      </c>
      <c r="H241" s="198" t="s">
        <v>141</v>
      </c>
      <c r="I241" t="s">
        <v>142</v>
      </c>
      <c r="J241" s="22" t="s">
        <v>443</v>
      </c>
      <c r="K241" s="199">
        <v>30</v>
      </c>
      <c r="L241" s="86">
        <v>210</v>
      </c>
      <c r="M241" s="178" t="s">
        <v>443</v>
      </c>
      <c r="N241" s="34" t="s">
        <v>532</v>
      </c>
    </row>
    <row r="242" spans="2:14" ht="15" customHeight="1">
      <c r="B242" s="22">
        <v>4595</v>
      </c>
      <c r="C242" t="s">
        <v>402</v>
      </c>
      <c r="D242" s="198" t="s">
        <v>131</v>
      </c>
      <c r="E242" s="22">
        <v>2241</v>
      </c>
      <c r="F242" s="198" t="s">
        <v>175</v>
      </c>
      <c r="G242" s="22">
        <v>2230</v>
      </c>
      <c r="H242" s="198" t="s">
        <v>156</v>
      </c>
      <c r="I242" t="s">
        <v>157</v>
      </c>
      <c r="J242" s="22" t="s">
        <v>443</v>
      </c>
      <c r="K242" s="199">
        <v>30</v>
      </c>
      <c r="L242" s="86">
        <v>211</v>
      </c>
      <c r="M242" s="178" t="s">
        <v>443</v>
      </c>
      <c r="N242" s="34" t="s">
        <v>532</v>
      </c>
    </row>
    <row r="243" spans="2:14" ht="15" customHeight="1">
      <c r="B243" s="22">
        <v>1897</v>
      </c>
      <c r="C243" t="s">
        <v>384</v>
      </c>
      <c r="D243" s="198" t="s">
        <v>126</v>
      </c>
      <c r="E243" s="22">
        <v>1897</v>
      </c>
      <c r="F243" s="198" t="s">
        <v>384</v>
      </c>
      <c r="G243" s="22">
        <v>2200</v>
      </c>
      <c r="H243" s="198" t="s">
        <v>137</v>
      </c>
      <c r="I243" t="s">
        <v>204</v>
      </c>
      <c r="J243" s="22" t="s">
        <v>129</v>
      </c>
      <c r="K243" s="199">
        <v>31</v>
      </c>
      <c r="L243" s="86">
        <v>212</v>
      </c>
      <c r="M243" s="178" t="s">
        <v>443</v>
      </c>
      <c r="N243" s="34" t="s">
        <v>532</v>
      </c>
    </row>
    <row r="244" spans="2:14" ht="15" customHeight="1">
      <c r="B244" s="22">
        <v>2090</v>
      </c>
      <c r="C244" t="s">
        <v>248</v>
      </c>
      <c r="D244" s="198" t="s">
        <v>126</v>
      </c>
      <c r="E244" s="22">
        <v>2090</v>
      </c>
      <c r="F244" s="198" t="s">
        <v>248</v>
      </c>
      <c r="G244" s="22">
        <v>2064</v>
      </c>
      <c r="H244" s="198" t="s">
        <v>196</v>
      </c>
      <c r="I244" t="s">
        <v>197</v>
      </c>
      <c r="J244" s="22" t="s">
        <v>129</v>
      </c>
      <c r="K244" s="199">
        <v>30</v>
      </c>
      <c r="L244" s="86">
        <v>213</v>
      </c>
      <c r="M244" s="178" t="s">
        <v>443</v>
      </c>
      <c r="N244" s="34" t="s">
        <v>532</v>
      </c>
    </row>
    <row r="245" spans="2:14" ht="15" customHeight="1">
      <c r="B245" s="22">
        <v>4728</v>
      </c>
      <c r="C245" t="s">
        <v>539</v>
      </c>
      <c r="D245" s="198" t="s">
        <v>520</v>
      </c>
      <c r="E245" s="22">
        <v>1894</v>
      </c>
      <c r="F245" s="198" t="s">
        <v>370</v>
      </c>
      <c r="G245" s="22">
        <v>2200</v>
      </c>
      <c r="H245" s="198" t="s">
        <v>137</v>
      </c>
      <c r="I245" t="s">
        <v>204</v>
      </c>
      <c r="J245" s="22" t="s">
        <v>443</v>
      </c>
      <c r="K245" s="199">
        <v>436</v>
      </c>
      <c r="L245" s="86">
        <v>214</v>
      </c>
      <c r="M245" s="178" t="s">
        <v>443</v>
      </c>
      <c r="N245" s="34" t="s">
        <v>532</v>
      </c>
    </row>
    <row r="246" spans="2:14" ht="15" customHeight="1">
      <c r="B246" s="22">
        <v>1998</v>
      </c>
      <c r="C246" t="s">
        <v>383</v>
      </c>
      <c r="D246" s="198" t="s">
        <v>126</v>
      </c>
      <c r="E246" s="22">
        <v>1998</v>
      </c>
      <c r="F246" s="198" t="s">
        <v>383</v>
      </c>
      <c r="G246" s="22">
        <v>1980</v>
      </c>
      <c r="H246" s="198" t="s">
        <v>178</v>
      </c>
      <c r="I246" t="s">
        <v>179</v>
      </c>
      <c r="J246" s="22" t="s">
        <v>129</v>
      </c>
      <c r="K246" s="199">
        <v>32</v>
      </c>
      <c r="L246" s="86">
        <v>215</v>
      </c>
      <c r="M246" s="178" t="s">
        <v>443</v>
      </c>
      <c r="N246" s="34" t="s">
        <v>532</v>
      </c>
    </row>
    <row r="247" spans="2:14" ht="15" customHeight="1">
      <c r="B247" s="22">
        <v>4206</v>
      </c>
      <c r="C247" t="s">
        <v>378</v>
      </c>
      <c r="D247" s="198" t="s">
        <v>131</v>
      </c>
      <c r="E247" s="22">
        <v>2239</v>
      </c>
      <c r="F247" s="198" t="s">
        <v>209</v>
      </c>
      <c r="G247" s="22">
        <v>2230</v>
      </c>
      <c r="H247" s="198" t="s">
        <v>156</v>
      </c>
      <c r="I247" t="s">
        <v>157</v>
      </c>
      <c r="J247" s="22" t="s">
        <v>443</v>
      </c>
      <c r="K247" s="199">
        <v>45</v>
      </c>
      <c r="L247" s="86">
        <v>216</v>
      </c>
      <c r="M247" s="178" t="s">
        <v>443</v>
      </c>
      <c r="N247" s="34" t="s">
        <v>532</v>
      </c>
    </row>
    <row r="248" spans="2:14" ht="15" customHeight="1">
      <c r="B248" s="22">
        <v>3580</v>
      </c>
      <c r="C248" t="s">
        <v>540</v>
      </c>
      <c r="D248" s="198" t="s">
        <v>131</v>
      </c>
      <c r="E248" s="22">
        <v>2187</v>
      </c>
      <c r="F248" s="198" t="s">
        <v>153</v>
      </c>
      <c r="G248" s="22">
        <v>2148</v>
      </c>
      <c r="H248" s="198" t="s">
        <v>133</v>
      </c>
      <c r="I248" t="s">
        <v>134</v>
      </c>
      <c r="J248" s="22" t="s">
        <v>443</v>
      </c>
      <c r="K248" s="199">
        <v>30</v>
      </c>
      <c r="L248" s="86">
        <v>217</v>
      </c>
      <c r="M248" s="178" t="s">
        <v>443</v>
      </c>
      <c r="N248" s="34" t="s">
        <v>532</v>
      </c>
    </row>
    <row r="249" spans="2:14" ht="15" customHeight="1">
      <c r="B249" s="22">
        <v>4399</v>
      </c>
      <c r="C249" t="s">
        <v>541</v>
      </c>
      <c r="D249" s="198" t="s">
        <v>520</v>
      </c>
      <c r="E249" s="22">
        <v>2104</v>
      </c>
      <c r="F249" s="198" t="s">
        <v>253</v>
      </c>
      <c r="G249" s="22">
        <v>2098</v>
      </c>
      <c r="H249" s="198" t="s">
        <v>163</v>
      </c>
      <c r="I249" t="s">
        <v>142</v>
      </c>
      <c r="J249" s="22" t="s">
        <v>443</v>
      </c>
      <c r="K249" s="199">
        <v>396</v>
      </c>
      <c r="L249" s="86">
        <v>218</v>
      </c>
      <c r="M249" s="178" t="s">
        <v>443</v>
      </c>
      <c r="N249" s="34" t="s">
        <v>532</v>
      </c>
    </row>
    <row r="250" spans="2:14" ht="15" customHeight="1">
      <c r="B250" s="22">
        <v>5821</v>
      </c>
      <c r="C250" t="s">
        <v>542</v>
      </c>
      <c r="D250" s="198" t="s">
        <v>131</v>
      </c>
      <c r="E250" s="22">
        <v>2055</v>
      </c>
      <c r="F250" s="198" t="s">
        <v>220</v>
      </c>
      <c r="G250" s="22">
        <v>2025</v>
      </c>
      <c r="H250" s="198" t="s">
        <v>145</v>
      </c>
      <c r="I250" t="s">
        <v>221</v>
      </c>
      <c r="J250" s="22" t="s">
        <v>443</v>
      </c>
      <c r="K250" s="199">
        <v>30</v>
      </c>
      <c r="L250" s="86">
        <v>219</v>
      </c>
      <c r="M250" s="178" t="s">
        <v>443</v>
      </c>
      <c r="N250" s="34" t="s">
        <v>532</v>
      </c>
    </row>
    <row r="251" spans="2:14" ht="15" customHeight="1">
      <c r="B251" s="22">
        <v>2221</v>
      </c>
      <c r="C251" t="s">
        <v>413</v>
      </c>
      <c r="D251" s="198" t="s">
        <v>126</v>
      </c>
      <c r="E251" s="22">
        <v>2221</v>
      </c>
      <c r="F251" s="198" t="s">
        <v>413</v>
      </c>
      <c r="G251" s="22">
        <v>2218</v>
      </c>
      <c r="H251" s="198" t="s">
        <v>335</v>
      </c>
      <c r="I251" t="s">
        <v>336</v>
      </c>
      <c r="J251" s="22" t="s">
        <v>129</v>
      </c>
      <c r="K251" s="199">
        <v>63</v>
      </c>
      <c r="L251" s="86">
        <v>220</v>
      </c>
      <c r="M251" s="178" t="s">
        <v>443</v>
      </c>
      <c r="N251" s="34" t="s">
        <v>532</v>
      </c>
    </row>
    <row r="252" spans="2:14" ht="15" customHeight="1">
      <c r="B252" s="22">
        <v>2052</v>
      </c>
      <c r="C252" t="s">
        <v>333</v>
      </c>
      <c r="D252" s="198" t="s">
        <v>126</v>
      </c>
      <c r="E252" s="22">
        <v>2052</v>
      </c>
      <c r="F252" s="198" t="s">
        <v>333</v>
      </c>
      <c r="G252" s="22">
        <v>2049</v>
      </c>
      <c r="H252" s="198" t="s">
        <v>160</v>
      </c>
      <c r="I252" t="s">
        <v>161</v>
      </c>
      <c r="J252" s="22" t="s">
        <v>129</v>
      </c>
      <c r="K252" s="199">
        <v>26</v>
      </c>
      <c r="L252" s="86">
        <v>221</v>
      </c>
      <c r="M252" s="178" t="s">
        <v>443</v>
      </c>
      <c r="N252" s="34" t="s">
        <v>532</v>
      </c>
    </row>
    <row r="253" spans="2:14" ht="15" customHeight="1">
      <c r="B253" s="22">
        <v>1926</v>
      </c>
      <c r="C253" t="s">
        <v>369</v>
      </c>
      <c r="D253" s="198" t="s">
        <v>126</v>
      </c>
      <c r="E253" s="22">
        <v>1926</v>
      </c>
      <c r="F253" s="198" t="s">
        <v>369</v>
      </c>
      <c r="G253" s="22">
        <v>1902</v>
      </c>
      <c r="H253" s="198" t="s">
        <v>182</v>
      </c>
      <c r="I253" t="s">
        <v>183</v>
      </c>
      <c r="J253" s="22" t="s">
        <v>143</v>
      </c>
      <c r="K253" s="199">
        <v>633</v>
      </c>
      <c r="L253" s="86">
        <v>222</v>
      </c>
      <c r="M253" s="178" t="s">
        <v>443</v>
      </c>
      <c r="N253" s="34" t="s">
        <v>532</v>
      </c>
    </row>
    <row r="254" spans="2:14" ht="15" customHeight="1">
      <c r="B254" s="22">
        <v>1944</v>
      </c>
      <c r="C254" t="s">
        <v>387</v>
      </c>
      <c r="D254" s="198" t="s">
        <v>126</v>
      </c>
      <c r="E254" s="22">
        <v>1944</v>
      </c>
      <c r="F254" s="198" t="s">
        <v>387</v>
      </c>
      <c r="G254" s="22">
        <v>2230</v>
      </c>
      <c r="H254" s="198" t="s">
        <v>156</v>
      </c>
      <c r="I254" t="s">
        <v>296</v>
      </c>
      <c r="J254" s="22" t="s">
        <v>129</v>
      </c>
      <c r="K254" s="199">
        <v>336</v>
      </c>
      <c r="L254" s="86">
        <v>223</v>
      </c>
      <c r="M254" s="178" t="s">
        <v>443</v>
      </c>
      <c r="N254" s="34" t="s">
        <v>532</v>
      </c>
    </row>
    <row r="255" spans="2:14" ht="15" customHeight="1">
      <c r="B255" s="22">
        <v>2139</v>
      </c>
      <c r="C255" t="s">
        <v>337</v>
      </c>
      <c r="D255" s="198" t="s">
        <v>126</v>
      </c>
      <c r="E255" s="22">
        <v>2139</v>
      </c>
      <c r="F255" s="198" t="s">
        <v>337</v>
      </c>
      <c r="G255" s="22">
        <v>2117</v>
      </c>
      <c r="H255" s="198" t="s">
        <v>141</v>
      </c>
      <c r="I255" t="s">
        <v>142</v>
      </c>
      <c r="J255" s="22" t="s">
        <v>143</v>
      </c>
      <c r="K255" s="199">
        <v>402</v>
      </c>
      <c r="L255" s="86">
        <v>224</v>
      </c>
      <c r="M255" s="178" t="s">
        <v>443</v>
      </c>
      <c r="N255" s="34" t="s">
        <v>532</v>
      </c>
    </row>
    <row r="256" spans="2:14" ht="15" customHeight="1">
      <c r="B256" s="22">
        <v>2060</v>
      </c>
      <c r="C256" t="s">
        <v>543</v>
      </c>
      <c r="D256" s="198" t="s">
        <v>126</v>
      </c>
      <c r="E256" s="22">
        <v>2060</v>
      </c>
      <c r="F256" s="198" t="s">
        <v>543</v>
      </c>
      <c r="G256" s="22">
        <v>2058</v>
      </c>
      <c r="H256" s="198" t="s">
        <v>199</v>
      </c>
      <c r="I256" t="s">
        <v>200</v>
      </c>
      <c r="J256" s="22" t="s">
        <v>129</v>
      </c>
      <c r="K256" s="199">
        <v>30</v>
      </c>
      <c r="L256" s="86">
        <v>225</v>
      </c>
      <c r="M256" s="178" t="s">
        <v>443</v>
      </c>
      <c r="N256" s="34" t="s">
        <v>532</v>
      </c>
    </row>
    <row r="257" spans="2:14" ht="15" customHeight="1">
      <c r="B257" s="22">
        <v>2180</v>
      </c>
      <c r="C257" t="s">
        <v>165</v>
      </c>
      <c r="D257" s="198" t="s">
        <v>126</v>
      </c>
      <c r="E257" s="22">
        <v>2180</v>
      </c>
      <c r="F257" s="198" t="s">
        <v>165</v>
      </c>
      <c r="G257" s="22">
        <v>2148</v>
      </c>
      <c r="H257" s="198" t="s">
        <v>133</v>
      </c>
      <c r="I257" t="s">
        <v>134</v>
      </c>
      <c r="J257" s="22" t="s">
        <v>173</v>
      </c>
      <c r="K257" s="199">
        <v>1000</v>
      </c>
      <c r="L257" s="86">
        <v>226</v>
      </c>
      <c r="M257" s="178" t="s">
        <v>443</v>
      </c>
      <c r="N257" s="34" t="s">
        <v>532</v>
      </c>
    </row>
    <row r="258" spans="2:14" ht="15" customHeight="1">
      <c r="B258" s="22">
        <v>1901</v>
      </c>
      <c r="C258" t="s">
        <v>320</v>
      </c>
      <c r="D258" s="198" t="s">
        <v>126</v>
      </c>
      <c r="E258" s="22">
        <v>1901</v>
      </c>
      <c r="F258" s="198" t="s">
        <v>320</v>
      </c>
      <c r="G258" s="22">
        <v>2098</v>
      </c>
      <c r="H258" s="198" t="s">
        <v>163</v>
      </c>
      <c r="I258" t="s">
        <v>234</v>
      </c>
      <c r="J258" s="22" t="s">
        <v>143</v>
      </c>
      <c r="K258" s="199">
        <v>908</v>
      </c>
      <c r="L258" s="86">
        <v>227</v>
      </c>
      <c r="M258" s="178" t="s">
        <v>443</v>
      </c>
      <c r="N258" s="34" t="s">
        <v>532</v>
      </c>
    </row>
    <row r="259" spans="2:14" ht="15" customHeight="1">
      <c r="B259" s="22">
        <v>2220</v>
      </c>
      <c r="C259" t="s">
        <v>334</v>
      </c>
      <c r="D259" s="198" t="s">
        <v>126</v>
      </c>
      <c r="E259" s="22">
        <v>2220</v>
      </c>
      <c r="F259" s="198" t="s">
        <v>334</v>
      </c>
      <c r="G259" s="22">
        <v>2218</v>
      </c>
      <c r="H259" s="198" t="s">
        <v>335</v>
      </c>
      <c r="I259" t="s">
        <v>336</v>
      </c>
      <c r="J259" s="22" t="s">
        <v>129</v>
      </c>
      <c r="K259" s="199">
        <v>30</v>
      </c>
      <c r="L259" s="86">
        <v>228</v>
      </c>
      <c r="M259" s="178" t="s">
        <v>443</v>
      </c>
      <c r="N259" s="34" t="s">
        <v>532</v>
      </c>
    </row>
    <row r="260" spans="2:14" ht="15" customHeight="1">
      <c r="B260" s="22">
        <v>4746</v>
      </c>
      <c r="C260" t="s">
        <v>417</v>
      </c>
      <c r="D260" s="198" t="s">
        <v>131</v>
      </c>
      <c r="E260" s="22">
        <v>2138</v>
      </c>
      <c r="F260" s="198" t="s">
        <v>393</v>
      </c>
      <c r="G260" s="22">
        <v>2117</v>
      </c>
      <c r="H260" s="198" t="s">
        <v>141</v>
      </c>
      <c r="I260" t="s">
        <v>142</v>
      </c>
      <c r="J260" s="22" t="s">
        <v>443</v>
      </c>
      <c r="K260" s="199">
        <v>30</v>
      </c>
      <c r="L260" s="86">
        <v>229</v>
      </c>
      <c r="M260" s="178" t="s">
        <v>443</v>
      </c>
      <c r="N260" s="34" t="s">
        <v>532</v>
      </c>
    </row>
    <row r="261" spans="2:14" ht="15" customHeight="1">
      <c r="B261" s="22">
        <v>4702</v>
      </c>
      <c r="C261" t="s">
        <v>544</v>
      </c>
      <c r="D261" s="198" t="s">
        <v>520</v>
      </c>
      <c r="E261" s="22">
        <v>2023</v>
      </c>
      <c r="F261" s="198" t="s">
        <v>389</v>
      </c>
      <c r="G261" s="22">
        <v>2013</v>
      </c>
      <c r="H261" s="198" t="s">
        <v>127</v>
      </c>
      <c r="I261" t="s">
        <v>128</v>
      </c>
      <c r="J261" s="22" t="s">
        <v>443</v>
      </c>
      <c r="K261" s="199">
        <v>164</v>
      </c>
      <c r="L261" s="86">
        <v>230</v>
      </c>
      <c r="M261" s="178" t="s">
        <v>443</v>
      </c>
      <c r="N261" s="34" t="s">
        <v>532</v>
      </c>
    </row>
    <row r="262" spans="2:14" ht="15" customHeight="1">
      <c r="B262" s="22">
        <v>4602</v>
      </c>
      <c r="C262" t="s">
        <v>390</v>
      </c>
      <c r="D262" s="198" t="s">
        <v>131</v>
      </c>
      <c r="E262" s="22">
        <v>1948</v>
      </c>
      <c r="F262" s="198" t="s">
        <v>304</v>
      </c>
      <c r="G262" s="22">
        <v>2230</v>
      </c>
      <c r="H262" s="198" t="s">
        <v>156</v>
      </c>
      <c r="I262" t="s">
        <v>296</v>
      </c>
      <c r="J262" s="22" t="s">
        <v>443</v>
      </c>
      <c r="K262" s="199">
        <v>30</v>
      </c>
      <c r="L262" s="86">
        <v>231</v>
      </c>
      <c r="M262" s="178" t="s">
        <v>443</v>
      </c>
      <c r="N262" s="34" t="s">
        <v>532</v>
      </c>
    </row>
    <row r="263" spans="2:14" ht="15" customHeight="1">
      <c r="B263" s="22">
        <v>2243</v>
      </c>
      <c r="C263" t="s">
        <v>155</v>
      </c>
      <c r="D263" s="198" t="s">
        <v>126</v>
      </c>
      <c r="E263" s="22">
        <v>2243</v>
      </c>
      <c r="F263" s="198" t="s">
        <v>155</v>
      </c>
      <c r="G263" s="22">
        <v>2230</v>
      </c>
      <c r="H263" s="198" t="s">
        <v>156</v>
      </c>
      <c r="I263" t="s">
        <v>157</v>
      </c>
      <c r="J263" s="22" t="s">
        <v>173</v>
      </c>
      <c r="K263" s="199">
        <v>1000</v>
      </c>
      <c r="L263" s="86">
        <v>232</v>
      </c>
      <c r="M263" s="178" t="s">
        <v>443</v>
      </c>
      <c r="N263" s="34" t="s">
        <v>532</v>
      </c>
    </row>
    <row r="264" spans="2:14" ht="15" customHeight="1">
      <c r="B264" s="22">
        <v>2005</v>
      </c>
      <c r="C264" t="s">
        <v>291</v>
      </c>
      <c r="D264" s="198" t="s">
        <v>126</v>
      </c>
      <c r="E264" s="22">
        <v>2005</v>
      </c>
      <c r="F264" s="198" t="s">
        <v>291</v>
      </c>
      <c r="G264" s="22">
        <v>2004</v>
      </c>
      <c r="H264" s="198" t="s">
        <v>206</v>
      </c>
      <c r="I264" t="s">
        <v>292</v>
      </c>
      <c r="J264" s="22" t="s">
        <v>129</v>
      </c>
      <c r="K264" s="199">
        <v>30</v>
      </c>
      <c r="L264" s="86">
        <v>233</v>
      </c>
      <c r="M264" s="178" t="s">
        <v>443</v>
      </c>
      <c r="N264" s="34" t="s">
        <v>532</v>
      </c>
    </row>
    <row r="265" spans="2:14" ht="15" customHeight="1">
      <c r="B265" s="22">
        <v>2023</v>
      </c>
      <c r="C265" t="s">
        <v>389</v>
      </c>
      <c r="D265" s="198" t="s">
        <v>126</v>
      </c>
      <c r="E265" s="22">
        <v>2023</v>
      </c>
      <c r="F265" s="198" t="s">
        <v>389</v>
      </c>
      <c r="G265" s="22">
        <v>2013</v>
      </c>
      <c r="H265" s="198" t="s">
        <v>127</v>
      </c>
      <c r="I265" t="s">
        <v>128</v>
      </c>
      <c r="J265" s="22" t="s">
        <v>129</v>
      </c>
      <c r="K265" s="199">
        <v>176</v>
      </c>
      <c r="L265" s="86">
        <v>234</v>
      </c>
      <c r="M265" s="178" t="s">
        <v>443</v>
      </c>
      <c r="N265" s="34" t="s">
        <v>532</v>
      </c>
    </row>
    <row r="266" spans="2:14" ht="15" customHeight="1">
      <c r="B266" s="22">
        <v>1972</v>
      </c>
      <c r="C266" t="s">
        <v>310</v>
      </c>
      <c r="D266" s="198" t="s">
        <v>126</v>
      </c>
      <c r="E266" s="22">
        <v>1972</v>
      </c>
      <c r="F266" s="198" t="s">
        <v>310</v>
      </c>
      <c r="G266" s="22">
        <v>1949</v>
      </c>
      <c r="H266" s="198" t="s">
        <v>217</v>
      </c>
      <c r="I266" t="s">
        <v>243</v>
      </c>
      <c r="J266" s="22" t="s">
        <v>129</v>
      </c>
      <c r="K266" s="199">
        <v>62</v>
      </c>
      <c r="L266" s="86">
        <v>235</v>
      </c>
      <c r="M266" s="178" t="s">
        <v>443</v>
      </c>
      <c r="N266" s="34" t="s">
        <v>532</v>
      </c>
    </row>
    <row r="267" spans="2:14" ht="15" customHeight="1">
      <c r="B267" s="22">
        <v>4585</v>
      </c>
      <c r="C267" t="s">
        <v>420</v>
      </c>
      <c r="D267" s="198" t="s">
        <v>131</v>
      </c>
      <c r="E267" s="22">
        <v>1928</v>
      </c>
      <c r="F267" s="198" t="s">
        <v>181</v>
      </c>
      <c r="G267" s="22">
        <v>1902</v>
      </c>
      <c r="H267" s="198" t="s">
        <v>182</v>
      </c>
      <c r="I267" t="s">
        <v>183</v>
      </c>
      <c r="J267" s="22" t="s">
        <v>443</v>
      </c>
      <c r="K267" s="199">
        <v>55</v>
      </c>
      <c r="L267" s="86">
        <v>236</v>
      </c>
      <c r="M267" s="178" t="s">
        <v>443</v>
      </c>
      <c r="N267" s="34" t="s">
        <v>532</v>
      </c>
    </row>
    <row r="268" spans="2:14" ht="15" customHeight="1">
      <c r="B268" s="22">
        <v>1969</v>
      </c>
      <c r="C268" t="s">
        <v>299</v>
      </c>
      <c r="D268" s="198" t="s">
        <v>126</v>
      </c>
      <c r="E268" s="22">
        <v>1969</v>
      </c>
      <c r="F268" s="198" t="s">
        <v>299</v>
      </c>
      <c r="G268" s="22">
        <v>1949</v>
      </c>
      <c r="H268" s="198" t="s">
        <v>217</v>
      </c>
      <c r="I268" t="s">
        <v>218</v>
      </c>
      <c r="J268" s="22" t="s">
        <v>129</v>
      </c>
      <c r="K268" s="199">
        <v>94</v>
      </c>
      <c r="L268" s="86">
        <v>237</v>
      </c>
      <c r="M268" s="178" t="s">
        <v>443</v>
      </c>
      <c r="N268" s="34" t="s">
        <v>532</v>
      </c>
    </row>
    <row r="269" spans="2:14" ht="15" customHeight="1">
      <c r="B269" s="22">
        <v>2201</v>
      </c>
      <c r="C269" t="s">
        <v>405</v>
      </c>
      <c r="D269" s="198" t="s">
        <v>126</v>
      </c>
      <c r="E269" s="22">
        <v>2201</v>
      </c>
      <c r="F269" s="198" t="s">
        <v>405</v>
      </c>
      <c r="G269" s="22">
        <v>2200</v>
      </c>
      <c r="H269" s="198" t="s">
        <v>137</v>
      </c>
      <c r="I269" t="s">
        <v>138</v>
      </c>
      <c r="J269" s="22" t="s">
        <v>129</v>
      </c>
      <c r="K269" s="199">
        <v>30</v>
      </c>
      <c r="L269" s="86">
        <v>238</v>
      </c>
      <c r="M269" s="178" t="s">
        <v>443</v>
      </c>
      <c r="N269" s="34" t="s">
        <v>532</v>
      </c>
    </row>
    <row r="270" spans="2:14" ht="15" customHeight="1">
      <c r="B270" s="22">
        <v>2111</v>
      </c>
      <c r="C270" t="s">
        <v>356</v>
      </c>
      <c r="D270" s="198" t="s">
        <v>126</v>
      </c>
      <c r="E270" s="22">
        <v>2111</v>
      </c>
      <c r="F270" s="198" t="s">
        <v>356</v>
      </c>
      <c r="G270" s="22">
        <v>2106</v>
      </c>
      <c r="H270" s="198" t="s">
        <v>150</v>
      </c>
      <c r="I270" t="s">
        <v>151</v>
      </c>
      <c r="J270" s="22" t="s">
        <v>129</v>
      </c>
      <c r="K270" s="199">
        <v>30</v>
      </c>
      <c r="L270" s="86">
        <v>239</v>
      </c>
      <c r="M270" s="178" t="s">
        <v>443</v>
      </c>
      <c r="N270" s="34" t="s">
        <v>532</v>
      </c>
    </row>
    <row r="271" spans="2:14" ht="15" customHeight="1">
      <c r="B271" s="22">
        <v>4850</v>
      </c>
      <c r="C271" t="s">
        <v>545</v>
      </c>
      <c r="D271" s="198" t="s">
        <v>131</v>
      </c>
      <c r="E271" s="22">
        <v>2142</v>
      </c>
      <c r="F271" s="198" t="s">
        <v>172</v>
      </c>
      <c r="G271" s="22">
        <v>2117</v>
      </c>
      <c r="H271" s="198" t="s">
        <v>141</v>
      </c>
      <c r="I271" t="s">
        <v>142</v>
      </c>
      <c r="J271" s="22" t="s">
        <v>443</v>
      </c>
      <c r="K271" s="199">
        <v>30</v>
      </c>
      <c r="L271" s="86">
        <v>240</v>
      </c>
      <c r="M271" s="178" t="s">
        <v>443</v>
      </c>
      <c r="N271" s="34" t="s">
        <v>532</v>
      </c>
    </row>
    <row r="272" spans="2:14" ht="15" customHeight="1">
      <c r="B272" s="22">
        <v>4534</v>
      </c>
      <c r="C272" t="s">
        <v>348</v>
      </c>
      <c r="D272" s="198" t="s">
        <v>131</v>
      </c>
      <c r="E272" s="22">
        <v>2180</v>
      </c>
      <c r="F272" s="198" t="s">
        <v>165</v>
      </c>
      <c r="G272" s="22">
        <v>2148</v>
      </c>
      <c r="H272" s="198" t="s">
        <v>133</v>
      </c>
      <c r="I272" t="s">
        <v>134</v>
      </c>
      <c r="J272" s="22" t="s">
        <v>443</v>
      </c>
      <c r="K272" s="199">
        <v>63</v>
      </c>
      <c r="L272" s="86">
        <v>241</v>
      </c>
      <c r="M272" s="178" t="s">
        <v>443</v>
      </c>
      <c r="N272" s="34" t="s">
        <v>532</v>
      </c>
    </row>
    <row r="273" spans="2:14" ht="15" customHeight="1">
      <c r="B273" s="22">
        <v>2198</v>
      </c>
      <c r="C273" t="s">
        <v>319</v>
      </c>
      <c r="D273" s="198" t="s">
        <v>126</v>
      </c>
      <c r="E273" s="22">
        <v>2198</v>
      </c>
      <c r="F273" s="198" t="s">
        <v>319</v>
      </c>
      <c r="G273" s="22">
        <v>2230</v>
      </c>
      <c r="H273" s="198" t="s">
        <v>156</v>
      </c>
      <c r="I273" t="s">
        <v>247</v>
      </c>
      <c r="J273" s="22" t="s">
        <v>129</v>
      </c>
      <c r="K273" s="199">
        <v>101</v>
      </c>
      <c r="L273" s="86">
        <v>242</v>
      </c>
      <c r="M273" s="178" t="s">
        <v>443</v>
      </c>
      <c r="N273" s="34" t="s">
        <v>532</v>
      </c>
    </row>
    <row r="274" spans="2:14" ht="15" customHeight="1">
      <c r="B274" s="22">
        <v>3229</v>
      </c>
      <c r="C274" t="s">
        <v>381</v>
      </c>
      <c r="D274" s="198" t="s">
        <v>131</v>
      </c>
      <c r="E274" s="22">
        <v>2082</v>
      </c>
      <c r="F274" s="198" t="s">
        <v>223</v>
      </c>
      <c r="G274" s="22">
        <v>2064</v>
      </c>
      <c r="H274" s="198" t="s">
        <v>196</v>
      </c>
      <c r="I274" t="s">
        <v>197</v>
      </c>
      <c r="J274" s="22" t="s">
        <v>443</v>
      </c>
      <c r="K274" s="199">
        <v>34</v>
      </c>
      <c r="L274" s="86">
        <v>243</v>
      </c>
      <c r="M274" s="178" t="s">
        <v>443</v>
      </c>
      <c r="N274" s="34" t="s">
        <v>532</v>
      </c>
    </row>
    <row r="275" spans="2:14" ht="15" customHeight="1">
      <c r="B275" s="22">
        <v>3461</v>
      </c>
      <c r="C275" t="s">
        <v>546</v>
      </c>
      <c r="D275" s="198" t="s">
        <v>131</v>
      </c>
      <c r="E275" s="22">
        <v>2190</v>
      </c>
      <c r="F275" s="198" t="s">
        <v>331</v>
      </c>
      <c r="G275" s="22">
        <v>2117</v>
      </c>
      <c r="H275" s="198" t="s">
        <v>141</v>
      </c>
      <c r="I275" t="s">
        <v>188</v>
      </c>
      <c r="J275" s="22" t="s">
        <v>443</v>
      </c>
      <c r="K275" s="199">
        <v>33</v>
      </c>
      <c r="L275" s="86">
        <v>244</v>
      </c>
      <c r="M275" s="178" t="s">
        <v>443</v>
      </c>
      <c r="N275" s="34" t="s">
        <v>532</v>
      </c>
    </row>
    <row r="276" spans="2:14" ht="15" customHeight="1">
      <c r="B276" s="22">
        <v>4041</v>
      </c>
      <c r="C276" t="s">
        <v>236</v>
      </c>
      <c r="D276" s="198" t="s">
        <v>131</v>
      </c>
      <c r="E276" s="22">
        <v>2082</v>
      </c>
      <c r="F276" s="198" t="s">
        <v>223</v>
      </c>
      <c r="G276" s="22">
        <v>2064</v>
      </c>
      <c r="H276" s="198" t="s">
        <v>196</v>
      </c>
      <c r="I276" t="s">
        <v>197</v>
      </c>
      <c r="J276" s="22" t="s">
        <v>443</v>
      </c>
      <c r="K276" s="199">
        <v>30</v>
      </c>
      <c r="L276" s="86">
        <v>245</v>
      </c>
      <c r="M276" s="178" t="s">
        <v>443</v>
      </c>
      <c r="N276" s="34" t="s">
        <v>532</v>
      </c>
    </row>
    <row r="277" spans="2:14" ht="15" customHeight="1">
      <c r="B277" s="22">
        <v>2041</v>
      </c>
      <c r="C277" t="s">
        <v>350</v>
      </c>
      <c r="D277" s="198" t="s">
        <v>126</v>
      </c>
      <c r="E277" s="22">
        <v>2041</v>
      </c>
      <c r="F277" s="198" t="s">
        <v>350</v>
      </c>
      <c r="G277" s="22">
        <v>2025</v>
      </c>
      <c r="H277" s="198" t="s">
        <v>145</v>
      </c>
      <c r="I277" t="s">
        <v>146</v>
      </c>
      <c r="J277" s="22" t="s">
        <v>143</v>
      </c>
      <c r="K277" s="199">
        <v>376</v>
      </c>
      <c r="L277" s="86">
        <v>246</v>
      </c>
      <c r="M277" s="178" t="s">
        <v>443</v>
      </c>
      <c r="N277" s="34" t="s">
        <v>532</v>
      </c>
    </row>
    <row r="278" spans="2:14" ht="15" customHeight="1">
      <c r="B278" s="22">
        <v>1922</v>
      </c>
      <c r="C278" t="s">
        <v>354</v>
      </c>
      <c r="D278" s="198" t="s">
        <v>126</v>
      </c>
      <c r="E278" s="22">
        <v>1922</v>
      </c>
      <c r="F278" s="198" t="s">
        <v>354</v>
      </c>
      <c r="G278" s="22">
        <v>1902</v>
      </c>
      <c r="H278" s="198" t="s">
        <v>182</v>
      </c>
      <c r="I278" t="s">
        <v>183</v>
      </c>
      <c r="J278" s="22" t="s">
        <v>143</v>
      </c>
      <c r="K278" s="199">
        <v>1000</v>
      </c>
      <c r="L278" s="86">
        <v>247</v>
      </c>
      <c r="M278" s="178" t="s">
        <v>443</v>
      </c>
      <c r="N278" s="34" t="s">
        <v>532</v>
      </c>
    </row>
    <row r="279" spans="2:14" ht="15" customHeight="1">
      <c r="B279" s="22">
        <v>4210</v>
      </c>
      <c r="C279" t="s">
        <v>293</v>
      </c>
      <c r="D279" s="198" t="s">
        <v>131</v>
      </c>
      <c r="E279" s="22">
        <v>2142</v>
      </c>
      <c r="F279" s="198" t="s">
        <v>172</v>
      </c>
      <c r="G279" s="22">
        <v>2117</v>
      </c>
      <c r="H279" s="198" t="s">
        <v>141</v>
      </c>
      <c r="I279" t="s">
        <v>142</v>
      </c>
      <c r="J279" s="22" t="s">
        <v>443</v>
      </c>
      <c r="K279" s="199">
        <v>30</v>
      </c>
      <c r="L279" s="86">
        <v>248</v>
      </c>
      <c r="M279" s="178" t="s">
        <v>443</v>
      </c>
      <c r="N279" s="34" t="s">
        <v>532</v>
      </c>
    </row>
    <row r="280" spans="2:14" ht="15" customHeight="1">
      <c r="B280" s="22">
        <v>4202</v>
      </c>
      <c r="C280" t="s">
        <v>135</v>
      </c>
      <c r="D280" s="198" t="s">
        <v>131</v>
      </c>
      <c r="E280" s="22">
        <v>2207</v>
      </c>
      <c r="F280" s="198" t="s">
        <v>136</v>
      </c>
      <c r="G280" s="22">
        <v>2200</v>
      </c>
      <c r="H280" s="198" t="s">
        <v>137</v>
      </c>
      <c r="I280" t="s">
        <v>138</v>
      </c>
      <c r="J280" s="22" t="s">
        <v>443</v>
      </c>
      <c r="K280" s="199">
        <v>30</v>
      </c>
      <c r="L280" s="86">
        <v>249</v>
      </c>
      <c r="M280" s="178" t="s">
        <v>443</v>
      </c>
      <c r="N280" s="34" t="s">
        <v>532</v>
      </c>
    </row>
    <row r="281" spans="2:14" ht="15" customHeight="1">
      <c r="B281" s="22">
        <v>223</v>
      </c>
      <c r="C281" t="s">
        <v>425</v>
      </c>
      <c r="D281" s="198" t="s">
        <v>131</v>
      </c>
      <c r="E281" s="22">
        <v>1970</v>
      </c>
      <c r="F281" s="198" t="s">
        <v>325</v>
      </c>
      <c r="G281" s="22">
        <v>1975</v>
      </c>
      <c r="H281" s="198" t="s">
        <v>315</v>
      </c>
      <c r="I281" t="s">
        <v>326</v>
      </c>
      <c r="J281" s="22" t="s">
        <v>443</v>
      </c>
      <c r="K281" s="199">
        <v>32</v>
      </c>
      <c r="L281" s="86">
        <v>250</v>
      </c>
      <c r="M281" s="178" t="s">
        <v>443</v>
      </c>
      <c r="N281" s="34" t="s">
        <v>532</v>
      </c>
    </row>
    <row r="282" spans="2:14" ht="15" customHeight="1">
      <c r="B282" s="22">
        <v>958</v>
      </c>
      <c r="C282" t="s">
        <v>401</v>
      </c>
      <c r="D282" s="198" t="s">
        <v>131</v>
      </c>
      <c r="E282" s="22">
        <v>1944</v>
      </c>
      <c r="F282" s="198" t="s">
        <v>387</v>
      </c>
      <c r="G282" s="22">
        <v>2230</v>
      </c>
      <c r="H282" s="198" t="s">
        <v>156</v>
      </c>
      <c r="I282" t="s">
        <v>134</v>
      </c>
      <c r="J282" s="22" t="s">
        <v>443</v>
      </c>
      <c r="K282" s="199">
        <v>32</v>
      </c>
      <c r="L282" s="86">
        <v>251</v>
      </c>
      <c r="M282" s="178" t="s">
        <v>443</v>
      </c>
      <c r="N282" s="34" t="s">
        <v>532</v>
      </c>
    </row>
    <row r="283" spans="2:14" ht="15" customHeight="1">
      <c r="B283" s="22">
        <v>5309</v>
      </c>
      <c r="C283" t="s">
        <v>403</v>
      </c>
      <c r="D283" s="198" t="s">
        <v>131</v>
      </c>
      <c r="E283" s="22">
        <v>1976</v>
      </c>
      <c r="F283" s="198" t="s">
        <v>404</v>
      </c>
      <c r="G283" s="22">
        <v>1975</v>
      </c>
      <c r="H283" s="198" t="s">
        <v>315</v>
      </c>
      <c r="I283" t="s">
        <v>316</v>
      </c>
      <c r="J283" s="22" t="s">
        <v>443</v>
      </c>
      <c r="K283" s="199">
        <v>33</v>
      </c>
      <c r="L283" s="86">
        <v>252</v>
      </c>
      <c r="M283" s="178" t="s">
        <v>443</v>
      </c>
      <c r="N283" s="34" t="s">
        <v>532</v>
      </c>
    </row>
    <row r="284" spans="2:14" ht="15" customHeight="1">
      <c r="B284" s="22">
        <v>3579</v>
      </c>
      <c r="C284" t="s">
        <v>547</v>
      </c>
      <c r="D284" s="198" t="s">
        <v>131</v>
      </c>
      <c r="E284" s="22">
        <v>2242</v>
      </c>
      <c r="F284" s="198" t="s">
        <v>280</v>
      </c>
      <c r="G284" s="22">
        <v>2230</v>
      </c>
      <c r="H284" s="198" t="s">
        <v>156</v>
      </c>
      <c r="I284" t="s">
        <v>157</v>
      </c>
      <c r="J284" s="22" t="s">
        <v>443</v>
      </c>
      <c r="K284" s="199">
        <v>35</v>
      </c>
      <c r="L284" s="86">
        <v>253</v>
      </c>
      <c r="M284" s="178" t="s">
        <v>443</v>
      </c>
      <c r="N284" s="34" t="s">
        <v>532</v>
      </c>
    </row>
    <row r="285" spans="2:14" ht="15" customHeight="1">
      <c r="B285" s="22">
        <v>5298</v>
      </c>
      <c r="C285" t="s">
        <v>548</v>
      </c>
      <c r="D285" s="198" t="s">
        <v>131</v>
      </c>
      <c r="E285" s="22">
        <v>2190</v>
      </c>
      <c r="F285" s="198" t="s">
        <v>331</v>
      </c>
      <c r="G285" s="22">
        <v>2117</v>
      </c>
      <c r="H285" s="198" t="s">
        <v>141</v>
      </c>
      <c r="I285" t="s">
        <v>188</v>
      </c>
      <c r="J285" s="22" t="s">
        <v>443</v>
      </c>
      <c r="K285" s="199">
        <v>36</v>
      </c>
      <c r="L285" s="86">
        <v>254</v>
      </c>
      <c r="M285" s="178" t="s">
        <v>443</v>
      </c>
      <c r="N285" s="34" t="s">
        <v>532</v>
      </c>
    </row>
    <row r="286" spans="2:14" ht="15" customHeight="1">
      <c r="B286" s="22">
        <v>5441</v>
      </c>
      <c r="C286" t="s">
        <v>549</v>
      </c>
      <c r="D286" s="198" t="s">
        <v>520</v>
      </c>
      <c r="E286" s="22">
        <v>2249</v>
      </c>
      <c r="F286" s="198" t="s">
        <v>205</v>
      </c>
      <c r="G286" s="22">
        <v>2004</v>
      </c>
      <c r="H286" s="198" t="s">
        <v>206</v>
      </c>
      <c r="I286" t="s">
        <v>207</v>
      </c>
      <c r="J286" s="22" t="s">
        <v>443</v>
      </c>
      <c r="K286" s="199">
        <v>30</v>
      </c>
      <c r="L286" s="86">
        <v>255</v>
      </c>
      <c r="M286" s="178" t="s">
        <v>443</v>
      </c>
      <c r="N286" s="34" t="s">
        <v>532</v>
      </c>
    </row>
    <row r="287" spans="2:14" ht="15" customHeight="1">
      <c r="B287" s="22">
        <v>2216</v>
      </c>
      <c r="C287" t="s">
        <v>409</v>
      </c>
      <c r="D287" s="198" t="s">
        <v>126</v>
      </c>
      <c r="E287" s="22">
        <v>2216</v>
      </c>
      <c r="F287" s="198" t="s">
        <v>409</v>
      </c>
      <c r="G287" s="22">
        <v>2200</v>
      </c>
      <c r="H287" s="198" t="s">
        <v>137</v>
      </c>
      <c r="I287" t="s">
        <v>307</v>
      </c>
      <c r="J287" s="22" t="s">
        <v>129</v>
      </c>
      <c r="K287" s="199">
        <v>45</v>
      </c>
      <c r="L287" s="86">
        <v>256</v>
      </c>
      <c r="M287" s="178" t="s">
        <v>443</v>
      </c>
      <c r="N287" s="34" t="s">
        <v>532</v>
      </c>
    </row>
    <row r="288" spans="2:14" ht="15" customHeight="1">
      <c r="B288" s="22">
        <v>4480</v>
      </c>
      <c r="C288" t="s">
        <v>419</v>
      </c>
      <c r="D288" s="198" t="s">
        <v>131</v>
      </c>
      <c r="E288" s="22">
        <v>1928</v>
      </c>
      <c r="F288" s="198" t="s">
        <v>181</v>
      </c>
      <c r="G288" s="22">
        <v>1902</v>
      </c>
      <c r="H288" s="198" t="s">
        <v>182</v>
      </c>
      <c r="I288" t="s">
        <v>183</v>
      </c>
      <c r="J288" s="22" t="s">
        <v>443</v>
      </c>
      <c r="K288" s="199">
        <v>30</v>
      </c>
      <c r="L288" s="86">
        <v>257</v>
      </c>
      <c r="M288" s="178" t="s">
        <v>443</v>
      </c>
      <c r="N288" s="34" t="s">
        <v>532</v>
      </c>
    </row>
    <row r="289" spans="2:14" ht="15" customHeight="1">
      <c r="B289" s="22">
        <v>4555</v>
      </c>
      <c r="C289" t="s">
        <v>432</v>
      </c>
      <c r="D289" s="198" t="s">
        <v>131</v>
      </c>
      <c r="E289" s="22">
        <v>2087</v>
      </c>
      <c r="F289" s="198" t="s">
        <v>195</v>
      </c>
      <c r="G289" s="22">
        <v>2064</v>
      </c>
      <c r="H289" s="198" t="s">
        <v>196</v>
      </c>
      <c r="I289" t="s">
        <v>197</v>
      </c>
      <c r="J289" s="22" t="s">
        <v>443</v>
      </c>
      <c r="K289" s="199">
        <v>44</v>
      </c>
      <c r="L289" s="86">
        <v>258</v>
      </c>
      <c r="M289" s="178" t="s">
        <v>443</v>
      </c>
      <c r="N289" s="34" t="s">
        <v>532</v>
      </c>
    </row>
    <row r="290" spans="2:14" ht="15" customHeight="1">
      <c r="B290" s="22">
        <v>4045</v>
      </c>
      <c r="C290" t="s">
        <v>550</v>
      </c>
      <c r="D290" s="198" t="s">
        <v>520</v>
      </c>
      <c r="E290" s="22">
        <v>2084</v>
      </c>
      <c r="F290" s="198" t="s">
        <v>330</v>
      </c>
      <c r="G290" s="22">
        <v>2064</v>
      </c>
      <c r="H290" s="198" t="s">
        <v>196</v>
      </c>
      <c r="I290" t="s">
        <v>197</v>
      </c>
      <c r="J290" s="22" t="s">
        <v>443</v>
      </c>
      <c r="K290" s="199">
        <v>30</v>
      </c>
      <c r="L290" s="86">
        <v>259</v>
      </c>
      <c r="M290" s="178" t="s">
        <v>443</v>
      </c>
      <c r="N290" s="34" t="s">
        <v>532</v>
      </c>
    </row>
    <row r="291" spans="2:14" ht="15" customHeight="1">
      <c r="B291" s="22">
        <v>5252</v>
      </c>
      <c r="C291" t="s">
        <v>429</v>
      </c>
      <c r="D291" s="198" t="s">
        <v>131</v>
      </c>
      <c r="E291" s="22">
        <v>2092</v>
      </c>
      <c r="F291" s="198" t="s">
        <v>391</v>
      </c>
      <c r="G291" s="22">
        <v>2064</v>
      </c>
      <c r="H291" s="198" t="s">
        <v>196</v>
      </c>
      <c r="I291" t="s">
        <v>197</v>
      </c>
      <c r="J291" s="22" t="s">
        <v>443</v>
      </c>
      <c r="K291" s="199">
        <v>30</v>
      </c>
      <c r="L291" s="86">
        <v>260</v>
      </c>
      <c r="M291" s="178" t="s">
        <v>443</v>
      </c>
      <c r="N291" s="34" t="s">
        <v>532</v>
      </c>
    </row>
    <row r="292" spans="2:14" ht="15" customHeight="1">
      <c r="B292" s="22">
        <v>3991</v>
      </c>
      <c r="C292" t="s">
        <v>355</v>
      </c>
      <c r="D292" s="198" t="s">
        <v>131</v>
      </c>
      <c r="E292" s="22">
        <v>2180</v>
      </c>
      <c r="F292" s="198" t="s">
        <v>165</v>
      </c>
      <c r="G292" s="22">
        <v>2148</v>
      </c>
      <c r="H292" s="198" t="s">
        <v>133</v>
      </c>
      <c r="I292" t="s">
        <v>134</v>
      </c>
      <c r="J292" s="22" t="s">
        <v>443</v>
      </c>
      <c r="K292" s="199">
        <v>30</v>
      </c>
      <c r="L292" s="86">
        <v>261</v>
      </c>
      <c r="M292" s="178" t="s">
        <v>443</v>
      </c>
      <c r="N292" s="34" t="s">
        <v>532</v>
      </c>
    </row>
    <row r="293" spans="2:14" ht="15" customHeight="1">
      <c r="B293" s="22">
        <v>4670</v>
      </c>
      <c r="C293" t="s">
        <v>551</v>
      </c>
      <c r="D293" s="198" t="s">
        <v>520</v>
      </c>
      <c r="E293" s="22">
        <v>1930</v>
      </c>
      <c r="F293" s="198" t="s">
        <v>377</v>
      </c>
      <c r="G293" s="22">
        <v>1902</v>
      </c>
      <c r="H293" s="198" t="s">
        <v>182</v>
      </c>
      <c r="I293" t="s">
        <v>183</v>
      </c>
      <c r="J293" s="22" t="s">
        <v>443</v>
      </c>
      <c r="K293" s="199">
        <v>190</v>
      </c>
      <c r="L293" s="86">
        <v>262</v>
      </c>
      <c r="M293" s="178" t="s">
        <v>443</v>
      </c>
      <c r="N293" s="34" t="s">
        <v>532</v>
      </c>
    </row>
    <row r="294" spans="2:14" ht="15" customHeight="1">
      <c r="B294" s="22">
        <v>2215</v>
      </c>
      <c r="C294" t="s">
        <v>426</v>
      </c>
      <c r="D294" s="198" t="s">
        <v>126</v>
      </c>
      <c r="E294" s="22">
        <v>2215</v>
      </c>
      <c r="F294" s="198" t="s">
        <v>426</v>
      </c>
      <c r="G294" s="22">
        <v>2200</v>
      </c>
      <c r="H294" s="198" t="s">
        <v>137</v>
      </c>
      <c r="I294" t="s">
        <v>307</v>
      </c>
      <c r="J294" s="22" t="s">
        <v>129</v>
      </c>
      <c r="K294" s="199">
        <v>46</v>
      </c>
      <c r="L294" s="86">
        <v>263</v>
      </c>
      <c r="M294" s="178" t="s">
        <v>443</v>
      </c>
      <c r="N294" s="34" t="s">
        <v>532</v>
      </c>
    </row>
    <row r="295" spans="2:14" ht="15" customHeight="1">
      <c r="B295" s="22">
        <v>4720</v>
      </c>
      <c r="C295" t="s">
        <v>352</v>
      </c>
      <c r="D295" s="198" t="s">
        <v>131</v>
      </c>
      <c r="E295" s="22">
        <v>2180</v>
      </c>
      <c r="F295" s="198" t="s">
        <v>165</v>
      </c>
      <c r="G295" s="22">
        <v>2148</v>
      </c>
      <c r="H295" s="198" t="s">
        <v>133</v>
      </c>
      <c r="I295" t="s">
        <v>134</v>
      </c>
      <c r="J295" s="22" t="s">
        <v>443</v>
      </c>
      <c r="K295" s="199">
        <v>40</v>
      </c>
      <c r="L295" s="86">
        <v>264</v>
      </c>
      <c r="M295" s="178" t="s">
        <v>443</v>
      </c>
      <c r="N295" s="34" t="s">
        <v>532</v>
      </c>
    </row>
    <row r="296" spans="2:14" ht="15" customHeight="1">
      <c r="B296" s="22">
        <v>2248</v>
      </c>
      <c r="C296" t="s">
        <v>552</v>
      </c>
      <c r="D296" s="198" t="s">
        <v>126</v>
      </c>
      <c r="E296" s="22">
        <v>2248</v>
      </c>
      <c r="F296" s="198" t="s">
        <v>552</v>
      </c>
      <c r="G296" s="22">
        <v>2004</v>
      </c>
      <c r="H296" s="198" t="s">
        <v>206</v>
      </c>
      <c r="I296" t="s">
        <v>207</v>
      </c>
      <c r="J296" s="22" t="s">
        <v>129</v>
      </c>
      <c r="K296" s="199">
        <v>290</v>
      </c>
      <c r="L296" s="86">
        <v>265</v>
      </c>
      <c r="M296" s="178" t="s">
        <v>443</v>
      </c>
      <c r="N296" s="34" t="s">
        <v>532</v>
      </c>
    </row>
    <row r="297" spans="2:14" ht="15" customHeight="1">
      <c r="B297" s="22">
        <v>2219</v>
      </c>
      <c r="C297" t="s">
        <v>358</v>
      </c>
      <c r="D297" s="198" t="s">
        <v>126</v>
      </c>
      <c r="E297" s="22">
        <v>2219</v>
      </c>
      <c r="F297" s="198" t="s">
        <v>358</v>
      </c>
      <c r="G297" s="22">
        <v>2218</v>
      </c>
      <c r="H297" s="198" t="s">
        <v>335</v>
      </c>
      <c r="I297" t="s">
        <v>336</v>
      </c>
      <c r="J297" s="22" t="s">
        <v>129</v>
      </c>
      <c r="K297" s="199">
        <v>43</v>
      </c>
      <c r="L297" s="86">
        <v>266</v>
      </c>
      <c r="M297" s="178" t="s">
        <v>443</v>
      </c>
      <c r="N297" s="34" t="s">
        <v>532</v>
      </c>
    </row>
    <row r="298" spans="2:14" ht="15" customHeight="1">
      <c r="B298" s="22">
        <v>2244</v>
      </c>
      <c r="C298" t="s">
        <v>410</v>
      </c>
      <c r="D298" s="198" t="s">
        <v>126</v>
      </c>
      <c r="E298" s="22">
        <v>2244</v>
      </c>
      <c r="F298" s="198" t="s">
        <v>410</v>
      </c>
      <c r="G298" s="22">
        <v>2230</v>
      </c>
      <c r="H298" s="198" t="s">
        <v>156</v>
      </c>
      <c r="I298" t="s">
        <v>157</v>
      </c>
      <c r="J298" s="22" t="s">
        <v>143</v>
      </c>
      <c r="K298" s="199">
        <v>722</v>
      </c>
      <c r="L298" s="86">
        <v>267</v>
      </c>
      <c r="M298" s="178" t="s">
        <v>443</v>
      </c>
      <c r="N298" s="34" t="s">
        <v>532</v>
      </c>
    </row>
    <row r="299" spans="2:14" ht="15" customHeight="1">
      <c r="B299" s="22">
        <v>4220</v>
      </c>
      <c r="C299" t="s">
        <v>411</v>
      </c>
      <c r="D299" s="198" t="s">
        <v>131</v>
      </c>
      <c r="E299" s="22">
        <v>2244</v>
      </c>
      <c r="F299" s="198" t="s">
        <v>410</v>
      </c>
      <c r="G299" s="22">
        <v>2230</v>
      </c>
      <c r="H299" s="198" t="s">
        <v>156</v>
      </c>
      <c r="I299" t="s">
        <v>157</v>
      </c>
      <c r="J299" s="22" t="s">
        <v>443</v>
      </c>
      <c r="K299" s="199">
        <v>32</v>
      </c>
      <c r="L299" s="86">
        <v>268</v>
      </c>
      <c r="M299" s="178" t="s">
        <v>443</v>
      </c>
      <c r="N299" s="34" t="s">
        <v>532</v>
      </c>
    </row>
    <row r="300" spans="2:14" ht="15" customHeight="1">
      <c r="B300" s="22">
        <v>4805</v>
      </c>
      <c r="C300" t="s">
        <v>261</v>
      </c>
      <c r="D300" s="198" t="s">
        <v>131</v>
      </c>
      <c r="E300" s="22">
        <v>2243</v>
      </c>
      <c r="F300" s="198" t="s">
        <v>155</v>
      </c>
      <c r="G300" s="22">
        <v>2230</v>
      </c>
      <c r="H300" s="198" t="s">
        <v>156</v>
      </c>
      <c r="I300" t="s">
        <v>157</v>
      </c>
      <c r="J300" s="22" t="s">
        <v>443</v>
      </c>
      <c r="K300" s="199">
        <v>61</v>
      </c>
      <c r="L300" s="86">
        <v>269</v>
      </c>
      <c r="M300" s="178" t="s">
        <v>443</v>
      </c>
      <c r="N300" s="34" t="s">
        <v>532</v>
      </c>
    </row>
    <row r="301" spans="2:14" ht="15" customHeight="1">
      <c r="B301" s="22">
        <v>1087</v>
      </c>
      <c r="C301" t="s">
        <v>360</v>
      </c>
      <c r="D301" s="198" t="s">
        <v>131</v>
      </c>
      <c r="E301" s="22">
        <v>2219</v>
      </c>
      <c r="F301" s="198" t="s">
        <v>358</v>
      </c>
      <c r="G301" s="22">
        <v>2218</v>
      </c>
      <c r="H301" s="198" t="s">
        <v>335</v>
      </c>
      <c r="I301" t="s">
        <v>336</v>
      </c>
      <c r="J301" s="22" t="s">
        <v>443</v>
      </c>
      <c r="K301" s="199">
        <v>42</v>
      </c>
      <c r="L301" s="86">
        <v>270</v>
      </c>
      <c r="M301" s="178" t="s">
        <v>443</v>
      </c>
      <c r="N301" s="34" t="s">
        <v>532</v>
      </c>
    </row>
    <row r="302" spans="2:14" ht="15" customHeight="1">
      <c r="B302" s="22">
        <v>4604</v>
      </c>
      <c r="C302" t="s">
        <v>553</v>
      </c>
      <c r="D302" s="198" t="s">
        <v>131</v>
      </c>
      <c r="E302" s="22">
        <v>2180</v>
      </c>
      <c r="F302" s="198" t="s">
        <v>165</v>
      </c>
      <c r="G302" s="22">
        <v>2148</v>
      </c>
      <c r="H302" s="198" t="s">
        <v>133</v>
      </c>
      <c r="I302" t="s">
        <v>134</v>
      </c>
      <c r="J302" s="22" t="s">
        <v>443</v>
      </c>
      <c r="K302" s="199">
        <v>30</v>
      </c>
      <c r="L302" s="86">
        <v>271</v>
      </c>
      <c r="M302" s="178" t="s">
        <v>443</v>
      </c>
      <c r="N302" s="34" t="s">
        <v>532</v>
      </c>
    </row>
    <row r="303" spans="2:14" ht="15" customHeight="1">
      <c r="B303" s="22">
        <v>3505</v>
      </c>
      <c r="C303" t="s">
        <v>412</v>
      </c>
      <c r="D303" s="198" t="s">
        <v>131</v>
      </c>
      <c r="E303" s="22">
        <v>2101</v>
      </c>
      <c r="F303" s="198" t="s">
        <v>279</v>
      </c>
      <c r="G303" s="22">
        <v>2098</v>
      </c>
      <c r="H303" s="198" t="s">
        <v>163</v>
      </c>
      <c r="I303" t="s">
        <v>254</v>
      </c>
      <c r="J303" s="22" t="s">
        <v>443</v>
      </c>
      <c r="K303" s="199">
        <v>47</v>
      </c>
      <c r="L303" s="86">
        <v>272</v>
      </c>
      <c r="M303" s="178" t="s">
        <v>443</v>
      </c>
      <c r="N303" s="34" t="s">
        <v>532</v>
      </c>
    </row>
    <row r="304" spans="2:14" ht="15" customHeight="1">
      <c r="B304" s="22">
        <v>507</v>
      </c>
      <c r="C304" t="s">
        <v>434</v>
      </c>
      <c r="D304" s="198" t="s">
        <v>131</v>
      </c>
      <c r="E304" s="22">
        <v>2082</v>
      </c>
      <c r="F304" s="198" t="s">
        <v>223</v>
      </c>
      <c r="G304" s="22">
        <v>2064</v>
      </c>
      <c r="H304" s="198" t="s">
        <v>196</v>
      </c>
      <c r="I304" t="s">
        <v>197</v>
      </c>
      <c r="J304" s="22" t="s">
        <v>443</v>
      </c>
      <c r="K304" s="199">
        <v>33</v>
      </c>
      <c r="L304" s="86">
        <v>273</v>
      </c>
      <c r="M304" s="178" t="s">
        <v>443</v>
      </c>
      <c r="N304" s="34" t="s">
        <v>532</v>
      </c>
    </row>
    <row r="305" spans="2:14" ht="15" hidden="1" customHeight="1">
      <c r="B305" s="22">
        <v>3233</v>
      </c>
      <c r="C305" t="s">
        <v>554</v>
      </c>
      <c r="D305" s="198" t="s">
        <v>131</v>
      </c>
      <c r="E305" s="22">
        <v>2082</v>
      </c>
      <c r="F305" s="198" t="s">
        <v>223</v>
      </c>
      <c r="G305" s="22">
        <v>2064</v>
      </c>
      <c r="H305" s="198" t="s">
        <v>196</v>
      </c>
      <c r="I305" t="s">
        <v>197</v>
      </c>
      <c r="J305" s="22" t="s">
        <v>443</v>
      </c>
      <c r="K305" s="199">
        <v>37</v>
      </c>
      <c r="L305" s="86">
        <v>274</v>
      </c>
      <c r="M305" s="178" t="s">
        <v>443</v>
      </c>
      <c r="N305" s="34" t="s">
        <v>532</v>
      </c>
    </row>
    <row r="306" spans="2:14" ht="15" hidden="1" customHeight="1">
      <c r="B306" s="22">
        <v>4395</v>
      </c>
      <c r="C306" t="s">
        <v>194</v>
      </c>
      <c r="D306" s="198" t="s">
        <v>131</v>
      </c>
      <c r="E306" s="22">
        <v>2087</v>
      </c>
      <c r="F306" s="198" t="s">
        <v>195</v>
      </c>
      <c r="G306" s="22">
        <v>2064</v>
      </c>
      <c r="H306" s="198" t="s">
        <v>196</v>
      </c>
      <c r="I306" t="s">
        <v>197</v>
      </c>
      <c r="J306" s="22" t="s">
        <v>443</v>
      </c>
      <c r="K306" s="199">
        <v>30</v>
      </c>
      <c r="L306" s="86">
        <v>275</v>
      </c>
      <c r="M306" s="178" t="s">
        <v>443</v>
      </c>
      <c r="N306" s="34" t="s">
        <v>532</v>
      </c>
    </row>
    <row r="307" spans="2:14" ht="15" hidden="1" customHeight="1">
      <c r="B307" s="22">
        <v>2994</v>
      </c>
      <c r="C307" t="s">
        <v>439</v>
      </c>
      <c r="D307" s="198" t="s">
        <v>131</v>
      </c>
      <c r="E307" s="22">
        <v>2103</v>
      </c>
      <c r="F307" s="198" t="s">
        <v>327</v>
      </c>
      <c r="G307" s="22">
        <v>2098</v>
      </c>
      <c r="H307" s="198" t="s">
        <v>163</v>
      </c>
      <c r="I307" t="s">
        <v>254</v>
      </c>
      <c r="J307" s="22" t="s">
        <v>443</v>
      </c>
      <c r="K307" s="199">
        <v>30</v>
      </c>
      <c r="L307" s="86">
        <v>276</v>
      </c>
      <c r="M307" s="178" t="s">
        <v>443</v>
      </c>
      <c r="N307" s="34" t="s">
        <v>532</v>
      </c>
    </row>
    <row r="308" spans="2:14" ht="15" hidden="1" customHeight="1">
      <c r="B308" s="22">
        <v>5392</v>
      </c>
      <c r="C308" t="s">
        <v>555</v>
      </c>
      <c r="D308" s="198" t="s">
        <v>520</v>
      </c>
      <c r="E308" s="22">
        <v>2137</v>
      </c>
      <c r="F308" s="198" t="s">
        <v>184</v>
      </c>
      <c r="G308" s="22">
        <v>2117</v>
      </c>
      <c r="H308" s="198" t="s">
        <v>141</v>
      </c>
      <c r="I308" t="s">
        <v>142</v>
      </c>
      <c r="J308" s="22" t="s">
        <v>443</v>
      </c>
      <c r="K308" s="199">
        <v>57</v>
      </c>
      <c r="L308" s="86">
        <v>277</v>
      </c>
      <c r="M308" s="178" t="s">
        <v>443</v>
      </c>
      <c r="N308" s="34" t="s">
        <v>532</v>
      </c>
    </row>
    <row r="309" spans="2:14" ht="15" hidden="1" customHeight="1">
      <c r="B309" s="22">
        <v>3452</v>
      </c>
      <c r="C309" t="s">
        <v>353</v>
      </c>
      <c r="D309" s="198" t="s">
        <v>131</v>
      </c>
      <c r="E309" s="22">
        <v>1922</v>
      </c>
      <c r="F309" s="198" t="s">
        <v>354</v>
      </c>
      <c r="G309" s="22">
        <v>1902</v>
      </c>
      <c r="H309" s="198" t="s">
        <v>182</v>
      </c>
      <c r="I309" t="s">
        <v>183</v>
      </c>
      <c r="J309" s="22" t="s">
        <v>443</v>
      </c>
      <c r="K309" s="199">
        <v>30</v>
      </c>
      <c r="L309" s="86">
        <v>278</v>
      </c>
      <c r="M309" s="178" t="s">
        <v>443</v>
      </c>
      <c r="N309" s="34" t="s">
        <v>532</v>
      </c>
    </row>
    <row r="310" spans="2:14" ht="15" customHeight="1">
      <c r="B310" s="22">
        <v>4400</v>
      </c>
      <c r="C310" t="s">
        <v>212</v>
      </c>
      <c r="D310" s="198" t="s">
        <v>131</v>
      </c>
      <c r="E310" s="22">
        <v>2180</v>
      </c>
      <c r="F310" s="198" t="s">
        <v>165</v>
      </c>
      <c r="G310" s="22">
        <v>2148</v>
      </c>
      <c r="H310" s="198" t="s">
        <v>133</v>
      </c>
      <c r="I310" t="s">
        <v>134</v>
      </c>
      <c r="J310" s="22" t="s">
        <v>443</v>
      </c>
      <c r="K310" s="199">
        <v>30</v>
      </c>
      <c r="L310" s="86">
        <v>279</v>
      </c>
      <c r="M310" s="178" t="s">
        <v>443</v>
      </c>
      <c r="N310" s="34" t="s">
        <v>532</v>
      </c>
    </row>
    <row r="311" spans="2:14" ht="15" customHeight="1">
      <c r="B311" s="22">
        <v>1923</v>
      </c>
      <c r="C311" t="s">
        <v>312</v>
      </c>
      <c r="D311" s="198" t="s">
        <v>126</v>
      </c>
      <c r="E311" s="22">
        <v>1923</v>
      </c>
      <c r="F311" s="198" t="s">
        <v>312</v>
      </c>
      <c r="G311" s="22">
        <v>1902</v>
      </c>
      <c r="H311" s="198" t="s">
        <v>182</v>
      </c>
      <c r="I311" t="s">
        <v>183</v>
      </c>
      <c r="J311" s="22" t="s">
        <v>143</v>
      </c>
      <c r="K311" s="199">
        <v>1000</v>
      </c>
      <c r="L311" s="86">
        <v>280</v>
      </c>
      <c r="M311" s="178" t="s">
        <v>443</v>
      </c>
      <c r="N311" s="34" t="s">
        <v>532</v>
      </c>
    </row>
    <row r="312" spans="2:14" ht="15" customHeight="1">
      <c r="B312" s="22">
        <v>2113</v>
      </c>
      <c r="C312" t="s">
        <v>374</v>
      </c>
      <c r="D312" s="198" t="s">
        <v>126</v>
      </c>
      <c r="E312" s="22">
        <v>2113</v>
      </c>
      <c r="F312" s="198" t="s">
        <v>374</v>
      </c>
      <c r="G312" s="22">
        <v>2106</v>
      </c>
      <c r="H312" s="198" t="s">
        <v>150</v>
      </c>
      <c r="I312" t="s">
        <v>151</v>
      </c>
      <c r="J312" s="22" t="s">
        <v>129</v>
      </c>
      <c r="K312" s="199">
        <v>42</v>
      </c>
      <c r="L312" s="86">
        <v>281</v>
      </c>
      <c r="M312" s="178" t="s">
        <v>443</v>
      </c>
      <c r="N312" s="34" t="s">
        <v>532</v>
      </c>
    </row>
    <row r="313" spans="2:14" ht="15" customHeight="1">
      <c r="B313" s="22">
        <v>2107</v>
      </c>
      <c r="C313" t="s">
        <v>440</v>
      </c>
      <c r="D313" s="198" t="s">
        <v>126</v>
      </c>
      <c r="E313" s="22">
        <v>2107</v>
      </c>
      <c r="F313" s="198" t="s">
        <v>440</v>
      </c>
      <c r="G313" s="22">
        <v>2106</v>
      </c>
      <c r="H313" s="198" t="s">
        <v>150</v>
      </c>
      <c r="I313" t="s">
        <v>151</v>
      </c>
      <c r="J313" s="22" t="s">
        <v>129</v>
      </c>
      <c r="K313" s="199">
        <v>30</v>
      </c>
      <c r="L313" s="86">
        <v>282</v>
      </c>
      <c r="M313" s="178" t="s">
        <v>443</v>
      </c>
      <c r="N313" s="34" t="s">
        <v>532</v>
      </c>
    </row>
    <row r="314" spans="2:14" ht="15" customHeight="1">
      <c r="B314" s="22">
        <v>4637</v>
      </c>
      <c r="C314" t="s">
        <v>556</v>
      </c>
      <c r="D314" s="198" t="s">
        <v>131</v>
      </c>
      <c r="E314" s="22">
        <v>1901</v>
      </c>
      <c r="F314" s="198" t="s">
        <v>320</v>
      </c>
      <c r="G314" s="22">
        <v>2098</v>
      </c>
      <c r="H314" s="198" t="s">
        <v>163</v>
      </c>
      <c r="I314" t="s">
        <v>234</v>
      </c>
      <c r="J314" s="22" t="s">
        <v>443</v>
      </c>
      <c r="K314" s="199">
        <v>30</v>
      </c>
      <c r="L314" s="86">
        <v>283</v>
      </c>
      <c r="M314" s="178" t="s">
        <v>443</v>
      </c>
      <c r="N314" s="34" t="s">
        <v>532</v>
      </c>
    </row>
    <row r="315" spans="2:14" ht="15" customHeight="1">
      <c r="B315" s="22">
        <v>1358</v>
      </c>
      <c r="C315" t="s">
        <v>396</v>
      </c>
      <c r="D315" s="198" t="s">
        <v>131</v>
      </c>
      <c r="E315" s="22">
        <v>2142</v>
      </c>
      <c r="F315" s="198" t="s">
        <v>172</v>
      </c>
      <c r="G315" s="22">
        <v>2117</v>
      </c>
      <c r="H315" s="198" t="s">
        <v>141</v>
      </c>
      <c r="I315" t="s">
        <v>142</v>
      </c>
      <c r="J315" s="22" t="s">
        <v>443</v>
      </c>
      <c r="K315" s="199">
        <v>30</v>
      </c>
      <c r="L315" s="86">
        <v>284</v>
      </c>
      <c r="M315" s="178" t="s">
        <v>443</v>
      </c>
      <c r="N315" s="34" t="s">
        <v>532</v>
      </c>
    </row>
    <row r="316" spans="2:14" ht="15" customHeight="1">
      <c r="B316" s="22">
        <v>4820</v>
      </c>
      <c r="C316" t="s">
        <v>557</v>
      </c>
      <c r="D316" s="198" t="s">
        <v>131</v>
      </c>
      <c r="E316" s="22">
        <v>1926</v>
      </c>
      <c r="F316" s="198" t="s">
        <v>369</v>
      </c>
      <c r="G316" s="22">
        <v>1902</v>
      </c>
      <c r="H316" s="198" t="s">
        <v>182</v>
      </c>
      <c r="I316" t="s">
        <v>183</v>
      </c>
      <c r="J316" s="22" t="s">
        <v>443</v>
      </c>
      <c r="K316" s="199">
        <v>35</v>
      </c>
      <c r="L316" s="86">
        <v>285</v>
      </c>
      <c r="M316" s="178" t="s">
        <v>443</v>
      </c>
      <c r="N316" s="34" t="s">
        <v>532</v>
      </c>
    </row>
    <row r="317" spans="2:14" ht="15" customHeight="1">
      <c r="B317" s="22">
        <v>4226</v>
      </c>
      <c r="C317" t="s">
        <v>376</v>
      </c>
      <c r="D317" s="198" t="s">
        <v>131</v>
      </c>
      <c r="E317" s="22">
        <v>1924</v>
      </c>
      <c r="F317" s="198" t="s">
        <v>255</v>
      </c>
      <c r="G317" s="22">
        <v>1902</v>
      </c>
      <c r="H317" s="198" t="s">
        <v>182</v>
      </c>
      <c r="I317" t="s">
        <v>183</v>
      </c>
      <c r="J317" s="22" t="s">
        <v>443</v>
      </c>
      <c r="K317" s="199">
        <v>39</v>
      </c>
      <c r="L317" s="86">
        <v>286</v>
      </c>
      <c r="M317" s="178" t="s">
        <v>443</v>
      </c>
      <c r="N317" s="34" t="s">
        <v>532</v>
      </c>
    </row>
    <row r="318" spans="2:14" ht="15" customHeight="1">
      <c r="B318" s="22">
        <v>5444</v>
      </c>
      <c r="C318" t="s">
        <v>558</v>
      </c>
      <c r="D318" s="198" t="s">
        <v>520</v>
      </c>
      <c r="E318" s="22">
        <v>2094</v>
      </c>
      <c r="F318" s="198" t="s">
        <v>400</v>
      </c>
      <c r="G318" s="22">
        <v>2064</v>
      </c>
      <c r="H318" s="198" t="s">
        <v>196</v>
      </c>
      <c r="I318" t="s">
        <v>197</v>
      </c>
      <c r="J318" s="22" t="s">
        <v>443</v>
      </c>
      <c r="K318" s="199">
        <v>97</v>
      </c>
      <c r="L318" s="86">
        <v>287</v>
      </c>
      <c r="M318" s="178" t="s">
        <v>443</v>
      </c>
      <c r="N318" s="34" t="s">
        <v>532</v>
      </c>
    </row>
    <row r="319" spans="2:14" ht="15" customHeight="1">
      <c r="B319" s="22">
        <v>5060</v>
      </c>
      <c r="C319" t="s">
        <v>431</v>
      </c>
      <c r="D319" s="198" t="s">
        <v>131</v>
      </c>
      <c r="E319" s="22">
        <v>2180</v>
      </c>
      <c r="F319" s="198" t="s">
        <v>165</v>
      </c>
      <c r="G319" s="22">
        <v>2148</v>
      </c>
      <c r="H319" s="198" t="s">
        <v>133</v>
      </c>
      <c r="I319" t="s">
        <v>134</v>
      </c>
      <c r="J319" s="22" t="s">
        <v>443</v>
      </c>
      <c r="K319" s="199">
        <v>56</v>
      </c>
      <c r="L319" s="86">
        <v>288</v>
      </c>
      <c r="M319" s="178" t="s">
        <v>443</v>
      </c>
      <c r="N319" s="34" t="s">
        <v>532</v>
      </c>
    </row>
    <row r="320" spans="2:14" ht="15" customHeight="1">
      <c r="B320" s="22">
        <v>4601</v>
      </c>
      <c r="C320" t="s">
        <v>343</v>
      </c>
      <c r="D320" s="198" t="s">
        <v>131</v>
      </c>
      <c r="E320" s="22">
        <v>2183</v>
      </c>
      <c r="F320" s="198" t="s">
        <v>231</v>
      </c>
      <c r="G320" s="22">
        <v>2148</v>
      </c>
      <c r="H320" s="198" t="s">
        <v>133</v>
      </c>
      <c r="I320" t="s">
        <v>134</v>
      </c>
      <c r="J320" s="22" t="s">
        <v>443</v>
      </c>
      <c r="K320" s="199">
        <v>30</v>
      </c>
      <c r="L320" s="86">
        <v>289</v>
      </c>
      <c r="M320" s="178" t="s">
        <v>443</v>
      </c>
      <c r="N320" s="34" t="s">
        <v>532</v>
      </c>
    </row>
    <row r="321" spans="2:14" ht="15" customHeight="1">
      <c r="B321" s="22">
        <v>4221</v>
      </c>
      <c r="C321" t="s">
        <v>438</v>
      </c>
      <c r="D321" s="198" t="s">
        <v>131</v>
      </c>
      <c r="E321" s="22">
        <v>1944</v>
      </c>
      <c r="F321" s="198" t="s">
        <v>387</v>
      </c>
      <c r="G321" s="22">
        <v>2230</v>
      </c>
      <c r="H321" s="198" t="s">
        <v>156</v>
      </c>
      <c r="I321" t="s">
        <v>296</v>
      </c>
      <c r="J321" s="22" t="s">
        <v>443</v>
      </c>
      <c r="K321" s="199">
        <v>30</v>
      </c>
      <c r="L321" s="86">
        <v>290</v>
      </c>
      <c r="M321" s="178" t="s">
        <v>443</v>
      </c>
      <c r="N321" s="34" t="s">
        <v>532</v>
      </c>
    </row>
    <row r="322" spans="2:14" ht="15" customHeight="1">
      <c r="B322" s="22">
        <v>2188</v>
      </c>
      <c r="C322" t="s">
        <v>424</v>
      </c>
      <c r="D322" s="198" t="s">
        <v>126</v>
      </c>
      <c r="E322" s="22">
        <v>2188</v>
      </c>
      <c r="F322" s="198" t="s">
        <v>424</v>
      </c>
      <c r="G322" s="22">
        <v>2148</v>
      </c>
      <c r="H322" s="198" t="s">
        <v>133</v>
      </c>
      <c r="I322" t="s">
        <v>134</v>
      </c>
      <c r="J322" s="22" t="s">
        <v>129</v>
      </c>
      <c r="K322" s="199">
        <v>83</v>
      </c>
      <c r="L322" s="86">
        <v>291</v>
      </c>
      <c r="M322" s="178" t="s">
        <v>443</v>
      </c>
      <c r="N322" s="34" t="s">
        <v>532</v>
      </c>
    </row>
    <row r="323" spans="2:14" ht="15" customHeight="1">
      <c r="B323" s="22">
        <v>4867</v>
      </c>
      <c r="C323" t="s">
        <v>154</v>
      </c>
      <c r="D323" s="198" t="s">
        <v>131</v>
      </c>
      <c r="E323" s="22">
        <v>2243</v>
      </c>
      <c r="F323" s="198" t="s">
        <v>155</v>
      </c>
      <c r="G323" s="22">
        <v>2230</v>
      </c>
      <c r="H323" s="198" t="s">
        <v>156</v>
      </c>
      <c r="I323" t="s">
        <v>157</v>
      </c>
      <c r="J323" s="22" t="s">
        <v>443</v>
      </c>
      <c r="K323" s="199">
        <v>56</v>
      </c>
      <c r="L323" s="86">
        <v>292</v>
      </c>
      <c r="M323" s="178" t="s">
        <v>443</v>
      </c>
      <c r="N323" s="34" t="s">
        <v>532</v>
      </c>
    </row>
    <row r="324" spans="2:14" ht="15" customHeight="1">
      <c r="B324" s="22">
        <v>4759</v>
      </c>
      <c r="C324" t="s">
        <v>436</v>
      </c>
      <c r="D324" s="198" t="s">
        <v>131</v>
      </c>
      <c r="E324" s="22">
        <v>1894</v>
      </c>
      <c r="F324" s="198" t="s">
        <v>370</v>
      </c>
      <c r="G324" s="22">
        <v>2200</v>
      </c>
      <c r="H324" s="198" t="s">
        <v>137</v>
      </c>
      <c r="I324" t="s">
        <v>204</v>
      </c>
      <c r="J324" s="22" t="s">
        <v>443</v>
      </c>
      <c r="K324" s="199">
        <v>76</v>
      </c>
      <c r="L324" s="86">
        <v>293</v>
      </c>
      <c r="M324" s="178" t="s">
        <v>443</v>
      </c>
      <c r="N324" s="34" t="s">
        <v>532</v>
      </c>
    </row>
    <row r="325" spans="2:14" ht="15" customHeight="1">
      <c r="B325" s="22">
        <v>2062</v>
      </c>
      <c r="C325" t="s">
        <v>398</v>
      </c>
      <c r="D325" s="198" t="s">
        <v>126</v>
      </c>
      <c r="E325" s="22">
        <v>2062</v>
      </c>
      <c r="F325" s="198" t="s">
        <v>398</v>
      </c>
      <c r="G325" s="22">
        <v>2058</v>
      </c>
      <c r="H325" s="198" t="s">
        <v>199</v>
      </c>
      <c r="I325" t="s">
        <v>200</v>
      </c>
      <c r="J325" s="22" t="s">
        <v>129</v>
      </c>
      <c r="K325" s="199">
        <v>8</v>
      </c>
      <c r="L325" s="86">
        <v>294</v>
      </c>
      <c r="M325" s="178" t="s">
        <v>443</v>
      </c>
      <c r="N325" s="34" t="s">
        <v>532</v>
      </c>
    </row>
    <row r="326" spans="2:14" ht="15" customHeight="1">
      <c r="B326" s="22">
        <v>2222</v>
      </c>
      <c r="C326" t="s">
        <v>362</v>
      </c>
      <c r="D326" s="198" t="s">
        <v>126</v>
      </c>
      <c r="E326" s="22">
        <v>2222</v>
      </c>
      <c r="F326" s="198" t="s">
        <v>362</v>
      </c>
      <c r="G326" s="22">
        <v>2218</v>
      </c>
      <c r="H326" s="198" t="s">
        <v>335</v>
      </c>
      <c r="I326" t="s">
        <v>336</v>
      </c>
      <c r="J326" s="22" t="s">
        <v>129</v>
      </c>
      <c r="K326" s="199">
        <v>4</v>
      </c>
      <c r="L326" s="86">
        <v>295</v>
      </c>
      <c r="M326" s="178" t="s">
        <v>443</v>
      </c>
      <c r="N326" s="34" t="s">
        <v>532</v>
      </c>
    </row>
    <row r="329" spans="2:14" ht="15" hidden="1" customHeight="1"/>
    <row r="330" spans="2:14" ht="15" hidden="1" customHeight="1">
      <c r="B330" s="200" t="s">
        <v>130</v>
      </c>
    </row>
    <row r="331" spans="2:14" ht="15" hidden="1" customHeight="1">
      <c r="B331" s="200" t="s">
        <v>444</v>
      </c>
    </row>
    <row r="332" spans="2:14" ht="15" hidden="1" customHeight="1">
      <c r="B332" s="200" t="s">
        <v>445</v>
      </c>
    </row>
    <row r="333" spans="2:14" ht="15" hidden="1" customHeight="1">
      <c r="B333" s="200" t="s">
        <v>246</v>
      </c>
    </row>
    <row r="334" spans="2:14" ht="15" hidden="1" customHeight="1">
      <c r="B334" s="200" t="s">
        <v>532</v>
      </c>
    </row>
    <row r="335" spans="2:14" ht="15" hidden="1" customHeight="1"/>
  </sheetData>
  <sheetProtection algorithmName="SHA-512" hashValue="qlQss0Ut0Lb6Qnn9iT30E4rjhOaYzSxynWWdCJ36sVArOFmyeyWIgq+sAUx2x1vTuN5MQibM7k/KEdq2nbl56w==" saltValue="DF5Aq0wClvvSr3uZlhhX7A==" spinCount="100000" sheet="1" objects="1" scenarios="1"/>
  <mergeCells count="1">
    <mergeCell ref="B2:N2"/>
  </mergeCells>
  <conditionalFormatting sqref="B4:N326">
    <cfRule type="expression" dxfId="3" priority="1">
      <formula>$N4="Not Eligible"</formula>
    </cfRule>
  </conditionalFormatting>
  <conditionalFormatting sqref="N4:N326">
    <cfRule type="expression" dxfId="2" priority="2">
      <formula>$N4=$B$330</formula>
    </cfRule>
    <cfRule type="expression" dxfId="1" priority="3">
      <formula>$N4=$B$331</formula>
    </cfRule>
    <cfRule type="expression" dxfId="0" priority="4">
      <formula>$N4=$B$333</formula>
    </cfRule>
  </conditionalFormatting>
  <dataValidations count="1">
    <dataValidation type="list" allowBlank="1" showInputMessage="1" showErrorMessage="1" sqref="N4:N326" xr:uid="{67D87A97-7D05-4467-9C8A-0307DE276643}">
      <formula1>$B$330:$B$334</formula1>
    </dataValidation>
  </dataValidations>
  <pageMargins left="0.7" right="0.7" top="0.75" bottom="0.75" header="0.3" footer="0.3"/>
  <pageSetup orientation="portrait" horizontalDpi="300" verticalDpi="300" r:id="rId1"/>
  <tableParts count="1">
    <tablePart r:id="rId2"/>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177EE0-AD93-478F-840F-6CF966F4D712}">
  <sheetPr>
    <tabColor theme="0" tint="-0.249977111117893"/>
  </sheetPr>
  <dimension ref="B2:H70"/>
  <sheetViews>
    <sheetView showGridLines="0" showRowColHeaders="0" workbookViewId="0"/>
  </sheetViews>
  <sheetFormatPr defaultRowHeight="15" customHeight="1"/>
  <cols>
    <col min="1" max="1" width="2.7109375" customWidth="1"/>
    <col min="2" max="2" width="35.85546875" bestFit="1" customWidth="1"/>
    <col min="3" max="3" width="3.7109375" customWidth="1"/>
    <col min="4" max="4" width="35.85546875" bestFit="1" customWidth="1"/>
    <col min="5" max="5" width="3.7109375" customWidth="1"/>
    <col min="6" max="6" width="13.5703125" bestFit="1" customWidth="1"/>
    <col min="7" max="7" width="3.7109375" customWidth="1"/>
    <col min="8" max="8" width="82.5703125" bestFit="1" customWidth="1"/>
    <col min="9" max="9" width="3.7109375" customWidth="1"/>
  </cols>
  <sheetData>
    <row r="2" spans="2:8" ht="15" customHeight="1">
      <c r="B2" s="1" t="s">
        <v>563</v>
      </c>
      <c r="C2" s="1"/>
      <c r="D2" s="1" t="s">
        <v>563</v>
      </c>
      <c r="E2" s="1"/>
      <c r="F2" s="1" t="s">
        <v>496</v>
      </c>
      <c r="H2" s="1" t="s">
        <v>586</v>
      </c>
    </row>
    <row r="3" spans="2:8" ht="15" customHeight="1">
      <c r="B3" s="4" t="s">
        <v>446</v>
      </c>
      <c r="C3" s="4"/>
      <c r="D3" s="4" t="s">
        <v>446</v>
      </c>
      <c r="F3" s="4" t="s">
        <v>495</v>
      </c>
      <c r="H3" t="s">
        <v>585</v>
      </c>
    </row>
    <row r="4" spans="2:8" ht="15" customHeight="1">
      <c r="B4" t="s">
        <v>559</v>
      </c>
      <c r="D4" t="s">
        <v>559</v>
      </c>
      <c r="F4" t="s">
        <v>497</v>
      </c>
      <c r="H4" t="s">
        <v>580</v>
      </c>
    </row>
    <row r="5" spans="2:8" ht="15" customHeight="1">
      <c r="B5" t="s">
        <v>448</v>
      </c>
      <c r="D5" t="s">
        <v>448</v>
      </c>
      <c r="F5" t="s">
        <v>498</v>
      </c>
      <c r="H5" t="s">
        <v>713</v>
      </c>
    </row>
    <row r="6" spans="2:8" ht="15" customHeight="1">
      <c r="B6" t="s">
        <v>449</v>
      </c>
      <c r="D6" t="s">
        <v>449</v>
      </c>
      <c r="F6" t="s">
        <v>13</v>
      </c>
      <c r="H6" t="s">
        <v>13</v>
      </c>
    </row>
    <row r="7" spans="2:8" ht="15" customHeight="1">
      <c r="B7" t="s">
        <v>721</v>
      </c>
      <c r="D7" t="s">
        <v>721</v>
      </c>
    </row>
    <row r="8" spans="2:8" ht="15" customHeight="1">
      <c r="B8" t="s">
        <v>5</v>
      </c>
      <c r="D8" t="s">
        <v>6</v>
      </c>
      <c r="F8" s="1" t="s">
        <v>699</v>
      </c>
    </row>
    <row r="9" spans="2:8" ht="15" customHeight="1">
      <c r="F9" s="1" t="s">
        <v>698</v>
      </c>
    </row>
    <row r="10" spans="2:8" ht="15" customHeight="1">
      <c r="B10" s="1" t="s">
        <v>563</v>
      </c>
      <c r="C10" s="1"/>
      <c r="D10" s="1" t="s">
        <v>563</v>
      </c>
      <c r="F10" s="4" t="s">
        <v>447</v>
      </c>
    </row>
    <row r="11" spans="2:8" ht="15" customHeight="1">
      <c r="B11" s="4" t="s">
        <v>450</v>
      </c>
      <c r="D11" s="4" t="s">
        <v>450</v>
      </c>
      <c r="F11" t="s">
        <v>95</v>
      </c>
      <c r="H11" s="2"/>
    </row>
    <row r="12" spans="2:8" ht="15" customHeight="1">
      <c r="B12" t="s">
        <v>724</v>
      </c>
      <c r="D12" t="s">
        <v>724</v>
      </c>
      <c r="F12" t="s">
        <v>96</v>
      </c>
      <c r="H12" s="2"/>
    </row>
    <row r="13" spans="2:8" ht="15" customHeight="1">
      <c r="B13" t="s">
        <v>722</v>
      </c>
      <c r="C13" s="4"/>
      <c r="D13" t="s">
        <v>722</v>
      </c>
      <c r="F13" t="s">
        <v>13</v>
      </c>
    </row>
    <row r="14" spans="2:8" ht="15" customHeight="1">
      <c r="B14" t="s">
        <v>723</v>
      </c>
      <c r="D14" t="s">
        <v>723</v>
      </c>
      <c r="H14" s="2"/>
    </row>
    <row r="15" spans="2:8" ht="15" customHeight="1">
      <c r="B15" t="s">
        <v>5</v>
      </c>
      <c r="C15" s="2"/>
      <c r="D15" t="s">
        <v>6</v>
      </c>
    </row>
    <row r="16" spans="2:8" ht="15" customHeight="1">
      <c r="C16" s="2"/>
    </row>
    <row r="17" spans="2:4" ht="15" customHeight="1">
      <c r="B17" s="1" t="s">
        <v>563</v>
      </c>
      <c r="C17" s="1"/>
      <c r="D17" s="1" t="s">
        <v>563</v>
      </c>
    </row>
    <row r="18" spans="2:4" ht="15" customHeight="1">
      <c r="B18" t="s">
        <v>596</v>
      </c>
      <c r="C18" s="2"/>
      <c r="D18" t="s">
        <v>596</v>
      </c>
    </row>
    <row r="19" spans="2:4" s="2" customFormat="1" ht="15" customHeight="1">
      <c r="B19" s="2" t="s">
        <v>597</v>
      </c>
      <c r="D19" s="2" t="s">
        <v>597</v>
      </c>
    </row>
    <row r="20" spans="2:4" s="2" customFormat="1" ht="15" customHeight="1">
      <c r="B20" s="2" t="s">
        <v>598</v>
      </c>
      <c r="D20" s="2" t="s">
        <v>598</v>
      </c>
    </row>
    <row r="21" spans="2:4" s="2" customFormat="1" ht="15" customHeight="1">
      <c r="B21" s="2" t="s">
        <v>599</v>
      </c>
      <c r="D21" s="2" t="s">
        <v>599</v>
      </c>
    </row>
    <row r="22" spans="2:4" s="2" customFormat="1" ht="15" customHeight="1">
      <c r="B22" s="2" t="s">
        <v>600</v>
      </c>
      <c r="D22" s="2" t="s">
        <v>600</v>
      </c>
    </row>
    <row r="23" spans="2:4" s="2" customFormat="1" ht="15" customHeight="1">
      <c r="B23" s="2" t="s">
        <v>601</v>
      </c>
      <c r="D23" s="2" t="s">
        <v>601</v>
      </c>
    </row>
    <row r="24" spans="2:4" s="2" customFormat="1" ht="15" customHeight="1">
      <c r="B24" s="2" t="s">
        <v>602</v>
      </c>
      <c r="D24" s="2" t="s">
        <v>602</v>
      </c>
    </row>
    <row r="25" spans="2:4" s="2" customFormat="1" ht="15" customHeight="1">
      <c r="B25" s="2" t="s">
        <v>603</v>
      </c>
      <c r="D25" s="2" t="s">
        <v>603</v>
      </c>
    </row>
    <row r="26" spans="2:4" s="2" customFormat="1" ht="15" customHeight="1">
      <c r="B26" s="2" t="s">
        <v>604</v>
      </c>
      <c r="D26" s="2" t="s">
        <v>604</v>
      </c>
    </row>
    <row r="27" spans="2:4" s="2" customFormat="1" ht="15" customHeight="1">
      <c r="B27" s="2" t="s">
        <v>605</v>
      </c>
      <c r="D27" s="2" t="s">
        <v>605</v>
      </c>
    </row>
    <row r="28" spans="2:4" s="2" customFormat="1" ht="15" customHeight="1">
      <c r="B28" s="2" t="s">
        <v>610</v>
      </c>
      <c r="D28" s="2" t="s">
        <v>610</v>
      </c>
    </row>
    <row r="29" spans="2:4" s="2" customFormat="1" ht="15" customHeight="1">
      <c r="B29" s="2" t="s">
        <v>611</v>
      </c>
      <c r="D29" s="2" t="s">
        <v>611</v>
      </c>
    </row>
    <row r="30" spans="2:4" s="2" customFormat="1" ht="15" customHeight="1">
      <c r="B30" s="2" t="s">
        <v>612</v>
      </c>
      <c r="D30" s="2" t="s">
        <v>612</v>
      </c>
    </row>
    <row r="31" spans="2:4" s="2" customFormat="1" ht="15" customHeight="1">
      <c r="B31" s="2" t="s">
        <v>613</v>
      </c>
      <c r="D31" s="2" t="s">
        <v>613</v>
      </c>
    </row>
    <row r="32" spans="2:4" s="2" customFormat="1" ht="15" customHeight="1">
      <c r="B32" s="2" t="s">
        <v>614</v>
      </c>
      <c r="D32" s="2" t="s">
        <v>614</v>
      </c>
    </row>
    <row r="33" spans="2:4" s="2" customFormat="1" ht="15" customHeight="1">
      <c r="B33" s="2" t="s">
        <v>615</v>
      </c>
      <c r="D33" s="2" t="s">
        <v>615</v>
      </c>
    </row>
    <row r="34" spans="2:4" s="2" customFormat="1" ht="15" customHeight="1">
      <c r="B34" s="2" t="s">
        <v>616</v>
      </c>
      <c r="D34" s="2" t="s">
        <v>616</v>
      </c>
    </row>
    <row r="35" spans="2:4" s="2" customFormat="1" ht="15" customHeight="1">
      <c r="B35" s="2" t="s">
        <v>617</v>
      </c>
      <c r="D35" s="2" t="s">
        <v>617</v>
      </c>
    </row>
    <row r="36" spans="2:4" s="2" customFormat="1" ht="15" customHeight="1">
      <c r="B36" s="2" t="s">
        <v>618</v>
      </c>
      <c r="D36" s="2" t="s">
        <v>618</v>
      </c>
    </row>
    <row r="37" spans="2:4" s="2" customFormat="1" ht="15" customHeight="1">
      <c r="B37" s="2" t="s">
        <v>619</v>
      </c>
      <c r="D37" s="2" t="s">
        <v>619</v>
      </c>
    </row>
    <row r="38" spans="2:4" s="2" customFormat="1" ht="15" customHeight="1">
      <c r="B38" s="2" t="s">
        <v>620</v>
      </c>
      <c r="D38" s="2" t="s">
        <v>620</v>
      </c>
    </row>
    <row r="39" spans="2:4" s="2" customFormat="1" ht="15" customHeight="1">
      <c r="B39" s="2" t="s">
        <v>624</v>
      </c>
      <c r="D39" s="2" t="s">
        <v>624</v>
      </c>
    </row>
    <row r="40" spans="2:4" s="2" customFormat="1" ht="15" customHeight="1">
      <c r="B40" s="2" t="s">
        <v>621</v>
      </c>
      <c r="D40" s="2" t="s">
        <v>621</v>
      </c>
    </row>
    <row r="41" spans="2:4" s="2" customFormat="1" ht="15" customHeight="1">
      <c r="B41" s="2" t="s">
        <v>606</v>
      </c>
      <c r="D41" s="2" t="s">
        <v>606</v>
      </c>
    </row>
    <row r="42" spans="2:4" s="2" customFormat="1" ht="15" customHeight="1">
      <c r="B42" s="2" t="s">
        <v>607</v>
      </c>
      <c r="D42" s="2" t="s">
        <v>607</v>
      </c>
    </row>
    <row r="43" spans="2:4" s="2" customFormat="1" ht="15" customHeight="1">
      <c r="B43" s="2" t="s">
        <v>608</v>
      </c>
      <c r="D43" s="2" t="s">
        <v>608</v>
      </c>
    </row>
    <row r="44" spans="2:4" s="2" customFormat="1" ht="15" customHeight="1">
      <c r="B44" s="2" t="s">
        <v>609</v>
      </c>
      <c r="D44" s="2" t="s">
        <v>609</v>
      </c>
    </row>
    <row r="45" spans="2:4" s="2" customFormat="1" ht="15" customHeight="1">
      <c r="B45" s="2" t="s">
        <v>697</v>
      </c>
      <c r="D45" s="2" t="s">
        <v>697</v>
      </c>
    </row>
    <row r="46" spans="2:4" s="2" customFormat="1" ht="15" customHeight="1">
      <c r="B46" s="2" t="s">
        <v>5</v>
      </c>
      <c r="D46" s="163" t="s">
        <v>6</v>
      </c>
    </row>
    <row r="47" spans="2:4" ht="15" customHeight="1">
      <c r="C47" s="1"/>
    </row>
    <row r="48" spans="2:4" ht="15" customHeight="1">
      <c r="B48" s="1" t="s">
        <v>563</v>
      </c>
      <c r="D48" s="1" t="s">
        <v>563</v>
      </c>
    </row>
    <row r="49" spans="2:4" ht="15" customHeight="1">
      <c r="B49" s="4" t="s">
        <v>451</v>
      </c>
      <c r="D49" s="4" t="s">
        <v>451</v>
      </c>
    </row>
    <row r="50" spans="2:4" ht="15" customHeight="1">
      <c r="B50" t="s">
        <v>7</v>
      </c>
      <c r="D50" t="s">
        <v>7</v>
      </c>
    </row>
    <row r="51" spans="2:4" ht="15" customHeight="1">
      <c r="B51" t="s">
        <v>452</v>
      </c>
      <c r="C51" s="4"/>
      <c r="D51" t="s">
        <v>452</v>
      </c>
    </row>
    <row r="52" spans="2:4" ht="15" customHeight="1">
      <c r="B52" t="s">
        <v>453</v>
      </c>
      <c r="D52" t="s">
        <v>453</v>
      </c>
    </row>
    <row r="53" spans="2:4" ht="15" customHeight="1">
      <c r="B53" t="s">
        <v>730</v>
      </c>
      <c r="D53" t="s">
        <v>730</v>
      </c>
    </row>
    <row r="54" spans="2:4" ht="15" customHeight="1">
      <c r="B54" t="s">
        <v>454</v>
      </c>
      <c r="D54" t="s">
        <v>454</v>
      </c>
    </row>
    <row r="55" spans="2:4" ht="15" customHeight="1">
      <c r="B55" t="s">
        <v>455</v>
      </c>
      <c r="D55" t="s">
        <v>455</v>
      </c>
    </row>
    <row r="56" spans="2:4" ht="15" customHeight="1">
      <c r="B56" t="s">
        <v>456</v>
      </c>
      <c r="D56" t="s">
        <v>456</v>
      </c>
    </row>
    <row r="57" spans="2:4" ht="15" customHeight="1">
      <c r="B57" t="s">
        <v>5</v>
      </c>
      <c r="D57" t="s">
        <v>6</v>
      </c>
    </row>
    <row r="59" spans="2:4" ht="15" customHeight="1">
      <c r="C59" s="2"/>
    </row>
    <row r="63" spans="2:4" ht="15" customHeight="1">
      <c r="C63" s="4"/>
    </row>
    <row r="64" spans="2:4" ht="15" customHeight="1">
      <c r="C64" s="2"/>
    </row>
    <row r="69" spans="3:3" ht="15" customHeight="1">
      <c r="C69" s="2"/>
    </row>
    <row r="70" spans="3:3" ht="15" customHeight="1">
      <c r="C70" s="2"/>
    </row>
  </sheetData>
  <pageMargins left="0.7" right="0.7" top="0.75" bottom="0.75" header="0.3" footer="0.3"/>
  <pageSetup orientation="portrait" horizontalDpi="300" verticalDpi="300" r:id="rId1"/>
  <tableParts count="11">
    <tablePart r:id="rId2"/>
    <tablePart r:id="rId3"/>
    <tablePart r:id="rId4"/>
    <tablePart r:id="rId5"/>
    <tablePart r:id="rId6"/>
    <tablePart r:id="rId7"/>
    <tablePart r:id="rId8"/>
    <tablePart r:id="rId9"/>
    <tablePart r:id="rId10"/>
    <tablePart r:id="rId11"/>
    <tablePart r:id="rId1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AAD4F4"/>
  </sheetPr>
  <dimension ref="A1:E66"/>
  <sheetViews>
    <sheetView showGridLines="0" showRowColHeaders="0" workbookViewId="0">
      <selection activeCell="C5" sqref="C5"/>
    </sheetView>
  </sheetViews>
  <sheetFormatPr defaultRowHeight="15"/>
  <cols>
    <col min="1" max="1" width="2.7109375" customWidth="1"/>
    <col min="2" max="2" width="14.7109375" bestFit="1" customWidth="1"/>
    <col min="3" max="3" width="67.7109375" customWidth="1"/>
    <col min="4" max="4" width="3.7109375" hidden="1" customWidth="1"/>
    <col min="5" max="5" width="3.7109375" style="22" hidden="1" customWidth="1"/>
    <col min="6" max="6" width="3.7109375" customWidth="1"/>
  </cols>
  <sheetData>
    <row r="1" spans="1:3">
      <c r="A1" s="91" t="s">
        <v>110</v>
      </c>
      <c r="B1" s="121"/>
      <c r="C1" s="91" t="s">
        <v>110</v>
      </c>
    </row>
    <row r="2" spans="1:3" ht="21">
      <c r="A2" s="91" t="s">
        <v>110</v>
      </c>
      <c r="B2" s="235" t="s">
        <v>769</v>
      </c>
      <c r="C2" s="236"/>
    </row>
    <row r="3" spans="1:3">
      <c r="A3" s="91" t="s">
        <v>110</v>
      </c>
      <c r="B3" s="121"/>
      <c r="C3" s="91" t="s">
        <v>110</v>
      </c>
    </row>
    <row r="4" spans="1:3" ht="18.75">
      <c r="A4" s="91" t="s">
        <v>110</v>
      </c>
      <c r="B4" s="231" t="s">
        <v>776</v>
      </c>
      <c r="C4" s="232"/>
    </row>
    <row r="5" spans="1:3">
      <c r="A5" s="91" t="s">
        <v>110</v>
      </c>
      <c r="B5" s="122" t="s">
        <v>111</v>
      </c>
      <c r="C5" s="65" t="s">
        <v>461</v>
      </c>
    </row>
    <row r="6" spans="1:3">
      <c r="A6" s="91" t="s">
        <v>110</v>
      </c>
      <c r="B6" s="123" t="s">
        <v>112</v>
      </c>
      <c r="C6" s="124" t="str">
        <f>IF($C$5="(enter District, ESD, or Charter School ID)","(autofill)",IFERROR(VLOOKUP($C$5,Allocations[[Entity ID]:[Entity Name]],2,0),"Invalid Entity ID"))</f>
        <v>(autofill)</v>
      </c>
    </row>
    <row r="7" spans="1:3">
      <c r="A7" s="91" t="s">
        <v>110</v>
      </c>
      <c r="C7" s="91" t="s">
        <v>110</v>
      </c>
    </row>
    <row r="8" spans="1:3">
      <c r="A8" s="91" t="s">
        <v>110</v>
      </c>
      <c r="B8" s="125" t="s">
        <v>595</v>
      </c>
      <c r="C8" s="126"/>
    </row>
    <row r="9" spans="1:3">
      <c r="A9" s="91" t="s">
        <v>110</v>
      </c>
      <c r="B9" s="142" t="s">
        <v>579</v>
      </c>
      <c r="C9" s="147"/>
    </row>
    <row r="10" spans="1:3">
      <c r="A10" s="91" t="s">
        <v>110</v>
      </c>
      <c r="B10" s="144" t="s">
        <v>578</v>
      </c>
      <c r="C10" s="148"/>
    </row>
    <row r="11" spans="1:3" ht="15" customHeight="1">
      <c r="A11" s="91" t="s">
        <v>110</v>
      </c>
      <c r="B11" s="127" t="s">
        <v>462</v>
      </c>
      <c r="C11" s="65" t="s">
        <v>567</v>
      </c>
    </row>
    <row r="12" spans="1:3">
      <c r="A12" s="91" t="s">
        <v>110</v>
      </c>
      <c r="B12" s="128" t="s">
        <v>463</v>
      </c>
      <c r="C12" s="129" t="str">
        <f>IF($C11="(enter eligible District, ESD, or Charter School ID)","(autofill)",IFERROR(VLOOKUP($C11,Allocations[[Entity ID]:[Entity Name]],2,0),"Invalid Entity ID"))</f>
        <v>(autofill)</v>
      </c>
    </row>
    <row r="13" spans="1:3">
      <c r="A13" s="91" t="s">
        <v>110</v>
      </c>
      <c r="B13" s="130" t="s">
        <v>464</v>
      </c>
      <c r="C13" s="67" t="s">
        <v>567</v>
      </c>
    </row>
    <row r="14" spans="1:3">
      <c r="A14" s="91" t="s">
        <v>110</v>
      </c>
      <c r="B14" s="131" t="s">
        <v>466</v>
      </c>
      <c r="C14" s="132" t="str">
        <f>IF($C13="(enter eligible District, ESD, or Charter School ID)","(autofill)",IFERROR(VLOOKUP($C13,Allocations[[Entity ID]:[Entity Name]],2,0),"Invalid Entity ID"))</f>
        <v>(autofill)</v>
      </c>
    </row>
    <row r="15" spans="1:3">
      <c r="A15" s="91" t="s">
        <v>110</v>
      </c>
      <c r="B15" s="130" t="s">
        <v>467</v>
      </c>
      <c r="C15" s="67" t="s">
        <v>567</v>
      </c>
    </row>
    <row r="16" spans="1:3">
      <c r="A16" s="91" t="s">
        <v>110</v>
      </c>
      <c r="B16" s="133" t="s">
        <v>465</v>
      </c>
      <c r="C16" s="124" t="str">
        <f>IF($C15="(enter eligible District, ESD, or Charter School ID)","(autofill)",IFERROR(VLOOKUP($C15,Allocations[[Entity ID]:[Entity Name]],2,0),"Invalid Entity ID"))</f>
        <v>(autofill)</v>
      </c>
    </row>
    <row r="17" spans="1:5">
      <c r="A17" s="91" t="s">
        <v>110</v>
      </c>
      <c r="C17" s="91" t="s">
        <v>110</v>
      </c>
    </row>
    <row r="18" spans="1:5" ht="18.75">
      <c r="A18" s="91" t="s">
        <v>110</v>
      </c>
      <c r="B18" s="231" t="s">
        <v>762</v>
      </c>
      <c r="C18" s="232"/>
    </row>
    <row r="19" spans="1:5">
      <c r="A19" s="91" t="s">
        <v>110</v>
      </c>
      <c r="B19" s="125" t="s">
        <v>566</v>
      </c>
      <c r="C19" s="126"/>
      <c r="E19" s="22">
        <f>COUNTIF($C$24:$C$27,"*(enter*")</f>
        <v>4</v>
      </c>
    </row>
    <row r="20" spans="1:5">
      <c r="A20" s="91" t="s">
        <v>110</v>
      </c>
      <c r="B20" s="142" t="s">
        <v>570</v>
      </c>
      <c r="C20" s="147"/>
    </row>
    <row r="21" spans="1:5">
      <c r="A21" s="91" t="s">
        <v>110</v>
      </c>
      <c r="B21" s="144" t="s">
        <v>571</v>
      </c>
      <c r="C21" s="148"/>
    </row>
    <row r="22" spans="1:5">
      <c r="A22" s="91" t="s">
        <v>110</v>
      </c>
      <c r="B22" s="144" t="s">
        <v>577</v>
      </c>
      <c r="C22" s="148"/>
    </row>
    <row r="23" spans="1:5">
      <c r="A23" s="91" t="s">
        <v>110</v>
      </c>
      <c r="B23" s="146" t="s">
        <v>576</v>
      </c>
      <c r="C23" s="149"/>
    </row>
    <row r="24" spans="1:5">
      <c r="A24" s="91" t="s">
        <v>110</v>
      </c>
      <c r="B24" s="134" t="s">
        <v>471</v>
      </c>
      <c r="C24" s="65" t="s">
        <v>472</v>
      </c>
    </row>
    <row r="25" spans="1:5">
      <c r="A25" s="91" t="s">
        <v>110</v>
      </c>
      <c r="B25" s="48" t="s">
        <v>468</v>
      </c>
      <c r="C25" s="66" t="s">
        <v>473</v>
      </c>
    </row>
    <row r="26" spans="1:5">
      <c r="A26" s="91" t="s">
        <v>110</v>
      </c>
      <c r="B26" s="48" t="s">
        <v>469</v>
      </c>
      <c r="C26" s="66" t="s">
        <v>474</v>
      </c>
    </row>
    <row r="27" spans="1:5">
      <c r="A27" s="91" t="s">
        <v>110</v>
      </c>
      <c r="B27" s="49" t="s">
        <v>470</v>
      </c>
      <c r="C27" s="68" t="s">
        <v>475</v>
      </c>
    </row>
    <row r="28" spans="1:5">
      <c r="A28" s="91" t="s">
        <v>110</v>
      </c>
      <c r="C28" s="91" t="s">
        <v>110</v>
      </c>
    </row>
    <row r="29" spans="1:5">
      <c r="A29" s="91" t="s">
        <v>110</v>
      </c>
      <c r="B29" s="125" t="s">
        <v>564</v>
      </c>
      <c r="C29" s="126"/>
      <c r="E29" s="22">
        <f>COUNTIF($C$32:$C$35,"*(enter*")</f>
        <v>4</v>
      </c>
    </row>
    <row r="30" spans="1:5">
      <c r="A30" s="91" t="s">
        <v>110</v>
      </c>
      <c r="B30" s="142" t="s">
        <v>574</v>
      </c>
      <c r="C30" s="147"/>
    </row>
    <row r="31" spans="1:5">
      <c r="A31" s="91" t="s">
        <v>110</v>
      </c>
      <c r="B31" s="146" t="s">
        <v>575</v>
      </c>
      <c r="C31" s="149"/>
    </row>
    <row r="32" spans="1:5">
      <c r="A32" s="91" t="s">
        <v>110</v>
      </c>
      <c r="B32" s="134" t="s">
        <v>471</v>
      </c>
      <c r="C32" s="65" t="s">
        <v>472</v>
      </c>
    </row>
    <row r="33" spans="1:5">
      <c r="A33" s="91" t="s">
        <v>110</v>
      </c>
      <c r="B33" s="48" t="s">
        <v>468</v>
      </c>
      <c r="C33" s="66" t="s">
        <v>473</v>
      </c>
    </row>
    <row r="34" spans="1:5">
      <c r="A34" s="91" t="s">
        <v>110</v>
      </c>
      <c r="B34" s="48" t="s">
        <v>469</v>
      </c>
      <c r="C34" s="66" t="s">
        <v>474</v>
      </c>
    </row>
    <row r="35" spans="1:5">
      <c r="A35" s="91" t="s">
        <v>110</v>
      </c>
      <c r="B35" s="49" t="s">
        <v>470</v>
      </c>
      <c r="C35" s="68" t="s">
        <v>475</v>
      </c>
    </row>
    <row r="36" spans="1:5">
      <c r="A36" s="91" t="s">
        <v>110</v>
      </c>
      <c r="C36" s="91" t="s">
        <v>110</v>
      </c>
    </row>
    <row r="37" spans="1:5">
      <c r="A37" s="91" t="s">
        <v>110</v>
      </c>
      <c r="B37" s="125" t="s">
        <v>565</v>
      </c>
      <c r="C37" s="126"/>
      <c r="E37" s="22">
        <f>COUNTIF($C$39:$C$42,"*(enter*")</f>
        <v>4</v>
      </c>
    </row>
    <row r="38" spans="1:5">
      <c r="A38" s="91" t="s">
        <v>110</v>
      </c>
      <c r="B38" s="142" t="s">
        <v>568</v>
      </c>
      <c r="C38" s="147"/>
    </row>
    <row r="39" spans="1:5">
      <c r="A39" s="91" t="s">
        <v>110</v>
      </c>
      <c r="B39" s="134" t="s">
        <v>471</v>
      </c>
      <c r="C39" s="65" t="s">
        <v>472</v>
      </c>
    </row>
    <row r="40" spans="1:5">
      <c r="A40" s="91" t="s">
        <v>110</v>
      </c>
      <c r="B40" s="48" t="s">
        <v>468</v>
      </c>
      <c r="C40" s="66" t="s">
        <v>473</v>
      </c>
    </row>
    <row r="41" spans="1:5">
      <c r="A41" s="91" t="s">
        <v>110</v>
      </c>
      <c r="B41" s="48" t="s">
        <v>469</v>
      </c>
      <c r="C41" s="66" t="s">
        <v>474</v>
      </c>
    </row>
    <row r="42" spans="1:5">
      <c r="A42" s="91" t="s">
        <v>110</v>
      </c>
      <c r="B42" s="49" t="s">
        <v>470</v>
      </c>
      <c r="C42" s="68" t="s">
        <v>475</v>
      </c>
    </row>
    <row r="43" spans="1:5" ht="15" customHeight="1">
      <c r="A43" s="91" t="s">
        <v>110</v>
      </c>
      <c r="C43" s="91" t="s">
        <v>110</v>
      </c>
    </row>
    <row r="44" spans="1:5">
      <c r="A44" s="91" t="s">
        <v>110</v>
      </c>
      <c r="B44" s="125" t="s">
        <v>569</v>
      </c>
      <c r="C44" s="126"/>
    </row>
    <row r="45" spans="1:5">
      <c r="A45" s="91" t="s">
        <v>110</v>
      </c>
      <c r="B45" s="142" t="s">
        <v>572</v>
      </c>
      <c r="C45" s="147"/>
    </row>
    <row r="46" spans="1:5">
      <c r="A46" s="91" t="s">
        <v>110</v>
      </c>
      <c r="B46" s="144" t="s">
        <v>752</v>
      </c>
      <c r="C46" s="148"/>
    </row>
    <row r="47" spans="1:5">
      <c r="A47" s="91" t="s">
        <v>110</v>
      </c>
      <c r="B47" s="150" t="s">
        <v>573</v>
      </c>
      <c r="C47" s="149"/>
    </row>
    <row r="48" spans="1:5" ht="15" customHeight="1">
      <c r="A48" s="91" t="s">
        <v>110</v>
      </c>
      <c r="B48" s="134" t="s">
        <v>471</v>
      </c>
      <c r="C48" s="65" t="s">
        <v>472</v>
      </c>
    </row>
    <row r="49" spans="1:3">
      <c r="A49" s="91" t="s">
        <v>110</v>
      </c>
      <c r="B49" s="48" t="s">
        <v>468</v>
      </c>
      <c r="C49" s="66" t="s">
        <v>473</v>
      </c>
    </row>
    <row r="50" spans="1:3">
      <c r="A50" s="91" t="s">
        <v>110</v>
      </c>
      <c r="B50" s="48" t="s">
        <v>469</v>
      </c>
      <c r="C50" s="66" t="s">
        <v>474</v>
      </c>
    </row>
    <row r="51" spans="1:3">
      <c r="A51" s="91" t="s">
        <v>110</v>
      </c>
      <c r="B51" s="186" t="s">
        <v>470</v>
      </c>
      <c r="C51" s="187" t="s">
        <v>475</v>
      </c>
    </row>
    <row r="52" spans="1:3">
      <c r="A52" s="91" t="s">
        <v>110</v>
      </c>
      <c r="B52" s="184" t="s">
        <v>471</v>
      </c>
      <c r="C52" s="185" t="s">
        <v>472</v>
      </c>
    </row>
    <row r="53" spans="1:3">
      <c r="A53" s="91" t="s">
        <v>110</v>
      </c>
      <c r="B53" s="48" t="s">
        <v>468</v>
      </c>
      <c r="C53" s="66" t="s">
        <v>473</v>
      </c>
    </row>
    <row r="54" spans="1:3">
      <c r="A54" s="91" t="s">
        <v>110</v>
      </c>
      <c r="B54" s="48" t="s">
        <v>469</v>
      </c>
      <c r="C54" s="66" t="s">
        <v>474</v>
      </c>
    </row>
    <row r="55" spans="1:3">
      <c r="A55" s="91" t="s">
        <v>110</v>
      </c>
      <c r="B55" s="186" t="s">
        <v>470</v>
      </c>
      <c r="C55" s="187" t="s">
        <v>475</v>
      </c>
    </row>
    <row r="56" spans="1:3">
      <c r="A56" s="91" t="s">
        <v>110</v>
      </c>
      <c r="B56" s="184" t="s">
        <v>471</v>
      </c>
      <c r="C56" s="185" t="s">
        <v>472</v>
      </c>
    </row>
    <row r="57" spans="1:3">
      <c r="A57" s="91" t="s">
        <v>110</v>
      </c>
      <c r="B57" s="48" t="s">
        <v>468</v>
      </c>
      <c r="C57" s="66" t="s">
        <v>473</v>
      </c>
    </row>
    <row r="58" spans="1:3">
      <c r="A58" s="91" t="s">
        <v>110</v>
      </c>
      <c r="B58" s="48" t="s">
        <v>469</v>
      </c>
      <c r="C58" s="66" t="s">
        <v>474</v>
      </c>
    </row>
    <row r="59" spans="1:3">
      <c r="A59" s="91" t="s">
        <v>110</v>
      </c>
      <c r="B59" s="49" t="s">
        <v>470</v>
      </c>
      <c r="C59" s="68" t="s">
        <v>475</v>
      </c>
    </row>
    <row r="60" spans="1:3">
      <c r="A60" s="91" t="s">
        <v>110</v>
      </c>
      <c r="C60" s="91" t="s">
        <v>110</v>
      </c>
    </row>
    <row r="61" spans="1:3" ht="18.75">
      <c r="A61" s="91" t="s">
        <v>110</v>
      </c>
      <c r="B61" s="231" t="s">
        <v>775</v>
      </c>
      <c r="C61" s="232"/>
    </row>
    <row r="62" spans="1:3">
      <c r="A62" s="91" t="s">
        <v>110</v>
      </c>
      <c r="B62" s="142" t="s">
        <v>581</v>
      </c>
      <c r="C62" s="143"/>
    </row>
    <row r="63" spans="1:3">
      <c r="A63" s="91" t="s">
        <v>110</v>
      </c>
      <c r="B63" s="144" t="s">
        <v>582</v>
      </c>
      <c r="C63" s="145"/>
    </row>
    <row r="64" spans="1:3">
      <c r="A64" s="91" t="s">
        <v>110</v>
      </c>
      <c r="B64" s="182" t="s">
        <v>583</v>
      </c>
      <c r="C64" s="145"/>
    </row>
    <row r="65" spans="1:3" ht="15" customHeight="1">
      <c r="A65" s="91" t="s">
        <v>110</v>
      </c>
      <c r="B65" s="182" t="s">
        <v>584</v>
      </c>
      <c r="C65" s="145"/>
    </row>
    <row r="66" spans="1:3">
      <c r="A66" s="91" t="s">
        <v>110</v>
      </c>
      <c r="B66" s="233" t="s">
        <v>13</v>
      </c>
      <c r="C66" s="234"/>
    </row>
  </sheetData>
  <sheetProtection algorithmName="SHA-512" hashValue="I1KBC9Xl1+N1jY3l1TR4W3wiPdQML901NO4TeEVRYgtDm4zdL+g7ad8FwSsGQmNPCqqRaRbStgjTXdoF64l36g==" saltValue="2I00eV2rlF63MQEoyv3FEg==" spinCount="100000" sheet="1" objects="1" scenarios="1"/>
  <mergeCells count="5">
    <mergeCell ref="B61:C61"/>
    <mergeCell ref="B66:C66"/>
    <mergeCell ref="B4:C4"/>
    <mergeCell ref="B18:C18"/>
    <mergeCell ref="B2:C2"/>
  </mergeCells>
  <conditionalFormatting sqref="B66">
    <cfRule type="cellIs" dxfId="37" priority="11" operator="equal">
      <formula>"(select)"</formula>
    </cfRule>
    <cfRule type="containsText" dxfId="36" priority="12" operator="containsText" text="Yes">
      <formula>NOT(ISERROR(SEARCH("Yes",B66)))</formula>
    </cfRule>
    <cfRule type="containsText" dxfId="35" priority="52" operator="containsText" text="No">
      <formula>NOT(ISERROR(SEARCH("No",B66)))</formula>
    </cfRule>
  </conditionalFormatting>
  <conditionalFormatting sqref="C5 C24:C27 C32:C35 C39:C42">
    <cfRule type="containsText" dxfId="34" priority="2" operator="containsText" text="(enter">
      <formula>NOT(ISERROR(SEARCH("(enter",C5)))</formula>
    </cfRule>
  </conditionalFormatting>
  <conditionalFormatting sqref="C5:C6">
    <cfRule type="expression" dxfId="33" priority="3">
      <formula>$C$6="Invalid Entity ID"</formula>
    </cfRule>
  </conditionalFormatting>
  <conditionalFormatting sqref="C6 C12 C14 C16">
    <cfRule type="cellIs" dxfId="32" priority="4" operator="equal">
      <formula>"(autofill)"</formula>
    </cfRule>
  </conditionalFormatting>
  <conditionalFormatting sqref="C11 C13 C15">
    <cfRule type="cellIs" dxfId="31" priority="5" operator="equal">
      <formula>"(enter eligible District, ESD, or Charter School ID)"</formula>
    </cfRule>
  </conditionalFormatting>
  <conditionalFormatting sqref="C11:C12">
    <cfRule type="expression" dxfId="30" priority="6">
      <formula>$C$12="Invalid Entity ID"</formula>
    </cfRule>
  </conditionalFormatting>
  <conditionalFormatting sqref="C13:C14">
    <cfRule type="expression" dxfId="29" priority="8">
      <formula>$C$14="Invalid Entity ID"</formula>
    </cfRule>
  </conditionalFormatting>
  <conditionalFormatting sqref="C15:C16">
    <cfRule type="expression" dxfId="28" priority="9">
      <formula>$C$16="Invalid Entity ID"</formula>
    </cfRule>
  </conditionalFormatting>
  <conditionalFormatting sqref="C48:C59">
    <cfRule type="containsText" dxfId="27" priority="10" operator="containsText" text="(enter">
      <formula>NOT(ISERROR(SEARCH("(enter",C48)))</formula>
    </cfRule>
  </conditionalFormatting>
  <dataValidations count="1">
    <dataValidation allowBlank="1" showInputMessage="1" showErrorMessage="1" prompt="If applying as a consortium with other entities identified as Eligible to Apply, enter the Lead Entity's ID here. _x000a_The Lead Entity signs the grant agreement, acts as the fiscal agent, and is responsible for submitting all required grant documentation." sqref="C5" xr:uid="{694603A6-994A-40EF-A086-C32E82067A09}"/>
  </dataValidations>
  <pageMargins left="0.7" right="0.7" top="0.75" bottom="0.75" header="0.3" footer="0.3"/>
  <pageSetup orientation="portrait" horizontalDpi="300" verticalDpi="300" r:id="rId1"/>
  <extLst>
    <ext xmlns:x14="http://schemas.microsoft.com/office/spreadsheetml/2009/9/main" uri="{CCE6A557-97BC-4b89-ADB6-D9C93CAAB3DF}">
      <x14:dataValidations xmlns:xm="http://schemas.microsoft.com/office/excel/2006/main" count="1">
        <x14:dataValidation type="list" allowBlank="1" showInputMessage="1" showErrorMessage="1" xr:uid="{7DEAC373-6C66-4AB0-A68E-097399D4776E}">
          <x14:formula1>
            <xm:f>Dropdowns!$H$4:$H$6</xm:f>
          </x14:formula1>
          <xm:sqref>B66:C66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19AF2B-1D42-4098-B256-7DF5E9394536}">
  <sheetPr>
    <tabColor rgb="FFAAD4F4"/>
  </sheetPr>
  <dimension ref="A1:I33"/>
  <sheetViews>
    <sheetView showGridLines="0" showRowColHeaders="0" zoomScaleNormal="100" workbookViewId="0">
      <selection activeCell="G21" sqref="G21"/>
    </sheetView>
  </sheetViews>
  <sheetFormatPr defaultRowHeight="15"/>
  <cols>
    <col min="1" max="1" width="2.7109375" customWidth="1"/>
    <col min="2" max="2" width="15.140625" customWidth="1"/>
    <col min="3" max="3" width="12.42578125" bestFit="1" customWidth="1"/>
    <col min="4" max="4" width="23.28515625" bestFit="1" customWidth="1"/>
    <col min="5" max="5" width="27.85546875" bestFit="1" customWidth="1"/>
    <col min="6" max="6" width="26" bestFit="1" customWidth="1"/>
    <col min="7" max="7" width="74.7109375" customWidth="1"/>
    <col min="8" max="8" width="29.42578125" customWidth="1"/>
    <col min="9" max="9" width="34.7109375" customWidth="1"/>
  </cols>
  <sheetData>
    <row r="1" spans="1:9">
      <c r="A1" s="91" t="s">
        <v>110</v>
      </c>
      <c r="C1" s="91" t="s">
        <v>110</v>
      </c>
    </row>
    <row r="2" spans="1:9" ht="21">
      <c r="A2" s="91" t="s">
        <v>110</v>
      </c>
      <c r="B2" s="243" t="s">
        <v>768</v>
      </c>
      <c r="C2" s="244"/>
      <c r="D2" s="244"/>
      <c r="E2" s="244"/>
      <c r="F2" s="245"/>
      <c r="G2" s="1"/>
    </row>
    <row r="3" spans="1:9" ht="17.25">
      <c r="A3" s="91" t="s">
        <v>110</v>
      </c>
      <c r="B3" s="246" t="s">
        <v>625</v>
      </c>
      <c r="C3" s="247"/>
      <c r="D3" s="247"/>
      <c r="E3" s="247"/>
      <c r="F3" s="248"/>
      <c r="G3" s="35"/>
    </row>
    <row r="4" spans="1:9" ht="17.25">
      <c r="A4" s="91" t="s">
        <v>110</v>
      </c>
      <c r="B4" s="246" t="s">
        <v>560</v>
      </c>
      <c r="C4" s="247"/>
      <c r="D4" s="247"/>
      <c r="E4" s="247"/>
      <c r="F4" s="248"/>
      <c r="G4" s="35"/>
    </row>
    <row r="5" spans="1:9" ht="17.25">
      <c r="A5" s="91" t="s">
        <v>110</v>
      </c>
      <c r="B5" s="246" t="s">
        <v>0</v>
      </c>
      <c r="C5" s="247"/>
      <c r="D5" s="247"/>
      <c r="E5" s="247"/>
      <c r="F5" s="248"/>
      <c r="G5" s="35"/>
    </row>
    <row r="6" spans="1:9" ht="17.25">
      <c r="A6" s="91" t="s">
        <v>110</v>
      </c>
      <c r="B6" s="249" t="s">
        <v>626</v>
      </c>
      <c r="C6" s="250"/>
      <c r="D6" s="250"/>
      <c r="E6" s="250"/>
      <c r="F6" s="251"/>
      <c r="G6" s="35"/>
    </row>
    <row r="7" spans="1:9">
      <c r="A7" s="91" t="s">
        <v>110</v>
      </c>
      <c r="C7" s="91" t="s">
        <v>110</v>
      </c>
    </row>
    <row r="8" spans="1:9" ht="18.75" customHeight="1">
      <c r="A8" s="91" t="s">
        <v>110</v>
      </c>
      <c r="B8" s="240" t="s">
        <v>753</v>
      </c>
      <c r="C8" s="241"/>
      <c r="D8" s="241"/>
      <c r="E8" s="241"/>
      <c r="F8" s="241"/>
      <c r="G8" s="242"/>
    </row>
    <row r="9" spans="1:9" s="23" customFormat="1" ht="16.5" customHeight="1">
      <c r="A9" s="91" t="s">
        <v>110</v>
      </c>
      <c r="B9" s="36" t="s">
        <v>627</v>
      </c>
      <c r="C9" s="37"/>
      <c r="D9" s="37"/>
      <c r="E9" s="37"/>
      <c r="F9" s="37"/>
      <c r="G9" s="38"/>
    </row>
    <row r="10" spans="1:9" s="23" customFormat="1" ht="16.5" customHeight="1">
      <c r="A10" s="91" t="s">
        <v>110</v>
      </c>
      <c r="B10" s="102" t="s">
        <v>665</v>
      </c>
      <c r="C10" s="37"/>
      <c r="D10" s="37"/>
      <c r="E10" s="37"/>
      <c r="F10" s="37"/>
      <c r="G10" s="38"/>
    </row>
    <row r="11" spans="1:9" ht="153" customHeight="1">
      <c r="A11" s="91" t="s">
        <v>110</v>
      </c>
      <c r="B11" s="252" t="s">
        <v>1</v>
      </c>
      <c r="C11" s="253"/>
      <c r="D11" s="253"/>
      <c r="E11" s="253"/>
      <c r="F11" s="253"/>
      <c r="G11" s="254"/>
    </row>
    <row r="12" spans="1:9">
      <c r="A12" s="91" t="s">
        <v>110</v>
      </c>
      <c r="C12" s="91" t="s">
        <v>110</v>
      </c>
    </row>
    <row r="13" spans="1:9" ht="18.75" customHeight="1">
      <c r="A13" s="91" t="s">
        <v>110</v>
      </c>
      <c r="B13" s="240" t="s">
        <v>714</v>
      </c>
      <c r="C13" s="241"/>
      <c r="D13" s="241"/>
      <c r="E13" s="241"/>
      <c r="F13" s="241"/>
      <c r="G13" s="241"/>
      <c r="H13" s="242"/>
    </row>
    <row r="14" spans="1:9" s="23" customFormat="1" ht="16.5" customHeight="1">
      <c r="A14" s="91" t="s">
        <v>110</v>
      </c>
      <c r="B14" s="155" t="s">
        <v>780</v>
      </c>
      <c r="C14" s="156"/>
      <c r="D14" s="156"/>
      <c r="E14" s="156"/>
      <c r="F14" s="156"/>
      <c r="G14" s="156"/>
      <c r="H14" s="157"/>
      <c r="I14" s="39"/>
    </row>
    <row r="15" spans="1:9" s="23" customFormat="1" ht="18" customHeight="1">
      <c r="A15" s="91" t="s">
        <v>110</v>
      </c>
      <c r="B15" s="158" t="s">
        <v>799</v>
      </c>
      <c r="C15" s="159"/>
      <c r="D15" s="159"/>
      <c r="E15" s="159"/>
      <c r="F15" s="159"/>
      <c r="G15" s="159"/>
      <c r="H15" s="160"/>
      <c r="I15" s="39"/>
    </row>
    <row r="16" spans="1:9" s="23" customFormat="1" ht="16.5" customHeight="1">
      <c r="A16" s="91"/>
      <c r="B16" s="90" t="s">
        <v>779</v>
      </c>
      <c r="C16" s="88"/>
      <c r="D16" s="88"/>
      <c r="E16" s="88"/>
      <c r="F16" s="88"/>
      <c r="G16" s="88"/>
      <c r="H16" s="89"/>
      <c r="I16" s="39"/>
    </row>
    <row r="17" spans="1:9" s="23" customFormat="1" ht="16.5" customHeight="1">
      <c r="A17" s="91" t="s">
        <v>110</v>
      </c>
      <c r="B17" s="237" t="s">
        <v>745</v>
      </c>
      <c r="C17" s="238"/>
      <c r="D17" s="238"/>
      <c r="E17" s="238"/>
      <c r="F17" s="238"/>
      <c r="G17" s="238"/>
      <c r="H17" s="239"/>
      <c r="I17" s="39"/>
    </row>
    <row r="18" spans="1:9" s="23" customFormat="1" ht="16.5" customHeight="1">
      <c r="A18" s="91" t="s">
        <v>110</v>
      </c>
      <c r="B18" s="40" t="s">
        <v>457</v>
      </c>
      <c r="C18" s="37"/>
      <c r="D18" s="37"/>
      <c r="E18" s="37"/>
      <c r="F18" s="37"/>
      <c r="G18" s="37"/>
      <c r="H18" s="38"/>
      <c r="I18" s="39"/>
    </row>
    <row r="19" spans="1:9" s="3" customFormat="1" ht="60">
      <c r="A19" s="91" t="s">
        <v>110</v>
      </c>
      <c r="B19" s="83" t="s">
        <v>2</v>
      </c>
      <c r="C19" s="84" t="s">
        <v>628</v>
      </c>
      <c r="D19" s="84" t="s">
        <v>629</v>
      </c>
      <c r="E19" s="84" t="s">
        <v>3</v>
      </c>
      <c r="F19" s="84" t="s">
        <v>4</v>
      </c>
      <c r="G19" s="84" t="s">
        <v>716</v>
      </c>
      <c r="H19" s="97" t="s">
        <v>623</v>
      </c>
    </row>
    <row r="20" spans="1:9" s="3" customFormat="1" ht="213" customHeight="1">
      <c r="A20" s="91"/>
      <c r="B20" s="169" t="s">
        <v>559</v>
      </c>
      <c r="C20" s="170" t="s">
        <v>724</v>
      </c>
      <c r="D20" s="170" t="s">
        <v>597</v>
      </c>
      <c r="E20" s="42" t="s">
        <v>786</v>
      </c>
      <c r="F20" s="41" t="s">
        <v>7</v>
      </c>
      <c r="G20" s="42" t="s">
        <v>728</v>
      </c>
      <c r="H20" s="92" t="s">
        <v>717</v>
      </c>
    </row>
    <row r="21" spans="1:9" ht="85.5">
      <c r="B21" s="171" t="s">
        <v>5</v>
      </c>
      <c r="C21" s="172" t="s">
        <v>5</v>
      </c>
      <c r="D21" s="172" t="s">
        <v>5</v>
      </c>
      <c r="E21" s="74" t="s">
        <v>1</v>
      </c>
      <c r="F21" s="73" t="s">
        <v>5</v>
      </c>
      <c r="G21" s="74" t="s">
        <v>1</v>
      </c>
      <c r="H21" s="43" t="s">
        <v>715</v>
      </c>
    </row>
    <row r="22" spans="1:9">
      <c r="A22" s="91" t="s">
        <v>110</v>
      </c>
      <c r="C22" s="91" t="s">
        <v>110</v>
      </c>
    </row>
    <row r="23" spans="1:9" ht="18.75">
      <c r="A23" s="91" t="s">
        <v>110</v>
      </c>
      <c r="B23" s="240" t="s">
        <v>734</v>
      </c>
      <c r="C23" s="241"/>
      <c r="D23" s="241"/>
      <c r="E23" s="241"/>
      <c r="F23" s="241"/>
      <c r="G23" s="241"/>
      <c r="H23" s="242"/>
    </row>
    <row r="24" spans="1:9" ht="18" customHeight="1">
      <c r="A24" s="91" t="s">
        <v>110</v>
      </c>
      <c r="B24" s="267" t="s">
        <v>744</v>
      </c>
      <c r="C24" s="268"/>
      <c r="D24" s="268"/>
      <c r="E24" s="268"/>
      <c r="F24" s="268"/>
      <c r="G24" s="268"/>
      <c r="H24" s="269"/>
    </row>
    <row r="25" spans="1:9">
      <c r="A25" s="91" t="s">
        <v>110</v>
      </c>
      <c r="B25" s="272" t="s">
        <v>736</v>
      </c>
      <c r="C25" s="273"/>
      <c r="D25" s="270" t="s">
        <v>735</v>
      </c>
      <c r="E25" s="270"/>
      <c r="F25" s="270"/>
      <c r="G25" s="270"/>
      <c r="H25" s="271"/>
    </row>
    <row r="26" spans="1:9" ht="33" customHeight="1">
      <c r="A26" s="91" t="s">
        <v>110</v>
      </c>
      <c r="B26" s="263" t="s">
        <v>7</v>
      </c>
      <c r="C26" s="264"/>
      <c r="D26" s="257" t="s">
        <v>737</v>
      </c>
      <c r="E26" s="257"/>
      <c r="F26" s="257"/>
      <c r="G26" s="257"/>
      <c r="H26" s="258"/>
    </row>
    <row r="27" spans="1:9" ht="33" customHeight="1">
      <c r="A27" s="91" t="s">
        <v>110</v>
      </c>
      <c r="B27" s="265" t="s">
        <v>452</v>
      </c>
      <c r="C27" s="266"/>
      <c r="D27" s="259" t="s">
        <v>738</v>
      </c>
      <c r="E27" s="259"/>
      <c r="F27" s="259"/>
      <c r="G27" s="259"/>
      <c r="H27" s="260"/>
    </row>
    <row r="28" spans="1:9" ht="33" customHeight="1">
      <c r="A28" s="91" t="s">
        <v>110</v>
      </c>
      <c r="B28" s="265" t="s">
        <v>453</v>
      </c>
      <c r="C28" s="266"/>
      <c r="D28" s="259" t="s">
        <v>739</v>
      </c>
      <c r="E28" s="259"/>
      <c r="F28" s="259"/>
      <c r="G28" s="259"/>
      <c r="H28" s="260"/>
    </row>
    <row r="29" spans="1:9" ht="33" customHeight="1">
      <c r="A29" s="91" t="s">
        <v>110</v>
      </c>
      <c r="B29" s="265" t="s">
        <v>730</v>
      </c>
      <c r="C29" s="266"/>
      <c r="D29" s="259" t="s">
        <v>740</v>
      </c>
      <c r="E29" s="259"/>
      <c r="F29" s="259"/>
      <c r="G29" s="259"/>
      <c r="H29" s="260"/>
    </row>
    <row r="30" spans="1:9" ht="33" customHeight="1">
      <c r="A30" s="91" t="s">
        <v>110</v>
      </c>
      <c r="B30" s="265" t="s">
        <v>454</v>
      </c>
      <c r="C30" s="266"/>
      <c r="D30" s="259" t="s">
        <v>741</v>
      </c>
      <c r="E30" s="259"/>
      <c r="F30" s="259"/>
      <c r="G30" s="259"/>
      <c r="H30" s="260"/>
    </row>
    <row r="31" spans="1:9" ht="33" customHeight="1">
      <c r="A31" s="91" t="s">
        <v>110</v>
      </c>
      <c r="B31" s="265" t="s">
        <v>455</v>
      </c>
      <c r="C31" s="266"/>
      <c r="D31" s="259" t="s">
        <v>742</v>
      </c>
      <c r="E31" s="259"/>
      <c r="F31" s="259"/>
      <c r="G31" s="259"/>
      <c r="H31" s="260"/>
    </row>
    <row r="32" spans="1:9" ht="33" customHeight="1">
      <c r="A32" s="91" t="s">
        <v>110</v>
      </c>
      <c r="B32" s="255" t="s">
        <v>456</v>
      </c>
      <c r="C32" s="256"/>
      <c r="D32" s="261" t="s">
        <v>743</v>
      </c>
      <c r="E32" s="261"/>
      <c r="F32" s="261"/>
      <c r="G32" s="261"/>
      <c r="H32" s="262"/>
    </row>
    <row r="33" spans="1:8" ht="18" customHeight="1">
      <c r="A33" s="91" t="s">
        <v>110</v>
      </c>
      <c r="B33" s="166"/>
      <c r="C33" s="166"/>
      <c r="D33" s="166"/>
      <c r="E33" s="166"/>
      <c r="F33" s="166"/>
      <c r="G33" s="166"/>
      <c r="H33" s="166"/>
    </row>
  </sheetData>
  <sheetProtection algorithmName="SHA-512" hashValue="c7pRhHnWku/+aevgSFLVzF/2su/5Ok5w+4UP/4DUUNm4+tJ0m/0/VkdAg8XhVkK+eBbuITUe1J+yilDg0sEydw==" saltValue="B/kQ4KIqJ6qWuQClGxBWZA==" spinCount="100000" sheet="1" objects="1" scenarios="1" formatRows="0"/>
  <mergeCells count="27">
    <mergeCell ref="B24:H24"/>
    <mergeCell ref="B23:H23"/>
    <mergeCell ref="D25:H25"/>
    <mergeCell ref="B30:C30"/>
    <mergeCell ref="B31:C31"/>
    <mergeCell ref="B25:C25"/>
    <mergeCell ref="B32:C32"/>
    <mergeCell ref="D26:H26"/>
    <mergeCell ref="D27:H27"/>
    <mergeCell ref="D28:H28"/>
    <mergeCell ref="D29:H29"/>
    <mergeCell ref="D30:H30"/>
    <mergeCell ref="D31:H31"/>
    <mergeCell ref="D32:H32"/>
    <mergeCell ref="B26:C26"/>
    <mergeCell ref="B27:C27"/>
    <mergeCell ref="B28:C28"/>
    <mergeCell ref="B29:C29"/>
    <mergeCell ref="B17:H17"/>
    <mergeCell ref="B13:H13"/>
    <mergeCell ref="B2:F2"/>
    <mergeCell ref="B4:F4"/>
    <mergeCell ref="B5:F5"/>
    <mergeCell ref="B6:F6"/>
    <mergeCell ref="B8:G8"/>
    <mergeCell ref="B11:G11"/>
    <mergeCell ref="B3:F3"/>
  </mergeCells>
  <conditionalFormatting sqref="B11 B21:G21">
    <cfRule type="containsText" dxfId="26" priority="4" operator="containsText" text=" - REQUIRED)">
      <formula>NOT(ISERROR(SEARCH(" - REQUIRED)",B11)))</formula>
    </cfRule>
  </conditionalFormatting>
  <hyperlinks>
    <hyperlink ref="B17:H17" location="'Appendix A'!A1" display="An example response is included in the first row of the table. Additional instructions and examples are included on the 'Appendix A' tab." xr:uid="{288F7922-415F-4F4F-A06F-C4429831F751}"/>
  </hyperlinks>
  <pageMargins left="0.7" right="0.7" top="0.75" bottom="0.75" header="0.3" footer="0.3"/>
  <pageSetup orientation="portrait" horizontalDpi="300" verticalDpi="300" r:id="rId1"/>
  <tableParts count="1">
    <tablePart r:id="rId2"/>
  </tableParts>
  <extLst>
    <ext xmlns:x14="http://schemas.microsoft.com/office/spreadsheetml/2009/9/main" uri="{CCE6A557-97BC-4b89-ADB6-D9C93CAAB3DF}">
      <x14:dataValidations xmlns:xm="http://schemas.microsoft.com/office/excel/2006/main" count="8">
        <x14:dataValidation type="list" allowBlank="1" showInputMessage="1" showErrorMessage="1" xr:uid="{AE8EB112-C479-41B4-9D59-2B9AE1459BF8}">
          <x14:formula1>
            <xm:f>Dropdowns!$B$12:$B$15</xm:f>
          </x14:formula1>
          <xm:sqref>C21</xm:sqref>
        </x14:dataValidation>
        <x14:dataValidation type="list" allowBlank="1" showInputMessage="1" showErrorMessage="1" xr:uid="{B939B734-C33B-425A-8E88-262C00391334}">
          <x14:formula1>
            <xm:f>Dropdowns!$D$12:$D$15</xm:f>
          </x14:formula1>
          <xm:sqref>C20</xm:sqref>
        </x14:dataValidation>
        <x14:dataValidation type="list" allowBlank="1" showInputMessage="1" showErrorMessage="1" xr:uid="{8B45822B-0B12-4225-89A3-634334E06174}">
          <x14:formula1>
            <xm:f>Dropdowns!$B$4:$B$8</xm:f>
          </x14:formula1>
          <xm:sqref>B21</xm:sqref>
        </x14:dataValidation>
        <x14:dataValidation type="list" allowBlank="1" showInputMessage="1" showErrorMessage="1" xr:uid="{B18112FA-ABA1-4A53-B985-FB76038F3EE5}">
          <x14:formula1>
            <xm:f>Dropdowns!$D$4:$D$8</xm:f>
          </x14:formula1>
          <xm:sqref>B20</xm:sqref>
        </x14:dataValidation>
        <x14:dataValidation type="list" allowBlank="1" showInputMessage="1" showErrorMessage="1" xr:uid="{67E7908C-E8A9-4255-84BD-DFFC6C918934}">
          <x14:formula1>
            <xm:f>Dropdowns!$B$19:$B$46</xm:f>
          </x14:formula1>
          <xm:sqref>D21</xm:sqref>
        </x14:dataValidation>
        <x14:dataValidation type="list" allowBlank="1" showInputMessage="1" showErrorMessage="1" xr:uid="{431C89D8-266C-41F1-9BB1-C115BE9083E0}">
          <x14:formula1>
            <xm:f>Dropdowns!$D$19:$D$46</xm:f>
          </x14:formula1>
          <xm:sqref>D20</xm:sqref>
        </x14:dataValidation>
        <x14:dataValidation type="list" allowBlank="1" showInputMessage="1" showErrorMessage="1" xr:uid="{9043EFA6-0FED-429F-8E8A-CB87A9D6B18E}">
          <x14:formula1>
            <xm:f>Dropdowns!$B$50:$B$57</xm:f>
          </x14:formula1>
          <xm:sqref>F21</xm:sqref>
        </x14:dataValidation>
        <x14:dataValidation type="list" allowBlank="1" showInputMessage="1" showErrorMessage="1" xr:uid="{7015F600-195D-4741-89EA-B1D072774BCF}">
          <x14:formula1>
            <xm:f>Dropdowns!$D$50:$D$57</xm:f>
          </x14:formula1>
          <xm:sqref>F20</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DF8A4A-420D-4158-86A0-E8553259C7D3}">
  <sheetPr>
    <tabColor rgb="FFAAD4F4"/>
  </sheetPr>
  <dimension ref="A1:F58"/>
  <sheetViews>
    <sheetView showGridLines="0" showRowColHeaders="0" workbookViewId="0">
      <selection activeCell="D26" sqref="D26"/>
    </sheetView>
  </sheetViews>
  <sheetFormatPr defaultRowHeight="15"/>
  <cols>
    <col min="1" max="1" width="2.7109375" customWidth="1"/>
    <col min="2" max="2" width="32.5703125" bestFit="1" customWidth="1"/>
    <col min="3" max="3" width="33.42578125" customWidth="1"/>
    <col min="4" max="4" width="94.42578125" bestFit="1" customWidth="1"/>
    <col min="5" max="5" width="13.42578125" bestFit="1" customWidth="1"/>
  </cols>
  <sheetData>
    <row r="1" spans="1:6">
      <c r="A1" s="91" t="s">
        <v>110</v>
      </c>
      <c r="C1" s="91" t="s">
        <v>110</v>
      </c>
    </row>
    <row r="2" spans="1:6" ht="21">
      <c r="A2" s="91" t="s">
        <v>110</v>
      </c>
      <c r="B2" s="243" t="s">
        <v>767</v>
      </c>
      <c r="C2" s="244"/>
      <c r="D2" s="244"/>
      <c r="E2" s="245"/>
    </row>
    <row r="3" spans="1:6" ht="17.25">
      <c r="A3" s="91" t="s">
        <v>110</v>
      </c>
      <c r="B3" s="277" t="s">
        <v>664</v>
      </c>
      <c r="C3" s="278"/>
      <c r="D3" s="278"/>
      <c r="E3" s="279"/>
    </row>
    <row r="4" spans="1:6" ht="18" customHeight="1">
      <c r="A4" s="91" t="s">
        <v>110</v>
      </c>
      <c r="B4" s="249" t="s">
        <v>663</v>
      </c>
      <c r="C4" s="250"/>
      <c r="D4" s="250"/>
      <c r="E4" s="251"/>
    </row>
    <row r="5" spans="1:6">
      <c r="A5" s="91" t="s">
        <v>110</v>
      </c>
      <c r="C5" s="91" t="s">
        <v>110</v>
      </c>
    </row>
    <row r="6" spans="1:6" ht="18.75">
      <c r="A6" s="91" t="s">
        <v>110</v>
      </c>
      <c r="B6" s="280" t="s">
        <v>747</v>
      </c>
      <c r="C6" s="281"/>
      <c r="D6" s="275"/>
      <c r="E6" s="276"/>
    </row>
    <row r="7" spans="1:6" ht="15.75" customHeight="1">
      <c r="A7" s="91" t="s">
        <v>110</v>
      </c>
      <c r="B7" s="17" t="s">
        <v>749</v>
      </c>
      <c r="C7" s="105"/>
      <c r="D7" s="18"/>
      <c r="E7" s="19"/>
      <c r="F7" s="57"/>
    </row>
    <row r="8" spans="1:6" ht="18" customHeight="1">
      <c r="A8" s="91" t="s">
        <v>110</v>
      </c>
      <c r="B8" s="11" t="s">
        <v>750</v>
      </c>
      <c r="C8" s="106"/>
      <c r="D8" s="12"/>
      <c r="E8" s="13"/>
    </row>
    <row r="9" spans="1:6" ht="15.75" customHeight="1">
      <c r="A9" s="91" t="s">
        <v>110</v>
      </c>
      <c r="B9" s="87" t="s">
        <v>781</v>
      </c>
      <c r="C9" s="106"/>
      <c r="D9" s="12"/>
      <c r="E9" s="13"/>
    </row>
    <row r="10" spans="1:6" ht="18" customHeight="1">
      <c r="A10" s="91" t="s">
        <v>110</v>
      </c>
      <c r="B10" s="87" t="s">
        <v>751</v>
      </c>
      <c r="C10" s="106"/>
      <c r="D10" s="12"/>
      <c r="E10" s="13"/>
    </row>
    <row r="11" spans="1:6" ht="15.75" customHeight="1">
      <c r="A11" s="91" t="s">
        <v>110</v>
      </c>
      <c r="B11" s="87" t="s">
        <v>782</v>
      </c>
      <c r="C11" s="106"/>
      <c r="D11" s="12"/>
      <c r="E11" s="13"/>
    </row>
    <row r="12" spans="1:6" ht="18" customHeight="1">
      <c r="A12" s="91" t="s">
        <v>110</v>
      </c>
      <c r="B12" s="181" t="s">
        <v>748</v>
      </c>
      <c r="C12" s="106"/>
      <c r="D12" s="12"/>
      <c r="E12" s="13"/>
    </row>
    <row r="13" spans="1:6" ht="15.75" customHeight="1">
      <c r="A13" s="91" t="s">
        <v>110</v>
      </c>
      <c r="B13" s="153" t="s">
        <v>666</v>
      </c>
      <c r="C13" s="154"/>
      <c r="D13" s="15"/>
      <c r="E13" s="16"/>
    </row>
    <row r="14" spans="1:6" ht="262.5" customHeight="1">
      <c r="A14" s="91" t="s">
        <v>110</v>
      </c>
      <c r="B14" s="252" t="s">
        <v>1</v>
      </c>
      <c r="C14" s="253"/>
      <c r="D14" s="253"/>
      <c r="E14" s="254"/>
    </row>
    <row r="15" spans="1:6">
      <c r="A15" s="91" t="s">
        <v>110</v>
      </c>
      <c r="C15" s="91" t="s">
        <v>110</v>
      </c>
    </row>
    <row r="16" spans="1:6" ht="18.75" customHeight="1">
      <c r="A16" s="91" t="s">
        <v>110</v>
      </c>
      <c r="B16" s="280" t="s">
        <v>594</v>
      </c>
      <c r="C16" s="281"/>
      <c r="D16" s="275"/>
      <c r="E16" s="276"/>
    </row>
    <row r="17" spans="1:5" ht="15.75" customHeight="1">
      <c r="A17" s="91" t="s">
        <v>110</v>
      </c>
      <c r="B17" s="11" t="s">
        <v>630</v>
      </c>
      <c r="C17" s="106"/>
      <c r="D17" s="12"/>
      <c r="E17" s="13"/>
    </row>
    <row r="18" spans="1:5">
      <c r="A18" s="91" t="s">
        <v>110</v>
      </c>
      <c r="B18" s="103" t="s">
        <v>8</v>
      </c>
      <c r="C18" s="103" t="s">
        <v>660</v>
      </c>
      <c r="D18" s="103" t="s">
        <v>9</v>
      </c>
      <c r="E18" s="104" t="s">
        <v>10</v>
      </c>
    </row>
    <row r="19" spans="1:5" ht="45">
      <c r="B19" s="108" t="s">
        <v>632</v>
      </c>
      <c r="C19" s="5" t="s">
        <v>633</v>
      </c>
      <c r="D19" s="2" t="s">
        <v>634</v>
      </c>
      <c r="E19" s="6" t="s">
        <v>13</v>
      </c>
    </row>
    <row r="20" spans="1:5" ht="45">
      <c r="B20" s="108" t="s">
        <v>632</v>
      </c>
      <c r="C20" s="5" t="s">
        <v>35</v>
      </c>
      <c r="D20" s="2" t="s">
        <v>635</v>
      </c>
      <c r="E20" s="6" t="s">
        <v>13</v>
      </c>
    </row>
    <row r="21" spans="1:5" ht="30">
      <c r="B21" s="110" t="s">
        <v>636</v>
      </c>
      <c r="C21" s="111" t="s">
        <v>21</v>
      </c>
      <c r="D21" s="112" t="s">
        <v>22</v>
      </c>
      <c r="E21" s="113" t="s">
        <v>13</v>
      </c>
    </row>
    <row r="22" spans="1:5" ht="45">
      <c r="B22" s="109" t="s">
        <v>636</v>
      </c>
      <c r="C22" s="5" t="s">
        <v>36</v>
      </c>
      <c r="D22" s="2" t="s">
        <v>37</v>
      </c>
      <c r="E22" s="6" t="s">
        <v>13</v>
      </c>
    </row>
    <row r="23" spans="1:5" ht="45">
      <c r="B23" s="114" t="s">
        <v>636</v>
      </c>
      <c r="C23" s="115" t="s">
        <v>48</v>
      </c>
      <c r="D23" s="116" t="s">
        <v>49</v>
      </c>
      <c r="E23" s="117" t="s">
        <v>13</v>
      </c>
    </row>
    <row r="24" spans="1:5">
      <c r="B24" s="108" t="s">
        <v>637</v>
      </c>
      <c r="C24" s="5" t="s">
        <v>638</v>
      </c>
      <c r="D24" s="2" t="s">
        <v>17</v>
      </c>
      <c r="E24" s="6" t="s">
        <v>13</v>
      </c>
    </row>
    <row r="25" spans="1:5" ht="30">
      <c r="B25" s="108" t="s">
        <v>637</v>
      </c>
      <c r="C25" s="5" t="s">
        <v>38</v>
      </c>
      <c r="D25" s="2" t="s">
        <v>639</v>
      </c>
      <c r="E25" s="6" t="s">
        <v>13</v>
      </c>
    </row>
    <row r="26" spans="1:5" ht="30">
      <c r="B26" s="108" t="s">
        <v>637</v>
      </c>
      <c r="C26" s="5" t="s">
        <v>52</v>
      </c>
      <c r="D26" s="2" t="s">
        <v>53</v>
      </c>
      <c r="E26" s="6" t="s">
        <v>13</v>
      </c>
    </row>
    <row r="27" spans="1:5" ht="75" customHeight="1">
      <c r="B27" s="108" t="s">
        <v>637</v>
      </c>
      <c r="C27" s="5" t="s">
        <v>44</v>
      </c>
      <c r="D27" s="2" t="s">
        <v>662</v>
      </c>
      <c r="E27" s="6" t="s">
        <v>13</v>
      </c>
    </row>
    <row r="28" spans="1:5">
      <c r="B28" s="108" t="s">
        <v>637</v>
      </c>
      <c r="C28" s="5" t="s">
        <v>41</v>
      </c>
      <c r="D28" s="2" t="s">
        <v>640</v>
      </c>
      <c r="E28" s="6" t="s">
        <v>13</v>
      </c>
    </row>
    <row r="29" spans="1:5" ht="60">
      <c r="B29" s="108" t="s">
        <v>637</v>
      </c>
      <c r="C29" s="5" t="s">
        <v>641</v>
      </c>
      <c r="D29" s="2" t="s">
        <v>642</v>
      </c>
      <c r="E29" s="6" t="s">
        <v>13</v>
      </c>
    </row>
    <row r="30" spans="1:5" ht="75" customHeight="1">
      <c r="B30" s="108" t="s">
        <v>637</v>
      </c>
      <c r="C30" s="5" t="s">
        <v>45</v>
      </c>
      <c r="D30" s="2" t="s">
        <v>661</v>
      </c>
      <c r="E30" s="6" t="s">
        <v>13</v>
      </c>
    </row>
    <row r="31" spans="1:5" ht="60" customHeight="1">
      <c r="B31" s="108" t="s">
        <v>637</v>
      </c>
      <c r="C31" s="5" t="s">
        <v>643</v>
      </c>
      <c r="D31" s="2" t="s">
        <v>644</v>
      </c>
      <c r="E31" s="6" t="s">
        <v>13</v>
      </c>
    </row>
    <row r="32" spans="1:5" ht="75">
      <c r="B32" s="108" t="s">
        <v>637</v>
      </c>
      <c r="C32" s="5" t="s">
        <v>645</v>
      </c>
      <c r="D32" s="2" t="s">
        <v>646</v>
      </c>
      <c r="E32" s="6" t="s">
        <v>13</v>
      </c>
    </row>
    <row r="33" spans="2:5" ht="75">
      <c r="B33" s="108" t="s">
        <v>637</v>
      </c>
      <c r="C33" s="5" t="s">
        <v>647</v>
      </c>
      <c r="D33" s="2" t="s">
        <v>648</v>
      </c>
      <c r="E33" s="6" t="s">
        <v>13</v>
      </c>
    </row>
    <row r="34" spans="2:5">
      <c r="B34" s="108" t="s">
        <v>637</v>
      </c>
      <c r="C34" s="5" t="s">
        <v>25</v>
      </c>
      <c r="D34" s="2" t="s">
        <v>649</v>
      </c>
      <c r="E34" s="6" t="s">
        <v>13</v>
      </c>
    </row>
    <row r="35" spans="2:5">
      <c r="B35" s="108" t="s">
        <v>637</v>
      </c>
      <c r="C35" s="5" t="s">
        <v>56</v>
      </c>
      <c r="D35" s="2" t="s">
        <v>57</v>
      </c>
      <c r="E35" s="6" t="s">
        <v>13</v>
      </c>
    </row>
    <row r="36" spans="2:5" ht="45" customHeight="1">
      <c r="B36" s="108" t="s">
        <v>637</v>
      </c>
      <c r="C36" s="5" t="s">
        <v>58</v>
      </c>
      <c r="D36" s="2" t="s">
        <v>650</v>
      </c>
      <c r="E36" s="6" t="s">
        <v>13</v>
      </c>
    </row>
    <row r="37" spans="2:5" ht="30">
      <c r="B37" s="110" t="s">
        <v>651</v>
      </c>
      <c r="C37" s="111" t="s">
        <v>15</v>
      </c>
      <c r="D37" s="112" t="s">
        <v>16</v>
      </c>
      <c r="E37" s="113" t="s">
        <v>13</v>
      </c>
    </row>
    <row r="38" spans="2:5" ht="30">
      <c r="B38" s="114" t="s">
        <v>651</v>
      </c>
      <c r="C38" s="115" t="s">
        <v>39</v>
      </c>
      <c r="D38" s="116" t="s">
        <v>652</v>
      </c>
      <c r="E38" s="117" t="s">
        <v>13</v>
      </c>
    </row>
    <row r="39" spans="2:5" ht="30">
      <c r="B39" s="108" t="s">
        <v>653</v>
      </c>
      <c r="C39" s="5" t="s">
        <v>654</v>
      </c>
      <c r="D39" s="2" t="s">
        <v>18</v>
      </c>
      <c r="E39" s="6" t="s">
        <v>13</v>
      </c>
    </row>
    <row r="40" spans="2:5" ht="30">
      <c r="B40" s="108" t="s">
        <v>653</v>
      </c>
      <c r="C40" s="5" t="s">
        <v>31</v>
      </c>
      <c r="D40" s="2" t="s">
        <v>32</v>
      </c>
      <c r="E40" s="6" t="s">
        <v>13</v>
      </c>
    </row>
    <row r="41" spans="2:5" ht="45">
      <c r="B41" s="108" t="s">
        <v>653</v>
      </c>
      <c r="C41" s="5" t="s">
        <v>23</v>
      </c>
      <c r="D41" s="2" t="s">
        <v>24</v>
      </c>
      <c r="E41" s="6" t="s">
        <v>13</v>
      </c>
    </row>
    <row r="42" spans="2:5" ht="30">
      <c r="B42" s="110" t="s">
        <v>655</v>
      </c>
      <c r="C42" s="111" t="s">
        <v>11</v>
      </c>
      <c r="D42" s="112" t="s">
        <v>12</v>
      </c>
      <c r="E42" s="113" t="s">
        <v>13</v>
      </c>
    </row>
    <row r="43" spans="2:5" ht="30">
      <c r="B43" s="109" t="s">
        <v>655</v>
      </c>
      <c r="C43" s="5" t="s">
        <v>14</v>
      </c>
      <c r="D43" s="2" t="s">
        <v>656</v>
      </c>
      <c r="E43" s="6" t="s">
        <v>13</v>
      </c>
    </row>
    <row r="44" spans="2:5" ht="60">
      <c r="B44" s="109" t="s">
        <v>655</v>
      </c>
      <c r="C44" s="5" t="s">
        <v>19</v>
      </c>
      <c r="D44" s="2" t="s">
        <v>20</v>
      </c>
      <c r="E44" s="6" t="s">
        <v>13</v>
      </c>
    </row>
    <row r="45" spans="2:5" ht="45">
      <c r="B45" s="109" t="s">
        <v>655</v>
      </c>
      <c r="C45" s="5" t="s">
        <v>33</v>
      </c>
      <c r="D45" s="2" t="s">
        <v>34</v>
      </c>
      <c r="E45" s="6" t="s">
        <v>13</v>
      </c>
    </row>
    <row r="46" spans="2:5" ht="30">
      <c r="B46" s="109" t="s">
        <v>655</v>
      </c>
      <c r="C46" s="5" t="s">
        <v>42</v>
      </c>
      <c r="D46" s="2" t="s">
        <v>43</v>
      </c>
      <c r="E46" s="6" t="s">
        <v>13</v>
      </c>
    </row>
    <row r="47" spans="2:5" ht="45">
      <c r="B47" s="109" t="s">
        <v>655</v>
      </c>
      <c r="C47" s="5" t="s">
        <v>50</v>
      </c>
      <c r="D47" s="2" t="s">
        <v>51</v>
      </c>
      <c r="E47" s="6" t="s">
        <v>13</v>
      </c>
    </row>
    <row r="48" spans="2:5" ht="45">
      <c r="B48" s="114" t="s">
        <v>655</v>
      </c>
      <c r="C48" s="115" t="s">
        <v>29</v>
      </c>
      <c r="D48" s="116" t="s">
        <v>30</v>
      </c>
      <c r="E48" s="117" t="s">
        <v>13</v>
      </c>
    </row>
    <row r="49" spans="1:5">
      <c r="B49" s="108" t="s">
        <v>657</v>
      </c>
      <c r="C49" s="5" t="s">
        <v>40</v>
      </c>
      <c r="D49" s="2" t="s">
        <v>658</v>
      </c>
      <c r="E49" s="6" t="s">
        <v>13</v>
      </c>
    </row>
    <row r="50" spans="1:5" ht="60">
      <c r="B50" s="108" t="s">
        <v>657</v>
      </c>
      <c r="C50" s="5" t="s">
        <v>27</v>
      </c>
      <c r="D50" s="2" t="s">
        <v>28</v>
      </c>
      <c r="E50" s="6" t="s">
        <v>13</v>
      </c>
    </row>
    <row r="51" spans="1:5" ht="30">
      <c r="B51" s="108" t="s">
        <v>657</v>
      </c>
      <c r="C51" s="5" t="s">
        <v>54</v>
      </c>
      <c r="D51" s="2" t="s">
        <v>55</v>
      </c>
      <c r="E51" s="6" t="s">
        <v>13</v>
      </c>
    </row>
    <row r="52" spans="1:5" ht="30">
      <c r="B52" s="108" t="s">
        <v>657</v>
      </c>
      <c r="C52" s="5" t="s">
        <v>26</v>
      </c>
      <c r="D52" s="2" t="s">
        <v>659</v>
      </c>
      <c r="E52" s="6" t="s">
        <v>13</v>
      </c>
    </row>
    <row r="53" spans="1:5" ht="60">
      <c r="B53" s="108" t="s">
        <v>657</v>
      </c>
      <c r="C53" s="5" t="s">
        <v>46</v>
      </c>
      <c r="D53" s="2" t="s">
        <v>47</v>
      </c>
      <c r="E53" s="6" t="s">
        <v>13</v>
      </c>
    </row>
    <row r="54" spans="1:5" ht="15.75" customHeight="1">
      <c r="A54" s="91" t="s">
        <v>110</v>
      </c>
      <c r="C54" s="91" t="s">
        <v>110</v>
      </c>
    </row>
    <row r="55" spans="1:5" ht="15.75" customHeight="1">
      <c r="A55" s="91" t="s">
        <v>110</v>
      </c>
      <c r="B55" s="274" t="s">
        <v>631</v>
      </c>
      <c r="C55" s="275"/>
      <c r="D55" s="275"/>
      <c r="E55" s="276"/>
    </row>
    <row r="56" spans="1:5" s="3" customFormat="1" ht="15.75" customHeight="1">
      <c r="A56" s="91" t="s">
        <v>110</v>
      </c>
      <c r="B56" s="11" t="s">
        <v>669</v>
      </c>
      <c r="C56" s="106"/>
      <c r="D56" s="12"/>
      <c r="E56" s="13"/>
    </row>
    <row r="57" spans="1:5" ht="15" customHeight="1">
      <c r="A57" s="91" t="s">
        <v>110</v>
      </c>
      <c r="B57" s="11" t="s">
        <v>667</v>
      </c>
      <c r="C57" s="106"/>
      <c r="D57" s="12"/>
      <c r="E57" s="13"/>
    </row>
    <row r="58" spans="1:5" ht="15" customHeight="1">
      <c r="A58" s="91" t="s">
        <v>110</v>
      </c>
      <c r="B58" s="14" t="s">
        <v>668</v>
      </c>
      <c r="C58" s="107"/>
      <c r="D58" s="15"/>
      <c r="E58" s="16"/>
    </row>
  </sheetData>
  <sheetProtection algorithmName="SHA-512" hashValue="FY9lVgzYPBmGqKnRuXsfzw3WdHAdDe6Qvogdzf1Jm9AE4pDEjGxFR7SKVZjzrCcShb3R/pwsNr7YZCBaJl1ukA==" saltValue="A/CLYFtHyFv5UfMdXT45MA==" spinCount="100000" sheet="1" objects="1" scenarios="1" formatRows="0"/>
  <mergeCells count="7">
    <mergeCell ref="B55:E55"/>
    <mergeCell ref="B2:E2"/>
    <mergeCell ref="B3:E3"/>
    <mergeCell ref="B4:E4"/>
    <mergeCell ref="B6:E6"/>
    <mergeCell ref="B14:E14"/>
    <mergeCell ref="B16:E16"/>
  </mergeCells>
  <conditionalFormatting sqref="B14:E14">
    <cfRule type="containsText" dxfId="25" priority="5" operator="containsText" text=" - REQUIRED)">
      <formula>NOT(ISERROR(SEARCH(" - REQUIRED)",B14)))</formula>
    </cfRule>
  </conditionalFormatting>
  <conditionalFormatting sqref="E19:E53">
    <cfRule type="cellIs" dxfId="24" priority="53" operator="equal">
      <formula>"Yes"</formula>
    </cfRule>
    <cfRule type="expression" dxfId="23" priority="54">
      <formula>AND(COUNTIF($E$19:$E$53,"(select)")&lt;35,$E19="(select)")</formula>
    </cfRule>
    <cfRule type="expression" dxfId="22" priority="55">
      <formula>AND(COUNTIF($E$19:$E$53,"(select)")=35,$E19="(select)")</formula>
    </cfRule>
  </conditionalFormatting>
  <pageMargins left="0.7" right="0.7" top="0.75" bottom="0.75" header="0.3" footer="0.3"/>
  <pageSetup orientation="portrait" horizontalDpi="300" verticalDpi="300" r:id="rId1"/>
  <tableParts count="1">
    <tablePart r:id="rId2"/>
  </tableParts>
  <extLst>
    <ext xmlns:x14="http://schemas.microsoft.com/office/spreadsheetml/2009/9/main" uri="{CCE6A557-97BC-4b89-ADB6-D9C93CAAB3DF}">
      <x14:dataValidations xmlns:xm="http://schemas.microsoft.com/office/excel/2006/main" count="1">
        <x14:dataValidation type="list" allowBlank="1" showInputMessage="1" showErrorMessage="1" xr:uid="{35D7E949-55F6-48AC-AA98-A61C260F6052}">
          <x14:formula1>
            <xm:f>Dropdowns!$F$11:$F$13</xm:f>
          </x14:formula1>
          <xm:sqref>E19:E53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7F4FF7-2B40-4B62-BC98-AA930B09EA4F}">
  <sheetPr>
    <tabColor rgb="FFAAD4F4"/>
  </sheetPr>
  <dimension ref="A1:B19"/>
  <sheetViews>
    <sheetView showGridLines="0" showRowColHeaders="0" workbookViewId="0">
      <selection activeCell="B11" sqref="B11"/>
    </sheetView>
  </sheetViews>
  <sheetFormatPr defaultRowHeight="15"/>
  <cols>
    <col min="1" max="1" width="2.7109375" customWidth="1"/>
    <col min="2" max="2" width="151.28515625" bestFit="1" customWidth="1"/>
  </cols>
  <sheetData>
    <row r="1" spans="1:2">
      <c r="A1" s="91" t="s">
        <v>110</v>
      </c>
    </row>
    <row r="2" spans="1:2" ht="21">
      <c r="A2" s="91" t="s">
        <v>110</v>
      </c>
      <c r="B2" s="44" t="s">
        <v>763</v>
      </c>
    </row>
    <row r="3" spans="1:2" ht="17.25" customHeight="1">
      <c r="A3" s="91" t="s">
        <v>110</v>
      </c>
      <c r="B3" s="98" t="s">
        <v>670</v>
      </c>
    </row>
    <row r="4" spans="1:2" ht="17.25" customHeight="1">
      <c r="A4" s="91" t="s">
        <v>110</v>
      </c>
      <c r="B4" s="98" t="s">
        <v>671</v>
      </c>
    </row>
    <row r="5" spans="1:2" ht="17.25" customHeight="1">
      <c r="A5" s="91" t="s">
        <v>110</v>
      </c>
      <c r="B5" s="99" t="s">
        <v>458</v>
      </c>
    </row>
    <row r="6" spans="1:2" s="45" customFormat="1" ht="17.25" customHeight="1">
      <c r="A6" s="91" t="s">
        <v>110</v>
      </c>
      <c r="B6" s="100" t="s">
        <v>460</v>
      </c>
    </row>
    <row r="7" spans="1:2" s="45" customFormat="1" ht="18" customHeight="1">
      <c r="A7" s="91" t="s">
        <v>110</v>
      </c>
      <c r="B7" s="101" t="s">
        <v>459</v>
      </c>
    </row>
    <row r="8" spans="1:2">
      <c r="A8" s="91" t="s">
        <v>110</v>
      </c>
    </row>
    <row r="9" spans="1:2" ht="18.75">
      <c r="A9" s="91" t="s">
        <v>110</v>
      </c>
      <c r="B9" s="46" t="s">
        <v>784</v>
      </c>
    </row>
    <row r="10" spans="1:2" ht="30">
      <c r="A10" s="91" t="s">
        <v>110</v>
      </c>
      <c r="B10" s="47" t="s">
        <v>785</v>
      </c>
    </row>
    <row r="11" spans="1:2" ht="168" customHeight="1">
      <c r="A11" s="91" t="s">
        <v>110</v>
      </c>
      <c r="B11" s="75" t="s">
        <v>1</v>
      </c>
    </row>
    <row r="12" spans="1:2">
      <c r="A12" s="91" t="s">
        <v>110</v>
      </c>
    </row>
    <row r="13" spans="1:2" ht="18.75">
      <c r="A13" s="91" t="s">
        <v>110</v>
      </c>
      <c r="B13" s="46" t="s">
        <v>783</v>
      </c>
    </row>
    <row r="14" spans="1:2" ht="30">
      <c r="A14" s="91" t="s">
        <v>110</v>
      </c>
      <c r="B14" s="47" t="s">
        <v>672</v>
      </c>
    </row>
    <row r="15" spans="1:2" ht="168" customHeight="1">
      <c r="A15" s="91" t="s">
        <v>110</v>
      </c>
      <c r="B15" s="75" t="s">
        <v>1</v>
      </c>
    </row>
    <row r="16" spans="1:2">
      <c r="A16" s="91" t="s">
        <v>110</v>
      </c>
    </row>
    <row r="17" spans="1:2" ht="18.75" customHeight="1">
      <c r="A17" s="91" t="s">
        <v>110</v>
      </c>
      <c r="B17" s="46" t="s">
        <v>587</v>
      </c>
    </row>
    <row r="18" spans="1:2" ht="45">
      <c r="A18" s="91" t="s">
        <v>110</v>
      </c>
      <c r="B18" s="47" t="s">
        <v>711</v>
      </c>
    </row>
    <row r="19" spans="1:2" ht="168" customHeight="1">
      <c r="A19" s="91" t="s">
        <v>110</v>
      </c>
      <c r="B19" s="75" t="s">
        <v>1</v>
      </c>
    </row>
  </sheetData>
  <sheetProtection algorithmName="SHA-512" hashValue="YM1T7Zp/JomwViVkFd5+RaS4HQMedi4rYqXrFNuFAxs8j6kYbfhpMuyDQ7f+y56QtC6Zv+iRU8c+CnJ9khdmlw==" saltValue="hkaLGGUu3iCtY9Z0qmeJsg==" spinCount="100000" sheet="1" objects="1" scenarios="1" formatRows="0"/>
  <conditionalFormatting sqref="B11 B15 B19">
    <cfRule type="containsText" dxfId="21" priority="7" operator="containsText" text=" - REQUIRED)">
      <formula>NOT(ISERROR(SEARCH(" - REQUIRED)",B11)))</formula>
    </cfRule>
  </conditionalFormatting>
  <hyperlinks>
    <hyperlink ref="B6" r:id="rId1" location="page=21" xr:uid="{8F1F411A-C449-4D45-8982-7A0845CB7069}"/>
    <hyperlink ref="B7" r:id="rId2" location="page=8" xr:uid="{7B968281-9ED8-4A00-A543-9683DCE0A531}"/>
  </hyperlinks>
  <pageMargins left="0.7" right="0.7" top="0.75" bottom="0.75" header="0.3" footer="0.3"/>
  <pageSetup orientation="portrait" horizontalDpi="300" verticalDpi="300"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1CA7DD-2A6C-428C-AF7F-9BA5CF934980}">
  <sheetPr>
    <tabColor rgb="FFAAD4F4"/>
  </sheetPr>
  <dimension ref="A1:I18"/>
  <sheetViews>
    <sheetView showGridLines="0" showRowColHeaders="0" topLeftCell="A3" workbookViewId="0">
      <selection activeCell="C9" sqref="C9"/>
    </sheetView>
  </sheetViews>
  <sheetFormatPr defaultRowHeight="15"/>
  <cols>
    <col min="1" max="1" width="2.7109375" customWidth="1"/>
    <col min="2" max="2" width="10.140625" bestFit="1" customWidth="1"/>
    <col min="3" max="4" width="16.7109375" customWidth="1"/>
    <col min="5" max="9" width="16.5703125" customWidth="1"/>
  </cols>
  <sheetData>
    <row r="1" spans="1:9">
      <c r="A1" s="91" t="s">
        <v>110</v>
      </c>
      <c r="C1" s="91" t="s">
        <v>110</v>
      </c>
    </row>
    <row r="2" spans="1:9" ht="21">
      <c r="A2" s="91" t="s">
        <v>110</v>
      </c>
      <c r="B2" s="243" t="s">
        <v>766</v>
      </c>
      <c r="C2" s="244"/>
      <c r="D2" s="244"/>
      <c r="E2" s="244"/>
      <c r="F2" s="244"/>
      <c r="G2" s="245"/>
    </row>
    <row r="3" spans="1:9">
      <c r="A3" s="91" t="s">
        <v>110</v>
      </c>
      <c r="C3" s="91" t="s">
        <v>110</v>
      </c>
    </row>
    <row r="4" spans="1:9" ht="18.75" customHeight="1">
      <c r="A4" s="91" t="s">
        <v>110</v>
      </c>
      <c r="B4" s="280" t="s">
        <v>686</v>
      </c>
      <c r="C4" s="281"/>
      <c r="D4" s="281"/>
      <c r="E4" s="281"/>
      <c r="F4" s="281"/>
      <c r="G4" s="282"/>
    </row>
    <row r="5" spans="1:9" ht="15" customHeight="1">
      <c r="A5" s="91" t="s">
        <v>110</v>
      </c>
      <c r="B5" s="283" t="s">
        <v>694</v>
      </c>
      <c r="C5" s="284"/>
      <c r="D5" s="284"/>
      <c r="E5" s="284"/>
      <c r="F5" s="284"/>
      <c r="G5" s="285"/>
    </row>
    <row r="6" spans="1:9" ht="47.25" customHeight="1">
      <c r="A6" s="91" t="s">
        <v>110</v>
      </c>
      <c r="B6" s="286" t="s">
        <v>695</v>
      </c>
      <c r="C6" s="287"/>
      <c r="D6" s="287"/>
      <c r="E6" s="287"/>
      <c r="F6" s="287"/>
      <c r="G6" s="288"/>
    </row>
    <row r="7" spans="1:9" ht="30">
      <c r="A7" s="91" t="s">
        <v>110</v>
      </c>
      <c r="B7" s="140" t="s">
        <v>681</v>
      </c>
      <c r="C7" s="161" t="s">
        <v>691</v>
      </c>
      <c r="D7" s="161" t="s">
        <v>682</v>
      </c>
      <c r="E7" s="161" t="s">
        <v>683</v>
      </c>
      <c r="F7" s="161" t="s">
        <v>684</v>
      </c>
      <c r="G7" s="162" t="s">
        <v>693</v>
      </c>
    </row>
    <row r="8" spans="1:9">
      <c r="A8" s="91" t="s">
        <v>110</v>
      </c>
      <c r="B8" s="151" t="s">
        <v>689</v>
      </c>
      <c r="C8" s="118">
        <f>IFERROR(VLOOKUP('1 - Applicant Info'!$C$5,Allocations[],12,0),0)</f>
        <v>0</v>
      </c>
      <c r="D8" s="120">
        <f>IFERROR(VLOOKUP('1 - Applicant Info'!$C$11,Allocations[],12,0),0)</f>
        <v>0</v>
      </c>
      <c r="E8" s="120">
        <f>IFERROR(VLOOKUP('1 - Applicant Info'!$C$13,Allocations[],12,0),0)</f>
        <v>0</v>
      </c>
      <c r="F8" s="120">
        <f>IFERROR(VLOOKUP('1 - Applicant Info'!$C$15,Allocations[],12,0),0)</f>
        <v>0</v>
      </c>
      <c r="G8" s="119">
        <f>SUM(TotalAllocation[[#This Row],[Lead 
Applicant]:[Consortium Member 3]])</f>
        <v>0</v>
      </c>
    </row>
    <row r="9" spans="1:9" ht="15.75">
      <c r="A9" s="91" t="s">
        <v>110</v>
      </c>
      <c r="B9" s="152" t="s">
        <v>690</v>
      </c>
      <c r="C9" s="135" t="s">
        <v>685</v>
      </c>
      <c r="D9" s="136" t="s">
        <v>685</v>
      </c>
      <c r="E9" s="136" t="s">
        <v>685</v>
      </c>
      <c r="F9" s="136" t="s">
        <v>685</v>
      </c>
      <c r="G9" s="137">
        <f>SUM(TotalAllocation[[#This Row],[Lead 
Applicant]:[Consortium Member 3]])</f>
        <v>0</v>
      </c>
    </row>
    <row r="10" spans="1:9">
      <c r="A10" s="91" t="s">
        <v>110</v>
      </c>
      <c r="C10" s="91" t="s">
        <v>110</v>
      </c>
    </row>
    <row r="11" spans="1:9" ht="18.75">
      <c r="A11" s="91" t="s">
        <v>110</v>
      </c>
      <c r="B11" s="280" t="s">
        <v>687</v>
      </c>
      <c r="C11" s="281"/>
      <c r="D11" s="281"/>
      <c r="E11" s="281"/>
      <c r="F11" s="281"/>
      <c r="G11" s="281"/>
      <c r="H11" s="281"/>
      <c r="I11" s="282"/>
    </row>
    <row r="12" spans="1:9" ht="48" customHeight="1">
      <c r="A12" s="91" t="s">
        <v>110</v>
      </c>
      <c r="B12" s="283" t="s">
        <v>673</v>
      </c>
      <c r="C12" s="284"/>
      <c r="D12" s="284"/>
      <c r="E12" s="284"/>
      <c r="F12" s="284"/>
      <c r="G12" s="284"/>
      <c r="H12" s="284"/>
      <c r="I12" s="285"/>
    </row>
    <row r="13" spans="1:9" ht="30">
      <c r="A13" s="91" t="s">
        <v>110</v>
      </c>
      <c r="B13" s="140" t="s">
        <v>59</v>
      </c>
      <c r="C13" s="7" t="s">
        <v>60</v>
      </c>
      <c r="D13" s="138" t="s">
        <v>675</v>
      </c>
      <c r="E13" s="138" t="s">
        <v>676</v>
      </c>
      <c r="F13" s="138" t="s">
        <v>677</v>
      </c>
      <c r="G13" s="138" t="s">
        <v>678</v>
      </c>
      <c r="H13" s="138" t="s">
        <v>679</v>
      </c>
      <c r="I13" s="139" t="s">
        <v>680</v>
      </c>
    </row>
    <row r="14" spans="1:9">
      <c r="A14" s="91" t="s">
        <v>110</v>
      </c>
      <c r="B14" s="141" t="s">
        <v>692</v>
      </c>
      <c r="C14" s="191">
        <f>$G$9</f>
        <v>0</v>
      </c>
      <c r="D14" s="10">
        <v>0</v>
      </c>
      <c r="E14" s="10">
        <v>0</v>
      </c>
      <c r="F14" s="10">
        <v>0</v>
      </c>
      <c r="G14" s="10">
        <v>0</v>
      </c>
      <c r="H14" s="10">
        <v>0</v>
      </c>
      <c r="I14" s="8">
        <f>SUM(FundingSources[[#This Row],[State Summer Learning Grant]:['[Enter Addt''l Fund Source 5']]])</f>
        <v>0</v>
      </c>
    </row>
    <row r="15" spans="1:9">
      <c r="A15" s="91" t="s">
        <v>110</v>
      </c>
      <c r="C15" s="91" t="s">
        <v>110</v>
      </c>
    </row>
    <row r="16" spans="1:9" ht="18.75">
      <c r="A16" s="91" t="s">
        <v>110</v>
      </c>
      <c r="B16" s="280" t="s">
        <v>688</v>
      </c>
      <c r="C16" s="281"/>
      <c r="D16" s="281"/>
      <c r="E16" s="281"/>
      <c r="F16" s="281"/>
      <c r="G16" s="281"/>
      <c r="H16" s="281"/>
      <c r="I16" s="282"/>
    </row>
    <row r="17" spans="1:9" ht="45" customHeight="1">
      <c r="A17" s="91" t="s">
        <v>110</v>
      </c>
      <c r="B17" s="289" t="s">
        <v>674</v>
      </c>
      <c r="C17" s="290"/>
      <c r="D17" s="290"/>
      <c r="E17" s="290"/>
      <c r="F17" s="290"/>
      <c r="G17" s="290"/>
      <c r="H17" s="290"/>
      <c r="I17" s="291"/>
    </row>
    <row r="18" spans="1:9" ht="198" customHeight="1">
      <c r="A18" s="91" t="s">
        <v>110</v>
      </c>
      <c r="B18" s="252" t="s">
        <v>1</v>
      </c>
      <c r="C18" s="253"/>
      <c r="D18" s="253"/>
      <c r="E18" s="253"/>
      <c r="F18" s="253"/>
      <c r="G18" s="253"/>
      <c r="H18" s="253"/>
      <c r="I18" s="254"/>
    </row>
  </sheetData>
  <sheetProtection algorithmName="SHA-512" hashValue="QT8sRxxd2IIKfepDcYxmMToRRRFj+DhsJ2sZtMTvjAQzkSLPYAUJjX6/uFdfKF7tZEO1/EmjZ/YGAPH/BrqfCg==" saltValue="QVeMoFwb9cktvRrNurX+7w==" spinCount="100000" sheet="1" objects="1" scenarios="1" formatColumns="0" formatRows="0"/>
  <mergeCells count="9">
    <mergeCell ref="B4:G4"/>
    <mergeCell ref="B2:G2"/>
    <mergeCell ref="B5:G5"/>
    <mergeCell ref="B6:G6"/>
    <mergeCell ref="B18:I18"/>
    <mergeCell ref="B12:I12"/>
    <mergeCell ref="B11:I11"/>
    <mergeCell ref="B16:I16"/>
    <mergeCell ref="B17:I17"/>
  </mergeCells>
  <conditionalFormatting sqref="B18:I18">
    <cfRule type="containsText" dxfId="20" priority="15" operator="containsText" text=" - REQUIRED)">
      <formula>NOT(ISERROR(SEARCH(" - REQUIRED)",B18)))</formula>
    </cfRule>
  </conditionalFormatting>
  <conditionalFormatting sqref="C9">
    <cfRule type="cellIs" dxfId="19" priority="4" operator="equal">
      <formula>"(enter amount)"</formula>
    </cfRule>
  </conditionalFormatting>
  <conditionalFormatting sqref="D13">
    <cfRule type="containsText" dxfId="18" priority="6" operator="containsText" text="[Enter Addt'l Fund Source 1]">
      <formula>NOT(ISERROR(SEARCH("[Enter Addt'l Fund Source 1]",D13)))</formula>
    </cfRule>
  </conditionalFormatting>
  <conditionalFormatting sqref="D14">
    <cfRule type="expression" dxfId="17" priority="13">
      <formula>AND($D$13="[Enter Addt'l Fund Source 1]",$D$14=0)</formula>
    </cfRule>
  </conditionalFormatting>
  <conditionalFormatting sqref="D7:F9">
    <cfRule type="expression" dxfId="16" priority="2">
      <formula>D$8=0</formula>
    </cfRule>
  </conditionalFormatting>
  <conditionalFormatting sqref="D9:F9">
    <cfRule type="expression" dxfId="15" priority="3">
      <formula>AND(D$8&lt;&gt;0,D$9="(enter amount)")</formula>
    </cfRule>
    <cfRule type="expression" dxfId="14" priority="5">
      <formula>D$8&lt;&gt;0</formula>
    </cfRule>
  </conditionalFormatting>
  <conditionalFormatting sqref="E13:H13">
    <cfRule type="containsText" dxfId="13" priority="11" operator="containsText" text="[Enter Addt'l Fund Source">
      <formula>NOT(ISERROR(SEARCH("[Enter Addt'l Fund Source",E13)))</formula>
    </cfRule>
  </conditionalFormatting>
  <conditionalFormatting sqref="E14:H14">
    <cfRule type="expression" dxfId="12" priority="14">
      <formula>AND(LEFT(E$13,6)&lt;&gt;"[Enter",E$14=0)</formula>
    </cfRule>
  </conditionalFormatting>
  <pageMargins left="0.7" right="0.7" top="0.75" bottom="0.75" header="0.3" footer="0.3"/>
  <pageSetup orientation="portrait" horizontalDpi="300" verticalDpi="300" r:id="rId1"/>
  <tableParts count="2">
    <tablePart r:id="rId2"/>
    <tablePart r:id="rId3"/>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663362-7B5F-4DBE-B743-DB8AF312D7F0}">
  <sheetPr>
    <tabColor rgb="FFAAD4F4"/>
  </sheetPr>
  <dimension ref="A1:H42"/>
  <sheetViews>
    <sheetView showGridLines="0" showRowColHeaders="0" workbookViewId="0">
      <selection activeCell="C13" sqref="C13"/>
    </sheetView>
  </sheetViews>
  <sheetFormatPr defaultRowHeight="15"/>
  <cols>
    <col min="1" max="1" width="2.7109375" customWidth="1"/>
    <col min="2" max="2" width="26" bestFit="1" customWidth="1"/>
    <col min="3" max="5" width="23.7109375" customWidth="1"/>
    <col min="6" max="6" width="2.7109375" hidden="1" customWidth="1"/>
    <col min="7" max="7" width="4" style="22" hidden="1" customWidth="1"/>
    <col min="8" max="8" width="2.7109375" customWidth="1"/>
  </cols>
  <sheetData>
    <row r="1" spans="1:8">
      <c r="A1" s="91" t="s">
        <v>110</v>
      </c>
      <c r="C1" s="91" t="s">
        <v>110</v>
      </c>
    </row>
    <row r="2" spans="1:8" ht="21">
      <c r="A2" s="91" t="s">
        <v>110</v>
      </c>
      <c r="B2" s="243" t="s">
        <v>797</v>
      </c>
      <c r="C2" s="244"/>
      <c r="D2" s="244"/>
      <c r="E2" s="245"/>
    </row>
    <row r="3" spans="1:8" ht="18" customHeight="1">
      <c r="A3" s="91" t="s">
        <v>110</v>
      </c>
      <c r="B3" s="301" t="s">
        <v>61</v>
      </c>
      <c r="C3" s="302"/>
      <c r="D3" s="302"/>
      <c r="E3" s="303"/>
    </row>
    <row r="4" spans="1:8">
      <c r="A4" s="91" t="s">
        <v>110</v>
      </c>
      <c r="C4" s="91" t="s">
        <v>110</v>
      </c>
    </row>
    <row r="5" spans="1:8" ht="18.75">
      <c r="A5" s="91" t="s">
        <v>110</v>
      </c>
      <c r="B5" s="280" t="s">
        <v>588</v>
      </c>
      <c r="C5" s="281"/>
      <c r="D5" s="281"/>
      <c r="E5" s="282"/>
    </row>
    <row r="6" spans="1:8" ht="48" customHeight="1">
      <c r="A6" s="91" t="s">
        <v>110</v>
      </c>
      <c r="B6" s="304" t="s">
        <v>796</v>
      </c>
      <c r="C6" s="284"/>
      <c r="D6" s="284"/>
      <c r="E6" s="285"/>
    </row>
    <row r="7" spans="1:8" ht="15.75">
      <c r="A7" s="91" t="s">
        <v>110</v>
      </c>
      <c r="B7" s="292" t="s">
        <v>801</v>
      </c>
      <c r="C7" s="293"/>
      <c r="D7" s="293"/>
      <c r="E7" s="294"/>
    </row>
    <row r="8" spans="1:8" ht="48" customHeight="1">
      <c r="A8" s="91" t="s">
        <v>110</v>
      </c>
      <c r="B8" s="295" t="s">
        <v>800</v>
      </c>
      <c r="C8" s="296"/>
      <c r="D8" s="296"/>
      <c r="E8" s="297"/>
    </row>
    <row r="9" spans="1:8" ht="66" customHeight="1">
      <c r="A9" s="91" t="s">
        <v>110</v>
      </c>
      <c r="B9" s="298" t="s">
        <v>798</v>
      </c>
      <c r="C9" s="299"/>
      <c r="D9" s="299"/>
      <c r="E9" s="300"/>
    </row>
    <row r="10" spans="1:8">
      <c r="A10" s="91" t="s">
        <v>110</v>
      </c>
      <c r="C10" s="189" t="s">
        <v>62</v>
      </c>
      <c r="D10" s="24" t="s">
        <v>63</v>
      </c>
      <c r="E10" s="24" t="s">
        <v>63</v>
      </c>
    </row>
    <row r="11" spans="1:8" s="3" customFormat="1" ht="18" customHeight="1">
      <c r="A11" s="91" t="s">
        <v>110</v>
      </c>
      <c r="B11" s="3" t="s">
        <v>64</v>
      </c>
      <c r="C11" s="27" t="s">
        <v>65</v>
      </c>
      <c r="D11" s="27" t="s">
        <v>66</v>
      </c>
      <c r="E11" s="27" t="s">
        <v>67</v>
      </c>
      <c r="F11"/>
      <c r="G11" s="69"/>
      <c r="H11"/>
    </row>
    <row r="12" spans="1:8">
      <c r="A12" s="91"/>
      <c r="B12" s="26" t="s">
        <v>68</v>
      </c>
      <c r="C12" s="20"/>
      <c r="D12" s="20"/>
      <c r="E12" s="21"/>
      <c r="G12" s="22">
        <f>COUNTIF($C$13,"")+COUNTIF($C$15:$C$16,"")</f>
        <v>3</v>
      </c>
    </row>
    <row r="13" spans="1:8" ht="30">
      <c r="B13" s="28" t="s">
        <v>562</v>
      </c>
      <c r="C13" s="32"/>
      <c r="D13" s="32"/>
      <c r="E13" s="32"/>
    </row>
    <row r="14" spans="1:8">
      <c r="B14" s="28" t="s">
        <v>69</v>
      </c>
      <c r="C14" s="9"/>
      <c r="D14" s="9"/>
      <c r="E14" s="9"/>
    </row>
    <row r="15" spans="1:8">
      <c r="B15" s="28" t="s">
        <v>70</v>
      </c>
      <c r="C15" s="9"/>
      <c r="D15" s="9"/>
      <c r="E15" s="9"/>
    </row>
    <row r="16" spans="1:8">
      <c r="B16" s="28" t="s">
        <v>71</v>
      </c>
      <c r="C16" s="9"/>
      <c r="D16" s="9"/>
      <c r="E16" s="9"/>
    </row>
    <row r="17" spans="2:7">
      <c r="B17" s="29" t="s">
        <v>90</v>
      </c>
      <c r="C17" s="25"/>
      <c r="D17" s="25"/>
      <c r="E17" s="30"/>
      <c r="G17" s="22">
        <f>COUNTIF($C$18:$C$22,"")</f>
        <v>5</v>
      </c>
    </row>
    <row r="18" spans="2:7">
      <c r="B18" s="31" t="s">
        <v>87</v>
      </c>
      <c r="C18" s="33"/>
      <c r="D18" s="33"/>
      <c r="E18" s="33"/>
    </row>
    <row r="19" spans="2:7">
      <c r="B19" s="31" t="s">
        <v>88</v>
      </c>
      <c r="C19" s="33"/>
      <c r="D19" s="33"/>
      <c r="E19" s="33"/>
    </row>
    <row r="20" spans="2:7">
      <c r="B20" s="31" t="s">
        <v>89</v>
      </c>
      <c r="C20" s="6"/>
      <c r="D20" s="6"/>
      <c r="E20" s="6"/>
    </row>
    <row r="21" spans="2:7">
      <c r="B21" s="31" t="s">
        <v>91</v>
      </c>
      <c r="C21" s="6"/>
      <c r="D21" s="6"/>
      <c r="E21" s="6"/>
    </row>
    <row r="22" spans="2:7">
      <c r="B22" s="31" t="s">
        <v>92</v>
      </c>
      <c r="C22" s="6"/>
      <c r="D22" s="6"/>
      <c r="E22" s="6"/>
    </row>
    <row r="23" spans="2:7">
      <c r="B23" s="31" t="s">
        <v>93</v>
      </c>
      <c r="C23" s="190">
        <f>IFERROR(C$22*C$20,"-")</f>
        <v>0</v>
      </c>
      <c r="D23" s="190">
        <f>IFERROR(D$22*D$20,"-")</f>
        <v>0</v>
      </c>
      <c r="E23" s="190">
        <f>IFERROR(E$22*E$20,"-")</f>
        <v>0</v>
      </c>
    </row>
    <row r="24" spans="2:7">
      <c r="B24" s="29" t="s">
        <v>561</v>
      </c>
      <c r="C24" s="25"/>
      <c r="D24" s="25"/>
      <c r="E24" s="30"/>
      <c r="G24" s="22">
        <f>COUNTIF($C$25:$C$38,"")</f>
        <v>14</v>
      </c>
    </row>
    <row r="25" spans="2:7">
      <c r="B25" s="31" t="s">
        <v>72</v>
      </c>
      <c r="C25" s="6"/>
      <c r="D25" s="6"/>
      <c r="E25" s="6"/>
    </row>
    <row r="26" spans="2:7">
      <c r="B26" s="31" t="s">
        <v>73</v>
      </c>
      <c r="C26" s="6"/>
      <c r="D26" s="6"/>
      <c r="E26" s="6"/>
    </row>
    <row r="27" spans="2:7">
      <c r="B27" s="31" t="s">
        <v>74</v>
      </c>
      <c r="C27" s="6"/>
      <c r="D27" s="6"/>
      <c r="E27" s="6"/>
    </row>
    <row r="28" spans="2:7">
      <c r="B28" s="31" t="s">
        <v>75</v>
      </c>
      <c r="C28" s="6"/>
      <c r="D28" s="6"/>
      <c r="E28" s="6"/>
    </row>
    <row r="29" spans="2:7">
      <c r="B29" s="31" t="s">
        <v>76</v>
      </c>
      <c r="C29" s="6"/>
      <c r="D29" s="6"/>
      <c r="E29" s="6"/>
    </row>
    <row r="30" spans="2:7">
      <c r="B30" s="31" t="s">
        <v>77</v>
      </c>
      <c r="C30" s="6"/>
      <c r="D30" s="6"/>
      <c r="E30" s="6"/>
    </row>
    <row r="31" spans="2:7">
      <c r="B31" s="31" t="s">
        <v>78</v>
      </c>
      <c r="C31" s="6"/>
      <c r="D31" s="6"/>
      <c r="E31" s="6"/>
    </row>
    <row r="32" spans="2:7">
      <c r="B32" s="31" t="s">
        <v>79</v>
      </c>
      <c r="C32" s="6"/>
      <c r="D32" s="6"/>
      <c r="E32" s="6"/>
    </row>
    <row r="33" spans="2:7">
      <c r="B33" s="31" t="s">
        <v>80</v>
      </c>
      <c r="C33" s="6"/>
      <c r="D33" s="6"/>
      <c r="E33" s="6"/>
    </row>
    <row r="34" spans="2:7">
      <c r="B34" s="31" t="s">
        <v>81</v>
      </c>
      <c r="C34" s="6"/>
      <c r="D34" s="6"/>
      <c r="E34" s="6"/>
    </row>
    <row r="35" spans="2:7">
      <c r="B35" s="31" t="s">
        <v>82</v>
      </c>
      <c r="C35" s="6"/>
      <c r="D35" s="6"/>
      <c r="E35" s="6"/>
    </row>
    <row r="36" spans="2:7">
      <c r="B36" s="31" t="s">
        <v>83</v>
      </c>
      <c r="C36" s="6"/>
      <c r="D36" s="6"/>
      <c r="E36" s="6"/>
    </row>
    <row r="37" spans="2:7">
      <c r="B37" s="31" t="s">
        <v>84</v>
      </c>
      <c r="C37" s="6"/>
      <c r="D37" s="6"/>
      <c r="E37" s="6"/>
    </row>
    <row r="38" spans="2:7">
      <c r="B38" s="31" t="s">
        <v>85</v>
      </c>
      <c r="C38" s="6"/>
      <c r="D38" s="6"/>
      <c r="E38" s="6"/>
    </row>
    <row r="39" spans="2:7">
      <c r="B39" s="31" t="s">
        <v>86</v>
      </c>
      <c r="C39" s="190">
        <f>SUM(C$25:C$38)</f>
        <v>0</v>
      </c>
      <c r="D39" s="190">
        <f>SUM(D$25:D$38)</f>
        <v>0</v>
      </c>
      <c r="E39" s="190">
        <f>SUM(E$25:E$38)</f>
        <v>0</v>
      </c>
    </row>
    <row r="40" spans="2:7">
      <c r="B40" s="29" t="s">
        <v>778</v>
      </c>
      <c r="C40" s="25"/>
      <c r="D40" s="25"/>
      <c r="E40" s="30"/>
      <c r="G40" s="22">
        <f>COUNTIF($C$41:$C$42,"(select)")</f>
        <v>2</v>
      </c>
    </row>
    <row r="41" spans="2:7">
      <c r="B41" s="31" t="s">
        <v>94</v>
      </c>
      <c r="C41" s="6" t="s">
        <v>13</v>
      </c>
      <c r="D41" s="6" t="s">
        <v>13</v>
      </c>
      <c r="E41" s="6" t="s">
        <v>13</v>
      </c>
    </row>
    <row r="42" spans="2:7">
      <c r="B42" s="31" t="s">
        <v>97</v>
      </c>
      <c r="C42" s="6" t="s">
        <v>13</v>
      </c>
      <c r="D42" s="6" t="s">
        <v>13</v>
      </c>
      <c r="E42" s="6" t="s">
        <v>13</v>
      </c>
    </row>
  </sheetData>
  <sheetProtection algorithmName="SHA-512" hashValue="Jf6nmkPnemvXh5eaTZbu4/Q3f59j26fmeBzxyQxWhLhoVQsYRrWfO4rQRFTX52NBn989kqQzP/B2MTEgtS6SvQ==" saltValue="UrSmQ2kmLC/xhiJZFAiPhg==" spinCount="100000" sheet="1" objects="1" scenarios="1" formatRows="0"/>
  <mergeCells count="7">
    <mergeCell ref="B7:E7"/>
    <mergeCell ref="B8:E8"/>
    <mergeCell ref="B9:E9"/>
    <mergeCell ref="B2:E2"/>
    <mergeCell ref="B3:E3"/>
    <mergeCell ref="B5:E5"/>
    <mergeCell ref="B6:E6"/>
  </mergeCells>
  <phoneticPr fontId="43" type="noConversion"/>
  <conditionalFormatting sqref="C13 C15:C16 C18:C22">
    <cfRule type="containsBlanks" dxfId="11" priority="3">
      <formula>LEN(TRIM(C13))=0</formula>
    </cfRule>
  </conditionalFormatting>
  <conditionalFormatting sqref="C25:C38">
    <cfRule type="expression" dxfId="10" priority="4">
      <formula>$C$39=0</formula>
    </cfRule>
  </conditionalFormatting>
  <conditionalFormatting sqref="C41:C42">
    <cfRule type="cellIs" dxfId="9" priority="6" operator="equal">
      <formula>"(select)"</formula>
    </cfRule>
  </conditionalFormatting>
  <conditionalFormatting sqref="C41:E42">
    <cfRule type="cellIs" dxfId="8" priority="8" operator="equal">
      <formula>"Yes"</formula>
    </cfRule>
  </conditionalFormatting>
  <conditionalFormatting sqref="D41:E42">
    <cfRule type="cellIs" dxfId="7" priority="9" operator="equal">
      <formula>"(select)"</formula>
    </cfRule>
  </conditionalFormatting>
  <pageMargins left="0.7" right="0.7" top="0.75" bottom="0.75" header="0.3" footer="0.3"/>
  <pageSetup orientation="portrait" horizontalDpi="300" verticalDpi="300" r:id="rId1"/>
  <tableParts count="1">
    <tablePart r:id="rId2"/>
  </tableParts>
  <extLst>
    <ext xmlns:x14="http://schemas.microsoft.com/office/spreadsheetml/2009/9/main" uri="{CCE6A557-97BC-4b89-ADB6-D9C93CAAB3DF}">
      <x14:dataValidations xmlns:xm="http://schemas.microsoft.com/office/excel/2006/main" count="1">
        <x14:dataValidation type="list" allowBlank="1" showInputMessage="1" showErrorMessage="1" xr:uid="{4E40BB3F-5876-4EE3-AEF9-6B9C2D6C10A6}">
          <x14:formula1>
            <xm:f>Dropdowns!$F$11:$F$13</xm:f>
          </x14:formula1>
          <xm:sqref>C41:E42</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F4C34C-F9CC-4344-8B98-FC6480B279AE}">
  <sheetPr>
    <tabColor rgb="FFAAD4F4"/>
  </sheetPr>
  <dimension ref="A1:B20"/>
  <sheetViews>
    <sheetView showGridLines="0" showRowColHeaders="0" workbookViewId="0">
      <selection activeCell="B20" sqref="B20"/>
    </sheetView>
  </sheetViews>
  <sheetFormatPr defaultRowHeight="15"/>
  <cols>
    <col min="1" max="1" width="2.7109375" customWidth="1"/>
    <col min="2" max="2" width="147.42578125" customWidth="1"/>
  </cols>
  <sheetData>
    <row r="1" spans="1:2">
      <c r="A1" s="91" t="s">
        <v>110</v>
      </c>
      <c r="B1" s="91" t="s">
        <v>110</v>
      </c>
    </row>
    <row r="2" spans="1:2" ht="21">
      <c r="A2" s="91" t="s">
        <v>110</v>
      </c>
      <c r="B2" s="58" t="s">
        <v>765</v>
      </c>
    </row>
    <row r="3" spans="1:2" ht="18" customHeight="1">
      <c r="A3" s="91" t="s">
        <v>110</v>
      </c>
      <c r="B3" s="165" t="s">
        <v>491</v>
      </c>
    </row>
    <row r="4" spans="1:2">
      <c r="A4" s="91" t="s">
        <v>110</v>
      </c>
      <c r="B4" s="91" t="s">
        <v>110</v>
      </c>
    </row>
    <row r="5" spans="1:2" ht="18.75">
      <c r="A5" s="91" t="s">
        <v>110</v>
      </c>
      <c r="B5" s="46" t="s">
        <v>589</v>
      </c>
    </row>
    <row r="6" spans="1:2" ht="33" customHeight="1">
      <c r="A6" s="91" t="s">
        <v>110</v>
      </c>
      <c r="B6" s="59" t="s">
        <v>701</v>
      </c>
    </row>
    <row r="7" spans="1:2" ht="18" customHeight="1">
      <c r="A7" s="91" t="s">
        <v>110</v>
      </c>
      <c r="B7" s="61" t="s">
        <v>702</v>
      </c>
    </row>
    <row r="8" spans="1:2" ht="18" customHeight="1">
      <c r="A8" s="91" t="s">
        <v>110</v>
      </c>
      <c r="B8" s="61" t="s">
        <v>703</v>
      </c>
    </row>
    <row r="9" spans="1:2" ht="33" customHeight="1">
      <c r="A9" s="91" t="s">
        <v>110</v>
      </c>
      <c r="B9" s="61" t="s">
        <v>704</v>
      </c>
    </row>
    <row r="10" spans="1:2" ht="33" customHeight="1">
      <c r="A10" s="91" t="s">
        <v>110</v>
      </c>
      <c r="B10" s="60" t="s">
        <v>705</v>
      </c>
    </row>
    <row r="11" spans="1:2" ht="33" customHeight="1">
      <c r="A11" s="91" t="s">
        <v>110</v>
      </c>
      <c r="B11" s="62" t="s">
        <v>706</v>
      </c>
    </row>
    <row r="12" spans="1:2">
      <c r="A12" s="91" t="s">
        <v>110</v>
      </c>
      <c r="B12" s="91" t="s">
        <v>110</v>
      </c>
    </row>
    <row r="13" spans="1:2" ht="18.75">
      <c r="A13" s="91" t="s">
        <v>110</v>
      </c>
      <c r="B13" s="46" t="s">
        <v>590</v>
      </c>
    </row>
    <row r="14" spans="1:2">
      <c r="A14" s="91" t="s">
        <v>110</v>
      </c>
      <c r="B14" s="63" t="s">
        <v>492</v>
      </c>
    </row>
    <row r="15" spans="1:2" ht="18" customHeight="1">
      <c r="A15" s="91" t="s">
        <v>110</v>
      </c>
      <c r="B15" s="60" t="s">
        <v>493</v>
      </c>
    </row>
    <row r="16" spans="1:2" ht="33" customHeight="1">
      <c r="A16" s="91" t="s">
        <v>110</v>
      </c>
      <c r="B16" s="64" t="s">
        <v>803</v>
      </c>
    </row>
    <row r="17" spans="1:2">
      <c r="A17" s="91" t="s">
        <v>110</v>
      </c>
      <c r="B17" s="91" t="s">
        <v>110</v>
      </c>
    </row>
    <row r="18" spans="1:2" ht="18.75">
      <c r="A18" s="91" t="s">
        <v>110</v>
      </c>
      <c r="B18" s="46" t="s">
        <v>707</v>
      </c>
    </row>
    <row r="19" spans="1:2" ht="45">
      <c r="A19" s="91" t="s">
        <v>110</v>
      </c>
      <c r="B19" s="47" t="s">
        <v>712</v>
      </c>
    </row>
    <row r="20" spans="1:2" ht="165" customHeight="1">
      <c r="A20" s="91" t="s">
        <v>110</v>
      </c>
      <c r="B20" s="75" t="s">
        <v>1</v>
      </c>
    </row>
  </sheetData>
  <sheetProtection algorithmName="SHA-512" hashValue="AEkKKcCKyeBsnnch1xwzdusoi2Y5rjcTXGnRBrBYyII0nftsDAuYi9w/Czf3vNRBFvAwZD8bYClxq4Ime6wJ1g==" saltValue="xliRBcZF6JNtQgFF7cIvFg==" spinCount="100000" sheet="1" objects="1" scenarios="1" formatRows="0"/>
  <conditionalFormatting sqref="B20">
    <cfRule type="containsText" dxfId="6" priority="2" operator="containsText" text=" - REQUIRED)">
      <formula>NOT(ISERROR(SEARCH(" - REQUIRED)",B20)))</formula>
    </cfRule>
  </conditionalFormatting>
  <hyperlinks>
    <hyperlink ref="B9" r:id="rId1" location=":~:text=327.185%20Application%20requirements%20to%20receive%20grants" display="➜ Student Investment Account Plan: Developed under ORS 327.185, this plan outlines strategies for using Student Investment Account grants to boost educational outcomes." xr:uid="{B1DD17AC-207D-4244-A681-EB9F7DB435BD}"/>
    <hyperlink ref="B7" r:id="rId2" location=":~:text=327.831%20Eligibility%20for%20grants%3B%20application%20requirements" display="➜ Early Literacy Success Plan: Established under ORS 327.831, this plan targets foundational literacy skills to enhance early academic success through the Early Literacy Success School Grant program." xr:uid="{AE71A9AA-D351-4911-BFF2-E04D40B1CB03}"/>
    <hyperlink ref="B8" r:id="rId3" location=":~:text=327.883%20Rules%20for%20eligibility%20requirements%2C%20biennial%20plan%20guidelines" display="➜ High School Graduation and College and Career Readiness Plan: Formulated under ORS 327.883, this strategy supports the transition to post-secondary paths, aligning with the High School Graduation and College and Career Readiness Act." xr:uid="{F3B76152-0064-4805-B16D-448C58B7C39E}"/>
    <hyperlink ref="B3" r:id="rId4" xr:uid="{A4DE4DA0-C650-4307-A96E-E15608E47631}"/>
  </hyperlinks>
  <pageMargins left="0.7" right="0.7" top="0.75" bottom="0.75" header="0.3" footer="0.3"/>
  <pageSetup orientation="portrait" horizontalDpi="300" verticalDpi="300" r:id="rId5"/>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B7448D-5B24-4D3F-B422-C06E0F658E25}">
  <sheetPr>
    <tabColor rgb="FFAAD4F4"/>
  </sheetPr>
  <dimension ref="A1:E55"/>
  <sheetViews>
    <sheetView showGridLines="0" showRowColHeaders="0" workbookViewId="0">
      <selection activeCell="B46" sqref="B46:C46"/>
    </sheetView>
  </sheetViews>
  <sheetFormatPr defaultRowHeight="15"/>
  <cols>
    <col min="1" max="1" width="2.7109375" customWidth="1"/>
    <col min="2" max="2" width="5" customWidth="1"/>
    <col min="3" max="3" width="98.28515625" customWidth="1"/>
  </cols>
  <sheetData>
    <row r="1" spans="1:3">
      <c r="A1" s="91" t="s">
        <v>110</v>
      </c>
      <c r="C1" s="91" t="s">
        <v>110</v>
      </c>
    </row>
    <row r="2" spans="1:3" ht="21">
      <c r="A2" s="91" t="s">
        <v>110</v>
      </c>
      <c r="B2" s="243" t="s">
        <v>764</v>
      </c>
      <c r="C2" s="245"/>
    </row>
    <row r="3" spans="1:3" ht="17.25" customHeight="1">
      <c r="A3" s="91" t="s">
        <v>110</v>
      </c>
      <c r="B3" s="249" t="s">
        <v>476</v>
      </c>
      <c r="C3" s="251"/>
    </row>
    <row r="4" spans="1:3">
      <c r="A4" s="91" t="s">
        <v>110</v>
      </c>
      <c r="C4" s="91" t="s">
        <v>110</v>
      </c>
    </row>
    <row r="5" spans="1:3" ht="18.75">
      <c r="A5" s="91" t="s">
        <v>110</v>
      </c>
      <c r="B5" s="280" t="s">
        <v>591</v>
      </c>
      <c r="C5" s="276"/>
    </row>
    <row r="6" spans="1:3" ht="18" customHeight="1">
      <c r="A6" s="91" t="s">
        <v>110</v>
      </c>
      <c r="B6" s="311" t="s">
        <v>490</v>
      </c>
      <c r="C6" s="312"/>
    </row>
    <row r="7" spans="1:3" ht="33" customHeight="1">
      <c r="A7" s="91" t="s">
        <v>110</v>
      </c>
      <c r="B7" s="50" t="s">
        <v>98</v>
      </c>
      <c r="C7" s="51" t="s">
        <v>754</v>
      </c>
    </row>
    <row r="8" spans="1:3" ht="48" customHeight="1">
      <c r="A8" s="91" t="s">
        <v>110</v>
      </c>
      <c r="B8" s="50" t="s">
        <v>98</v>
      </c>
      <c r="C8" s="183" t="s">
        <v>791</v>
      </c>
    </row>
    <row r="9" spans="1:3" ht="48" customHeight="1">
      <c r="A9" s="91" t="s">
        <v>110</v>
      </c>
      <c r="B9" s="50" t="s">
        <v>98</v>
      </c>
      <c r="C9" s="183" t="s">
        <v>792</v>
      </c>
    </row>
    <row r="10" spans="1:3" ht="33" customHeight="1">
      <c r="A10" s="91" t="s">
        <v>110</v>
      </c>
      <c r="B10" s="50" t="s">
        <v>98</v>
      </c>
      <c r="C10" s="51" t="s">
        <v>793</v>
      </c>
    </row>
    <row r="11" spans="1:3" ht="33" customHeight="1">
      <c r="A11" s="91" t="s">
        <v>110</v>
      </c>
      <c r="B11" s="50" t="s">
        <v>98</v>
      </c>
      <c r="C11" s="51" t="s">
        <v>795</v>
      </c>
    </row>
    <row r="12" spans="1:3" ht="48" customHeight="1">
      <c r="A12" s="91" t="s">
        <v>110</v>
      </c>
      <c r="B12" s="50" t="s">
        <v>98</v>
      </c>
      <c r="C12" s="51" t="s">
        <v>794</v>
      </c>
    </row>
    <row r="13" spans="1:3" ht="33" customHeight="1">
      <c r="A13" s="91" t="s">
        <v>110</v>
      </c>
      <c r="B13" s="50" t="s">
        <v>98</v>
      </c>
      <c r="C13" s="51" t="s">
        <v>755</v>
      </c>
    </row>
    <row r="14" spans="1:3" ht="33" customHeight="1">
      <c r="A14" s="91" t="s">
        <v>110</v>
      </c>
      <c r="B14" s="50" t="s">
        <v>98</v>
      </c>
      <c r="C14" s="51" t="s">
        <v>489</v>
      </c>
    </row>
    <row r="15" spans="1:3" ht="48" customHeight="1">
      <c r="A15" s="91" t="s">
        <v>110</v>
      </c>
      <c r="B15" s="50" t="s">
        <v>98</v>
      </c>
      <c r="C15" s="51" t="s">
        <v>486</v>
      </c>
    </row>
    <row r="16" spans="1:3" ht="48" customHeight="1">
      <c r="A16" s="91" t="s">
        <v>110</v>
      </c>
      <c r="B16" s="50" t="s">
        <v>98</v>
      </c>
      <c r="C16" s="51" t="s">
        <v>488</v>
      </c>
    </row>
    <row r="17" spans="1:5" ht="33" customHeight="1">
      <c r="A17" s="91" t="s">
        <v>110</v>
      </c>
      <c r="B17" s="50" t="s">
        <v>98</v>
      </c>
      <c r="C17" s="51" t="s">
        <v>487</v>
      </c>
    </row>
    <row r="18" spans="1:5" ht="15" customHeight="1">
      <c r="A18" s="91" t="s">
        <v>110</v>
      </c>
      <c r="B18" s="307" t="s">
        <v>481</v>
      </c>
      <c r="C18" s="308"/>
    </row>
    <row r="19" spans="1:5" ht="18" customHeight="1">
      <c r="A19" s="91" t="s">
        <v>110</v>
      </c>
      <c r="B19" s="307" t="s">
        <v>484</v>
      </c>
      <c r="C19" s="308"/>
    </row>
    <row r="20" spans="1:5" ht="21" customHeight="1">
      <c r="A20" s="91" t="s">
        <v>110</v>
      </c>
      <c r="B20" s="309" t="s">
        <v>483</v>
      </c>
      <c r="C20" s="310"/>
    </row>
    <row r="21" spans="1:5">
      <c r="A21" s="91" t="s">
        <v>110</v>
      </c>
      <c r="C21" s="91" t="s">
        <v>110</v>
      </c>
    </row>
    <row r="22" spans="1:5" ht="18.75" customHeight="1">
      <c r="A22" s="91" t="s">
        <v>110</v>
      </c>
      <c r="B22" s="280" t="s">
        <v>592</v>
      </c>
      <c r="C22" s="276"/>
    </row>
    <row r="23" spans="1:5" ht="15.75">
      <c r="A23" s="91" t="s">
        <v>110</v>
      </c>
      <c r="B23" s="305" t="s">
        <v>756</v>
      </c>
      <c r="C23" s="306"/>
    </row>
    <row r="24" spans="1:5" ht="18" customHeight="1">
      <c r="A24" s="91" t="s">
        <v>110</v>
      </c>
      <c r="B24" s="313" t="s">
        <v>480</v>
      </c>
      <c r="C24" s="314"/>
    </row>
    <row r="25" spans="1:5" s="53" customFormat="1" ht="18" customHeight="1">
      <c r="A25" s="91" t="s">
        <v>110</v>
      </c>
      <c r="B25" s="50" t="s">
        <v>98</v>
      </c>
      <c r="C25" s="52" t="s">
        <v>99</v>
      </c>
      <c r="D25"/>
      <c r="E25" s="23"/>
    </row>
    <row r="26" spans="1:5" s="53" customFormat="1" ht="18" customHeight="1">
      <c r="A26" s="91" t="s">
        <v>110</v>
      </c>
      <c r="B26" s="54" t="s">
        <v>100</v>
      </c>
      <c r="C26" s="55" t="s">
        <v>101</v>
      </c>
      <c r="D26"/>
      <c r="E26" s="23"/>
    </row>
    <row r="27" spans="1:5" s="53" customFormat="1" ht="18" customHeight="1">
      <c r="A27" s="91" t="s">
        <v>110</v>
      </c>
      <c r="B27" s="54" t="s">
        <v>100</v>
      </c>
      <c r="C27" s="55" t="s">
        <v>485</v>
      </c>
      <c r="D27"/>
      <c r="E27" s="23"/>
    </row>
    <row r="28" spans="1:5" s="53" customFormat="1" ht="18" customHeight="1">
      <c r="A28" s="91" t="s">
        <v>110</v>
      </c>
      <c r="B28" s="54" t="s">
        <v>100</v>
      </c>
      <c r="C28" s="55" t="s">
        <v>102</v>
      </c>
      <c r="D28" s="56"/>
      <c r="E28" s="23"/>
    </row>
    <row r="29" spans="1:5" s="53" customFormat="1" ht="18" customHeight="1">
      <c r="A29" s="91" t="s">
        <v>110</v>
      </c>
      <c r="B29" s="54" t="s">
        <v>100</v>
      </c>
      <c r="C29" s="55" t="s">
        <v>103</v>
      </c>
      <c r="D29" s="56"/>
      <c r="E29" s="23"/>
    </row>
    <row r="30" spans="1:5" s="53" customFormat="1" ht="18" customHeight="1">
      <c r="A30" s="91" t="s">
        <v>110</v>
      </c>
      <c r="B30" s="54" t="s">
        <v>100</v>
      </c>
      <c r="C30" s="55" t="s">
        <v>104</v>
      </c>
      <c r="D30" s="56"/>
      <c r="E30" s="23"/>
    </row>
    <row r="31" spans="1:5" s="53" customFormat="1" ht="18" customHeight="1">
      <c r="A31" s="91" t="s">
        <v>110</v>
      </c>
      <c r="B31" s="50" t="s">
        <v>98</v>
      </c>
      <c r="C31" s="51" t="s">
        <v>105</v>
      </c>
      <c r="D31" s="56"/>
      <c r="E31" s="23"/>
    </row>
    <row r="32" spans="1:5" s="53" customFormat="1" ht="18" customHeight="1">
      <c r="A32" s="91" t="s">
        <v>110</v>
      </c>
      <c r="B32" s="54" t="s">
        <v>100</v>
      </c>
      <c r="C32" s="55" t="s">
        <v>106</v>
      </c>
      <c r="D32" s="56"/>
      <c r="E32" s="23"/>
    </row>
    <row r="33" spans="1:5" s="53" customFormat="1" ht="18" customHeight="1">
      <c r="A33" s="91" t="s">
        <v>110</v>
      </c>
      <c r="B33" s="54" t="s">
        <v>100</v>
      </c>
      <c r="C33" s="55" t="s">
        <v>107</v>
      </c>
      <c r="D33" s="56"/>
      <c r="E33" s="23"/>
    </row>
    <row r="34" spans="1:5" s="53" customFormat="1" ht="33" customHeight="1">
      <c r="A34" s="91" t="s">
        <v>110</v>
      </c>
      <c r="B34" s="54" t="s">
        <v>100</v>
      </c>
      <c r="C34" s="55" t="s">
        <v>757</v>
      </c>
      <c r="D34" s="56"/>
      <c r="E34" s="23"/>
    </row>
    <row r="35" spans="1:5" s="53" customFormat="1" ht="18" customHeight="1">
      <c r="A35" s="91" t="s">
        <v>110</v>
      </c>
      <c r="B35" s="54" t="s">
        <v>100</v>
      </c>
      <c r="C35" s="55" t="s">
        <v>478</v>
      </c>
      <c r="D35" s="56"/>
      <c r="E35" s="23"/>
    </row>
    <row r="36" spans="1:5" s="53" customFormat="1" ht="33" customHeight="1">
      <c r="A36" s="91" t="s">
        <v>110</v>
      </c>
      <c r="B36" s="54" t="s">
        <v>100</v>
      </c>
      <c r="C36" s="55" t="s">
        <v>477</v>
      </c>
      <c r="D36" s="56"/>
      <c r="E36" s="23"/>
    </row>
    <row r="37" spans="1:5" s="53" customFormat="1" ht="18" customHeight="1">
      <c r="A37" s="91" t="s">
        <v>110</v>
      </c>
      <c r="B37" s="54" t="s">
        <v>100</v>
      </c>
      <c r="C37" s="55" t="s">
        <v>479</v>
      </c>
      <c r="D37" s="56"/>
      <c r="E37" s="23"/>
    </row>
    <row r="38" spans="1:5" s="53" customFormat="1" ht="33" customHeight="1">
      <c r="A38" s="91" t="s">
        <v>110</v>
      </c>
      <c r="B38" s="50" t="s">
        <v>98</v>
      </c>
      <c r="C38" s="51" t="s">
        <v>758</v>
      </c>
      <c r="D38" s="56"/>
      <c r="E38" s="23"/>
    </row>
    <row r="39" spans="1:5" s="53" customFormat="1" ht="18" customHeight="1">
      <c r="A39" s="91" t="s">
        <v>110</v>
      </c>
      <c r="B39" s="50" t="s">
        <v>98</v>
      </c>
      <c r="C39" s="51" t="s">
        <v>108</v>
      </c>
      <c r="D39" s="56"/>
      <c r="E39" s="23"/>
    </row>
    <row r="40" spans="1:5" s="53" customFormat="1" ht="18" customHeight="1">
      <c r="A40" s="91" t="s">
        <v>110</v>
      </c>
      <c r="B40" s="50" t="s">
        <v>98</v>
      </c>
      <c r="C40" s="51" t="s">
        <v>109</v>
      </c>
      <c r="D40" s="56"/>
      <c r="E40" s="23"/>
    </row>
    <row r="41" spans="1:5" s="53" customFormat="1" ht="18" customHeight="1">
      <c r="A41" s="91" t="s">
        <v>110</v>
      </c>
      <c r="B41" s="50" t="s">
        <v>98</v>
      </c>
      <c r="C41" s="51" t="s">
        <v>759</v>
      </c>
      <c r="D41" s="56"/>
      <c r="E41" s="23"/>
    </row>
    <row r="42" spans="1:5" s="53" customFormat="1" ht="33" customHeight="1">
      <c r="A42" s="91" t="s">
        <v>110</v>
      </c>
      <c r="B42" s="50" t="s">
        <v>98</v>
      </c>
      <c r="C42" s="51" t="s">
        <v>760</v>
      </c>
      <c r="D42" s="56"/>
      <c r="E42" s="23"/>
    </row>
    <row r="43" spans="1:5" ht="18" customHeight="1">
      <c r="A43" s="91" t="s">
        <v>110</v>
      </c>
      <c r="B43" s="50" t="s">
        <v>98</v>
      </c>
      <c r="C43" s="51" t="s">
        <v>761</v>
      </c>
    </row>
    <row r="44" spans="1:5" ht="15.75">
      <c r="A44" s="91" t="s">
        <v>110</v>
      </c>
      <c r="B44" s="307" t="s">
        <v>481</v>
      </c>
      <c r="C44" s="308"/>
    </row>
    <row r="45" spans="1:5" ht="18" customHeight="1">
      <c r="A45" s="91" t="s">
        <v>110</v>
      </c>
      <c r="B45" s="307" t="s">
        <v>482</v>
      </c>
      <c r="C45" s="308"/>
    </row>
    <row r="46" spans="1:5" ht="21" customHeight="1">
      <c r="A46" s="91" t="s">
        <v>110</v>
      </c>
      <c r="B46" s="309" t="s">
        <v>483</v>
      </c>
      <c r="C46" s="310"/>
    </row>
    <row r="55" ht="21" customHeight="1"/>
  </sheetData>
  <sheetProtection algorithmName="SHA-512" hashValue="+5aRZirzEC9hwCo9CxfIb+KpTi9FHRO6Rnqkl9skPfE8CLvP40haGCQ3VroWxNKDUE+Wvuu7pX87zooyQKxlBg==" saltValue="3jccXvnwqhWYqI0gIdC+tQ==" spinCount="100000" sheet="1" objects="1" scenarios="1"/>
  <mergeCells count="13">
    <mergeCell ref="B46:C46"/>
    <mergeCell ref="B45:C45"/>
    <mergeCell ref="B5:C5"/>
    <mergeCell ref="B6:C6"/>
    <mergeCell ref="B18:C18"/>
    <mergeCell ref="B24:C24"/>
    <mergeCell ref="B44:C44"/>
    <mergeCell ref="B2:C2"/>
    <mergeCell ref="B3:C3"/>
    <mergeCell ref="B22:C22"/>
    <mergeCell ref="B23:C23"/>
    <mergeCell ref="B19:C19"/>
    <mergeCell ref="B20:C20"/>
  </mergeCells>
  <phoneticPr fontId="43" type="noConversion"/>
  <conditionalFormatting sqref="B20:C20">
    <cfRule type="containsText" dxfId="5" priority="2" operator="containsText" text=" - REQUIRED)">
      <formula>NOT(ISERROR(SEARCH(" - REQUIRED)",B20)))</formula>
    </cfRule>
  </conditionalFormatting>
  <conditionalFormatting sqref="B46:C46">
    <cfRule type="containsText" dxfId="4" priority="3" operator="containsText" text=" - REQUIRED)">
      <formula>NOT(ISERROR(SEARCH(" - REQUIRED)",B46)))</formula>
    </cfRule>
  </conditionalFormatting>
  <pageMargins left="0.7" right="0.7" top="0.75" bottom="0.75" header="0.3" footer="0.3"/>
  <pageSetup orientation="portrait" horizontalDpi="300" verticalDpi="30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8AD634F791A68E448BB12BA2A972606E" ma:contentTypeVersion="9" ma:contentTypeDescription="Create a new document." ma:contentTypeScope="" ma:versionID="4a28d3a6c841c990b00a279ff2874a0a">
  <xsd:schema xmlns:xsd="http://www.w3.org/2001/XMLSchema" xmlns:xs="http://www.w3.org/2001/XMLSchema" xmlns:p="http://schemas.microsoft.com/office/2006/metadata/properties" xmlns:ns1="http://schemas.microsoft.com/sharepoint/v3" xmlns:ns2="edb5ef48-5285-463e-a2b9-308f2d437c3d" xmlns:ns3="54031767-dd6d-417c-ab73-583408f47564" targetNamespace="http://schemas.microsoft.com/office/2006/metadata/properties" ma:root="true" ma:fieldsID="3a1546a14cda2ed46116909da332764f" ns1:_="" ns2:_="" ns3:_="">
    <xsd:import namespace="http://schemas.microsoft.com/sharepoint/v3"/>
    <xsd:import namespace="edb5ef48-5285-463e-a2b9-308f2d437c3d"/>
    <xsd:import namespace="54031767-dd6d-417c-ab73-583408f47564"/>
    <xsd:element name="properties">
      <xsd:complexType>
        <xsd:sequence>
          <xsd:element name="documentManagement">
            <xsd:complexType>
              <xsd:all>
                <xsd:element ref="ns1:PublishingStartDate" minOccurs="0"/>
                <xsd:element ref="ns1:PublishingExpirationDate" minOccurs="0"/>
                <xsd:element ref="ns2:Estimated_x0020_Creation_x0020_Date" minOccurs="0"/>
                <xsd:element ref="ns2:Remediation_x0020_Date" minOccurs="0"/>
                <xsd:element ref="ns2:Priority" minOccurs="0"/>
                <xsd:element ref="ns3: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4" nillable="true" ma:displayName="Scheduling Start Date" ma:description="Scheduling Start Date is a site column created by the Publishing feature. It is used to specify the date and time on which this page will first appear to site visitors." ma:hidden="true" ma:internalName="PublishingStartDate">
      <xsd:simpleType>
        <xsd:restriction base="dms:Unknown"/>
      </xsd:simpleType>
    </xsd:element>
    <xsd:element name="PublishingExpirationDate" ma:index="5" nillable="true" ma:displayName="Scheduling End Date" ma:description="Scheduling End Date is a site column created by the Publishing feature. It is used to specify the date and time on which this page will no longer appear to site visitors." ma:hidden="true"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db5ef48-5285-463e-a2b9-308f2d437c3d" elementFormDefault="qualified">
    <xsd:import namespace="http://schemas.microsoft.com/office/2006/documentManagement/types"/>
    <xsd:import namespace="http://schemas.microsoft.com/office/infopath/2007/PartnerControls"/>
    <xsd:element name="Estimated_x0020_Creation_x0020_Date" ma:index="6" nillable="true" ma:displayName="Estimated Creation Date" ma:format="DateOnly" ma:internalName="Estimated_x0020_Creation_x0020_Date" ma:readOnly="false">
      <xsd:simpleType>
        <xsd:restriction base="dms:DateTime"/>
      </xsd:simpleType>
    </xsd:element>
    <xsd:element name="Remediation_x0020_Date" ma:index="7" nillable="true" ma:displayName="Remediation Date" ma:default="[today]" ma:format="DateOnly" ma:internalName="Remediation_x0020_Date" ma:readOnly="false">
      <xsd:simpleType>
        <xsd:restriction base="dms:DateTime"/>
      </xsd:simpleType>
    </xsd:element>
    <xsd:element name="Priority" ma:index="8" nillable="true" ma:displayName="Priority" ma:default="New" ma:description="What Priority Level Is This Document?" ma:format="RadioButtons" ma:internalName="Priority" ma:readOnly="false">
      <xsd:simpleType>
        <xsd:restriction base="dms:Choice">
          <xsd:enumeration value="New"/>
          <xsd:enumeration value="Legacy"/>
          <xsd:enumeration value="Tier 1"/>
          <xsd:enumeration value="Tier 2"/>
          <xsd:enumeration value="Tier 3"/>
        </xsd:restriction>
      </xsd:simpleType>
    </xsd:element>
  </xsd:schema>
  <xsd:schema xmlns:xsd="http://www.w3.org/2001/XMLSchema" xmlns:xs="http://www.w3.org/2001/XMLSchema" xmlns:dms="http://schemas.microsoft.com/office/2006/documentManagement/types" xmlns:pc="http://schemas.microsoft.com/office/infopath/2007/PartnerControls" targetNamespace="54031767-dd6d-417c-ab73-583408f47564" elementFormDefault="qualified">
    <xsd:import namespace="http://schemas.microsoft.com/office/2006/documentManagement/types"/>
    <xsd:import namespace="http://schemas.microsoft.com/office/infopath/2007/PartnerControls"/>
    <xsd:element name="SharedWithUsers" ma:index="1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9" ma:displayName="Content Typ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Estimated_x0020_Creation_x0020_Date xmlns="edb5ef48-5285-463e-a2b9-308f2d437c3d" xsi:nil="true"/>
    <Remediation_x0020_Date xmlns="edb5ef48-5285-463e-a2b9-308f2d437c3d">2025-05-12T22:39:27+00:00</Remediation_x0020_Date>
    <Priority xmlns="edb5ef48-5285-463e-a2b9-308f2d437c3d">New</Priority>
    <PublishingExpirationDate xmlns="http://schemas.microsoft.com/sharepoint/v3" xsi:nil="true"/>
    <PublishingStartDate xmlns="http://schemas.microsoft.com/sharepoint/v3" xsi:nil="true"/>
  </documentManagement>
</p:properties>
</file>

<file path=customXml/itemProps1.xml><?xml version="1.0" encoding="utf-8"?>
<ds:datastoreItem xmlns:ds="http://schemas.openxmlformats.org/officeDocument/2006/customXml" ds:itemID="{F43F483D-306C-43B1-AA67-64DE6663225C}"/>
</file>

<file path=customXml/itemProps2.xml><?xml version="1.0" encoding="utf-8"?>
<ds:datastoreItem xmlns:ds="http://schemas.openxmlformats.org/officeDocument/2006/customXml" ds:itemID="{298F1D97-1FB8-4D04-B33F-1853C4CF16CF}"/>
</file>

<file path=customXml/itemProps3.xml><?xml version="1.0" encoding="utf-8"?>
<ds:datastoreItem xmlns:ds="http://schemas.openxmlformats.org/officeDocument/2006/customXml" ds:itemID="{43431BE6-4E9A-4EA6-A4F3-3EF455138B55}"/>
</file>

<file path=docMetadata/LabelInfo.xml><?xml version="1.0" encoding="utf-8"?>
<clbl:labelList xmlns:clbl="http://schemas.microsoft.com/office/2020/mipLabelMetadata">
  <clbl:label id="{7730ea53-6f5e-4160-81a5-992a9105450a}" enabled="1" method="Standard" siteId="{b4f51418-b269-49a2-935a-fa54bf584fc8}"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12</vt:i4>
      </vt:variant>
    </vt:vector>
  </HeadingPairs>
  <TitlesOfParts>
    <vt:vector size="12" baseType="lpstr">
      <vt:lpstr>Checklist</vt:lpstr>
      <vt:lpstr>1 - Applicant Info</vt:lpstr>
      <vt:lpstr>2 - Academics</vt:lpstr>
      <vt:lpstr>3 - Youth Dev.</vt:lpstr>
      <vt:lpstr>4 - Equitable Access</vt:lpstr>
      <vt:lpstr>5 - Budget</vt:lpstr>
      <vt:lpstr>6 - Operations</vt:lpstr>
      <vt:lpstr>7 - Add. Docs</vt:lpstr>
      <vt:lpstr>8 - Assurances</vt:lpstr>
      <vt:lpstr>Appendix A</vt:lpstr>
      <vt:lpstr>Allocations</vt:lpstr>
      <vt:lpstr>Dropdowns</vt:lpstr>
    </vt:vector>
  </TitlesOfParts>
  <Manager/>
  <Company>Oregon Department of Education</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2025 State Summer Learning Grant Application Form</dc:title>
  <dc:subject/>
  <dc:creator>SOLARIO Savanah * ODE</dc:creator>
  <cp:keywords>edit</cp:keywords>
  <dc:description>Edit</dc:description>
  <cp:lastModifiedBy>SOLARIO Savanah * ODE</cp:lastModifiedBy>
  <cp:revision/>
  <dcterms:created xsi:type="dcterms:W3CDTF">2020-01-15T23:44:12Z</dcterms:created>
  <dcterms:modified xsi:type="dcterms:W3CDTF">2025-05-12T22:35:23Z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730ea53-6f5e-4160-81a5-992a9105450a_Enabled">
    <vt:lpwstr>true</vt:lpwstr>
  </property>
  <property fmtid="{D5CDD505-2E9C-101B-9397-08002B2CF9AE}" pid="3" name="MSIP_Label_7730ea53-6f5e-4160-81a5-992a9105450a_SetDate">
    <vt:lpwstr>2023-12-04T19:32:12Z</vt:lpwstr>
  </property>
  <property fmtid="{D5CDD505-2E9C-101B-9397-08002B2CF9AE}" pid="4" name="MSIP_Label_7730ea53-6f5e-4160-81a5-992a9105450a_Method">
    <vt:lpwstr>Standard</vt:lpwstr>
  </property>
  <property fmtid="{D5CDD505-2E9C-101B-9397-08002B2CF9AE}" pid="5" name="MSIP_Label_7730ea53-6f5e-4160-81a5-992a9105450a_Name">
    <vt:lpwstr>Level 2 - Limited (Items)</vt:lpwstr>
  </property>
  <property fmtid="{D5CDD505-2E9C-101B-9397-08002B2CF9AE}" pid="6" name="MSIP_Label_7730ea53-6f5e-4160-81a5-992a9105450a_SiteId">
    <vt:lpwstr>b4f51418-b269-49a2-935a-fa54bf584fc8</vt:lpwstr>
  </property>
  <property fmtid="{D5CDD505-2E9C-101B-9397-08002B2CF9AE}" pid="7" name="MSIP_Label_7730ea53-6f5e-4160-81a5-992a9105450a_ActionId">
    <vt:lpwstr>41244d20-031e-4b6b-9bc2-9f7ab90d1da8</vt:lpwstr>
  </property>
  <property fmtid="{D5CDD505-2E9C-101B-9397-08002B2CF9AE}" pid="8" name="MSIP_Label_7730ea53-6f5e-4160-81a5-992a9105450a_ContentBits">
    <vt:lpwstr>0</vt:lpwstr>
  </property>
  <property fmtid="{D5CDD505-2E9C-101B-9397-08002B2CF9AE}" pid="9" name="ContentTypeId">
    <vt:lpwstr>0x0101008AD634F791A68E448BB12BA2A972606E</vt:lpwstr>
  </property>
</Properties>
</file>