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5.xml" ContentType="application/vnd.openxmlformats-officedocument.spreadsheetml.worksheet+xml"/>
  <Override PartName="/xl/tables/table1.xml" ContentType="application/vnd.openxmlformats-officedocument.spreadsheetml.table+xml"/>
  <Override PartName="/docProps/app.xml" ContentType="application/vnd.openxmlformats-officedocument.extended-properties+xml"/>
  <Override PartName="/docProps/custom.xml" ContentType="application/vnd.openxmlformats-officedocument.custom-properties+xml"/>
  <Override PartName="/xl/tables/table2.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3.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I:\zMisc Projects\Stronger Connections Grant RFA Budget Form\"/>
    </mc:Choice>
  </mc:AlternateContent>
  <xr:revisionPtr revIDLastSave="0" documentId="13_ncr:1_{17A106B9-9C56-48D0-8F48-3936FF58F64F}" xr6:coauthVersionLast="47" xr6:coauthVersionMax="47" xr10:uidLastSave="{00000000-0000-0000-0000-000000000000}"/>
  <workbookProtection lockStructure="1"/>
  <bookViews>
    <workbookView xWindow="-120" yWindow="-120" windowWidth="29040" windowHeight="15840" tabRatio="800" xr2:uid="{00000000-000D-0000-FFFF-FFFF00000000}"/>
  </bookViews>
  <sheets>
    <sheet name="INSTRUCTIONS" sheetId="6" r:id="rId1"/>
    <sheet name="Budget Form Guidance" sheetId="18" r:id="rId2"/>
    <sheet name="Budget Form" sheetId="27" r:id="rId3"/>
    <sheet name="Budget Summary" sheetId="43" r:id="rId4"/>
    <sheet name="Fx &amp; Obj Codes" sheetId="26" r:id="rId5"/>
    <sheet name="Entity IDs" sheetId="41" r:id="rId6"/>
    <sheet name="Category Dropdowns" sheetId="40" state="hidden" r:id="rId7"/>
  </sheets>
  <definedNames>
    <definedName name="AllowableUses">'Budget Form Guidance'!$A$104</definedName>
    <definedName name="BudgetCategories">'Budget Form Guidance'!$A$48</definedName>
    <definedName name="Categories">Category_List[Budget Category]</definedName>
    <definedName name="GrantAppExpenses">'Budget Form Guidance'!$A$71</definedName>
    <definedName name="KeyConsiderations">'Budget Form Guidance'!$A$32</definedName>
    <definedName name="PerformancePeriod">'Budget Form Guidance'!$A$69</definedName>
    <definedName name="PersonnelIndicator">Personnel_Indicators[Personnel Expense?]</definedName>
    <definedName name="ProgramGoals">'Budget Form Guidance'!$A$26</definedName>
    <definedName name="SupplementNotSupplant">'Budget Form Guidance'!$A$85</definedName>
    <definedName name="UnallowableUses">'Budget Form Guidance'!$A$116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43" l="1"/>
  <c r="J7" i="43"/>
  <c r="J8" i="43"/>
  <c r="J9" i="43"/>
  <c r="J10" i="43"/>
  <c r="J11" i="43"/>
  <c r="J12" i="43"/>
  <c r="J13" i="43"/>
  <c r="J14" i="43"/>
  <c r="J15" i="43"/>
  <c r="J16" i="43"/>
  <c r="J17" i="43"/>
  <c r="J18" i="43"/>
  <c r="J19" i="43"/>
  <c r="J20" i="43"/>
  <c r="J21" i="43"/>
  <c r="F6" i="43"/>
  <c r="F7" i="43"/>
  <c r="F8" i="43"/>
  <c r="F9" i="43"/>
  <c r="F10" i="43"/>
  <c r="F11" i="43"/>
  <c r="F12" i="43"/>
  <c r="F13" i="43"/>
  <c r="F14" i="43"/>
  <c r="F15" i="43"/>
  <c r="F16" i="43"/>
  <c r="F17" i="43"/>
  <c r="F18" i="43"/>
  <c r="F19" i="43"/>
  <c r="F20" i="43"/>
  <c r="F21" i="43"/>
  <c r="N7" i="43"/>
  <c r="N11" i="43"/>
  <c r="N13" i="43"/>
  <c r="N14" i="43"/>
  <c r="N16" i="43"/>
  <c r="N17" i="43"/>
  <c r="N18" i="43"/>
  <c r="N19" i="43"/>
  <c r="N20" i="43"/>
  <c r="N21" i="43"/>
  <c r="L13" i="27"/>
  <c r="L14" i="27"/>
  <c r="N6" i="43" s="1"/>
  <c r="L15" i="27"/>
  <c r="N8" i="43" s="1"/>
  <c r="L16" i="27"/>
  <c r="L17" i="27"/>
  <c r="L18" i="27"/>
  <c r="N15" i="43" s="1"/>
  <c r="L19" i="27"/>
  <c r="L20" i="27"/>
  <c r="L21" i="27"/>
  <c r="L22" i="27"/>
  <c r="L23" i="27"/>
  <c r="L24" i="27"/>
  <c r="L25" i="27"/>
  <c r="L26" i="27"/>
  <c r="L27" i="27"/>
  <c r="L28" i="27"/>
  <c r="L29" i="27"/>
  <c r="L30" i="27"/>
  <c r="L31" i="27"/>
  <c r="L32" i="27"/>
  <c r="L33" i="27"/>
  <c r="L34" i="27"/>
  <c r="L35" i="27"/>
  <c r="L36" i="27"/>
  <c r="L37" i="27"/>
  <c r="L38" i="27"/>
  <c r="L39" i="27"/>
  <c r="L40" i="27"/>
  <c r="L41" i="27"/>
  <c r="L42" i="27"/>
  <c r="L43" i="27"/>
  <c r="L44" i="27"/>
  <c r="L45" i="27"/>
  <c r="L46" i="27"/>
  <c r="L47" i="27"/>
  <c r="L48" i="27"/>
  <c r="L49" i="27"/>
  <c r="L50" i="27"/>
  <c r="L51" i="27"/>
  <c r="L52" i="27"/>
  <c r="L53" i="27"/>
  <c r="L54" i="27"/>
  <c r="L55" i="27"/>
  <c r="L56" i="27"/>
  <c r="L57" i="27"/>
  <c r="L58" i="27"/>
  <c r="L59" i="27"/>
  <c r="L60" i="27"/>
  <c r="L61" i="27"/>
  <c r="L62" i="27"/>
  <c r="L63" i="27"/>
  <c r="L64" i="27"/>
  <c r="L65" i="27"/>
  <c r="L66" i="27"/>
  <c r="L67" i="27"/>
  <c r="L68" i="27"/>
  <c r="L69" i="27"/>
  <c r="L70" i="27"/>
  <c r="L71" i="27"/>
  <c r="L72" i="27"/>
  <c r="K8" i="43"/>
  <c r="K10" i="43"/>
  <c r="K11" i="43"/>
  <c r="L11" i="43"/>
  <c r="M11" i="43"/>
  <c r="K14" i="43"/>
  <c r="L14" i="43"/>
  <c r="M14" i="43"/>
  <c r="K15" i="43"/>
  <c r="K16" i="43"/>
  <c r="L16" i="43"/>
  <c r="M16" i="43"/>
  <c r="K17" i="43"/>
  <c r="L17" i="43"/>
  <c r="M17" i="43"/>
  <c r="K18" i="43"/>
  <c r="L18" i="43"/>
  <c r="M18" i="43"/>
  <c r="K19" i="43"/>
  <c r="L19" i="43"/>
  <c r="M19" i="43"/>
  <c r="K20" i="43"/>
  <c r="L20" i="43"/>
  <c r="M20" i="43"/>
  <c r="K21" i="43"/>
  <c r="L21" i="43"/>
  <c r="M21" i="43"/>
  <c r="K6" i="43"/>
  <c r="N12" i="43" l="1"/>
  <c r="N9" i="43"/>
  <c r="N22" i="43"/>
  <c r="N10" i="43"/>
  <c r="J22" i="43"/>
  <c r="F22" i="43"/>
  <c r="G7" i="43"/>
  <c r="H7" i="43"/>
  <c r="I7" i="43"/>
  <c r="G8" i="43"/>
  <c r="H8" i="43"/>
  <c r="I8" i="43"/>
  <c r="G9" i="43"/>
  <c r="H9" i="43"/>
  <c r="I9" i="43"/>
  <c r="G10" i="43"/>
  <c r="H10" i="43"/>
  <c r="I10" i="43"/>
  <c r="G11" i="43"/>
  <c r="H11" i="43"/>
  <c r="I11" i="43"/>
  <c r="G12" i="43"/>
  <c r="H12" i="43"/>
  <c r="I12" i="43"/>
  <c r="G13" i="43"/>
  <c r="H13" i="43"/>
  <c r="I13" i="43"/>
  <c r="G14" i="43"/>
  <c r="H14" i="43"/>
  <c r="I14" i="43"/>
  <c r="G15" i="43"/>
  <c r="H15" i="43"/>
  <c r="I15" i="43"/>
  <c r="G16" i="43"/>
  <c r="H16" i="43"/>
  <c r="I16" i="43"/>
  <c r="G17" i="43"/>
  <c r="H17" i="43"/>
  <c r="I17" i="43"/>
  <c r="G18" i="43"/>
  <c r="H18" i="43"/>
  <c r="I18" i="43"/>
  <c r="G19" i="43"/>
  <c r="H19" i="43"/>
  <c r="I19" i="43"/>
  <c r="G20" i="43"/>
  <c r="H20" i="43"/>
  <c r="I20" i="43"/>
  <c r="G21" i="43"/>
  <c r="H21" i="43"/>
  <c r="I21" i="43"/>
  <c r="I22" i="43"/>
  <c r="H22" i="43"/>
  <c r="G22" i="43"/>
  <c r="I6" i="43"/>
  <c r="H6" i="43"/>
  <c r="G6" i="43"/>
  <c r="C7" i="43"/>
  <c r="D7" i="43"/>
  <c r="E7" i="43"/>
  <c r="C8" i="43"/>
  <c r="D8" i="43"/>
  <c r="E8" i="43"/>
  <c r="C9" i="43"/>
  <c r="D9" i="43"/>
  <c r="E9" i="43"/>
  <c r="C10" i="43"/>
  <c r="D10" i="43"/>
  <c r="E10" i="43"/>
  <c r="C11" i="43"/>
  <c r="D11" i="43"/>
  <c r="E11" i="43"/>
  <c r="C12" i="43"/>
  <c r="D12" i="43"/>
  <c r="E12" i="43"/>
  <c r="C13" i="43"/>
  <c r="D13" i="43"/>
  <c r="E13" i="43"/>
  <c r="C14" i="43"/>
  <c r="D14" i="43"/>
  <c r="E14" i="43"/>
  <c r="C15" i="43"/>
  <c r="D15" i="43"/>
  <c r="E15" i="43"/>
  <c r="C16" i="43"/>
  <c r="D16" i="43"/>
  <c r="E16" i="43"/>
  <c r="C17" i="43"/>
  <c r="D17" i="43"/>
  <c r="E17" i="43"/>
  <c r="C18" i="43"/>
  <c r="D18" i="43"/>
  <c r="E18" i="43"/>
  <c r="C19" i="43"/>
  <c r="D19" i="43"/>
  <c r="E19" i="43"/>
  <c r="C20" i="43"/>
  <c r="D20" i="43"/>
  <c r="E20" i="43"/>
  <c r="C21" i="43"/>
  <c r="D21" i="43"/>
  <c r="E21" i="43"/>
  <c r="E22" i="43"/>
  <c r="D22" i="43"/>
  <c r="C22" i="43"/>
  <c r="E6" i="43" l="1"/>
  <c r="D6" i="43"/>
  <c r="C6" i="43"/>
  <c r="H23" i="43"/>
  <c r="I23" i="43"/>
  <c r="G23" i="43"/>
  <c r="N23" i="43"/>
  <c r="K13" i="27" l="1"/>
  <c r="K14" i="27"/>
  <c r="K9" i="43" s="1"/>
  <c r="K15" i="27"/>
  <c r="K16" i="27"/>
  <c r="K12" i="43" s="1"/>
  <c r="K17" i="27"/>
  <c r="K18" i="27"/>
  <c r="K19" i="27"/>
  <c r="K20" i="27"/>
  <c r="K21" i="27"/>
  <c r="K22" i="27"/>
  <c r="K23" i="27"/>
  <c r="K24" i="27"/>
  <c r="K25" i="27"/>
  <c r="K26" i="27"/>
  <c r="K27" i="27"/>
  <c r="K28" i="27"/>
  <c r="K29" i="27"/>
  <c r="K30" i="27"/>
  <c r="K31" i="27"/>
  <c r="K32" i="27"/>
  <c r="K33" i="27"/>
  <c r="K34" i="27"/>
  <c r="K35" i="27"/>
  <c r="K36" i="27"/>
  <c r="K37" i="27"/>
  <c r="K38" i="27"/>
  <c r="K39" i="27"/>
  <c r="K40" i="27"/>
  <c r="K41" i="27"/>
  <c r="K42" i="27"/>
  <c r="K43" i="27"/>
  <c r="K44" i="27"/>
  <c r="K45" i="27"/>
  <c r="K46" i="27"/>
  <c r="K47" i="27"/>
  <c r="K48" i="27"/>
  <c r="K49" i="27"/>
  <c r="K50" i="27"/>
  <c r="K51" i="27"/>
  <c r="K52" i="27"/>
  <c r="K53" i="27"/>
  <c r="K54" i="27"/>
  <c r="K55" i="27"/>
  <c r="K56" i="27"/>
  <c r="K57" i="27"/>
  <c r="K58" i="27"/>
  <c r="K59" i="27"/>
  <c r="K60" i="27"/>
  <c r="K61" i="27"/>
  <c r="K62" i="27"/>
  <c r="K63" i="27"/>
  <c r="K64" i="27"/>
  <c r="K65" i="27"/>
  <c r="K66" i="27"/>
  <c r="K67" i="27"/>
  <c r="K68" i="27"/>
  <c r="K69" i="27"/>
  <c r="K70" i="27"/>
  <c r="K71" i="27"/>
  <c r="K72" i="27"/>
  <c r="I9" i="27"/>
  <c r="J9" i="27"/>
  <c r="E8" i="27"/>
  <c r="L9" i="43" l="1"/>
  <c r="M9" i="43"/>
  <c r="K13" i="43"/>
  <c r="M15" i="43"/>
  <c r="L15" i="43"/>
  <c r="L10" i="43"/>
  <c r="M10" i="43"/>
  <c r="M6" i="43"/>
  <c r="L6" i="43"/>
  <c r="K7" i="43"/>
  <c r="K22" i="43"/>
  <c r="M13" i="43"/>
  <c r="L13" i="43"/>
  <c r="L8" i="43"/>
  <c r="M8" i="43"/>
  <c r="L7" i="43"/>
  <c r="M7" i="43"/>
  <c r="L12" i="43"/>
  <c r="M12" i="43"/>
  <c r="M22" i="43"/>
  <c r="L22" i="43"/>
  <c r="C6" i="27"/>
  <c r="B25" i="43" l="1"/>
  <c r="K23" i="43"/>
  <c r="L23" i="43"/>
  <c r="M23" i="43"/>
  <c r="C10" i="27"/>
  <c r="D23" i="43" l="1"/>
  <c r="K9" i="27"/>
  <c r="D9" i="27"/>
  <c r="M9" i="27" l="1"/>
  <c r="C9" i="27"/>
  <c r="E10" i="27" s="1"/>
  <c r="E23" i="43"/>
  <c r="C23" i="43" l="1"/>
  <c r="B22" i="43"/>
  <c r="F23" i="43"/>
  <c r="J23" i="43"/>
</calcChain>
</file>

<file path=xl/sharedStrings.xml><?xml version="1.0" encoding="utf-8"?>
<sst xmlns="http://schemas.openxmlformats.org/spreadsheetml/2006/main" count="811" uniqueCount="529">
  <si>
    <t>.</t>
  </si>
  <si>
    <t>About this Form</t>
  </si>
  <si>
    <t>*</t>
  </si>
  <si>
    <t>Key Considerations</t>
  </si>
  <si>
    <t>Supplement, not Supplant Requirements</t>
  </si>
  <si>
    <t>-</t>
  </si>
  <si>
    <t>Allowable Uses of Funds</t>
  </si>
  <si>
    <t>(enter $)</t>
  </si>
  <si>
    <t>Restricted Indirect Rate:</t>
  </si>
  <si>
    <t>(enter %)</t>
  </si>
  <si>
    <t xml:space="preserve"> Allowed Indirect Budget:</t>
  </si>
  <si>
    <t>Function Code</t>
  </si>
  <si>
    <t>Object 
Code</t>
  </si>
  <si>
    <t>Notes</t>
  </si>
  <si>
    <t>(select)</t>
  </si>
  <si>
    <t>(fx code)</t>
  </si>
  <si>
    <t>(obj)</t>
  </si>
  <si>
    <t>(enter description)</t>
  </si>
  <si>
    <t>(enter note)</t>
  </si>
  <si>
    <t>Total</t>
  </si>
  <si>
    <t>Major Function Codes</t>
  </si>
  <si>
    <t>Major Object Codes</t>
  </si>
  <si>
    <t>Code</t>
  </si>
  <si>
    <t>Description</t>
  </si>
  <si>
    <t>Elementary, K-5 or K-6</t>
  </si>
  <si>
    <t>Licensed Salaries</t>
  </si>
  <si>
    <t>Elementary Extracurricular</t>
  </si>
  <si>
    <t>Classified Salaries</t>
  </si>
  <si>
    <t>Middle/Junior High School Programs</t>
  </si>
  <si>
    <t>Administrators</t>
  </si>
  <si>
    <t>Middle/Junior High School Extracurricular</t>
  </si>
  <si>
    <t>Managerial - Classified</t>
  </si>
  <si>
    <t>High School Programs</t>
  </si>
  <si>
    <t>Sabbatical</t>
  </si>
  <si>
    <t>High School Extracurricular</t>
  </si>
  <si>
    <t>Supplemental Retirement Stipends</t>
  </si>
  <si>
    <t>Pre-kindergarten Programs</t>
  </si>
  <si>
    <t>Unused Leave</t>
  </si>
  <si>
    <t>Programs for the Talented and Gifted</t>
  </si>
  <si>
    <t>Substitutes - Licensed</t>
  </si>
  <si>
    <t>Restrictive Programs for Students with Disabilities</t>
  </si>
  <si>
    <t>Substitutes - Classified</t>
  </si>
  <si>
    <t>Less Restrictive Programs for Students with Disabilities</t>
  </si>
  <si>
    <t>Temporary - Licensed</t>
  </si>
  <si>
    <t>Treatment and Habilitation</t>
  </si>
  <si>
    <t>Temporary - Classified</t>
  </si>
  <si>
    <t>Remediation</t>
  </si>
  <si>
    <t>Additional Salary</t>
  </si>
  <si>
    <t>Title IA/D</t>
  </si>
  <si>
    <t>Public Employees Retirement System</t>
  </si>
  <si>
    <t>Alternative Education</t>
  </si>
  <si>
    <t>Social Security Administration</t>
  </si>
  <si>
    <t>English Language Learner (ELL) - ORS 336.079</t>
  </si>
  <si>
    <t>Other Required Payroll Costs</t>
  </si>
  <si>
    <t>Teen Parent Programs</t>
  </si>
  <si>
    <t>Contractual Employee Benefits</t>
  </si>
  <si>
    <t>Migrant Education</t>
  </si>
  <si>
    <t>Post Retirement Health Benefits (PRHB)</t>
  </si>
  <si>
    <t>Youth Corrections Education</t>
  </si>
  <si>
    <t>Instructional, Professional, and Technical Services</t>
  </si>
  <si>
    <t>English Language Learner (ELL) - Non ORS 336.079</t>
  </si>
  <si>
    <t>Property Services</t>
  </si>
  <si>
    <t>Other Programs</t>
  </si>
  <si>
    <t>Student Transportation Services</t>
  </si>
  <si>
    <t>Adult/Continuing Education Programs</t>
  </si>
  <si>
    <t>Travel</t>
  </si>
  <si>
    <t>Summer School Programs</t>
  </si>
  <si>
    <t>Communication</t>
  </si>
  <si>
    <t>Attendance and Social Work Services</t>
  </si>
  <si>
    <t>Charter school payments</t>
  </si>
  <si>
    <t>Guidance Services</t>
  </si>
  <si>
    <t>Tuition Payments to Other Districts Within the State</t>
  </si>
  <si>
    <t>Health Services</t>
  </si>
  <si>
    <t>Tuition Payments to Other Districts Outside the State</t>
  </si>
  <si>
    <t>Psychological Services</t>
  </si>
  <si>
    <t>Tuition Payments to Private Schools</t>
  </si>
  <si>
    <t>Speech Pathology and Audiology Services</t>
  </si>
  <si>
    <t>Other Tuition</t>
  </si>
  <si>
    <t>Other Student Treatment Services</t>
  </si>
  <si>
    <t>Non-instructional Professional and Technical Services</t>
  </si>
  <si>
    <t>Service Direction, Student Support Services</t>
  </si>
  <si>
    <t>Other General Professional and Technological Services</t>
  </si>
  <si>
    <t>Improvement of Instruction Services</t>
  </si>
  <si>
    <t>Consumable Supplies and Materials</t>
  </si>
  <si>
    <t>Educational Media Services</t>
  </si>
  <si>
    <t>Textbooks</t>
  </si>
  <si>
    <t>Assessment and Testing</t>
  </si>
  <si>
    <t>Library Books</t>
  </si>
  <si>
    <t>Instructional Staff Development</t>
  </si>
  <si>
    <t>Periodicals</t>
  </si>
  <si>
    <t>Board of Education Services</t>
  </si>
  <si>
    <t>Food</t>
  </si>
  <si>
    <t>Executive Administration Services</t>
  </si>
  <si>
    <t>Non-consumable Items</t>
  </si>
  <si>
    <t>Office of the Principal Services</t>
  </si>
  <si>
    <t>Computer Software</t>
  </si>
  <si>
    <t>Other Support Services - School Administration</t>
  </si>
  <si>
    <t>Computer Hardware</t>
  </si>
  <si>
    <t>Direction of Business Support Services</t>
  </si>
  <si>
    <t>Land Acquisition</t>
  </si>
  <si>
    <t>Fiscal Services</t>
  </si>
  <si>
    <t>Buildings Acquisition</t>
  </si>
  <si>
    <t>Operation and Maintenance of Plant Services</t>
  </si>
  <si>
    <t>Improvements Other Than Buildings</t>
  </si>
  <si>
    <t>Depreciable Equipment</t>
  </si>
  <si>
    <t>Internal Services</t>
  </si>
  <si>
    <t>Depreciable Technology</t>
  </si>
  <si>
    <t>Direction of Central Support Services</t>
  </si>
  <si>
    <t>Bus Garage</t>
  </si>
  <si>
    <t>Planning; Research; Development; Evaluation; Grant Services</t>
  </si>
  <si>
    <t>Buses and Capital Bus Improvements</t>
  </si>
  <si>
    <t>Information Services</t>
  </si>
  <si>
    <t>Other Capital Outlay</t>
  </si>
  <si>
    <t>Staff Services</t>
  </si>
  <si>
    <t>Redemption of Principal</t>
  </si>
  <si>
    <t>Technology Services</t>
  </si>
  <si>
    <t>Regular Interest</t>
  </si>
  <si>
    <t>Records Management Services</t>
  </si>
  <si>
    <t>Bus Garage, Bus and Capital Improvement Interest</t>
  </si>
  <si>
    <t>Interpretation and Translation Services</t>
  </si>
  <si>
    <t>Unrecoverable Bad Debt Write-Off</t>
  </si>
  <si>
    <t>Other Support Services - Central</t>
  </si>
  <si>
    <t>Dues and Fees</t>
  </si>
  <si>
    <t>Supplemental Retirement Program</t>
  </si>
  <si>
    <t>Insurance and Judgments</t>
  </si>
  <si>
    <t>Food Services</t>
  </si>
  <si>
    <t>Depreciation</t>
  </si>
  <si>
    <t>Other Enterprise Services</t>
  </si>
  <si>
    <t>Taxes and Licenses</t>
  </si>
  <si>
    <t>Community Services</t>
  </si>
  <si>
    <t>PERS UAL Lump Sum Payment to PERS</t>
  </si>
  <si>
    <t>Custody and Care of Children Services</t>
  </si>
  <si>
    <t>Grant Indirect Charges</t>
  </si>
  <si>
    <t>Service Area Direction</t>
  </si>
  <si>
    <t>Fund Modifications</t>
  </si>
  <si>
    <t>Site Acquisition and Development Services</t>
  </si>
  <si>
    <t>Transits</t>
  </si>
  <si>
    <t>Building Acquisition, Construction, and Improvement Services</t>
  </si>
  <si>
    <t>Other Transfers</t>
  </si>
  <si>
    <t>Other Capital Items</t>
  </si>
  <si>
    <t>Planned Reserve</t>
  </si>
  <si>
    <t>Other Facilities Construction Services</t>
  </si>
  <si>
    <t>Reserved for Next Year</t>
  </si>
  <si>
    <t>Debt Service</t>
  </si>
  <si>
    <t>Transfers of Funds</t>
  </si>
  <si>
    <t>Apportionment of Funds by ESD or LEA</t>
  </si>
  <si>
    <t>Contingencies</t>
  </si>
  <si>
    <t>Unappropriated Ending Fund Balance</t>
  </si>
  <si>
    <t>Budget Form Instructions</t>
  </si>
  <si>
    <t>Budget Guidance</t>
  </si>
  <si>
    <t>Family Engagement</t>
  </si>
  <si>
    <t>ESSA Quick Reference Brief - Supplement Not Supplant Laws</t>
  </si>
  <si>
    <t>Additional Resources</t>
  </si>
  <si>
    <t>Unallowable Uses of Funds</t>
  </si>
  <si>
    <t>Table of Contents</t>
  </si>
  <si>
    <t>Applicants should tailor their funding request based upon the services proposed. Consideration should be given to:</t>
  </si>
  <si>
    <t>the number of students overall,</t>
  </si>
  <si>
    <t>the size of the school(s) served,</t>
  </si>
  <si>
    <t>costs necessary to support high quality services, including program design, staffing, professional development, etc.</t>
  </si>
  <si>
    <t>1)</t>
  </si>
  <si>
    <t>2)</t>
  </si>
  <si>
    <t>3)</t>
  </si>
  <si>
    <t>4)</t>
  </si>
  <si>
    <t>Click a topic listed below to be taken directly to that section.</t>
  </si>
  <si>
    <t>Budget Category Descriptions</t>
  </si>
  <si>
    <t>Period of Performance</t>
  </si>
  <si>
    <t>Grant Application Expenses</t>
  </si>
  <si>
    <t>Funds used under this program must be used to provide services and cannot be applied retroactively to pay for pre-award planning activities related to the grant. However, grantees may use grant funds to support ongoing planning and quality improvement processes throughout the grant period to strengthen the program based on evaluation results.</t>
  </si>
  <si>
    <t>a.</t>
  </si>
  <si>
    <t>b.</t>
  </si>
  <si>
    <t>c.</t>
  </si>
  <si>
    <t>d.</t>
  </si>
  <si>
    <t>5)</t>
  </si>
  <si>
    <t>The cost must be necessary and reasonable for the performance of the award and be allocable;</t>
  </si>
  <si>
    <t>The cost is consistent with the Federal cost principles in 2 CFR Part 200; and</t>
  </si>
  <si>
    <t>The cost is consistent with an approved program plan and budget, as well as any special conditions imposed on the grant.</t>
  </si>
  <si>
    <t>Market prices for comparable goods or services in the area are a good measurement of reasonableness.</t>
  </si>
  <si>
    <t>A prudent person would purchase the item given the price and circumstances.</t>
  </si>
  <si>
    <t>A program needs this product or service and has already utilized existing resources available.</t>
  </si>
  <si>
    <t>A cost providing a benefit to the program, being necessary to the overall operation to meet program objectives.</t>
  </si>
  <si>
    <t>Examples include: Itemized lists or receipts, proof of payment, sign-in sheets, certificates of completion, agendas, travel logs, etc.</t>
  </si>
  <si>
    <r>
      <rPr>
        <b/>
        <sz val="11"/>
        <rFont val="Calibri"/>
        <family val="2"/>
      </rPr>
      <t>Adequately Documented:</t>
    </r>
    <r>
      <rPr>
        <sz val="11"/>
        <rFont val="Calibri"/>
        <family val="2"/>
      </rPr>
      <t> Evidence to monitors, auditors, or other oversight entities of how the funds were spent over the lifecycle of the grant.</t>
    </r>
  </si>
  <si>
    <r>
      <rPr>
        <b/>
        <sz val="11"/>
        <rFont val="Calibri"/>
        <family val="2"/>
      </rPr>
      <t>Necessary: </t>
    </r>
    <r>
      <rPr>
        <sz val="11"/>
        <rFont val="Calibri"/>
        <family val="2"/>
      </rPr>
      <t xml:space="preserve"> Must be essential for the performance or administration of the grant.</t>
    </r>
  </si>
  <si>
    <r>
      <rPr>
        <b/>
        <sz val="11"/>
        <rFont val="Calibri"/>
        <family val="2"/>
      </rPr>
      <t>Reasonable</t>
    </r>
    <r>
      <rPr>
        <sz val="11"/>
        <rFont val="Calibri"/>
        <family val="2"/>
      </rPr>
      <t xml:space="preserve"> (paraphrase of 2 CFR §200.404)</t>
    </r>
    <r>
      <rPr>
        <b/>
        <sz val="11"/>
        <rFont val="Calibri"/>
        <family val="2"/>
      </rPr>
      <t>:</t>
    </r>
    <r>
      <rPr>
        <sz val="11"/>
        <rFont val="Calibri"/>
        <family val="2"/>
      </rPr>
      <t> As much as is appropriate or fair; moderate.</t>
    </r>
  </si>
  <si>
    <r>
      <rPr>
        <b/>
        <sz val="11"/>
        <rFont val="Calibri"/>
        <family val="2"/>
      </rPr>
      <t>Allowable</t>
    </r>
    <r>
      <rPr>
        <sz val="11"/>
        <rFont val="Calibri"/>
        <family val="2"/>
      </rPr>
      <t xml:space="preserve"> (paraphrase of 2 CFR §200.403)</t>
    </r>
    <r>
      <rPr>
        <b/>
        <sz val="11"/>
        <rFont val="Calibri"/>
        <family val="2"/>
      </rPr>
      <t>:</t>
    </r>
    <r>
      <rPr>
        <sz val="11"/>
        <rFont val="Calibri"/>
        <family val="2"/>
      </rPr>
      <t xml:space="preserve"> Permissible within a set of regulations.</t>
    </r>
  </si>
  <si>
    <t>6)</t>
  </si>
  <si>
    <t>7)</t>
  </si>
  <si>
    <t>8)</t>
  </si>
  <si>
    <t>9)</t>
  </si>
  <si>
    <t>10)</t>
  </si>
  <si>
    <t>11)</t>
  </si>
  <si>
    <t>12)</t>
  </si>
  <si>
    <t>Unallowable uses of funds include, but are not limited to, the following:</t>
  </si>
  <si>
    <t>Entertainment, refreshments, and snacks</t>
  </si>
  <si>
    <t>Gift Cards</t>
  </si>
  <si>
    <t>Land acquisition </t>
  </si>
  <si>
    <t>Capital improvements, permanent renovations</t>
  </si>
  <si>
    <t>Alcoholic beverages</t>
  </si>
  <si>
    <t>Donations or contributions </t>
  </si>
  <si>
    <t>Purchase of facilities or vehicles (e.g. buses, vans, or cars)</t>
  </si>
  <si>
    <t>Stronger Connections Grant</t>
  </si>
  <si>
    <t>major cost items relate to the proposed grant application. Applicants should complete one Budget</t>
  </si>
  <si>
    <t>Form for the overall grant.</t>
  </si>
  <si>
    <t>Stronger Connections Grant applicants must complete this Budget Form to demonstrate how the</t>
  </si>
  <si>
    <t>Strategies to improve school climate, including MTSS, schoolwide positive behavioral interventions and supports</t>
  </si>
  <si>
    <t>Community partnerships, including wraparound supports to address physical and mental health, wellbeing, and basic needs</t>
  </si>
  <si>
    <t>School Counseling</t>
  </si>
  <si>
    <t>Healthy, active lifestyle programs, including nutritional and physical education</t>
  </si>
  <si>
    <t>School dropout prevention, including early warning systems</t>
  </si>
  <si>
    <t>School discipline, including behavior coordinators, climate surveys, and training in restorative practices</t>
  </si>
  <si>
    <t>School safety, including the installation of security equipment/devices, safety personnel, and implementation of threat assessment systems, teams, or protocols</t>
  </si>
  <si>
    <t>School Safety</t>
  </si>
  <si>
    <t>School Discipline</t>
  </si>
  <si>
    <t>Dropout Prevention</t>
  </si>
  <si>
    <t>Healthy Lifestyle</t>
  </si>
  <si>
    <t>Student Mentoring</t>
  </si>
  <si>
    <t>Mental Health &amp; SEL</t>
  </si>
  <si>
    <t>Bullying Prevention</t>
  </si>
  <si>
    <t>Community Partnerships</t>
  </si>
  <si>
    <t>Improve School Climate</t>
  </si>
  <si>
    <t>Integrated Model of Mental Health</t>
  </si>
  <si>
    <t>Safe and Effective Schools Recommendations</t>
  </si>
  <si>
    <t>School Safety and Prevention System</t>
  </si>
  <si>
    <t>Tribal Attendance Promising Practices</t>
  </si>
  <si>
    <t>Every Day Matters</t>
  </si>
  <si>
    <t>The Guiding Principles for Creating Safe, Inclusive, Supportive, and Fair School Climates</t>
  </si>
  <si>
    <t>Stronger Connections Grant Frequently Asked Questions</t>
  </si>
  <si>
    <t xml:space="preserve">Applicants may not request an amount greater than $750,000. </t>
  </si>
  <si>
    <t>Program Purpose and Definition of "High Needs"</t>
  </si>
  <si>
    <t>Stronger Connections Grant Purpose:</t>
  </si>
  <si>
    <t>The Stronger Connections Grant is part of the Bipartisan Safer Communities Act (BSCA), passed by Congress “...to establish safer and healthier learning environments, and to prevent and respond to acts of bullying, violence, and hate that impact our school communities at individual and systemic levels, among other programs and activities.”</t>
  </si>
  <si>
    <t>Definition of "High Needs"</t>
  </si>
  <si>
    <t xml:space="preserve">For the purpose of the Stronger Connections Grant, a “high needs district” is defined as a district, or a consortium of districts, that have high percentages of: </t>
  </si>
  <si>
    <t>*  Students navigating barriers to regular attendance (chronic absenteeism),</t>
  </si>
  <si>
    <t>*  Students navigating poverty,</t>
  </si>
  <si>
    <t>*  Students experiencing exclusionary discipline,</t>
  </si>
  <si>
    <t>*  Students navigating housing insecurity, and/or</t>
  </si>
  <si>
    <t>*  Students in the foster care system.</t>
  </si>
  <si>
    <t>Please note that a grantee may not charge expenses to its Stronger Connections Grant before the beginning of the grant period. Any expenses incurred before the beginning of the grant period will not be reimbursed.</t>
  </si>
  <si>
    <t>of the grant?” If alternate funds would have been available, then using grant funds would be considered supplanting.</t>
  </si>
  <si>
    <t>Stronger Connections funds must be used only to supplement the level of federal, state, local, and other non-federal</t>
  </si>
  <si>
    <t>available. One way to determine supplanting is to consider the question, “What would have occurred in the absence</t>
  </si>
  <si>
    <t>funds and not to replace funds that would have been available to conduct activities if these funds had not been</t>
  </si>
  <si>
    <r>
      <rPr>
        <b/>
        <sz val="11"/>
        <rFont val="Calibri"/>
        <family val="2"/>
      </rPr>
      <t>reasonable, necessary</t>
    </r>
    <r>
      <rPr>
        <sz val="11"/>
        <rFont val="Calibri"/>
        <family val="2"/>
      </rPr>
      <t xml:space="preserve">, </t>
    </r>
    <r>
      <rPr>
        <b/>
        <sz val="11"/>
        <rFont val="Calibri"/>
        <family val="2"/>
      </rPr>
      <t>allocable</t>
    </r>
    <r>
      <rPr>
        <sz val="11"/>
        <rFont val="Calibri"/>
        <family val="2"/>
      </rPr>
      <t xml:space="preserve">, and </t>
    </r>
    <r>
      <rPr>
        <b/>
        <sz val="11"/>
        <rFont val="Calibri"/>
        <family val="2"/>
      </rPr>
      <t>adequately documented</t>
    </r>
    <r>
      <rPr>
        <sz val="11"/>
        <rFont val="Calibri"/>
        <family val="2"/>
      </rPr>
      <t xml:space="preserve"> (</t>
    </r>
    <r>
      <rPr>
        <u/>
        <sz val="11"/>
        <color theme="10"/>
        <rFont val="Calibri"/>
        <family val="2"/>
      </rPr>
      <t>2 CFR Part 200</t>
    </r>
    <r>
      <rPr>
        <sz val="11"/>
        <rFont val="Calibri"/>
        <family val="2"/>
      </rPr>
      <t>).</t>
    </r>
  </si>
  <si>
    <r>
      <t xml:space="preserve">When considering whether any cost is reimbursable using Stronger Connections funds, it must be </t>
    </r>
    <r>
      <rPr>
        <b/>
        <sz val="11"/>
        <rFont val="Calibri"/>
        <family val="2"/>
      </rPr>
      <t>allowable</t>
    </r>
    <r>
      <rPr>
        <sz val="11"/>
        <rFont val="Calibri"/>
        <family val="2"/>
      </rPr>
      <t>,</t>
    </r>
  </si>
  <si>
    <t>The cost is permissible under the Stronger Connections Grant federal program;</t>
  </si>
  <si>
    <r>
      <rPr>
        <b/>
        <sz val="11"/>
        <rFont val="Calibri"/>
        <family val="2"/>
      </rPr>
      <t>Allocable</t>
    </r>
    <r>
      <rPr>
        <sz val="11"/>
        <rFont val="Calibri"/>
        <family val="2"/>
      </rPr>
      <t xml:space="preserve"> (paraphrase of 2 CFR §200.405): Incurred specifically to align with the goals of the Stronger Connections Grant.</t>
    </r>
  </si>
  <si>
    <t>Preparation of the application: Costs to develop, prepare, and/or write the Stronger Connections Grant application cannot be charged to the grant directly or indirectly by either the agency or contractor.</t>
  </si>
  <si>
    <t>Section 13401 of the BSCA amended Section 8526 of the ESEA to prohibit the use of ESEA funds, including those under Stronger Connections, to provide to any person a dangerous weapon or training in the use of a dangerous weapon. A “dangerous weapon” as defined in section 930(g)(2) of Title 18 of the United States Code is a weapon, device, instrument, material, or substance, animate or inanimate, that is used for, or is readily capable of, causing death or serious bodily injury, except that such term does not include a pocketknife with a blade of less than 2 1/2 inches in length. Accordingly, funds may not be used, for example, to purchase a firearm or to train teachers to use a firearm.</t>
  </si>
  <si>
    <t>Stronger Connections Grant Application Budget Form</t>
  </si>
  <si>
    <t>Entity IDs</t>
  </si>
  <si>
    <t>Entity ID</t>
  </si>
  <si>
    <t>Entity Name</t>
  </si>
  <si>
    <t>Adel SD 21</t>
  </si>
  <si>
    <t>Adrian SD 61</t>
  </si>
  <si>
    <t>Alsea SD 7J</t>
  </si>
  <si>
    <t>Amity SD 4J</t>
  </si>
  <si>
    <t>Annex SD 29</t>
  </si>
  <si>
    <t>Arlington SD 3</t>
  </si>
  <si>
    <t>Arock SD 81</t>
  </si>
  <si>
    <t>Ashland SD 5</t>
  </si>
  <si>
    <t>Ashwood SD 8</t>
  </si>
  <si>
    <t>Astoria SD 1</t>
  </si>
  <si>
    <t>Athena-Weston SD 29RJ</t>
  </si>
  <si>
    <t>Baker SD 5J</t>
  </si>
  <si>
    <t>Bandon SD 54</t>
  </si>
  <si>
    <t>Banks SD 13</t>
  </si>
  <si>
    <t>Beaverton SD 48J</t>
  </si>
  <si>
    <t>Bend-LaPine Administrative SD 1</t>
  </si>
  <si>
    <t>Bethel SD 52</t>
  </si>
  <si>
    <t>Blachly SD 90</t>
  </si>
  <si>
    <t>Black Butte SD 41</t>
  </si>
  <si>
    <t>Brookings-Harbor SD 17C</t>
  </si>
  <si>
    <t>Burnt River SD 30J</t>
  </si>
  <si>
    <t>Butte Falls SD 91</t>
  </si>
  <si>
    <t>Camas Valley SD 21J</t>
  </si>
  <si>
    <t>Canby SD 86</t>
  </si>
  <si>
    <t>Cascade SD 5</t>
  </si>
  <si>
    <t>Centennial SD 28J</t>
  </si>
  <si>
    <t>Central Curry SD 1</t>
  </si>
  <si>
    <t>Central Linn SD 552</t>
  </si>
  <si>
    <t>Central Point SD 6</t>
  </si>
  <si>
    <t>Central SD 13J</t>
  </si>
  <si>
    <t>Clackamas ESD</t>
  </si>
  <si>
    <t>Clatskanie SD 6J</t>
  </si>
  <si>
    <t>Colton SD 53</t>
  </si>
  <si>
    <t>Columbia Gorge ESD</t>
  </si>
  <si>
    <t>Condon SD 25J</t>
  </si>
  <si>
    <t>Coos Bay SD 9</t>
  </si>
  <si>
    <t>Coquille SD 8</t>
  </si>
  <si>
    <t>Corbett SD 39</t>
  </si>
  <si>
    <t>Corvallis SD 509J</t>
  </si>
  <si>
    <t>Cove SD 15</t>
  </si>
  <si>
    <t>Creswell SD 40</t>
  </si>
  <si>
    <t>Crook County SD</t>
  </si>
  <si>
    <t>Crow-Applegate-Lorane SD 66</t>
  </si>
  <si>
    <t>Culver SD 4</t>
  </si>
  <si>
    <t>Dallas SD 2</t>
  </si>
  <si>
    <t>David Douglas SD 40</t>
  </si>
  <si>
    <t>Dayton SD 8</t>
  </si>
  <si>
    <t>Dayville SD 16J</t>
  </si>
  <si>
    <t>Diamond SD 7</t>
  </si>
  <si>
    <t>Double O SD 28</t>
  </si>
  <si>
    <t>Douglas County SD 15</t>
  </si>
  <si>
    <t>Douglas County SD 4</t>
  </si>
  <si>
    <t>Douglas ESD</t>
  </si>
  <si>
    <t>Drewsey SD 13</t>
  </si>
  <si>
    <t>Dufur SD 29</t>
  </si>
  <si>
    <t>Eagle Point SD 9</t>
  </si>
  <si>
    <t>Echo SD 5</t>
  </si>
  <si>
    <t>Elgin SD 23</t>
  </si>
  <si>
    <t>Elkton SD 34</t>
  </si>
  <si>
    <t>Enterprise SD 21</t>
  </si>
  <si>
    <t>Estacada SD 108</t>
  </si>
  <si>
    <t>Eugene SD 4J</t>
  </si>
  <si>
    <t>Falls City SD 57</t>
  </si>
  <si>
    <t>Fern Ridge SD 28J</t>
  </si>
  <si>
    <t>Forest Grove SD 15</t>
  </si>
  <si>
    <t>Fossil SD 21J</t>
  </si>
  <si>
    <t>Frenchglen SD 16</t>
  </si>
  <si>
    <t>Gaston SD 511J</t>
  </si>
  <si>
    <t>Gervais SD 1</t>
  </si>
  <si>
    <t>Gladstone SD 115</t>
  </si>
  <si>
    <t>Glendale SD 77</t>
  </si>
  <si>
    <t>Glide SD 12</t>
  </si>
  <si>
    <t>Grant ESD</t>
  </si>
  <si>
    <t>Grants Pass SD 7</t>
  </si>
  <si>
    <t>Greater Albany Public SD 8J</t>
  </si>
  <si>
    <t>Gresham-Barlow SD 10J</t>
  </si>
  <si>
    <t>Harney County SD 3</t>
  </si>
  <si>
    <t>Harney County SD 4</t>
  </si>
  <si>
    <t>Harney County Union High SD 1J</t>
  </si>
  <si>
    <t>Harney ESD Region XVII</t>
  </si>
  <si>
    <t>Harper SD 66</t>
  </si>
  <si>
    <t>Harrisburg SD 7J</t>
  </si>
  <si>
    <t>Helix SD 1</t>
  </si>
  <si>
    <t>Hermiston SD 8</t>
  </si>
  <si>
    <t>High Desert ESD</t>
  </si>
  <si>
    <t>Hillsboro SD 1J</t>
  </si>
  <si>
    <t>Hood River County SD</t>
  </si>
  <si>
    <t>Huntington SD 16J</t>
  </si>
  <si>
    <t>Imbler SD 11</t>
  </si>
  <si>
    <t>InterMountain ESD</t>
  </si>
  <si>
    <t>Ione SD R2</t>
  </si>
  <si>
    <t>Jefferson County SD 509J</t>
  </si>
  <si>
    <t>Jefferson ESD</t>
  </si>
  <si>
    <t>Jefferson SD 14J</t>
  </si>
  <si>
    <t>Jewell SD 8</t>
  </si>
  <si>
    <t>John Day SD 3</t>
  </si>
  <si>
    <t>Jordan Valley SD 3</t>
  </si>
  <si>
    <t>Joseph SD 6</t>
  </si>
  <si>
    <t>Junction City SD 69</t>
  </si>
  <si>
    <t>Juntura SD 12</t>
  </si>
  <si>
    <t>Klamath County SD</t>
  </si>
  <si>
    <t>Klamath Falls City Schools</t>
  </si>
  <si>
    <t>Knappa SD 4</t>
  </si>
  <si>
    <t>La Grande SD 1</t>
  </si>
  <si>
    <t>Lake County SD 7</t>
  </si>
  <si>
    <t>Lake ESD</t>
  </si>
  <si>
    <t>Lake Oswego SD 7J</t>
  </si>
  <si>
    <t>Lane ESD</t>
  </si>
  <si>
    <t>Lebanon Community SD 9</t>
  </si>
  <si>
    <t>Lincoln County SD</t>
  </si>
  <si>
    <t>Linn Benton Lincoln ESD</t>
  </si>
  <si>
    <t>Long Creek SD 17</t>
  </si>
  <si>
    <t>Lowell SD 71</t>
  </si>
  <si>
    <t>Malheur County SD 51</t>
  </si>
  <si>
    <t>Malheur ESD Region 14</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</si>
  <si>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</si>
  <si>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</si>
  <si>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</si>
  <si>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</si>
  <si>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</si>
  <si>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</si>
  <si>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</si>
  <si>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</si>
  <si>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</si>
  <si>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</si>
  <si>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</si>
  <si>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</si>
  <si>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Multnomah ESD</t>
  </si>
  <si>
    <t>Myrtle Point SD 41</t>
  </si>
  <si>
    <t>Neah-Kah-Nie SD 56</t>
  </si>
  <si>
    <t>Nestucca Valley SD 101</t>
  </si>
  <si>
    <t>Newberg SD 29J</t>
  </si>
  <si>
    <t>North Bend SD 13</t>
  </si>
  <si>
    <t>North Central ESD</t>
  </si>
  <si>
    <t>North Clackamas SD 12</t>
  </si>
  <si>
    <t>North Douglas SD 22</t>
  </si>
  <si>
    <t>North Lake SD 14</t>
  </si>
  <si>
    <t>North Marion SD 15</t>
  </si>
  <si>
    <t>North Powder SD 8J</t>
  </si>
  <si>
    <t>North Santiam SD 29J</t>
  </si>
  <si>
    <t>North Wasco County SD 21</t>
  </si>
  <si>
    <t>Northwest Regional ESD</t>
  </si>
  <si>
    <t>Nyssa SD 26</t>
  </si>
  <si>
    <t>Oakland SD 1</t>
  </si>
  <si>
    <t>Oakridge SD 76</t>
  </si>
  <si>
    <t>Ontario SD 8C</t>
  </si>
  <si>
    <t>Oregon City SD 62</t>
  </si>
  <si>
    <t>Oregon Trail SD 46</t>
  </si>
  <si>
    <t>Paisley SD 11</t>
  </si>
  <si>
    <t>Parkrose SD 3</t>
  </si>
  <si>
    <t>Pendleton SD 16</t>
  </si>
  <si>
    <t>Perrydale SD 21</t>
  </si>
  <si>
    <t>Philomath SD 17J</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</si>
  <si>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</si>
  <si>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</si>
  <si>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</si>
  <si>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</si>
  <si>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</si>
  <si>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</si>
  <si>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</si>
  <si>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</si>
  <si>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</si>
  <si>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</si>
  <si>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</si>
  <si>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</si>
  <si>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</si>
  <si>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</si>
  <si>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</si>
  <si>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Region 18 ESD</t>
  </si>
  <si>
    <t>Reynolds SD 7</t>
  </si>
  <si>
    <t>Riddle SD 70</t>
  </si>
  <si>
    <t>Riverdale SD 51J</t>
  </si>
  <si>
    <t>Rogue River SD 35</t>
  </si>
  <si>
    <t>Salem-Keizer SD 24J</t>
  </si>
  <si>
    <t>Santiam Canyon SD 129J</t>
  </si>
  <si>
    <t>Scappoose SD 1J</t>
  </si>
  <si>
    <t>Scio SD 95</t>
  </si>
  <si>
    <t>Seaside SD 10</t>
  </si>
  <si>
    <t>Sheridan SD 48J</t>
  </si>
  <si>
    <t>Sherman County SD</t>
  </si>
  <si>
    <t>Sherwood SD 88J</t>
  </si>
  <si>
    <t>Silver Falls SD 4J</t>
  </si>
  <si>
    <t>Sisters SD 6</t>
  </si>
  <si>
    <t>Siuslaw SD 97J</t>
  </si>
  <si>
    <t>South Coast ESD</t>
  </si>
  <si>
    <t>South Harney SD 33</t>
  </si>
  <si>
    <t>South Lane SD 45J3</t>
  </si>
  <si>
    <t>South Umpqua SD 19</t>
  </si>
  <si>
    <t>South Wasco County SD 1</t>
  </si>
  <si>
    <t>Southern Oregon ESD</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</si>
  <si>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</si>
  <si>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</si>
  <si>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</si>
  <si>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</si>
  <si>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</si>
  <si>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</si>
  <si>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</si>
  <si>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</si>
  <si>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</si>
  <si>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</si>
  <si>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</si>
  <si>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</si>
  <si>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</si>
  <si>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</si>
  <si>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</si>
  <si>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</si>
  <si>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</si>
  <si>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</si>
  <si>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</si>
  <si>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</si>
  <si>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Willamette ESD</t>
  </si>
  <si>
    <t>Willamina SD 30J</t>
  </si>
  <si>
    <t>Winston-Dillard SD 116</t>
  </si>
  <si>
    <t>Woodburn SD 103</t>
  </si>
  <si>
    <t>Yamhill Carlton SD 1</t>
  </si>
  <si>
    <t>Yoncalla SD 32</t>
  </si>
  <si>
    <t>District ID:</t>
  </si>
  <si>
    <t>District Name:</t>
  </si>
  <si>
    <t>Budget Category</t>
  </si>
  <si>
    <t>Total Proposed Budget:</t>
  </si>
  <si>
    <r>
      <rPr>
        <sz val="11"/>
        <rFont val="Calibri"/>
        <family val="2"/>
      </rPr>
      <t xml:space="preserve">Stronger Connections Grant grantees must also prioritize activities that align with </t>
    </r>
    <r>
      <rPr>
        <u/>
        <sz val="11"/>
        <color theme="10"/>
        <rFont val="Calibri"/>
        <family val="2"/>
      </rPr>
      <t>The Guiding Principles for Creating Safe, Inclusive, Supportive, and Fair School Climates</t>
    </r>
    <r>
      <rPr>
        <sz val="11"/>
        <rFont val="Calibri"/>
        <family val="2"/>
      </rPr>
      <t xml:space="preserve"> and the following ODE Guidance:</t>
    </r>
  </si>
  <si>
    <t>Indirect</t>
  </si>
  <si>
    <t>(FTE)</t>
  </si>
  <si>
    <t>Budget Summary</t>
  </si>
  <si>
    <t>✻</t>
  </si>
  <si>
    <t>Personnel Expense?</t>
  </si>
  <si>
    <t>Yes</t>
  </si>
  <si>
    <t>No</t>
  </si>
  <si>
    <t>Family partnership development, to address mental health, wellbeing, and basic needs</t>
  </si>
  <si>
    <t>13)</t>
  </si>
  <si>
    <t>14)</t>
  </si>
  <si>
    <t>15)</t>
  </si>
  <si>
    <t>Mental health education and social-emotional learning (SEL) interventions</t>
  </si>
  <si>
    <t>16)</t>
  </si>
  <si>
    <t>Drug Prevention</t>
  </si>
  <si>
    <t>Drug use prevention</t>
  </si>
  <si>
    <t>Activities to supplement what is required by Erin's Law</t>
  </si>
  <si>
    <t>Professional development and training for specialized staff to support student mental health, well being, and basic needs</t>
  </si>
  <si>
    <t>Activities to integrate health and safety practices into school and athletic programs</t>
  </si>
  <si>
    <t>Child Sexual Abuse Prevention</t>
  </si>
  <si>
    <t>Specialized Staff Support</t>
  </si>
  <si>
    <t>Healthy and Safe Programs</t>
  </si>
  <si>
    <t>Development and implementation of mentoring programing</t>
  </si>
  <si>
    <t>Activities to recruit and retain school counseling staff</t>
  </si>
  <si>
    <t>Indirect expenses allowed under applicant's federally negotiated indirect rate for Title IV-A.</t>
  </si>
  <si>
    <t>Stronger Connections Grant funds must be expended on activities allowable under the Budget Categories listed</t>
  </si>
  <si>
    <t>above.</t>
  </si>
  <si>
    <t xml:space="preserve">For consortium applicants, please enter the lead entity/fiscal agent's entity ID on the Budget Form. </t>
  </si>
  <si>
    <t>For more information on applying as a consortium, please see the Request for Applications (RFA).</t>
  </si>
  <si>
    <t>Included Indirect Expenses:</t>
  </si>
  <si>
    <t>Expenditure Description (Brief)</t>
  </si>
  <si>
    <t>Bullying and harassment prevention, including cyberbullying</t>
  </si>
  <si>
    <t>(enter ID)</t>
  </si>
  <si>
    <r>
      <t xml:space="preserve">All fields highlighted in yellow </t>
    </r>
    <r>
      <rPr>
        <b/>
        <sz val="11"/>
        <color rgb="FFC00000"/>
        <rFont val="Calibri"/>
        <family val="2"/>
        <scheme val="minor"/>
      </rPr>
      <t>MUST</t>
    </r>
    <r>
      <rPr>
        <b/>
        <sz val="11"/>
        <color theme="1"/>
        <rFont val="Calibri"/>
        <family val="2"/>
        <scheme val="minor"/>
      </rPr>
      <t xml:space="preserve"> be completed.</t>
    </r>
  </si>
  <si>
    <t>Proposed Expenditures and FTE by Budget Category and Year</t>
  </si>
  <si>
    <t>Total Proposed Budget</t>
  </si>
  <si>
    <t>Personnel 
2024-25</t>
  </si>
  <si>
    <t>Personnel
2025-26</t>
  </si>
  <si>
    <t>Grand Total Personnel</t>
  </si>
  <si>
    <t>Grand Total Non-Personnel</t>
  </si>
  <si>
    <t>Grand Total Budget</t>
  </si>
  <si>
    <t>Grand Total FTE</t>
  </si>
  <si>
    <r>
      <t xml:space="preserve"># of FTE </t>
    </r>
    <r>
      <rPr>
        <sz val="11"/>
        <color rgb="FFC00000"/>
        <rFont val="Calibri"/>
        <family val="2"/>
      </rPr>
      <t>2024-25</t>
    </r>
  </si>
  <si>
    <r>
      <t>Proposed Budget</t>
    </r>
    <r>
      <rPr>
        <b/>
        <sz val="11"/>
        <color rgb="FFC00000"/>
        <rFont val="Calibri"/>
        <family val="2"/>
      </rPr>
      <t xml:space="preserve"> 2024-25</t>
    </r>
  </si>
  <si>
    <r>
      <t xml:space="preserve">Proposed Budget </t>
    </r>
    <r>
      <rPr>
        <b/>
        <sz val="11"/>
        <color rgb="FFC00000"/>
        <rFont val="Calibri"/>
        <family val="2"/>
      </rPr>
      <t>2025-26</t>
    </r>
  </si>
  <si>
    <r>
      <t xml:space="preserve"># of FTE </t>
    </r>
    <r>
      <rPr>
        <sz val="11"/>
        <color rgb="FFC00000"/>
        <rFont val="Calibri"/>
        <family val="2"/>
      </rPr>
      <t>2025-26</t>
    </r>
  </si>
  <si>
    <t>Total FTE</t>
  </si>
  <si>
    <t>Total FTE 2024-25</t>
  </si>
  <si>
    <t>Total FTE 2025-26</t>
  </si>
  <si>
    <t>Total Budget 2024-25</t>
  </si>
  <si>
    <t>Non-Personnel 2024-25</t>
  </si>
  <si>
    <t>Non-Personnel 2025-26</t>
  </si>
  <si>
    <t>Total Budget 2025-26</t>
  </si>
  <si>
    <r>
      <rPr>
        <b/>
        <u/>
        <sz val="11"/>
        <color rgb="FFC00000"/>
        <rFont val="Calibri"/>
        <family val="2"/>
      </rPr>
      <t>IMPORTANT</t>
    </r>
    <r>
      <rPr>
        <b/>
        <sz val="11"/>
        <color rgb="FFC00000"/>
        <rFont val="Calibri"/>
        <family val="2"/>
      </rPr>
      <t xml:space="preserve">: DO </t>
    </r>
    <r>
      <rPr>
        <b/>
        <u/>
        <sz val="11"/>
        <color rgb="FFC00000"/>
        <rFont val="Calibri"/>
        <family val="2"/>
      </rPr>
      <t>NOT</t>
    </r>
    <r>
      <rPr>
        <b/>
        <sz val="11"/>
        <color rgb="FFC00000"/>
        <rFont val="Calibri"/>
        <family val="2"/>
      </rPr>
      <t xml:space="preserve"> UPLOAD THIS FORM TO GOOGLE DRIVE.</t>
    </r>
  </si>
  <si>
    <t xml:space="preserve">This form must be completed and submitted as an Excel file. </t>
  </si>
  <si>
    <r>
      <rPr>
        <b/>
        <u/>
        <sz val="11"/>
        <color rgb="FFC00000"/>
        <rFont val="Calibri"/>
        <family val="2"/>
      </rPr>
      <t>IMPORTANT</t>
    </r>
    <r>
      <rPr>
        <b/>
        <sz val="11"/>
        <color rgb="FFC00000"/>
        <rFont val="Calibri"/>
        <family val="2"/>
      </rPr>
      <t xml:space="preserve">: DO </t>
    </r>
    <r>
      <rPr>
        <b/>
        <u/>
        <sz val="11"/>
        <color rgb="FFC00000"/>
        <rFont val="Calibri"/>
        <family val="2"/>
      </rPr>
      <t>NOT</t>
    </r>
    <r>
      <rPr>
        <b/>
        <sz val="11"/>
        <color rgb="FFC00000"/>
        <rFont val="Calibri"/>
        <family val="2"/>
      </rPr>
      <t xml:space="preserve"> UPLOAD THIS FORM TO GOOGLE DRIVE. This form must be completed and submitted as an Excel file.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</si>
</sst>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s>
  <fonts count="68"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18"/>
      <color rgb="FF1A75BC"/>
      <name val="Calibri"/>
      <family val="2"/>
      <scheme val="minor"/>
    </font>
    <font>
      <b/>
      <sz val="18"/>
      <color theme="1"/>
      <name val="Calibri"/>
      <family val="2"/>
      <scheme val="minor"/>
    </font>
    <font>
      <sz val="11"/>
      <color rgb="FF1A75BC"/>
      <name val="Calibri"/>
      <family val="2"/>
      <scheme val="minor"/>
    </font>
    <font>
      <u/>
      <sz val="11"/>
      <color theme="10"/>
      <name val="Calibri"/>
      <family val="2"/>
      <scheme val="minor"/>
    </font>
    <font>
      <sz val="11"/>
      <color theme="1"/>
      <name val="Calibri"/>
      <family val="2"/>
    </font>
    <font>
      <b/>
      <sz val="14"/>
      <color theme="1"/>
      <name val="Calibri"/>
      <family val="2"/>
    </font>
    <font>
      <b/>
      <sz val="14"/>
      <color theme="1"/>
      <name val="Calibri"/>
      <family val="2"/>
      <scheme val="minor"/>
    </font>
    <font>
      <sz val="12"/>
      <color theme="0"/>
      <name val="Calibri"/>
      <family val="2"/>
      <scheme val="minor"/>
    </font>
    <font>
      <sz val="12"/>
      <color theme="1"/>
      <name val="Calibri"/>
      <family val="2"/>
      <scheme val="minor"/>
    </font>
    <font>
      <sz val="11"/>
      <color theme="0"/>
      <name val="Calibri"/>
      <family val="2"/>
    </font>
    <font>
      <b/>
      <sz val="11"/>
      <color theme="1"/>
      <name val="Calibri"/>
      <family val="2"/>
    </font>
    <font>
      <b/>
      <sz val="19"/>
      <color rgb="FF1A75BC"/>
      <name val="Calibri"/>
      <family val="2"/>
      <scheme val="minor"/>
    </font>
    <font>
      <sz val="11"/>
      <name val="Calibri"/>
      <family val="2"/>
    </font>
    <font>
      <b/>
      <sz val="11"/>
      <color rgb="FFFF0000"/>
      <name val="Calibri"/>
      <family val="2"/>
    </font>
    <font>
      <b/>
      <sz val="11"/>
      <color theme="0"/>
      <name val="Calibri"/>
      <family val="2"/>
    </font>
    <font>
      <u/>
      <sz val="11"/>
      <color theme="10"/>
      <name val="Calibri"/>
      <family val="2"/>
    </font>
    <font>
      <b/>
      <sz val="18"/>
      <name val="Calibri"/>
      <family val="2"/>
      <scheme val="minor"/>
    </font>
    <font>
      <b/>
      <sz val="11"/>
      <name val="Calibri"/>
      <family val="2"/>
    </font>
    <font>
      <b/>
      <sz val="14"/>
      <color rgb="FF1A75BC"/>
      <name val="Calibri"/>
      <family val="2"/>
    </font>
    <font>
      <sz val="11"/>
      <color rgb="FF000000"/>
      <name val="Calibri"/>
      <family val="2"/>
    </font>
    <font>
      <b/>
      <sz val="19"/>
      <color rgb="FF1A75BC"/>
      <name val="Calibri"/>
      <family val="2"/>
    </font>
    <font>
      <b/>
      <sz val="19"/>
      <name val="Calibri"/>
      <family val="2"/>
      <scheme val="minor"/>
    </font>
    <font>
      <i/>
      <sz val="11"/>
      <name val="Calibri"/>
      <family val="2"/>
    </font>
    <font>
      <b/>
      <sz val="12"/>
      <name val="Calibri"/>
      <family val="2"/>
    </font>
    <font>
      <sz val="12"/>
      <name val="Calibri"/>
      <family val="2"/>
    </font>
    <font>
      <b/>
      <sz val="11"/>
      <color rgb="FF1A75BC"/>
      <name val="Calibri"/>
      <family val="2"/>
    </font>
    <font>
      <b/>
      <u/>
      <sz val="11"/>
      <color theme="10"/>
      <name val="Calibri"/>
      <family val="2"/>
    </font>
    <font>
      <sz val="11"/>
      <color theme="1"/>
      <name val="Calibri"/>
      <family val="2"/>
      <scheme val="minor"/>
    </font>
    <font>
      <b/>
      <sz val="11"/>
      <color theme="1"/>
      <name val="Calibri"/>
      <family val="2"/>
      <scheme val="minor"/>
    </font>
    <font>
      <b/>
      <sz val="14"/>
      <color theme="0"/>
      <name val="Calibri"/>
      <family val="2"/>
    </font>
    <font>
      <b/>
      <i/>
      <sz val="11"/>
      <color theme="0" tint="-0.499984740745262"/>
      <name val="Calibri"/>
      <family val="2"/>
      <scheme val="minor"/>
    </font>
    <font>
      <b/>
      <sz val="12"/>
      <color theme="1"/>
      <name val="Calibri"/>
      <family val="2"/>
      <scheme val="minor"/>
    </font>
    <font>
      <i/>
      <sz val="11"/>
      <color theme="0" tint="-0.499984740745262"/>
      <name val="Calibri"/>
      <family val="2"/>
      <scheme val="minor"/>
    </font>
    <font>
      <b/>
      <i/>
      <sz val="11"/>
      <color rgb="FFC00000"/>
      <name val="Calibri"/>
      <family val="2"/>
    </font>
    <font>
      <b/>
      <sz val="12"/>
      <color theme="1"/>
      <name val="Calibri"/>
      <family val="2"/>
    </font>
    <font>
      <sz val="8"/>
      <name val="Calibri"/>
      <family val="2"/>
    </font>
    <font>
      <b/>
      <sz val="11"/>
      <name val="Segoe UI Symbol"/>
      <family val="2"/>
    </font>
    <font>
      <sz val="11"/>
      <color theme="1"/>
      <name val="Calibri"/>
      <family val="2"/>
      <scheme val="minor"/>
    </font>
    <font>
      <b/>
      <sz val="11"/>
      <color rgb="FFC00000"/>
      <name val="Calibri"/>
      <family val="2"/>
      <scheme val="minor"/>
    </font>
    <font>
      <sz val="12"/>
      <color theme="1"/>
      <name val="Calibri"/>
      <family val="2"/>
    </font>
    <font>
      <b/>
      <sz val="11"/>
      <color rgb="FFC00000"/>
      <name val="Calibri"/>
      <family val="2"/>
    </font>
    <font>
      <sz val="11"/>
      <color rgb="FFC00000"/>
      <name val="Calibri"/>
      <family val="2"/>
    </font>
    <font>
      <b/>
      <u/>
      <sz val="11"/>
      <color rgb="FFC00000"/>
      <name val="Calibri"/>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5F2FB"/>
        <bgColor indexed="64"/>
      </patternFill>
    </fill>
    <fill>
      <patternFill patternType="solid">
        <fgColor rgb="FFC9E3F7"/>
        <bgColor indexed="64"/>
      </patternFill>
    </fill>
    <fill>
      <patternFill patternType="solid">
        <fgColor rgb="FFAAD4F4"/>
        <bgColor indexed="64"/>
      </patternFill>
    </fill>
    <fill>
      <patternFill patternType="solid">
        <fgColor rgb="FFE5F2FB"/>
        <bgColor rgb="FFE5F2FB"/>
      </patternFill>
    </fill>
    <fill>
      <patternFill patternType="solid">
        <fgColor theme="3" tint="0.79998168889431442"/>
        <bgColor indexed="64"/>
      </patternFill>
    </fill>
    <fill>
      <patternFill patternType="solid">
        <fgColor theme="8" tint="0.59999389629810485"/>
        <bgColor indexed="64"/>
      </patternFill>
    </fill>
  </fills>
  <borders count="8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D4D4D4"/>
      </right>
      <top style="medium">
        <color indexed="64"/>
      </top>
      <bottom style="thin">
        <color rgb="FFD4D4D4"/>
      </bottom>
      <diagonal/>
    </border>
    <border>
      <left/>
      <right style="thin">
        <color rgb="FFD4D4D4"/>
      </right>
      <top style="thin">
        <color rgb="FFD4D4D4"/>
      </top>
      <bottom style="thin">
        <color rgb="FFD4D4D4"/>
      </bottom>
      <diagonal/>
    </border>
    <border>
      <left/>
      <right style="thin">
        <color rgb="FFD4D4D4"/>
      </right>
      <top style="thin">
        <color rgb="FFD4D4D4"/>
      </top>
      <bottom/>
      <diagonal/>
    </border>
    <border>
      <left style="thin">
        <color indexed="64"/>
      </left>
      <right/>
      <top/>
      <bottom/>
      <diagonal/>
    </border>
    <border>
      <left/>
      <right/>
      <top/>
      <bottom style="thin">
        <color indexed="64"/>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right style="thin">
        <color theme="0" tint="-0.34998626667073579"/>
      </right>
      <top/>
      <bottom style="medium">
        <color indexed="64"/>
      </bottom>
      <diagonal/>
    </border>
    <border>
      <left style="thin">
        <color theme="0" tint="-0.34998626667073579"/>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rgb="FFD4D4D4"/>
      </left>
      <right/>
      <top style="medium">
        <color indexed="64"/>
      </top>
      <bottom style="thin">
        <color rgb="FFD4D4D4"/>
      </bottom>
      <diagonal/>
    </border>
    <border>
      <left style="thin">
        <color rgb="FFD4D4D4"/>
      </left>
      <right/>
      <top style="thin">
        <color rgb="FFD4D4D4"/>
      </top>
      <bottom style="thin">
        <color rgb="FFD4D4D4"/>
      </bottom>
      <diagonal/>
    </border>
    <border>
      <left style="thin">
        <color rgb="FFD4D4D4"/>
      </left>
      <right/>
      <top style="thin">
        <color rgb="FFD4D4D4"/>
      </top>
      <bottom/>
      <diagonal/>
    </border>
    <border>
      <left style="thin">
        <color theme="0" tint="-0.34998626667073579"/>
      </left>
      <right/>
      <top style="thin">
        <color indexed="64"/>
      </top>
      <bottom style="thin">
        <color rgb="FFD4D4D4"/>
      </bottom>
      <diagonal/>
    </border>
    <border>
      <left/>
      <right/>
      <top style="thin">
        <color indexed="64"/>
      </top>
      <bottom style="thin">
        <color rgb="FFD4D4D4"/>
      </bottom>
      <diagonal/>
    </border>
    <border>
      <left style="thin">
        <color indexed="64"/>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theme="0" tint="-0.34998626667073579"/>
      </left>
      <right style="thin">
        <color auto="1"/>
      </right>
      <top style="thin">
        <color indexed="64"/>
      </top>
      <bottom style="thin">
        <color indexed="64"/>
      </bottom>
      <diagonal/>
    </border>
    <border>
      <left style="thin">
        <color auto="1"/>
      </left>
      <right/>
      <top style="thin">
        <color rgb="FFD4D4D4"/>
      </top>
      <bottom style="thin">
        <color rgb="FFD4D4D4"/>
      </bottom>
      <diagonal/>
    </border>
    <border>
      <left style="thin">
        <color indexed="64"/>
      </left>
      <right/>
      <top style="thin">
        <color rgb="FFD4D4D4"/>
      </top>
      <bottom/>
      <diagonal/>
    </border>
    <border>
      <left/>
      <right/>
      <top/>
      <bottom style="thin">
        <color rgb="FFD4D4D4"/>
      </bottom>
      <diagonal/>
    </border>
    <border>
      <left/>
      <right/>
      <top style="thin">
        <color rgb="FFD4D4D4"/>
      </top>
      <bottom/>
      <diagonal/>
    </border>
    <border>
      <left style="thin">
        <color theme="0" tint="-0.34998626667073579"/>
      </left>
      <right/>
      <top style="thin">
        <color auto="1"/>
      </top>
      <bottom style="thin">
        <color theme="0" tint="-0.14996795556505021"/>
      </bottom>
      <diagonal/>
    </border>
    <border>
      <left/>
      <right style="thin">
        <color auto="1"/>
      </right>
      <top style="thin">
        <color auto="1"/>
      </top>
      <bottom style="thin">
        <color theme="0" tint="-0.14996795556505021"/>
      </bottom>
      <diagonal/>
    </border>
    <border>
      <left style="thin">
        <color theme="0" tint="-0.34998626667073579"/>
      </left>
      <right/>
      <top style="thin">
        <color theme="0" tint="-0.14996795556505021"/>
      </top>
      <bottom style="thin">
        <color auto="1"/>
      </bottom>
      <diagonal/>
    </border>
    <border>
      <left/>
      <right style="thin">
        <color auto="1"/>
      </right>
      <top style="thin">
        <color theme="0" tint="-0.14996795556505021"/>
      </top>
      <bottom style="thin">
        <color auto="1"/>
      </bottom>
      <diagonal/>
    </border>
    <border>
      <left/>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thin">
        <color theme="0" tint="-0.34998626667073579"/>
      </left>
      <right/>
      <top/>
      <bottom style="thin">
        <color indexed="64"/>
      </bottom>
      <diagonal/>
    </border>
    <border>
      <left style="thin">
        <color indexed="64"/>
      </left>
      <right style="thin">
        <color indexed="64"/>
      </right>
      <top style="thin">
        <color indexed="64"/>
      </top>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499984740745262"/>
      </right>
      <top style="thin">
        <color indexed="64"/>
      </top>
      <bottom style="thin">
        <color indexed="64"/>
      </bottom>
      <diagonal/>
    </border>
    <border>
      <left style="thin">
        <color theme="0" tint="-0.499984740745262"/>
      </left>
      <right/>
      <top style="medium">
        <color auto="1"/>
      </top>
      <bottom/>
      <diagonal/>
    </border>
    <border>
      <left style="thin">
        <color theme="0" tint="-0.499984740745262"/>
      </left>
      <right/>
      <top/>
      <bottom/>
      <diagonal/>
    </border>
    <border>
      <left style="thin">
        <color theme="1" tint="0.34998626667073579"/>
      </left>
      <right style="thin">
        <color theme="0" tint="-0.34998626667073579"/>
      </right>
      <top style="thin">
        <color indexed="64"/>
      </top>
      <bottom style="medium">
        <color auto="1"/>
      </bottom>
      <diagonal/>
    </border>
    <border>
      <left style="thin">
        <color theme="0" tint="-0.34998626667073579"/>
      </left>
      <right style="thin">
        <color theme="0" tint="-0.34998626667073579"/>
      </right>
      <top style="thin">
        <color theme="0" tint="-0.34998626667073579"/>
      </top>
      <bottom/>
      <diagonal/>
    </border>
    <border>
      <left style="thin">
        <color theme="1" tint="0.34998626667073579"/>
      </left>
      <right style="thin">
        <color theme="0" tint="-0.34998626667073579"/>
      </right>
      <top style="thin">
        <color indexed="64"/>
      </top>
      <bottom style="thin">
        <color indexed="64"/>
      </bottom>
      <diagonal/>
    </border>
    <border>
      <left style="thin">
        <color theme="1" tint="0.34998626667073579"/>
      </left>
      <right style="thin">
        <color theme="0" tint="-0.34998626667073579"/>
      </right>
      <top style="thin">
        <color theme="0" tint="-0.34998626667073579"/>
      </top>
      <bottom/>
      <diagonal/>
    </border>
    <border>
      <left style="thin">
        <color theme="0" tint="-0.34998626667073579"/>
      </left>
      <right style="thin">
        <color theme="1" tint="0.34998626667073579"/>
      </right>
      <top style="thin">
        <color theme="0" tint="-0.34998626667073579"/>
      </top>
      <bottom/>
      <diagonal/>
    </border>
    <border>
      <left style="thin">
        <color theme="0" tint="-0.34998626667073579"/>
      </left>
      <right style="thin">
        <color theme="1" tint="0.34998626667073579"/>
      </right>
      <top style="thin">
        <color indexed="64"/>
      </top>
      <bottom style="thin">
        <color indexed="64"/>
      </bottom>
      <diagonal/>
    </border>
    <border>
      <left style="thin">
        <color theme="0" tint="-0.499984740745262"/>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499984740745262"/>
      </right>
      <top/>
      <bottom style="thin">
        <color theme="0" tint="-0.14996795556505021"/>
      </bottom>
      <diagonal/>
    </border>
    <border>
      <left style="thin">
        <color theme="0" tint="-0.499984740745262"/>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499984740745262"/>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499984740745262"/>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theme="0" tint="-0.499984740745262"/>
      </right>
      <top style="thin">
        <color theme="0" tint="-0.24994659260841701"/>
      </top>
      <bottom style="thin">
        <color indexed="64"/>
      </bottom>
      <diagonal/>
    </border>
    <border>
      <left style="thin">
        <color theme="0" tint="-0.14996795556505021"/>
      </left>
      <right style="thin">
        <color theme="0" tint="-0.499984740745262"/>
      </right>
      <top/>
      <bottom/>
      <diagonal/>
    </border>
    <border>
      <left/>
      <right/>
      <top style="thin">
        <color theme="0" tint="-0.24994659260841701"/>
      </top>
      <bottom style="thin">
        <color indexed="64"/>
      </bottom>
      <diagonal/>
    </border>
    <border>
      <left/>
      <right style="thin">
        <color theme="1" tint="0.34998626667073579"/>
      </right>
      <top/>
      <bottom/>
      <diagonal/>
    </border>
    <border>
      <left/>
      <right style="thin">
        <color theme="0" tint="-0.499984740745262"/>
      </right>
      <top/>
      <bottom/>
      <diagonal/>
    </border>
    <border>
      <left style="thin">
        <color theme="0" tint="-0.14996795556505021"/>
      </left>
      <right/>
      <top/>
      <bottom style="thin">
        <color theme="0" tint="-0.14996795556505021"/>
      </bottom>
      <diagonal/>
    </border>
    <border>
      <left/>
      <right style="thin">
        <color theme="0" tint="-0.499984740745262"/>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499984740745262"/>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499984740745262"/>
      </right>
      <top style="thin">
        <color theme="0" tint="-0.14996795556505021"/>
      </top>
      <bottom/>
      <diagonal/>
    </border>
    <border>
      <left style="thin">
        <color indexed="64"/>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s>
  <cellStyleXfs count="63">
    <xf numFmtId="0" fontId="0" fillId="0" borderId="0">
      <alignment vertical="center"/>
    </xf>
    <xf numFmtId="43" fontId="7" fillId="0" borderId="0" applyFont="0" applyFill="0" applyBorder="0" applyAlignment="0" applyProtection="0"/>
    <xf numFmtId="41"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7" fillId="8" borderId="8" applyNumberFormat="0" applyFon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3" fillId="32" borderId="0" applyNumberFormat="0" applyBorder="0" applyAlignment="0" applyProtection="0"/>
    <xf numFmtId="0" fontId="24" fillId="0" borderId="0">
      <alignment vertical="center"/>
    </xf>
    <xf numFmtId="0" fontId="25" fillId="0" borderId="0">
      <alignment vertical="center"/>
    </xf>
    <xf numFmtId="0" fontId="26" fillId="0" borderId="0">
      <alignment horizontal="left" vertical="center"/>
    </xf>
    <xf numFmtId="0" fontId="7" fillId="33" borderId="0" applyNumberFormat="0" applyFont="0" applyBorder="0" applyAlignment="0" applyProtection="0"/>
    <xf numFmtId="0" fontId="7" fillId="34" borderId="0" applyNumberFormat="0" applyFont="0" applyBorder="0" applyAlignment="0" applyProtection="0"/>
    <xf numFmtId="0" fontId="7" fillId="35" borderId="0" applyNumberFormat="0" applyFont="0" applyBorder="0" applyAlignment="0" applyProtection="0"/>
    <xf numFmtId="8" fontId="7" fillId="0" borderId="0" applyFont="0" applyFill="0" applyBorder="0">
      <alignment horizontal="right" vertical="center"/>
    </xf>
    <xf numFmtId="0" fontId="27" fillId="0" borderId="0" applyNumberFormat="0" applyFill="0" applyBorder="0" applyAlignment="0">
      <alignment vertical="center"/>
    </xf>
    <xf numFmtId="0" fontId="28" fillId="0" borderId="0" applyNumberFormat="0" applyFill="0" applyBorder="0" applyAlignment="0" applyProtection="0"/>
    <xf numFmtId="0" fontId="7" fillId="0" borderId="0"/>
    <xf numFmtId="44" fontId="7" fillId="0" borderId="0" applyFont="0" applyFill="0" applyBorder="0" applyAlignment="0" applyProtection="0"/>
    <xf numFmtId="0" fontId="40" fillId="0" borderId="0" applyNumberFormat="0" applyFill="0" applyBorder="0" applyAlignment="0" applyProtection="0">
      <alignment vertical="center"/>
    </xf>
    <xf numFmtId="0" fontId="6" fillId="0" borderId="0"/>
    <xf numFmtId="0" fontId="5" fillId="33" borderId="0" applyNumberFormat="0" applyFont="0" applyBorder="0" applyAlignment="0" applyProtection="0"/>
    <xf numFmtId="0" fontId="4" fillId="33" borderId="0" applyNumberFormat="0" applyFont="0" applyBorder="0" applyAlignment="0" applyProtection="0"/>
    <xf numFmtId="0" fontId="1" fillId="0" borderId="0"/>
  </cellStyleXfs>
  <cellXfs count="228">
    <xf numFmtId="0" fontId="0" fillId="0" borderId="0" xfId="0">
      <alignment vertical="center"/>
    </xf>
    <xf numFmtId="0" fontId="34" fillId="0" borderId="0" xfId="0" applyFont="1">
      <alignment vertical="center"/>
    </xf>
    <xf numFmtId="0" fontId="0" fillId="0" borderId="0" xfId="0" applyProtection="1">
      <alignment vertical="center"/>
      <protection locked="0"/>
    </xf>
    <xf numFmtId="0" fontId="34" fillId="0" borderId="0" xfId="0" applyFont="1" applyProtection="1">
      <alignment vertical="center"/>
      <protection locked="0"/>
    </xf>
    <xf numFmtId="0" fontId="22" fillId="35" borderId="21" xfId="59" applyFont="1" applyFill="1" applyBorder="1" applyAlignment="1">
      <alignment horizontal="center"/>
    </xf>
    <xf numFmtId="0" fontId="22" fillId="35" borderId="22" xfId="59" applyFont="1" applyFill="1" applyBorder="1" applyAlignment="1">
      <alignment horizontal="left" indent="1"/>
    </xf>
    <xf numFmtId="0" fontId="6" fillId="0" borderId="13" xfId="59" applyBorder="1" applyAlignment="1">
      <alignment horizontal="center"/>
    </xf>
    <xf numFmtId="0" fontId="6" fillId="0" borderId="29" xfId="59" applyBorder="1" applyAlignment="1">
      <alignment horizontal="left" indent="1"/>
    </xf>
    <xf numFmtId="0" fontId="6" fillId="0" borderId="14" xfId="59" applyBorder="1" applyAlignment="1">
      <alignment horizontal="center"/>
    </xf>
    <xf numFmtId="0" fontId="6" fillId="0" borderId="30" xfId="59" applyBorder="1" applyAlignment="1">
      <alignment horizontal="left" indent="1"/>
    </xf>
    <xf numFmtId="0" fontId="6" fillId="0" borderId="15" xfId="59" applyBorder="1" applyAlignment="1">
      <alignment horizontal="center"/>
    </xf>
    <xf numFmtId="0" fontId="6" fillId="0" borderId="31" xfId="59" applyBorder="1" applyAlignment="1">
      <alignment horizontal="left" indent="1"/>
    </xf>
    <xf numFmtId="0" fontId="0" fillId="0" borderId="0" xfId="0" applyAlignment="1" applyProtection="1">
      <alignment horizontal="center" vertical="top"/>
      <protection locked="0"/>
    </xf>
    <xf numFmtId="0" fontId="0" fillId="0" borderId="0" xfId="0" applyAlignment="1" applyProtection="1">
      <alignment horizontal="left" vertical="top" wrapText="1"/>
      <protection locked="0"/>
    </xf>
    <xf numFmtId="0" fontId="36" fillId="33" borderId="17" xfId="50" applyFont="1" applyBorder="1" applyAlignment="1" applyProtection="1">
      <alignment horizontal="centerContinuous" vertical="top"/>
    </xf>
    <xf numFmtId="0" fontId="23" fillId="0" borderId="0" xfId="56" applyFont="1"/>
    <xf numFmtId="0" fontId="7" fillId="0" borderId="0" xfId="56" applyAlignment="1">
      <alignment horizontal="center" wrapText="1"/>
    </xf>
    <xf numFmtId="0" fontId="7" fillId="0" borderId="0" xfId="56"/>
    <xf numFmtId="0" fontId="23" fillId="0" borderId="0" xfId="56" applyFont="1" applyAlignment="1">
      <alignment vertical="center"/>
    </xf>
    <xf numFmtId="0" fontId="3" fillId="0" borderId="0" xfId="56" applyFont="1" applyAlignment="1">
      <alignment vertical="center"/>
    </xf>
    <xf numFmtId="0" fontId="32" fillId="0" borderId="0" xfId="56" applyFont="1" applyAlignment="1">
      <alignment vertical="center"/>
    </xf>
    <xf numFmtId="0" fontId="7" fillId="0" borderId="0" xfId="56" applyAlignment="1">
      <alignment horizontal="center" vertical="center" wrapText="1"/>
    </xf>
    <xf numFmtId="0" fontId="33" fillId="0" borderId="0" xfId="56" applyFont="1" applyAlignment="1">
      <alignment vertical="center"/>
    </xf>
    <xf numFmtId="0" fontId="7" fillId="0" borderId="0" xfId="56" applyAlignment="1">
      <alignment vertical="center"/>
    </xf>
    <xf numFmtId="0" fontId="0" fillId="0" borderId="0" xfId="0" applyAlignment="1" applyProtection="1">
      <alignment horizontal="left" vertical="top"/>
      <protection locked="0"/>
    </xf>
    <xf numFmtId="0" fontId="41" fillId="33" borderId="28" xfId="50" applyFont="1" applyBorder="1" applyAlignment="1" applyProtection="1">
      <alignment horizontal="centerContinuous" vertical="top"/>
    </xf>
    <xf numFmtId="0" fontId="41" fillId="33" borderId="24" xfId="50" applyFont="1" applyBorder="1" applyAlignment="1" applyProtection="1">
      <alignment horizontal="centerContinuous" vertical="top"/>
    </xf>
    <xf numFmtId="0" fontId="36" fillId="33" borderId="27" xfId="50" applyFont="1" applyBorder="1" applyAlignment="1" applyProtection="1">
      <alignment horizontal="centerContinuous" vertical="top"/>
    </xf>
    <xf numFmtId="0" fontId="36" fillId="33" borderId="23" xfId="50" applyFont="1" applyBorder="1" applyAlignment="1" applyProtection="1">
      <alignment horizontal="centerContinuous" vertical="top"/>
    </xf>
    <xf numFmtId="0" fontId="46" fillId="33" borderId="17" xfId="50" applyFont="1" applyBorder="1" applyAlignment="1" applyProtection="1">
      <alignment horizontal="centerContinuous" vertical="top"/>
    </xf>
    <xf numFmtId="0" fontId="46" fillId="33" borderId="26" xfId="50" applyFont="1" applyBorder="1" applyAlignment="1" applyProtection="1">
      <alignment horizontal="centerContinuous" vertical="top"/>
    </xf>
    <xf numFmtId="0" fontId="39" fillId="0" borderId="0" xfId="0" applyFont="1" applyAlignment="1">
      <alignment horizontal="center" vertical="center"/>
    </xf>
    <xf numFmtId="0" fontId="0" fillId="0" borderId="0" xfId="0" applyAlignment="1">
      <alignment horizontal="right" vertical="top"/>
    </xf>
    <xf numFmtId="0" fontId="0" fillId="0" borderId="0" xfId="0" applyAlignment="1">
      <alignment horizontal="left" vertical="top" wrapText="1" indent="1"/>
    </xf>
    <xf numFmtId="0" fontId="37" fillId="33" borderId="28" xfId="0" applyFont="1" applyFill="1" applyBorder="1" applyAlignment="1">
      <alignment horizontal="left" vertical="top" wrapText="1" indent="1"/>
    </xf>
    <xf numFmtId="0" fontId="37" fillId="33" borderId="24" xfId="0" applyFont="1" applyFill="1" applyBorder="1" applyAlignment="1">
      <alignment horizontal="left" vertical="top" wrapText="1" indent="1"/>
    </xf>
    <xf numFmtId="0" fontId="37" fillId="33" borderId="0" xfId="0" applyFont="1" applyFill="1" applyAlignment="1">
      <alignment horizontal="left" vertical="top" wrapText="1"/>
    </xf>
    <xf numFmtId="0" fontId="37" fillId="33" borderId="25" xfId="0" applyFont="1" applyFill="1" applyBorder="1" applyAlignment="1">
      <alignment horizontal="left" vertical="top" wrapText="1"/>
    </xf>
    <xf numFmtId="0" fontId="37" fillId="33" borderId="27" xfId="0" applyFont="1" applyFill="1" applyBorder="1" applyAlignment="1">
      <alignment vertical="top" wrapText="1"/>
    </xf>
    <xf numFmtId="0" fontId="0" fillId="0" borderId="0" xfId="0" applyAlignment="1">
      <alignment horizontal="center" vertical="top"/>
    </xf>
    <xf numFmtId="0" fontId="37" fillId="33" borderId="25" xfId="0" applyFont="1" applyFill="1" applyBorder="1" applyAlignment="1">
      <alignment horizontal="left" vertical="top" wrapText="1" indent="1"/>
    </xf>
    <xf numFmtId="0" fontId="43" fillId="33" borderId="23" xfId="0" applyFont="1" applyFill="1" applyBorder="1" applyAlignment="1">
      <alignment horizontal="left" vertical="top" indent="1"/>
    </xf>
    <xf numFmtId="0" fontId="40" fillId="33" borderId="17" xfId="58" applyFill="1" applyBorder="1" applyAlignment="1" applyProtection="1">
      <alignment horizontal="left" vertical="top" wrapText="1"/>
      <protection locked="0"/>
    </xf>
    <xf numFmtId="0" fontId="37" fillId="33" borderId="16" xfId="0" applyFont="1" applyFill="1" applyBorder="1" applyAlignment="1">
      <alignment horizontal="left" vertical="top" indent="1"/>
    </xf>
    <xf numFmtId="0" fontId="39" fillId="0" borderId="0" xfId="0" applyFont="1" applyAlignment="1" applyProtection="1">
      <alignment horizontal="center" vertical="center"/>
      <protection locked="0"/>
    </xf>
    <xf numFmtId="0" fontId="38" fillId="0" borderId="0" xfId="0" applyFont="1" applyAlignment="1" applyProtection="1">
      <alignment horizontal="center" vertical="center"/>
      <protection locked="0"/>
    </xf>
    <xf numFmtId="0" fontId="51" fillId="33" borderId="0" xfId="58" applyFont="1" applyFill="1" applyAlignment="1" applyProtection="1">
      <alignment horizontal="left" vertical="top" wrapText="1"/>
      <protection locked="0"/>
    </xf>
    <xf numFmtId="0" fontId="40" fillId="33" borderId="0" xfId="58" applyFill="1" applyAlignment="1" applyProtection="1">
      <alignment horizontal="left" vertical="top" wrapText="1" indent="1"/>
      <protection locked="0"/>
    </xf>
    <xf numFmtId="0" fontId="51" fillId="33" borderId="17" xfId="58" applyFont="1" applyFill="1" applyBorder="1" applyAlignment="1" applyProtection="1">
      <alignment vertical="top" wrapText="1"/>
      <protection locked="0"/>
    </xf>
    <xf numFmtId="0" fontId="30" fillId="35" borderId="10" xfId="0" applyFont="1" applyFill="1" applyBorder="1" applyAlignment="1">
      <alignment horizontal="centerContinuous" vertical="center"/>
    </xf>
    <xf numFmtId="0" fontId="30" fillId="35" borderId="12" xfId="0" applyFont="1" applyFill="1" applyBorder="1" applyAlignment="1">
      <alignment horizontal="centerContinuous" vertical="center"/>
    </xf>
    <xf numFmtId="0" fontId="40" fillId="36" borderId="0" xfId="0" applyFont="1" applyFill="1" applyAlignment="1" applyProtection="1">
      <alignment horizontal="left" vertical="top" wrapText="1"/>
      <protection locked="0"/>
    </xf>
    <xf numFmtId="0" fontId="47" fillId="33" borderId="16" xfId="0" applyFont="1" applyFill="1" applyBorder="1" applyAlignment="1">
      <alignment horizontal="left" vertical="top" indent="1"/>
    </xf>
    <xf numFmtId="0" fontId="37" fillId="33" borderId="16" xfId="0" applyFont="1" applyFill="1" applyBorder="1" applyAlignment="1">
      <alignment horizontal="right" vertical="center" indent="1"/>
    </xf>
    <xf numFmtId="0" fontId="37" fillId="33" borderId="16" xfId="0" applyFont="1" applyFill="1" applyBorder="1" applyAlignment="1">
      <alignment horizontal="right" vertical="top"/>
    </xf>
    <xf numFmtId="0" fontId="37" fillId="33" borderId="26" xfId="0" applyFont="1" applyFill="1" applyBorder="1" applyAlignment="1">
      <alignment horizontal="right" vertical="center" indent="1"/>
    </xf>
    <xf numFmtId="0" fontId="48" fillId="33" borderId="16" xfId="0" applyFont="1" applyFill="1" applyBorder="1" applyAlignment="1">
      <alignment horizontal="left" vertical="top" indent="1"/>
    </xf>
    <xf numFmtId="0" fontId="37" fillId="33" borderId="0" xfId="0" applyFont="1" applyFill="1" applyAlignment="1">
      <alignment horizontal="left" vertical="top" wrapText="1" indent="1"/>
    </xf>
    <xf numFmtId="0" fontId="48" fillId="33" borderId="16" xfId="0" applyFont="1" applyFill="1" applyBorder="1" applyAlignment="1">
      <alignment horizontal="left" vertical="top" indent="3"/>
    </xf>
    <xf numFmtId="0" fontId="37" fillId="33" borderId="0" xfId="0" applyFont="1" applyFill="1" applyAlignment="1">
      <alignment vertical="top" wrapText="1"/>
    </xf>
    <xf numFmtId="0" fontId="49" fillId="33" borderId="26" xfId="0" applyFont="1" applyFill="1" applyBorder="1" applyAlignment="1">
      <alignment horizontal="left" vertical="top" indent="3"/>
    </xf>
    <xf numFmtId="0" fontId="37" fillId="33" borderId="17" xfId="0" applyFont="1" applyFill="1" applyBorder="1" applyAlignment="1">
      <alignment horizontal="left" vertical="top" wrapText="1" indent="1"/>
    </xf>
    <xf numFmtId="0" fontId="37" fillId="33" borderId="26" xfId="0" applyFont="1" applyFill="1" applyBorder="1" applyAlignment="1">
      <alignment horizontal="left" vertical="top" indent="2"/>
    </xf>
    <xf numFmtId="0" fontId="37" fillId="33" borderId="17" xfId="0" applyFont="1" applyFill="1" applyBorder="1" applyAlignment="1">
      <alignment vertical="top" wrapText="1"/>
    </xf>
    <xf numFmtId="0" fontId="0" fillId="0" borderId="0" xfId="0" applyAlignment="1">
      <alignment horizontal="left" vertical="center" wrapText="1" indent="1"/>
    </xf>
    <xf numFmtId="0" fontId="50" fillId="33" borderId="16" xfId="0" applyFont="1" applyFill="1" applyBorder="1" applyAlignment="1">
      <alignment horizontal="right" vertical="top" wrapText="1" indent="1"/>
    </xf>
    <xf numFmtId="0" fontId="50" fillId="33" borderId="0" xfId="0" applyFont="1" applyFill="1" applyAlignment="1">
      <alignment horizontal="left" vertical="top" wrapText="1"/>
    </xf>
    <xf numFmtId="0" fontId="37" fillId="33" borderId="16" xfId="0" applyFont="1" applyFill="1" applyBorder="1" applyAlignment="1">
      <alignment horizontal="right" vertical="top" wrapText="1" indent="1"/>
    </xf>
    <xf numFmtId="0" fontId="37" fillId="33" borderId="16" xfId="0" applyFont="1" applyFill="1" applyBorder="1" applyAlignment="1">
      <alignment horizontal="right" vertical="top" indent="1"/>
    </xf>
    <xf numFmtId="0" fontId="37" fillId="33" borderId="26" xfId="0" applyFont="1" applyFill="1" applyBorder="1" applyAlignment="1">
      <alignment horizontal="right" vertical="top" indent="1"/>
    </xf>
    <xf numFmtId="0" fontId="42" fillId="33" borderId="16" xfId="0" applyFont="1" applyFill="1" applyBorder="1" applyAlignment="1">
      <alignment horizontal="right" vertical="top" indent="1"/>
    </xf>
    <xf numFmtId="0" fontId="37" fillId="33" borderId="25" xfId="0" applyFont="1" applyFill="1" applyBorder="1" applyAlignment="1">
      <alignment horizontal="left" vertical="top" wrapText="1" indent="2"/>
    </xf>
    <xf numFmtId="0" fontId="37" fillId="33" borderId="25" xfId="0" applyFont="1" applyFill="1" applyBorder="1" applyAlignment="1">
      <alignment horizontal="left" vertical="top" wrapText="1" indent="3"/>
    </xf>
    <xf numFmtId="0" fontId="37" fillId="33" borderId="25" xfId="0" applyFont="1" applyFill="1" applyBorder="1" applyAlignment="1">
      <alignment horizontal="left" vertical="top" wrapText="1" indent="5"/>
    </xf>
    <xf numFmtId="0" fontId="37" fillId="33" borderId="26" xfId="0" applyFont="1" applyFill="1" applyBorder="1" applyAlignment="1">
      <alignment horizontal="right" vertical="top"/>
    </xf>
    <xf numFmtId="0" fontId="37" fillId="33" borderId="27" xfId="0" applyFont="1" applyFill="1" applyBorder="1" applyAlignment="1">
      <alignment horizontal="left" vertical="top" wrapText="1" indent="5"/>
    </xf>
    <xf numFmtId="0" fontId="37" fillId="33" borderId="17" xfId="0" applyFont="1" applyFill="1" applyBorder="1" applyAlignment="1">
      <alignment horizontal="left" vertical="top" wrapText="1"/>
    </xf>
    <xf numFmtId="0" fontId="1" fillId="0" borderId="0" xfId="62"/>
    <xf numFmtId="0" fontId="31" fillId="35" borderId="34" xfId="62" applyFont="1" applyFill="1" applyBorder="1" applyAlignment="1">
      <alignment horizontal="centerContinuous" vertical="center"/>
    </xf>
    <xf numFmtId="0" fontId="54" fillId="35" borderId="35" xfId="0" applyFont="1" applyFill="1" applyBorder="1" applyAlignment="1">
      <alignment horizontal="centerContinuous" vertical="center"/>
    </xf>
    <xf numFmtId="0" fontId="22" fillId="35" borderId="18" xfId="62" applyFont="1" applyFill="1" applyBorder="1" applyAlignment="1">
      <alignment horizontal="center" vertical="center" wrapText="1"/>
    </xf>
    <xf numFmtId="0" fontId="22" fillId="35" borderId="20" xfId="62" applyFont="1" applyFill="1" applyBorder="1" applyAlignment="1">
      <alignment horizontal="left" vertical="center" wrapText="1" indent="1"/>
    </xf>
    <xf numFmtId="0" fontId="1" fillId="0" borderId="0" xfId="62" applyAlignment="1">
      <alignment horizontal="center"/>
    </xf>
    <xf numFmtId="0" fontId="1" fillId="0" borderId="0" xfId="62" applyAlignment="1">
      <alignment horizontal="left" indent="1"/>
    </xf>
    <xf numFmtId="0" fontId="1" fillId="35" borderId="18" xfId="56" applyFont="1" applyFill="1" applyBorder="1" applyAlignment="1">
      <alignment horizontal="center" vertical="center"/>
    </xf>
    <xf numFmtId="0" fontId="2" fillId="0" borderId="0" xfId="56" applyFont="1" applyAlignment="1">
      <alignment vertical="center"/>
    </xf>
    <xf numFmtId="0" fontId="2" fillId="0" borderId="37" xfId="56" applyFont="1" applyBorder="1" applyAlignment="1">
      <alignment vertical="center"/>
    </xf>
    <xf numFmtId="0" fontId="1" fillId="0" borderId="37" xfId="56" applyFont="1" applyBorder="1" applyAlignment="1">
      <alignment vertical="center"/>
    </xf>
    <xf numFmtId="0" fontId="52" fillId="0" borderId="37" xfId="56" applyFont="1" applyBorder="1" applyAlignment="1">
      <alignment vertical="center"/>
    </xf>
    <xf numFmtId="0" fontId="2" fillId="0" borderId="38" xfId="56" applyFont="1" applyBorder="1" applyAlignment="1">
      <alignment vertical="center"/>
    </xf>
    <xf numFmtId="0" fontId="1" fillId="0" borderId="39" xfId="56" applyFont="1" applyBorder="1" applyAlignment="1">
      <alignment vertical="center"/>
    </xf>
    <xf numFmtId="0" fontId="1" fillId="0" borderId="40" xfId="56" applyFont="1" applyBorder="1" applyAlignment="1">
      <alignment vertical="center"/>
    </xf>
    <xf numFmtId="44" fontId="0" fillId="0" borderId="0" xfId="0" applyNumberFormat="1" applyAlignment="1" applyProtection="1">
      <alignment vertical="top"/>
      <protection locked="0"/>
    </xf>
    <xf numFmtId="0" fontId="0" fillId="0" borderId="0" xfId="0" applyAlignment="1">
      <alignment horizontal="center" vertical="center"/>
    </xf>
    <xf numFmtId="0" fontId="0" fillId="0" borderId="17" xfId="0" applyBorder="1">
      <alignment vertical="center"/>
    </xf>
    <xf numFmtId="0" fontId="0" fillId="0" borderId="26" xfId="0" applyBorder="1">
      <alignment vertical="center"/>
    </xf>
    <xf numFmtId="0" fontId="0" fillId="0" borderId="0" xfId="0" applyAlignment="1">
      <alignment wrapText="1"/>
    </xf>
    <xf numFmtId="0" fontId="2" fillId="0" borderId="0" xfId="56" applyFont="1" applyAlignment="1">
      <alignment horizontal="left" vertical="center" indent="1"/>
    </xf>
    <xf numFmtId="0" fontId="2" fillId="0" borderId="37" xfId="56" applyFont="1" applyBorder="1" applyAlignment="1">
      <alignment horizontal="left" vertical="center" indent="1"/>
    </xf>
    <xf numFmtId="0" fontId="1" fillId="0" borderId="37" xfId="56" applyFont="1" applyBorder="1" applyAlignment="1">
      <alignment horizontal="left" vertical="center" indent="1"/>
    </xf>
    <xf numFmtId="0" fontId="52" fillId="0" borderId="37" xfId="56" applyFont="1" applyBorder="1" applyAlignment="1">
      <alignment horizontal="left" vertical="center" indent="1"/>
    </xf>
    <xf numFmtId="0" fontId="2" fillId="0" borderId="38" xfId="56" applyFont="1" applyBorder="1" applyAlignment="1">
      <alignment horizontal="left" vertical="center" indent="1"/>
    </xf>
    <xf numFmtId="0" fontId="58" fillId="0" borderId="0" xfId="0" applyFont="1" applyAlignment="1">
      <alignment horizontal="left" vertical="center" indent="1"/>
    </xf>
    <xf numFmtId="0" fontId="22" fillId="35" borderId="34" xfId="0" applyFont="1" applyFill="1" applyBorder="1" applyAlignment="1">
      <alignment horizontal="right" vertical="center" wrapText="1" indent="1"/>
    </xf>
    <xf numFmtId="0" fontId="7" fillId="0" borderId="0" xfId="56" applyAlignment="1">
      <alignment horizontal="left" vertical="center" wrapText="1" indent="1"/>
    </xf>
    <xf numFmtId="0" fontId="22" fillId="35" borderId="26" xfId="0" applyFont="1" applyFill="1" applyBorder="1" applyAlignment="1">
      <alignment horizontal="right" vertical="center" indent="1"/>
    </xf>
    <xf numFmtId="0" fontId="22" fillId="35" borderId="34" xfId="0" applyFont="1" applyFill="1" applyBorder="1" applyAlignment="1">
      <alignment horizontal="right" vertical="center" indent="1"/>
    </xf>
    <xf numFmtId="0" fontId="35" fillId="0" borderId="0" xfId="0" applyFont="1" applyAlignment="1">
      <alignment horizontal="right" vertical="center" indent="1"/>
    </xf>
    <xf numFmtId="0" fontId="0" fillId="35" borderId="18" xfId="0" applyFill="1" applyBorder="1" applyAlignment="1">
      <alignment horizontal="left" wrapText="1"/>
    </xf>
    <xf numFmtId="0" fontId="0" fillId="35" borderId="18" xfId="0" applyFill="1" applyBorder="1" applyAlignment="1">
      <alignment horizontal="center" wrapText="1"/>
    </xf>
    <xf numFmtId="0" fontId="0" fillId="35" borderId="19" xfId="0" applyFill="1" applyBorder="1" applyAlignment="1">
      <alignment horizontal="center" wrapText="1"/>
    </xf>
    <xf numFmtId="0" fontId="0" fillId="35" borderId="19" xfId="0" applyFill="1" applyBorder="1" applyAlignment="1">
      <alignment wrapText="1"/>
    </xf>
    <xf numFmtId="0" fontId="61" fillId="0" borderId="0" xfId="0" applyFont="1" applyAlignment="1" applyProtection="1">
      <alignment horizontal="center" vertical="center"/>
      <protection locked="0"/>
    </xf>
    <xf numFmtId="44" fontId="35" fillId="0" borderId="0" xfId="57" applyFont="1" applyAlignment="1" applyProtection="1">
      <alignment vertical="center"/>
    </xf>
    <xf numFmtId="44" fontId="22" fillId="35" borderId="46" xfId="57" applyFont="1" applyFill="1" applyBorder="1" applyAlignment="1" applyProtection="1">
      <alignment vertical="center"/>
    </xf>
    <xf numFmtId="44" fontId="1" fillId="35" borderId="46" xfId="57" applyFont="1" applyFill="1" applyBorder="1" applyAlignment="1" applyProtection="1">
      <alignment vertical="center"/>
    </xf>
    <xf numFmtId="164" fontId="22" fillId="35" borderId="36" xfId="56" applyNumberFormat="1" applyFont="1" applyFill="1" applyBorder="1" applyAlignment="1">
      <alignment horizontal="center" vertical="center"/>
    </xf>
    <xf numFmtId="0" fontId="1" fillId="0" borderId="0" xfId="56" applyFont="1" applyAlignment="1">
      <alignment horizontal="center" vertical="center" wrapText="1"/>
    </xf>
    <xf numFmtId="0" fontId="62" fillId="0" borderId="37" xfId="56" applyFont="1" applyBorder="1" applyAlignment="1">
      <alignment vertical="center"/>
    </xf>
    <xf numFmtId="0" fontId="40" fillId="36" borderId="17" xfId="0" applyFont="1" applyFill="1" applyBorder="1" applyAlignment="1" applyProtection="1">
      <alignment horizontal="left" vertical="top" wrapText="1"/>
      <protection locked="0"/>
    </xf>
    <xf numFmtId="0" fontId="37" fillId="33" borderId="16" xfId="0" applyFont="1" applyFill="1" applyBorder="1" applyAlignment="1">
      <alignment horizontal="right" vertical="center" wrapText="1" indent="1"/>
    </xf>
    <xf numFmtId="0" fontId="37" fillId="33" borderId="26" xfId="0" applyFont="1" applyFill="1" applyBorder="1" applyAlignment="1">
      <alignment horizontal="right" vertical="center" wrapText="1" indent="1"/>
    </xf>
    <xf numFmtId="0" fontId="45" fillId="33" borderId="23" xfId="0" applyFont="1" applyFill="1" applyBorder="1" applyAlignment="1">
      <alignment horizontal="centerContinuous" vertical="top"/>
    </xf>
    <xf numFmtId="0" fontId="0" fillId="33" borderId="28" xfId="0" applyFill="1" applyBorder="1" applyAlignment="1">
      <alignment horizontal="centerContinuous" vertical="top" wrapText="1"/>
    </xf>
    <xf numFmtId="0" fontId="0" fillId="33" borderId="24" xfId="0" applyFill="1" applyBorder="1" applyAlignment="1">
      <alignment horizontal="centerContinuous" vertical="center"/>
    </xf>
    <xf numFmtId="0" fontId="37" fillId="33" borderId="27" xfId="0" applyFont="1" applyFill="1" applyBorder="1" applyAlignment="1">
      <alignment horizontal="centerContinuous" vertical="top" wrapText="1"/>
    </xf>
    <xf numFmtId="0" fontId="42" fillId="33" borderId="0" xfId="0" quotePrefix="1" applyFont="1" applyFill="1" applyAlignment="1">
      <alignment vertical="top" wrapText="1"/>
    </xf>
    <xf numFmtId="0" fontId="44" fillId="33" borderId="17" xfId="0" applyFont="1" applyFill="1" applyBorder="1" applyAlignment="1">
      <alignment vertical="top" wrapText="1"/>
    </xf>
    <xf numFmtId="0" fontId="38" fillId="0" borderId="0" xfId="0" applyFont="1" applyAlignment="1">
      <alignment horizontal="center" vertical="center"/>
    </xf>
    <xf numFmtId="0" fontId="40" fillId="36" borderId="0" xfId="58" applyFill="1" applyAlignment="1" applyProtection="1">
      <alignment horizontal="left" vertical="top" wrapText="1"/>
      <protection locked="0"/>
    </xf>
    <xf numFmtId="0" fontId="37" fillId="33" borderId="27" xfId="0" applyFont="1" applyFill="1" applyBorder="1" applyAlignment="1">
      <alignment horizontal="left" vertical="top" wrapText="1"/>
    </xf>
    <xf numFmtId="0" fontId="22" fillId="35" borderId="49" xfId="0" applyFont="1" applyFill="1" applyBorder="1" applyAlignment="1">
      <alignment horizontal="right" vertical="center" indent="1"/>
    </xf>
    <xf numFmtId="0" fontId="22" fillId="35" borderId="48" xfId="0" applyFont="1" applyFill="1" applyBorder="1" applyAlignment="1">
      <alignment horizontal="right" vertical="center" indent="1"/>
    </xf>
    <xf numFmtId="0" fontId="35" fillId="35" borderId="20" xfId="0" applyFont="1" applyFill="1" applyBorder="1" applyAlignment="1">
      <alignment horizontal="center" wrapText="1"/>
    </xf>
    <xf numFmtId="0" fontId="35" fillId="35" borderId="19" xfId="0" applyFont="1" applyFill="1" applyBorder="1" applyAlignment="1">
      <alignment horizontal="center" wrapText="1"/>
    </xf>
    <xf numFmtId="44" fontId="59" fillId="34" borderId="12" xfId="0" applyNumberFormat="1" applyFont="1" applyFill="1" applyBorder="1">
      <alignment vertical="center"/>
    </xf>
    <xf numFmtId="44" fontId="64" fillId="34" borderId="54" xfId="0" applyNumberFormat="1" applyFont="1" applyFill="1" applyBorder="1">
      <alignment vertical="center"/>
    </xf>
    <xf numFmtId="44" fontId="64" fillId="34" borderId="55" xfId="0" applyNumberFormat="1" applyFont="1" applyFill="1" applyBorder="1">
      <alignment vertical="center"/>
    </xf>
    <xf numFmtId="0" fontId="35" fillId="35" borderId="58" xfId="0" applyFont="1" applyFill="1" applyBorder="1" applyAlignment="1">
      <alignment horizontal="center" wrapText="1"/>
    </xf>
    <xf numFmtId="0" fontId="1" fillId="35" borderId="59" xfId="56" applyFont="1" applyFill="1" applyBorder="1" applyAlignment="1">
      <alignment horizontal="center" wrapText="1"/>
    </xf>
    <xf numFmtId="0" fontId="22" fillId="35" borderId="10" xfId="56" applyFont="1" applyFill="1" applyBorder="1" applyAlignment="1">
      <alignment horizontal="left" vertical="center" wrapText="1" indent="1"/>
    </xf>
    <xf numFmtId="0" fontId="1" fillId="35" borderId="61" xfId="56" applyFont="1" applyFill="1" applyBorder="1" applyAlignment="1">
      <alignment horizontal="center" wrapText="1"/>
    </xf>
    <xf numFmtId="0" fontId="1" fillId="35" borderId="62" xfId="56" applyFont="1" applyFill="1" applyBorder="1" applyAlignment="1">
      <alignment horizontal="center" wrapText="1"/>
    </xf>
    <xf numFmtId="0" fontId="1" fillId="34" borderId="61" xfId="56" applyFont="1" applyFill="1" applyBorder="1" applyAlignment="1">
      <alignment horizontal="center" wrapText="1"/>
    </xf>
    <xf numFmtId="0" fontId="1" fillId="34" borderId="59" xfId="56" applyFont="1" applyFill="1" applyBorder="1" applyAlignment="1">
      <alignment horizontal="center" wrapText="1"/>
    </xf>
    <xf numFmtId="0" fontId="1" fillId="34" borderId="62" xfId="56" applyFont="1" applyFill="1" applyBorder="1" applyAlignment="1">
      <alignment horizontal="center" wrapText="1"/>
    </xf>
    <xf numFmtId="44" fontId="1" fillId="34" borderId="60" xfId="57" applyFont="1" applyFill="1" applyBorder="1" applyAlignment="1" applyProtection="1">
      <alignment vertical="center"/>
    </xf>
    <xf numFmtId="44" fontId="1" fillId="34" borderId="46" xfId="57" applyFont="1" applyFill="1" applyBorder="1" applyAlignment="1" applyProtection="1">
      <alignment vertical="center"/>
    </xf>
    <xf numFmtId="44" fontId="2" fillId="0" borderId="64" xfId="57" applyFont="1" applyBorder="1" applyAlignment="1" applyProtection="1">
      <alignment vertical="center"/>
    </xf>
    <xf numFmtId="44" fontId="2" fillId="0" borderId="65" xfId="57" applyFont="1" applyBorder="1" applyAlignment="1" applyProtection="1">
      <alignment vertical="center"/>
    </xf>
    <xf numFmtId="44" fontId="22" fillId="0" borderId="65" xfId="56" applyNumberFormat="1" applyFont="1" applyBorder="1" applyAlignment="1">
      <alignment vertical="center"/>
    </xf>
    <xf numFmtId="164" fontId="2" fillId="0" borderId="66" xfId="57" applyNumberFormat="1" applyFont="1" applyBorder="1" applyAlignment="1" applyProtection="1">
      <alignment horizontal="center" vertical="center"/>
    </xf>
    <xf numFmtId="44" fontId="2" fillId="0" borderId="67" xfId="57" applyFont="1" applyBorder="1" applyAlignment="1" applyProtection="1">
      <alignment vertical="center"/>
    </xf>
    <xf numFmtId="44" fontId="2" fillId="0" borderId="68" xfId="57" applyFont="1" applyBorder="1" applyAlignment="1" applyProtection="1">
      <alignment vertical="center"/>
    </xf>
    <xf numFmtId="44" fontId="22" fillId="0" borderId="68" xfId="56" applyNumberFormat="1" applyFont="1" applyBorder="1" applyAlignment="1">
      <alignment vertical="center"/>
    </xf>
    <xf numFmtId="44" fontId="1" fillId="0" borderId="67" xfId="57" applyFont="1" applyBorder="1" applyAlignment="1" applyProtection="1">
      <alignment vertical="center"/>
    </xf>
    <xf numFmtId="44" fontId="1" fillId="0" borderId="68" xfId="57" applyFont="1" applyBorder="1" applyAlignment="1" applyProtection="1">
      <alignment vertical="center"/>
    </xf>
    <xf numFmtId="44" fontId="52" fillId="0" borderId="67" xfId="57" applyFont="1" applyBorder="1" applyAlignment="1" applyProtection="1">
      <alignment vertical="center"/>
    </xf>
    <xf numFmtId="44" fontId="52" fillId="0" borderId="68" xfId="57" applyFont="1" applyBorder="1" applyAlignment="1" applyProtection="1">
      <alignment vertical="center"/>
    </xf>
    <xf numFmtId="44" fontId="53" fillId="0" borderId="68" xfId="56" applyNumberFormat="1" applyFont="1" applyBorder="1" applyAlignment="1">
      <alignment vertical="center"/>
    </xf>
    <xf numFmtId="0" fontId="1" fillId="35" borderId="0" xfId="56" applyFont="1" applyFill="1" applyAlignment="1">
      <alignment horizontal="left" wrapText="1" indent="1"/>
    </xf>
    <xf numFmtId="44" fontId="1" fillId="0" borderId="69" xfId="57" applyFont="1" applyBorder="1" applyAlignment="1" applyProtection="1">
      <alignment vertical="center"/>
    </xf>
    <xf numFmtId="44" fontId="1" fillId="0" borderId="70" xfId="57" applyFont="1" applyBorder="1" applyAlignment="1" applyProtection="1">
      <alignment vertical="center"/>
    </xf>
    <xf numFmtId="44" fontId="57" fillId="37" borderId="71" xfId="57" applyFont="1" applyFill="1" applyBorder="1" applyAlignment="1" applyProtection="1">
      <alignment vertical="center"/>
    </xf>
    <xf numFmtId="44" fontId="57" fillId="37" borderId="72" xfId="57" applyFont="1" applyFill="1" applyBorder="1" applyAlignment="1" applyProtection="1">
      <alignment vertical="center"/>
    </xf>
    <xf numFmtId="0" fontId="1" fillId="0" borderId="0" xfId="56" applyFont="1" applyAlignment="1">
      <alignment horizontal="left" vertical="center" indent="1"/>
    </xf>
    <xf numFmtId="44" fontId="22" fillId="0" borderId="70" xfId="56" applyNumberFormat="1" applyFont="1" applyBorder="1" applyAlignment="1">
      <alignment vertical="center"/>
    </xf>
    <xf numFmtId="164" fontId="2" fillId="0" borderId="74" xfId="57" applyNumberFormat="1" applyFont="1" applyBorder="1" applyAlignment="1" applyProtection="1">
      <alignment horizontal="center" vertical="center"/>
    </xf>
    <xf numFmtId="0" fontId="57" fillId="37" borderId="75" xfId="56" applyFont="1" applyFill="1" applyBorder="1" applyAlignment="1">
      <alignment horizontal="left" vertical="center" indent="1"/>
    </xf>
    <xf numFmtId="44" fontId="55" fillId="37" borderId="72" xfId="56" applyNumberFormat="1" applyFont="1" applyFill="1" applyBorder="1" applyAlignment="1">
      <alignment vertical="center"/>
    </xf>
    <xf numFmtId="164" fontId="57" fillId="37" borderId="73" xfId="57" applyNumberFormat="1" applyFont="1" applyFill="1" applyBorder="1" applyAlignment="1" applyProtection="1">
      <alignment horizontal="center" vertical="center"/>
    </xf>
    <xf numFmtId="44" fontId="35" fillId="0" borderId="56" xfId="0" applyNumberFormat="1" applyFont="1" applyBorder="1" applyAlignment="1">
      <alignment vertical="top"/>
    </xf>
    <xf numFmtId="44" fontId="35" fillId="0" borderId="57" xfId="0" applyNumberFormat="1" applyFont="1" applyBorder="1" applyAlignment="1">
      <alignment vertical="top"/>
    </xf>
    <xf numFmtId="0" fontId="40" fillId="33" borderId="16" xfId="58" applyFill="1" applyBorder="1" applyAlignment="1" applyProtection="1">
      <alignment horizontal="left" vertical="top" indent="1"/>
      <protection locked="0"/>
    </xf>
    <xf numFmtId="0" fontId="40" fillId="33" borderId="0" xfId="58" applyFill="1" applyBorder="1" applyAlignment="1" applyProtection="1">
      <alignment horizontal="left" vertical="top" indent="1"/>
      <protection locked="0"/>
    </xf>
    <xf numFmtId="0" fontId="40" fillId="33" borderId="16" xfId="58" applyFill="1" applyBorder="1" applyAlignment="1" applyProtection="1">
      <alignment horizontal="left" vertical="top" wrapText="1" indent="1"/>
      <protection locked="0"/>
    </xf>
    <xf numFmtId="0" fontId="40" fillId="33" borderId="0" xfId="58" applyFill="1" applyBorder="1" applyAlignment="1" applyProtection="1">
      <alignment horizontal="left" vertical="top" wrapText="1" indent="1"/>
      <protection locked="0"/>
    </xf>
    <xf numFmtId="0" fontId="40" fillId="33" borderId="25" xfId="58" applyFill="1" applyBorder="1" applyAlignment="1" applyProtection="1">
      <alignment horizontal="left" vertical="top" wrapText="1" indent="1"/>
      <protection locked="0"/>
    </xf>
    <xf numFmtId="0" fontId="36" fillId="33" borderId="10" xfId="50" applyFont="1" applyBorder="1" applyAlignment="1" applyProtection="1">
      <alignment horizontal="center" vertical="center"/>
    </xf>
    <xf numFmtId="0" fontId="36" fillId="33" borderId="11" xfId="50" applyFont="1" applyBorder="1" applyAlignment="1" applyProtection="1">
      <alignment horizontal="center" vertical="center"/>
    </xf>
    <xf numFmtId="0" fontId="36" fillId="33" borderId="12" xfId="50" applyFont="1" applyBorder="1" applyAlignment="1" applyProtection="1">
      <alignment horizontal="center" vertical="center"/>
    </xf>
    <xf numFmtId="10" fontId="0" fillId="33" borderId="41" xfId="0" applyNumberFormat="1" applyFill="1" applyBorder="1" applyAlignment="1" applyProtection="1">
      <alignment horizontal="center" vertical="center"/>
      <protection locked="0"/>
    </xf>
    <xf numFmtId="10" fontId="0" fillId="33" borderId="42" xfId="0" applyNumberFormat="1" applyFill="1" applyBorder="1" applyAlignment="1" applyProtection="1">
      <alignment horizontal="center" vertical="center"/>
      <protection locked="0"/>
    </xf>
    <xf numFmtId="44" fontId="0" fillId="33" borderId="50" xfId="57" applyFont="1" applyFill="1" applyBorder="1" applyAlignment="1" applyProtection="1">
      <alignment horizontal="center" vertical="center"/>
    </xf>
    <xf numFmtId="44" fontId="0" fillId="33" borderId="51" xfId="57" applyFont="1" applyFill="1" applyBorder="1" applyAlignment="1" applyProtection="1">
      <alignment horizontal="center" vertical="center"/>
    </xf>
    <xf numFmtId="44" fontId="0" fillId="33" borderId="43" xfId="57" applyFont="1" applyFill="1" applyBorder="1" applyAlignment="1" applyProtection="1">
      <alignment horizontal="center" vertical="center"/>
    </xf>
    <xf numFmtId="44" fontId="0" fillId="33" borderId="44" xfId="57" applyFont="1" applyFill="1" applyBorder="1" applyAlignment="1" applyProtection="1">
      <alignment horizontal="center" vertical="center"/>
    </xf>
    <xf numFmtId="0" fontId="0" fillId="33" borderId="52" xfId="50" applyFont="1" applyBorder="1" applyAlignment="1" applyProtection="1">
      <alignment horizontal="left" vertical="center" wrapText="1" indent="1"/>
    </xf>
    <xf numFmtId="0" fontId="0" fillId="33" borderId="17" xfId="50" applyFont="1" applyBorder="1" applyAlignment="1" applyProtection="1">
      <alignment horizontal="left" vertical="center" wrapText="1" indent="1"/>
    </xf>
    <xf numFmtId="0" fontId="0" fillId="33" borderId="27" xfId="50" applyFont="1" applyBorder="1" applyAlignment="1" applyProtection="1">
      <alignment horizontal="left" vertical="center" wrapText="1" indent="1"/>
    </xf>
    <xf numFmtId="0" fontId="29" fillId="33" borderId="32" xfId="50" applyFont="1" applyBorder="1" applyAlignment="1" applyProtection="1">
      <alignment horizontal="center" vertical="center"/>
      <protection locked="0"/>
    </xf>
    <xf numFmtId="0" fontId="29" fillId="33" borderId="33" xfId="50" applyFont="1" applyBorder="1" applyAlignment="1" applyProtection="1">
      <alignment horizontal="center" vertical="center"/>
      <protection locked="0"/>
    </xf>
    <xf numFmtId="0" fontId="58" fillId="0" borderId="0" xfId="0" applyFont="1" applyAlignment="1">
      <alignment horizontal="left" vertical="center" indent="1"/>
    </xf>
    <xf numFmtId="0" fontId="56" fillId="35" borderId="34" xfId="56" applyFont="1" applyFill="1" applyBorder="1" applyAlignment="1">
      <alignment horizontal="center" wrapText="1"/>
    </xf>
    <xf numFmtId="0" fontId="56" fillId="35" borderId="45" xfId="56" applyFont="1" applyFill="1" applyBorder="1" applyAlignment="1">
      <alignment horizontal="center" wrapText="1"/>
    </xf>
    <xf numFmtId="0" fontId="56" fillId="35" borderId="35" xfId="56" applyFont="1" applyFill="1" applyBorder="1" applyAlignment="1">
      <alignment horizontal="center" wrapText="1"/>
    </xf>
    <xf numFmtId="0" fontId="22" fillId="38" borderId="53" xfId="56" applyFont="1" applyFill="1" applyBorder="1" applyAlignment="1">
      <alignment horizontal="center" vertical="center" wrapText="1"/>
    </xf>
    <xf numFmtId="0" fontId="22" fillId="38" borderId="47" xfId="56" applyFont="1" applyFill="1" applyBorder="1" applyAlignment="1">
      <alignment horizontal="center" vertical="center" wrapText="1"/>
    </xf>
    <xf numFmtId="0" fontId="0" fillId="0" borderId="0" xfId="0" applyBorder="1">
      <alignment vertical="center"/>
    </xf>
    <xf numFmtId="164" fontId="0" fillId="0" borderId="0" xfId="0" applyNumberFormat="1" applyAlignment="1" applyProtection="1">
      <alignment horizontal="center" vertical="top"/>
      <protection locked="0"/>
    </xf>
    <xf numFmtId="0" fontId="0" fillId="35" borderId="0" xfId="0" applyFill="1" applyBorder="1" applyAlignment="1">
      <alignment wrapText="1"/>
    </xf>
    <xf numFmtId="0" fontId="0" fillId="0" borderId="76" xfId="0" applyBorder="1" applyAlignment="1">
      <alignment horizontal="center" wrapText="1"/>
    </xf>
    <xf numFmtId="164" fontId="0" fillId="0" borderId="77" xfId="0" applyNumberFormat="1" applyBorder="1" applyAlignment="1">
      <alignment horizontal="center" vertical="center"/>
    </xf>
    <xf numFmtId="0" fontId="0" fillId="0" borderId="0" xfId="0" quotePrefix="1">
      <alignment vertical="center"/>
    </xf>
    <xf numFmtId="44" fontId="22" fillId="0" borderId="78" xfId="56" applyNumberFormat="1" applyFont="1" applyBorder="1" applyAlignment="1">
      <alignment vertical="center"/>
    </xf>
    <xf numFmtId="44" fontId="22" fillId="0" borderId="80" xfId="56" applyNumberFormat="1" applyFont="1" applyBorder="1" applyAlignment="1">
      <alignment vertical="center"/>
    </xf>
    <xf numFmtId="44" fontId="53" fillId="0" borderId="80" xfId="56" applyNumberFormat="1" applyFont="1" applyBorder="1" applyAlignment="1">
      <alignment vertical="center"/>
    </xf>
    <xf numFmtId="44" fontId="22" fillId="0" borderId="82" xfId="56" applyNumberFormat="1" applyFont="1" applyBorder="1" applyAlignment="1">
      <alignment vertical="center"/>
    </xf>
    <xf numFmtId="44" fontId="22" fillId="34" borderId="46" xfId="57" applyFont="1" applyFill="1" applyBorder="1" applyAlignment="1" applyProtection="1">
      <alignment vertical="center"/>
    </xf>
    <xf numFmtId="164" fontId="22" fillId="0" borderId="79" xfId="56" applyNumberFormat="1" applyFont="1" applyBorder="1" applyAlignment="1">
      <alignment horizontal="center" vertical="center"/>
    </xf>
    <xf numFmtId="164" fontId="22" fillId="0" borderId="81" xfId="56" applyNumberFormat="1" applyFont="1" applyBorder="1" applyAlignment="1">
      <alignment horizontal="center" vertical="center"/>
    </xf>
    <xf numFmtId="164" fontId="53" fillId="0" borderId="81" xfId="56" applyNumberFormat="1" applyFont="1" applyBorder="1" applyAlignment="1">
      <alignment horizontal="center" vertical="center"/>
    </xf>
    <xf numFmtId="164" fontId="22" fillId="0" borderId="83" xfId="56" applyNumberFormat="1" applyFont="1" applyBorder="1" applyAlignment="1">
      <alignment horizontal="center" vertical="center"/>
    </xf>
    <xf numFmtId="164" fontId="55" fillId="37" borderId="73" xfId="56" applyNumberFormat="1" applyFont="1" applyFill="1" applyBorder="1" applyAlignment="1">
      <alignment horizontal="center" vertical="center"/>
    </xf>
    <xf numFmtId="164" fontId="22" fillId="34" borderId="63" xfId="57" applyNumberFormat="1" applyFont="1" applyFill="1" applyBorder="1" applyAlignment="1" applyProtection="1">
      <alignment horizontal="center" vertical="center"/>
    </xf>
    <xf numFmtId="0" fontId="44" fillId="33" borderId="0" xfId="0" applyFont="1" applyFill="1" applyBorder="1" applyAlignment="1">
      <alignment vertical="top" wrapText="1"/>
    </xf>
    <xf numFmtId="0" fontId="42" fillId="33" borderId="16" xfId="0" applyFont="1" applyFill="1" applyBorder="1" applyAlignment="1">
      <alignment horizontal="left" vertical="top" indent="1"/>
    </xf>
    <xf numFmtId="0" fontId="37" fillId="33" borderId="25" xfId="0" applyFont="1" applyFill="1" applyBorder="1" applyAlignment="1">
      <alignment vertical="top" wrapText="1"/>
    </xf>
    <xf numFmtId="0" fontId="65" fillId="33" borderId="26" xfId="0" applyFont="1" applyFill="1" applyBorder="1" applyAlignment="1">
      <alignment horizontal="left" vertical="top" indent="1"/>
    </xf>
    <xf numFmtId="0" fontId="65" fillId="38" borderId="16" xfId="0" applyFont="1" applyFill="1" applyBorder="1" applyAlignment="1">
      <alignment horizontal="left" vertical="top" indent="1"/>
    </xf>
    <xf numFmtId="0" fontId="44" fillId="38" borderId="0" xfId="0" applyFont="1" applyFill="1" applyBorder="1" applyAlignment="1">
      <alignment vertical="top" wrapText="1"/>
    </xf>
    <xf numFmtId="0" fontId="37" fillId="38" borderId="25" xfId="0" applyFont="1" applyFill="1" applyBorder="1" applyAlignment="1">
      <alignment vertical="top" wrapText="1"/>
    </xf>
    <xf numFmtId="0" fontId="36" fillId="33" borderId="34" xfId="50" applyFont="1" applyBorder="1" applyAlignment="1" applyProtection="1">
      <alignment horizontal="center" vertical="center"/>
    </xf>
    <xf numFmtId="0" fontId="36" fillId="33" borderId="45" xfId="50" applyFont="1" applyBorder="1" applyAlignment="1" applyProtection="1">
      <alignment horizontal="center" vertical="center"/>
    </xf>
    <xf numFmtId="0" fontId="36" fillId="33" borderId="35" xfId="50" applyFont="1" applyBorder="1" applyAlignment="1" applyProtection="1">
      <alignment horizontal="center" vertical="center"/>
    </xf>
    <xf numFmtId="0" fontId="65" fillId="38" borderId="84" xfId="0" applyFont="1" applyFill="1" applyBorder="1" applyAlignment="1">
      <alignment horizontal="center" vertical="center"/>
    </xf>
    <xf numFmtId="0" fontId="65" fillId="38" borderId="85" xfId="0" applyFont="1" applyFill="1" applyBorder="1" applyAlignment="1">
      <alignment horizontal="center" vertical="center"/>
    </xf>
    <xf numFmtId="0" fontId="65" fillId="38" borderId="86" xfId="0" applyFont="1" applyFill="1" applyBorder="1" applyAlignment="1">
      <alignment horizontal="center" vertical="center"/>
    </xf>
  </cellXfs>
  <cellStyles count="63">
    <cellStyle name="1 OFIT Header" xfId="47" xr:uid="{00000000-0005-0000-0000-000000000000}"/>
    <cellStyle name="2 OSF Header" xfId="48" xr:uid="{00000000-0005-0000-0000-000001000000}"/>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3 Doc Title" xfId="49" xr:uid="{00000000-0005-0000-0000-000008000000}"/>
    <cellStyle name="4 Blue Font" xfId="54" xr:uid="{00000000-0005-0000-0000-000009000000}"/>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5 Light Fill" xfId="50" xr:uid="{00000000-0005-0000-0000-000010000000}"/>
    <cellStyle name="5 Light Fill 2" xfId="60" xr:uid="{00000000-0005-0000-0000-000011000000}"/>
    <cellStyle name="5 Light Fill 3" xfId="61" xr:uid="{00000000-0005-0000-0000-000012000000}"/>
    <cellStyle name="6 Medium Fill" xfId="51" xr:uid="{00000000-0005-0000-0000-000013000000}"/>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7 Dark Fill" xfId="52" xr:uid="{00000000-0005-0000-0000-00001A000000}"/>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Comma" xfId="1" builtinId="3" hidden="1"/>
    <cellStyle name="Comma [0]" xfId="2" builtinId="6" hidden="1"/>
    <cellStyle name="Currency" xfId="3" builtinId="4" hidden="1"/>
    <cellStyle name="Currency" xfId="53" builtinId="4" hidden="1" customBuiltin="1"/>
    <cellStyle name="Currency" xfId="57" builtinId="4"/>
    <cellStyle name="Currency [0]" xfId="4" builtinId="7" hidden="1"/>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Hyperlink" xfId="55" builtinId="8" hidden="1"/>
    <cellStyle name="Hyperlink" xfId="58" builtinId="8"/>
    <cellStyle name="Input" xfId="14" builtinId="20" hidden="1"/>
    <cellStyle name="Linked Cell" xfId="17" builtinId="24" hidden="1"/>
    <cellStyle name="Neutral" xfId="13" builtinId="28" hidden="1"/>
    <cellStyle name="Normal" xfId="0" builtinId="0" customBuiltin="1"/>
    <cellStyle name="Normal 2" xfId="56" xr:uid="{00000000-0005-0000-0000-000036000000}"/>
    <cellStyle name="Normal 3" xfId="59" xr:uid="{00000000-0005-0000-0000-000037000000}"/>
    <cellStyle name="Normal 4" xfId="62" xr:uid="{832A68C1-6FDD-450F-BA67-96496171A551}"/>
    <cellStyle name="Note" xfId="20" builtinId="10" hidden="1"/>
    <cellStyle name="Output" xfId="15" builtinId="21" hidden="1"/>
    <cellStyle name="Percent" xfId="5" builtinId="5" hidden="1"/>
    <cellStyle name="Title" xfId="6" builtinId="15" hidden="1"/>
    <cellStyle name="Total" xfId="22" builtinId="25" hidden="1"/>
    <cellStyle name="Warning Text" xfId="19" builtinId="11" hidden="1"/>
  </cellStyles>
  <dxfs count="99">
    <dxf>
      <font>
        <b/>
        <i val="0"/>
        <color rgb="FFC00000"/>
      </font>
      <fill>
        <patternFill>
          <bgColor theme="4" tint="0.79998168889431442"/>
        </patternFill>
      </fill>
    </dxf>
    <dxf>
      <font>
        <b/>
        <i val="0"/>
        <color rgb="FFC00000"/>
      </font>
      <fill>
        <patternFill>
          <bgColor theme="4" tint="0.79998168889431442"/>
        </patternFill>
      </fill>
    </dxf>
    <dxf>
      <font>
        <b/>
        <i val="0"/>
        <color rgb="FFC00000"/>
      </font>
      <fill>
        <patternFill>
          <bgColor theme="4" tint="0.79998168889431442"/>
        </patternFill>
      </fill>
    </dxf>
    <dxf>
      <font>
        <b/>
        <i val="0"/>
        <color rgb="FFC00000"/>
      </font>
      <fill>
        <patternFill>
          <bgColor theme="4" tint="0.79998168889431442"/>
        </patternFill>
      </fill>
    </dxf>
    <dxf>
      <font>
        <b/>
        <i val="0"/>
        <color rgb="FFC00000"/>
      </font>
      <fill>
        <patternFill>
          <bgColor theme="4" tint="0.79998168889431442"/>
        </patternFill>
      </fill>
    </dxf>
    <dxf>
      <font>
        <b/>
        <i val="0"/>
        <color rgb="FFC00000"/>
      </font>
      <fill>
        <patternFill>
          <bgColor theme="4" tint="0.79998168889431442"/>
        </patternFill>
      </fill>
    </dxf>
    <dxf>
      <fill>
        <patternFill>
          <bgColor theme="4" tint="0.79998168889431442"/>
        </patternFill>
      </fill>
    </dxf>
    <dxf>
      <fill>
        <patternFill>
          <bgColor theme="4" tint="0.79998168889431442"/>
        </patternFill>
      </fill>
    </dxf>
    <dxf>
      <fill>
        <patternFill>
          <bgColor theme="8" tint="0.59996337778862885"/>
        </patternFill>
      </fill>
    </dxf>
    <dxf>
      <font>
        <b/>
        <i/>
        <color theme="0" tint="-0.499984740745262"/>
      </font>
    </dxf>
    <dxf>
      <font>
        <b/>
        <i val="0"/>
        <color rgb="FFC00000"/>
      </font>
      <fill>
        <patternFill>
          <bgColor theme="4" tint="0.79998168889431442"/>
        </patternFill>
      </fill>
    </dxf>
    <dxf>
      <font>
        <b/>
        <i/>
        <color theme="0" tint="-0.499984740745262"/>
      </font>
    </dxf>
    <dxf>
      <font>
        <b/>
        <i/>
        <color theme="0" tint="-0.499984740745262"/>
      </font>
    </dxf>
    <dxf>
      <font>
        <b/>
        <i/>
        <color theme="0" tint="-0.499984740745262"/>
      </font>
    </dxf>
    <dxf>
      <fill>
        <patternFill>
          <bgColor theme="4" tint="0.59996337778862885"/>
        </patternFill>
      </fill>
    </dxf>
    <dxf>
      <fill>
        <patternFill>
          <bgColor theme="8" tint="0.59996337778862885"/>
        </patternFill>
      </fill>
    </dxf>
    <dxf>
      <font>
        <b/>
        <i/>
        <color theme="0" tint="-0.499984740745262"/>
      </font>
    </dxf>
    <dxf>
      <font>
        <b/>
        <i/>
        <color theme="0" tint="-0.499984740745262"/>
      </font>
    </dxf>
    <dxf>
      <font>
        <b/>
        <i val="0"/>
        <color rgb="FFC00000"/>
      </font>
      <fill>
        <patternFill>
          <bgColor theme="4" tint="0.79998168889431442"/>
        </patternFill>
      </fill>
    </dxf>
    <dxf>
      <font>
        <b/>
        <i/>
        <color theme="1" tint="0.499984740745262"/>
      </font>
      <fill>
        <patternFill>
          <bgColor theme="8" tint="0.59996337778862885"/>
        </patternFill>
      </fill>
    </dxf>
    <dxf>
      <font>
        <b/>
        <i/>
        <color rgb="FFC00000"/>
      </font>
      <fill>
        <patternFill>
          <bgColor theme="4" tint="0.79998168889431442"/>
        </patternFill>
      </fill>
    </dxf>
    <dxf>
      <font>
        <b/>
        <i val="0"/>
        <color rgb="FFC00000"/>
      </font>
      <fill>
        <patternFill>
          <bgColor theme="4" tint="0.79998168889431442"/>
        </patternFill>
      </fill>
    </dxf>
    <dxf>
      <font>
        <b val="0"/>
        <i/>
        <color theme="1" tint="0.499984740745262"/>
      </font>
      <fill>
        <patternFill>
          <bgColor theme="3" tint="0.79998168889431442"/>
        </patternFill>
      </fill>
    </dxf>
    <dxf>
      <font>
        <b/>
        <i/>
        <color theme="0" tint="-0.499984740745262"/>
      </font>
      <fill>
        <patternFill>
          <bgColor theme="8" tint="0.59996337778862885"/>
        </patternFill>
      </fill>
    </dxf>
    <dxf>
      <fill>
        <patternFill>
          <bgColor theme="8" tint="0.59996337778862885"/>
        </patternFill>
      </fill>
    </dxf>
    <dxf>
      <font>
        <b/>
        <i val="0"/>
        <color rgb="FFC00000"/>
      </font>
      <fill>
        <patternFill>
          <bgColor theme="4" tint="0.79998168889431442"/>
        </patternFill>
      </fill>
    </dxf>
    <dxf>
      <font>
        <b/>
        <i/>
        <color theme="0" tint="-0.499984740745262"/>
      </font>
    </dxf>
    <dxf>
      <font>
        <b/>
        <i val="0"/>
        <strike val="0"/>
        <condense val="0"/>
        <extend val="0"/>
        <outline val="0"/>
        <shadow val="0"/>
        <u val="none"/>
        <vertAlign val="baseline"/>
        <sz val="11"/>
        <color theme="1"/>
        <name val="Calibri"/>
        <family val="2"/>
        <scheme val="minor"/>
      </font>
      <numFmt numFmtId="164" formatCode="#,##0.0"/>
      <alignment horizontal="center" vertical="center" textRotation="0" wrapText="0" indent="0" justifyLastLine="0" shrinkToFit="0" readingOrder="0"/>
      <border diagonalUp="0" diagonalDown="0">
        <left/>
        <right style="thin">
          <color theme="0" tint="-0.499984740745262"/>
        </right>
        <top style="thin">
          <color theme="0" tint="-0.14996795556505021"/>
        </top>
        <bottom/>
      </border>
    </dxf>
    <dxf>
      <font>
        <b/>
        <i val="0"/>
        <strike val="0"/>
        <condense val="0"/>
        <extend val="0"/>
        <outline val="0"/>
        <shadow val="0"/>
        <u val="none"/>
        <vertAlign val="baseline"/>
        <sz val="11"/>
        <color theme="1"/>
        <name val="Calibri"/>
        <family val="2"/>
        <scheme val="minor"/>
      </font>
      <numFmt numFmtId="164" formatCode="#,##0.0"/>
      <alignment horizontal="center" vertical="center" textRotation="0" wrapText="0" indent="0" justifyLastLine="0" shrinkToFit="0" readingOrder="0"/>
      <border diagonalUp="0" diagonalDown="0" outline="0">
        <left/>
        <right style="thin">
          <color theme="0" tint="-0.499984740745262"/>
        </right>
        <top style="thin">
          <color theme="0" tint="-0.14996795556505021"/>
        </top>
        <bottom/>
      </border>
    </dxf>
    <dxf>
      <font>
        <b/>
        <i val="0"/>
        <strike val="0"/>
        <condense val="0"/>
        <extend val="0"/>
        <outline val="0"/>
        <shadow val="0"/>
        <u val="none"/>
        <vertAlign val="baseline"/>
        <sz val="11"/>
        <color rgb="FF000000"/>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theme="0" tint="-0.14996795556505021"/>
        </left>
        <right/>
        <top style="thin">
          <color theme="0" tint="-0.14996795556505021"/>
        </top>
        <bottom/>
        <vertical/>
        <horizontal/>
      </border>
      <protection locked="1" hidden="0"/>
    </dxf>
    <dxf>
      <font>
        <b/>
        <strike val="0"/>
        <outline val="0"/>
        <shadow val="0"/>
        <u val="none"/>
        <vertAlign val="baseline"/>
        <sz val="11"/>
        <name val="Calibri"/>
        <scheme val="minor"/>
      </font>
      <numFmt numFmtId="34" formatCode="_(&quot;$&quot;* #,##0.00_);_(&quot;$&quot;* \(#,##0.00\);_(&quot;$&quot;* &quot;-&quot;??_);_(@_)"/>
      <fill>
        <patternFill patternType="none">
          <fgColor indexed="64"/>
          <bgColor auto="1"/>
        </patternFill>
      </fill>
      <alignment horizontal="general" vertical="center" textRotation="0" wrapText="0" indent="0" justifyLastLine="0" shrinkToFit="0" readingOrder="0"/>
      <border diagonalUp="0" diagonalDown="0">
        <left style="thin">
          <color theme="0" tint="-0.14996795556505021"/>
        </left>
        <right/>
        <top style="thin">
          <color theme="0" tint="-0.14996795556505021"/>
        </top>
        <bottom style="thin">
          <color theme="0" tint="-0.14996795556505021"/>
        </bottom>
        <vertical/>
        <horizontal style="thin">
          <color theme="0" tint="-0.14996795556505021"/>
        </horizontal>
      </border>
      <protection locked="1" hidden="0"/>
    </dxf>
    <dxf>
      <numFmt numFmtId="164" formatCode="#,##0.0"/>
      <alignment horizontal="center" vertical="center" textRotation="0" wrapText="0" indent="0" justifyLastLine="0" shrinkToFit="0" readingOrder="0"/>
      <border diagonalUp="0" diagonalDown="0">
        <left/>
        <right style="thin">
          <color theme="0" tint="-0.499984740745262"/>
        </right>
        <top/>
        <bottom/>
        <vertical/>
        <horizontal/>
      </border>
    </dxf>
    <dxf>
      <font>
        <b/>
      </font>
      <numFmt numFmtId="34" formatCode="_(&quot;$&quot;* #,##0.00_);_(&quot;$&quot;* \(#,##0.00\);_(&quot;$&quot;* &quot;-&quot;??_);_(@_)"/>
      <fill>
        <patternFill patternType="none">
          <fgColor indexed="64"/>
          <bgColor auto="1"/>
        </patternFill>
      </fill>
      <alignment vertical="top" textRotation="0" indent="0" justifyLastLine="0" shrinkToFit="0" readingOrder="0"/>
      <border diagonalUp="0" diagonalDown="0">
        <left style="thin">
          <color theme="0" tint="-0.499984740745262"/>
        </left>
        <right/>
        <top/>
        <bottom/>
        <vertical/>
        <horizontal/>
      </border>
      <protection locked="1" hidden="0"/>
    </dxf>
    <dxf>
      <alignment horizontal="left" vertical="top" textRotation="0" wrapText="1" indent="0" justifyLastLine="0" shrinkToFit="0" readingOrder="0"/>
      <protection locked="0" hidden="0"/>
    </dxf>
    <dxf>
      <numFmt numFmtId="164" formatCode="#,##0.0"/>
      <alignment horizontal="center" vertical="top" textRotation="0" wrapText="0" indent="0" justifyLastLine="0" shrinkToFit="0" readingOrder="0"/>
      <protection locked="0" hidden="0"/>
    </dxf>
    <dxf>
      <alignment horizontal="left" vertical="top" textRotation="0" wrapText="1" indent="0" justifyLastLine="0" shrinkToFit="0" readingOrder="0"/>
      <protection locked="0" hidden="0"/>
    </dxf>
    <dxf>
      <numFmt numFmtId="164" formatCode="#,##0.0"/>
      <alignment horizontal="center" vertical="top" textRotation="0" wrapText="0" indent="0" justifyLastLine="0" shrinkToFit="0" readingOrder="0"/>
      <protection locked="0" hidden="0"/>
    </dxf>
    <dxf>
      <alignment horizontal="center" vertical="top" textRotation="0" wrapText="0" indent="0" justifyLastLine="0" shrinkToFit="0" readingOrder="0"/>
      <protection locked="0" hidden="0"/>
    </dxf>
    <dxf>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bottom/>
      </border>
      <protection locked="1" hidden="0"/>
    </dxf>
    <dxf>
      <font>
        <b val="0"/>
        <strike val="0"/>
        <outline val="0"/>
        <shadow val="0"/>
        <u val="none"/>
        <vertAlign val="baseline"/>
        <sz val="11"/>
        <name val="Calibri"/>
        <scheme val="minor"/>
      </font>
      <alignment horizontal="general" vertical="center" textRotation="0" wrapText="0" indent="0" justifyLastLine="0" shrinkToFit="0" readingOrder="0"/>
      <border diagonalUp="0" diagonalDown="0" outline="0">
        <left style="thin">
          <color auto="1"/>
        </left>
        <right/>
        <top style="thin">
          <color rgb="FFD4D4D4"/>
        </top>
        <bottom style="thin">
          <color rgb="FFD4D4D4"/>
        </bottom>
      </border>
      <protection locked="1" hidden="0"/>
    </dxf>
    <dxf>
      <font>
        <strike val="0"/>
        <outline val="0"/>
        <shadow val="0"/>
        <u val="none"/>
        <vertAlign val="baseline"/>
        <sz val="11"/>
        <name val="Calibri"/>
        <scheme val="minor"/>
      </font>
      <protection locked="1" hidden="0"/>
    </dxf>
    <dxf>
      <border diagonalUp="0" diagonalDown="0">
        <right style="thin">
          <color indexed="64"/>
        </right>
        <bottom style="thin">
          <color indexed="64"/>
        </bottom>
      </border>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rgb="FFC9E3F7"/>
        </patternFill>
      </fill>
      <alignment horizontal="center" vertical="center" textRotation="0" wrapText="0" indent="0" justifyLastLine="0" shrinkToFit="0" readingOrder="0"/>
      <protection locked="1" hidden="0"/>
    </dxf>
    <dxf>
      <alignment horizontal="left" vertical="bottom" textRotation="0" wrapText="0" indent="1" justifyLastLine="0" shrinkToFit="0" readingOrder="0"/>
    </dxf>
    <dxf>
      <alignment horizontal="center" vertical="bottom" textRotation="0" wrapText="0" indent="0" justifyLastLine="0" shrinkToFit="0" readingOrder="0"/>
    </dxf>
    <dxf>
      <fill>
        <patternFill patternType="solid">
          <fgColor rgb="FFE6E6E6"/>
          <bgColor rgb="FF000000"/>
        </patternFill>
      </fill>
    </dxf>
    <dxf>
      <border diagonalUp="0" diagonalDown="0">
        <left style="thin">
          <color theme="0" tint="-0.34998626667073579"/>
        </left>
        <right style="thin">
          <color theme="0" tint="-0.34998626667073579"/>
        </right>
        <top/>
        <bottom/>
        <vertical style="thin">
          <color theme="0" tint="-0.34998626667073579"/>
        </vertical>
        <horizontal/>
      </border>
    </dxf>
    <dxf>
      <alignment horizontal="left" vertical="bottom" textRotation="0" wrapText="0" indent="1" justifyLastLine="0" shrinkToFit="0" readingOrder="0"/>
    </dxf>
    <dxf>
      <alignment horizontal="center" vertical="bottom" textRotation="0" wrapText="0" indent="0" justifyLastLine="0" shrinkToFit="0" readingOrder="0"/>
    </dxf>
    <dxf>
      <border diagonalUp="0" diagonalDown="0">
        <left style="thin">
          <color indexed="64"/>
        </left>
        <right style="thin">
          <color indexed="64"/>
        </right>
        <top style="thin">
          <color theme="0" tint="-0.34998626667073579"/>
        </top>
        <bottom style="thin">
          <color indexed="64"/>
        </bottom>
      </border>
    </dxf>
    <dxf>
      <border outline="0">
        <bottom style="medium">
          <color rgb="FF000000"/>
        </bottom>
      </border>
    </dxf>
    <dxf>
      <fill>
        <patternFill patternType="solid">
          <fgColor indexed="64"/>
          <bgColor rgb="FFAAD4F4"/>
        </patternFill>
      </fill>
    </dxf>
    <dxf>
      <alignment horizontal="left" vertical="bottom" textRotation="0" wrapText="0" indent="1" justifyLastLine="0" shrinkToFit="0" readingOrder="0"/>
    </dxf>
    <dxf>
      <alignment horizontal="left" vertical="bottom" textRotation="0" wrapText="0" indent="1" justifyLastLine="0" shrinkToFit="0" readingOrder="0"/>
      <border diagonalUp="0" diagonalDown="0">
        <left style="thin">
          <color rgb="FFD4D4D4"/>
        </left>
        <right/>
        <top style="thin">
          <color rgb="FFD4D4D4"/>
        </top>
        <bottom style="thin">
          <color rgb="FFD4D4D4"/>
        </bottom>
        <vertical style="thin">
          <color rgb="FFD4D4D4"/>
        </vertical>
        <horizontal style="thin">
          <color rgb="FFD4D4D4"/>
        </horizontal>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left/>
        <right style="thin">
          <color rgb="FFD4D4D4"/>
        </right>
        <top style="thin">
          <color rgb="FFD4D4D4"/>
        </top>
        <bottom style="thin">
          <color rgb="FFD4D4D4"/>
        </bottom>
        <vertical style="thin">
          <color rgb="FFD4D4D4"/>
        </vertical>
        <horizontal style="thin">
          <color rgb="FFD4D4D4"/>
        </horizontal>
      </border>
    </dxf>
    <dxf>
      <border diagonalUp="0" diagonalDown="0">
        <left style="thin">
          <color indexed="64"/>
        </left>
        <right style="thin">
          <color indexed="64"/>
        </right>
        <top style="thin">
          <color theme="0" tint="-0.34998626667073579"/>
        </top>
        <bottom style="thin">
          <color indexed="64"/>
        </bottom>
      </border>
    </dxf>
    <dxf>
      <border>
        <bottom style="medium">
          <color indexed="64"/>
        </bottom>
      </border>
    </dxf>
    <dxf>
      <fill>
        <patternFill patternType="solid">
          <fgColor indexed="64"/>
          <bgColor rgb="FFAAD4F4"/>
        </patternFill>
      </fill>
      <border diagonalUp="0" diagonalDown="0">
        <left style="thin">
          <color theme="0" tint="-0.34998626667073579"/>
        </left>
        <right style="thin">
          <color theme="0" tint="-0.34998626667073579"/>
        </right>
        <top/>
        <bottom/>
        <vertical style="thin">
          <color theme="0" tint="-0.34998626667073579"/>
        </vertical>
        <horizontal/>
      </border>
    </dxf>
    <dxf>
      <font>
        <b val="0"/>
        <i val="0"/>
        <strike val="0"/>
        <condense val="0"/>
        <extend val="0"/>
        <outline val="0"/>
        <shadow val="0"/>
        <u val="none"/>
        <vertAlign val="baseline"/>
        <sz val="11"/>
        <color rgb="FF000000"/>
        <name val="Calibri"/>
        <scheme val="minor"/>
      </font>
      <numFmt numFmtId="164" formatCode="#,##0.0"/>
      <alignment horizontal="center" vertical="center" textRotation="0" wrapText="0" indent="0" justifyLastLine="0" shrinkToFit="0" readingOrder="0"/>
      <border diagonalUp="0" diagonalDown="0">
        <left style="thin">
          <color theme="0" tint="-0.14996795556505021"/>
        </left>
        <right style="thin">
          <color theme="0" tint="-0.499984740745262"/>
        </right>
        <top style="thin">
          <color theme="0" tint="-0.14996795556505021"/>
        </top>
        <bottom style="thin">
          <color theme="0" tint="-0.14996795556505021"/>
        </bottom>
        <vertical/>
        <horizontal/>
      </border>
      <protection locked="1" hidden="0"/>
    </dxf>
    <dxf>
      <font>
        <b/>
        <i val="0"/>
        <strike val="0"/>
        <condense val="0"/>
        <extend val="0"/>
        <outline val="0"/>
        <shadow val="0"/>
        <u val="none"/>
        <vertAlign val="baseline"/>
        <sz val="11"/>
        <color rgb="FF000000"/>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protection locked="1" hidden="0"/>
    </dxf>
    <dxf>
      <font>
        <b val="0"/>
        <i val="0"/>
        <strike val="0"/>
        <condense val="0"/>
        <extend val="0"/>
        <outline val="0"/>
        <shadow val="0"/>
        <u val="none"/>
        <vertAlign val="baseline"/>
        <sz val="11"/>
        <color rgb="FF000000"/>
        <name val="Calibri"/>
        <scheme val="minor"/>
      </font>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protection locked="1" hidden="0"/>
    </dxf>
    <dxf>
      <font>
        <b val="0"/>
        <i val="0"/>
        <strike val="0"/>
        <condense val="0"/>
        <extend val="0"/>
        <outline val="0"/>
        <shadow val="0"/>
        <u val="none"/>
        <vertAlign val="baseline"/>
        <sz val="11"/>
        <color rgb="FF000000"/>
        <name val="Calibri"/>
        <scheme val="minor"/>
      </font>
      <alignment horizontal="general" vertical="center" textRotation="0" wrapText="0" indent="0" justifyLastLine="0" shrinkToFit="0" readingOrder="0"/>
      <border diagonalUp="0" diagonalDown="0">
        <left style="thin">
          <color theme="0" tint="-0.499984740745262"/>
        </left>
        <right style="thin">
          <color theme="0" tint="-0.14996795556505021"/>
        </right>
        <top style="thin">
          <color theme="0" tint="-0.14996795556505021"/>
        </top>
        <bottom style="thin">
          <color theme="0" tint="-0.14996795556505021"/>
        </bottom>
        <vertical/>
        <horizontal/>
      </border>
      <protection locked="1" hidden="0"/>
    </dxf>
    <dxf>
      <font>
        <b val="0"/>
        <i val="0"/>
        <strike val="0"/>
        <condense val="0"/>
        <extend val="0"/>
        <outline val="0"/>
        <shadow val="0"/>
        <u val="none"/>
        <vertAlign val="baseline"/>
        <sz val="11"/>
        <color rgb="FF000000"/>
        <name val="Calibri"/>
        <scheme val="minor"/>
      </font>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1" hidden="0"/>
    </dxf>
    <dxf>
      <font>
        <b val="0"/>
        <i val="0"/>
        <strike val="0"/>
        <condense val="0"/>
        <extend val="0"/>
        <outline val="0"/>
        <shadow val="0"/>
        <u val="none"/>
        <vertAlign val="baseline"/>
        <sz val="11"/>
        <color rgb="FF000000"/>
        <name val="Calibri"/>
        <scheme val="minor"/>
      </font>
      <alignment horizontal="general" vertical="center" textRotation="0" wrapText="0" indent="0" justifyLastLine="0" shrinkToFit="0" readingOrder="0"/>
      <border diagonalUp="0" diagonalDown="0">
        <left style="thin">
          <color theme="0" tint="-0.499984740745262"/>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1" hidden="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1" hidden="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style="thin">
          <color theme="0" tint="-0.499984740745262"/>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bottom/>
      </border>
      <protection locked="1" hidden="0"/>
    </dxf>
    <dxf>
      <font>
        <b val="0"/>
        <strike val="0"/>
        <outline val="0"/>
        <shadow val="0"/>
        <u val="none"/>
        <vertAlign val="baseline"/>
        <sz val="11"/>
        <name val="Calibri"/>
        <scheme val="minor"/>
      </font>
      <alignment horizontal="left" vertical="center" textRotation="0" wrapText="0" indent="1" justifyLastLine="0" shrinkToFit="0" readingOrder="0"/>
      <border diagonalUp="0" diagonalDown="0">
        <left style="thin">
          <color auto="1"/>
        </left>
        <right/>
        <top style="thin">
          <color rgb="FFD4D4D4"/>
        </top>
        <bottom style="thin">
          <color rgb="FFD4D4D4"/>
        </bottom>
      </border>
      <protection locked="1" hidden="0"/>
    </dxf>
    <dxf>
      <font>
        <strike val="0"/>
        <outline val="0"/>
        <shadow val="0"/>
        <u val="none"/>
        <vertAlign val="baseline"/>
        <sz val="11"/>
        <name val="Calibri"/>
        <scheme val="none"/>
      </font>
      <protection locked="1" hidden="0"/>
    </dxf>
    <dxf>
      <border diagonalUp="0" diagonalDown="0">
        <right style="thin">
          <color rgb="FF000000"/>
        </right>
        <bottom style="thin">
          <color rgb="FF000000"/>
        </bottom>
      </border>
    </dxf>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rgb="FFC9E3F7"/>
        </patternFill>
      </fill>
      <alignment horizontal="general" vertical="bottom" textRotation="0" wrapText="1" indent="0" justifyLastLine="0" shrinkToFit="0" readingOrder="0"/>
      <protection locked="1" hidden="0"/>
    </dxf>
    <dxf>
      <numFmt numFmtId="34" formatCode="_(&quot;$&quot;* #,##0.00_);_(&quot;$&quot;* \(#,##0.00\);_(&quot;$&quot;* &quot;-&quot;??_);_(@_)"/>
      <alignment horizontal="general" vertical="top" textRotation="0" wrapText="0" indent="0" justifyLastLine="0" shrinkToFit="0" readingOrder="0"/>
      <protection locked="0" hidden="0"/>
    </dxf>
    <dxf>
      <numFmt numFmtId="34" formatCode="_(&quot;$&quot;* #,##0.00_);_(&quot;$&quot;* \(#,##0.00\);_(&quot;$&quot;* &quot;-&quot;??_);_(@_)"/>
      <alignment horizontal="general" vertical="top" textRotation="0" wrapText="0" indent="0" justifyLastLine="0" shrinkToFit="0" readingOrder="0"/>
      <protection locked="0" hidden="0"/>
    </dxf>
    <dxf>
      <alignment horizontal="center" vertical="top" textRotation="0" wrapText="0" indent="0" justifyLastLine="0" shrinkToFit="0" readingOrder="0"/>
      <protection locked="0" hidden="0"/>
    </dxf>
    <dxf>
      <alignment horizontal="center" vertical="top" textRotation="0" wrapText="0" indent="0" justifyLastLine="0" shrinkToFit="0" readingOrder="0"/>
      <protection locked="0" hidden="0"/>
    </dxf>
    <dxf>
      <alignment horizontal="left" vertical="top" textRotation="0" wrapText="0" indent="0" justifyLastLine="0" shrinkToFit="0" readingOrder="0"/>
      <protection locked="0" hidden="0"/>
    </dxf>
    <dxf>
      <alignment vertical="top" textRotation="0" indent="0" justifyLastLine="0" shrinkToFit="0" readingOrder="0"/>
      <protection locked="0" hidden="0"/>
    </dxf>
    <dxf>
      <fill>
        <patternFill>
          <fgColor indexed="64"/>
          <bgColor rgb="FFC9E3F7"/>
        </patternFill>
      </fill>
      <alignment horizontal="general" vertical="bottom" textRotation="0" wrapText="1" indent="0" justifyLastLine="0" shrinkToFit="0" readingOrder="0"/>
      <protection locked="1" hidden="0"/>
    </dxf>
    <dxf>
      <font>
        <strike val="0"/>
      </font>
      <fill>
        <patternFill>
          <bgColor rgb="FFE5F2FB"/>
        </patternFill>
      </fill>
    </dxf>
    <dxf>
      <fill>
        <patternFill>
          <bgColor rgb="FFE5F2FB"/>
        </patternFill>
      </fill>
    </dxf>
    <dxf>
      <font>
        <b/>
        <i val="0"/>
      </font>
      <fill>
        <patternFill>
          <bgColor rgb="FFAAD4F4"/>
        </patternFill>
      </fill>
      <border>
        <left style="thin">
          <color auto="1"/>
        </left>
        <right style="thin">
          <color auto="1"/>
        </right>
        <top/>
        <bottom style="medium">
          <color auto="1"/>
        </bottom>
        <vertical style="thin">
          <color theme="0" tint="-0.34998626667073579"/>
        </vertical>
        <horizontal style="thin">
          <color theme="0" tint="-0.34998626667073579"/>
        </horizontal>
      </border>
    </dxf>
    <dxf>
      <border diagonalUp="0" diagonalDown="0">
        <left style="thin">
          <color theme="1"/>
        </left>
        <right style="thin">
          <color theme="1"/>
        </right>
        <top/>
        <bottom style="thin">
          <color theme="1"/>
        </bottom>
        <vertical style="thin">
          <color rgb="FFD4D4D4"/>
        </vertical>
        <horizontal style="thin">
          <color rgb="FFD4D4D4"/>
        </horizontal>
      </border>
    </dxf>
    <dxf>
      <fill>
        <patternFill>
          <bgColor rgb="FFE5F2FB"/>
        </patternFill>
      </fill>
    </dxf>
    <dxf>
      <font>
        <b/>
        <i val="0"/>
      </font>
      <fill>
        <patternFill>
          <bgColor rgb="FFAAD4F4"/>
        </patternFill>
      </fill>
      <border>
        <bottom style="medium">
          <color auto="1"/>
        </bottom>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ont>
        <b/>
        <i val="0"/>
      </font>
      <fill>
        <patternFill>
          <bgColor rgb="FFAAD4F4"/>
        </patternFill>
      </fill>
      <border>
        <bottom style="medium">
          <color auto="1"/>
        </bottom>
      </border>
    </dxf>
    <dxf>
      <border diagonalUp="0" diagonalDown="0">
        <left style="medium">
          <color theme="1"/>
        </left>
        <right style="medium">
          <color theme="1"/>
        </right>
        <top style="medium">
          <color theme="1"/>
        </top>
        <bottom style="medium">
          <color theme="1"/>
        </bottom>
        <vertical style="thin">
          <color rgb="FFD4D4D4"/>
        </vertical>
        <horizontal style="thin">
          <color rgb="FFD4D4D4"/>
        </horizontal>
      </border>
    </dxf>
    <dxf>
      <font>
        <b/>
        <i val="0"/>
      </font>
      <fill>
        <patternFill>
          <bgColor rgb="FFAAD4F4"/>
        </patternFill>
      </fill>
      <border>
        <bottom style="medium">
          <color auto="1"/>
        </bottom>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ont>
        <b/>
        <i val="0"/>
      </font>
      <fill>
        <patternFill>
          <bgColor rgb="FFAAD4F4"/>
        </patternFill>
      </fill>
    </dxf>
    <dxf>
      <font>
        <b/>
        <i val="0"/>
      </font>
      <fill>
        <patternFill>
          <bgColor rgb="FFAAD4F4"/>
        </patternFill>
      </fill>
      <border>
        <top style="medium">
          <color auto="1"/>
        </top>
      </border>
    </dxf>
    <dxf>
      <font>
        <b/>
        <i val="0"/>
      </font>
      <fill>
        <patternFill>
          <bgColor rgb="FFAAD4F4"/>
        </patternFill>
      </fill>
      <border>
        <bottom style="medium">
          <color auto="1"/>
        </bottom>
      </border>
    </dxf>
    <dxf>
      <fill>
        <patternFill>
          <bgColor theme="0"/>
        </patternFill>
      </fill>
      <border>
        <left style="thin">
          <color auto="1"/>
        </left>
        <right style="thin">
          <color auto="1"/>
        </right>
        <top style="thin">
          <color auto="1"/>
        </top>
        <bottom style="thin">
          <color auto="1"/>
        </bottom>
        <vertical/>
        <horizontal/>
      </border>
    </dxf>
  </dxfs>
  <tableStyles count="7" defaultTableStyle="No Format" defaultPivotStyle="PivotStyleLight16">
    <tableStyle name="No Format" pivot="0" count="0" xr9:uid="{00000000-0011-0000-FFFF-FFFF00000000}"/>
    <tableStyle name="ODE" table="0" count="4" xr9:uid="{00000000-0011-0000-FFFF-FFFF01000000}">
      <tableStyleElement type="wholeTable" dxfId="98"/>
      <tableStyleElement type="headerRow" dxfId="97"/>
      <tableStyleElement type="totalRow" dxfId="96"/>
      <tableStyleElement type="pageFieldLabels" dxfId="95"/>
    </tableStyle>
    <tableStyle name="ODE Basic" pivot="0" count="2" xr9:uid="{00000000-0011-0000-FFFF-FFFF02000000}">
      <tableStyleElement type="wholeTable" dxfId="94"/>
      <tableStyleElement type="headerRow" dxfId="93"/>
    </tableStyle>
    <tableStyle name="ODE Bold Outline" pivot="0" count="2" xr9:uid="{00000000-0011-0000-FFFF-FFFF03000000}">
      <tableStyleElement type="wholeTable" dxfId="92"/>
      <tableStyleElement type="headerRow" dxfId="91"/>
    </tableStyle>
    <tableStyle name="ODE Row Alt" pivot="0" count="3" xr9:uid="{00000000-0011-0000-FFFF-FFFF04000000}">
      <tableStyleElement type="wholeTable" dxfId="90"/>
      <tableStyleElement type="headerRow" dxfId="89"/>
      <tableStyleElement type="secondRowStripe" dxfId="88"/>
    </tableStyle>
    <tableStyle name="ODE Row Alt 2" pivot="0" count="3" xr9:uid="{00000000-0011-0000-FFFF-FFFF05000000}">
      <tableStyleElement type="wholeTable" dxfId="87"/>
      <tableStyleElement type="headerRow" dxfId="86"/>
      <tableStyleElement type="secondRowStripe" dxfId="85"/>
    </tableStyle>
    <tableStyle name="Table Style 1" pivot="0" count="1" xr9:uid="{00000000-0011-0000-FFFF-FFFF06000000}">
      <tableStyleElement type="secondRowStripe" dxfId="84"/>
    </tableStyle>
  </tableStyles>
  <colors>
    <mruColors>
      <color rgb="FFC9E3F7"/>
      <color rgb="FFE5F2FB"/>
      <color rgb="FFAAD4F4"/>
      <color rgb="FF1A75BC"/>
      <color rgb="FFD4D4D4"/>
      <color rgb="FFAFAFAF"/>
      <color rgb="FFFFFFCC"/>
      <color rgb="FFFFC7CE"/>
      <color rgb="FF9C0006"/>
      <color rgb="FF9C6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1885950</xdr:colOff>
      <xdr:row>3</xdr:row>
      <xdr:rowOff>161925</xdr:rowOff>
    </xdr:from>
    <xdr:to>
      <xdr:col>8</xdr:col>
      <xdr:colOff>19307</xdr:colOff>
      <xdr:row>6</xdr:row>
      <xdr:rowOff>38162</xdr:rowOff>
    </xdr:to>
    <xdr:pic>
      <xdr:nvPicPr>
        <xdr:cNvPr id="2" name="Picture 1">
          <a:extLst>
            <a:ext uri="{FF2B5EF4-FFF2-40B4-BE49-F238E27FC236}">
              <a16:creationId xmlns:a16="http://schemas.microsoft.com/office/drawing/2014/main" id="{CB00B057-BFD8-4025-86C4-5C5DB6537A9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6724650" y="1047750"/>
          <a:ext cx="1838582" cy="44773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Budget_Detail" displayName="Budget_Detail" ref="B12:M72" totalsRowShown="0" headerRowDxfId="83" dataDxfId="82">
  <autoFilter ref="B12:M72"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2" xr3:uid="{00000000-0010-0000-0100-00000C000000}" name="Budget Category" dataDxfId="81"/>
    <tableColumn id="1" xr3:uid="{00000000-0010-0000-0100-000001000000}" name="Function Code" dataDxfId="80"/>
    <tableColumn id="2" xr3:uid="{00000000-0010-0000-0100-000002000000}" name="Object _x000a_Code" dataDxfId="79"/>
    <tableColumn id="4" xr3:uid="{549BE254-3EBA-49E5-A06B-30426D3B5D6B}" name="Personnel Expense?" dataDxfId="37"/>
    <tableColumn id="8" xr3:uid="{186A3442-5E6C-4318-8E7A-639EF891EB3C}" name="# of FTE 2024-25" dataDxfId="36"/>
    <tableColumn id="6" xr3:uid="{20632E3B-FC61-40B3-A47C-8CC71F1F8E4E}" name="# of FTE 2025-26" dataDxfId="34"/>
    <tableColumn id="3" xr3:uid="{00000000-0010-0000-0100-000003000000}" name="Expenditure Description (Brief)" dataDxfId="35"/>
    <tableColumn id="11" xr3:uid="{648775C1-D8DE-4972-AC14-E230CFDE8ECE}" name="Proposed Budget 2024-25" dataDxfId="78"/>
    <tableColumn id="13" xr3:uid="{7B265C85-C177-497B-98A7-90DA45C85265}" name="Proposed Budget 2025-26" dataDxfId="77"/>
    <tableColumn id="5" xr3:uid="{00000000-0010-0000-0100-000005000000}" name="Total Proposed Budget" dataDxfId="32">
      <calculatedColumnFormula>ROUND(SUM(Budget_Detail[[#This Row],[Proposed Budget 2024-25]:[Proposed Budget 2025-26]]),2)</calculatedColumnFormula>
    </tableColumn>
    <tableColumn id="9" xr3:uid="{05A56E88-3F43-4792-83F3-EC5B28A48236}" name="Total FTE" dataDxfId="31">
      <calculatedColumnFormula>IF(ROUND(SUM(Budget_Detail[[#This Row],['# of FTE 2024-25]:['# of FTE 2025-26]]),1)=0,"-",ROUND(SUM(Budget_Detail[[#This Row],['# of FTE 2024-25]:['# of FTE 2025-26]]),1))</calculatedColumnFormula>
    </tableColumn>
    <tableColumn id="16" xr3:uid="{00000000-0010-0000-0100-000010000000}" name="Notes" dataDxfId="33"/>
  </tableColumns>
  <tableStyleInfo name="ODE Row Al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C07B76C-773B-423E-BA39-5F155E5DF4DA}" name="Budget_Summary" displayName="Budget_Summary" ref="B5:N22" headerRowDxfId="76" dataDxfId="75" totalsRowDxfId="73" tableBorderDxfId="74" headerRowCellStyle="Normal 2" dataCellStyle="Normal 2">
  <autoFilter ref="B5:N22" xr:uid="{432959EC-3EA0-4A76-B4E8-49090A85B2A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7A575C58-358E-4BA4-BFBD-4F0FAFC83C93}" name="Budget Category" totalsRowLabel="Total" dataDxfId="72" totalsRowDxfId="71" dataCellStyle="Normal 2"/>
    <tableColumn id="3" xr3:uid="{5D926F85-BDA5-411D-9F35-1A1AF7BCEAD9}" name="Personnel _x000a_2024-25" dataDxfId="70" dataCellStyle="Currency"/>
    <tableColumn id="4" xr3:uid="{C47A0DBD-68B7-43DC-A90A-7B715A8A7143}" name="Non-Personnel 2024-25" dataDxfId="69" dataCellStyle="Currency"/>
    <tableColumn id="2" xr3:uid="{1E46EA4A-F936-4483-BDDF-C121FF35A45F}" name="Total Budget 2024-25" dataDxfId="30" dataCellStyle="Normal 2">
      <calculatedColumnFormula>SUMIF(Budget_Detail[Budget Category],"",Budget_Detail[Total Proposed Budget])+SUMIF(Budget_Detail[Budget Category],"(select)",Budget_Detail[Total Proposed Budget])</calculatedColumnFormula>
    </tableColumn>
    <tableColumn id="15" xr3:uid="{8DA05EB4-0EC4-43F4-8C84-AFB86EE9E5E3}" name="Total FTE 2024-25" dataDxfId="28" dataCellStyle="Normal 2">
      <calculatedColumnFormula>IF(SUMIF(Budget_Detail[Budget Category],Budget_Summary[[#This Row],[Budget Category]],Budget_Detail['# of FTE 2024-25])=0,"-",SUMIF(Budget_Detail[Budget Category],Budget_Summary[[#This Row],[Budget Category]],Budget_Detail['# of FTE 2024-25]))</calculatedColumnFormula>
    </tableColumn>
    <tableColumn id="6" xr3:uid="{613EABAD-5522-4EB6-AAC6-C2E1D76DAA6A}" name="Personnel_x000a_2025-26" dataDxfId="68" dataCellStyle="Currency"/>
    <tableColumn id="7" xr3:uid="{2858DCDB-B761-4699-9B45-0127EBF74C18}" name="Non-Personnel 2025-26" dataDxfId="67" dataCellStyle="Currency"/>
    <tableColumn id="8" xr3:uid="{1BF6CD46-DD59-4E2D-9C7E-0FEFF125A22A}" name="Total Budget 2025-26" dataDxfId="29" dataCellStyle="Normal 2"/>
    <tableColumn id="14" xr3:uid="{EF960184-6E72-4B91-801B-8D43F4C792FE}" name="Total FTE 2025-26" dataDxfId="27" dataCellStyle="Normal 2">
      <calculatedColumnFormula>IF(SUMIF(Budget_Detail[Budget Category],Budget_Summary[[#This Row],[Budget Category]],Budget_Detail['# of FTE 2025-26])=0,"-",SUMIF(Budget_Detail[Budget Category],Budget_Summary[[#This Row],[Budget Category]],Budget_Detail['# of FTE 2025-26]))</calculatedColumnFormula>
    </tableColumn>
    <tableColumn id="10" xr3:uid="{44D99A85-D521-4111-BB45-FE4929CA0913}" name="Grand Total Personnel" dataDxfId="66" dataCellStyle="Currency"/>
    <tableColumn id="11" xr3:uid="{25A476CC-8C7E-4526-A82D-AC65CC0774CF}" name="Grand Total Non-Personnel" dataDxfId="65" dataCellStyle="Currency"/>
    <tableColumn id="12" xr3:uid="{A6791C11-B5FD-4798-B823-FCAD9F4D2FEE}" name="Grand Total Budget" dataDxfId="64" dataCellStyle="Normal 2"/>
    <tableColumn id="13" xr3:uid="{3551E765-499C-45AB-99F4-5DB39B7104D4}" name="Grand Total FTE" dataDxfId="63" dataCellStyle="Currency"/>
  </tableColumns>
  <tableStyleInfo name="ODE Row Al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Function_Descriptions" displayName="Function_Descriptions" ref="B3:C69" totalsRowShown="0" headerRowDxfId="62" headerRowBorderDxfId="61" tableBorderDxfId="60">
  <autoFilter ref="B3:C69" xr:uid="{00000000-0009-0000-0100-000005000000}">
    <filterColumn colId="0" hiddenButton="1"/>
    <filterColumn colId="1" hiddenButton="1"/>
  </autoFilter>
  <tableColumns count="2">
    <tableColumn id="1" xr3:uid="{00000000-0010-0000-0300-000001000000}" name="Code" dataDxfId="59" totalsRowDxfId="58"/>
    <tableColumn id="2" xr3:uid="{00000000-0010-0000-0300-000002000000}" name="Description" dataDxfId="57" totalsRowDxfId="56"/>
  </tableColumns>
  <tableStyleInfo name="No Format" showFirstColumn="0" showLastColumn="0" showRowStripes="1" showColumnStripes="0"/>
  <extLst>
    <ext xmlns:x14="http://schemas.microsoft.com/office/spreadsheetml/2009/9/main" uri="{504A1905-F514-4f6f-8877-14C23A59335A}">
      <x14:table altTextSummary="List of function cod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Object_Descriptions" displayName="Object_Descriptions" ref="E3:F63" totalsRowShown="0" headerRowDxfId="55" headerRowBorderDxfId="54" tableBorderDxfId="53">
  <autoFilter ref="E3:F63" xr:uid="{00000000-0009-0000-0100-000007000000}">
    <filterColumn colId="0" hiddenButton="1"/>
    <filterColumn colId="1" hiddenButton="1"/>
  </autoFilter>
  <tableColumns count="2">
    <tableColumn id="1" xr3:uid="{00000000-0010-0000-0400-000001000000}" name="Code" dataDxfId="52"/>
    <tableColumn id="2" xr3:uid="{00000000-0010-0000-0400-000002000000}" name="Description" dataDxfId="51"/>
  </tableColumns>
  <tableStyleInfo showFirstColumn="0" showLastColumn="0" showRowStripes="1" showColumnStripes="0"/>
  <extLst>
    <ext xmlns:x14="http://schemas.microsoft.com/office/spreadsheetml/2009/9/main" uri="{504A1905-F514-4f6f-8877-14C23A59335A}">
      <x14:table altTextSummary="List of object cod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52FB200-7C0A-425E-89FB-6370DE0F7D9F}" name="Entity_IDs" displayName="Entity_IDs" ref="B3:C219" totalsRowShown="0" headerRowDxfId="50">
  <autoFilter ref="B3:C219" xr:uid="{00000000-0009-0000-0100-000002000000}">
    <filterColumn colId="0" hiddenButton="1"/>
    <filterColumn colId="1" hiddenButton="1"/>
  </autoFilter>
  <sortState xmlns:xlrd2="http://schemas.microsoft.com/office/spreadsheetml/2017/richdata2" ref="B4:C219">
    <sortCondition sortBy="cellColor" ref="C4:C219" dxfId="49"/>
    <sortCondition ref="C4:C219"/>
  </sortState>
  <tableColumns count="2">
    <tableColumn id="1" xr3:uid="{AB432F25-E17B-4529-B170-F4317D715F21}" name="Entity ID" dataDxfId="48"/>
    <tableColumn id="2" xr3:uid="{5742F05F-41FC-4E0E-9ACD-963780E4F6D2}" name="Entity Name" dataDxfId="47"/>
  </tableColumns>
  <tableStyleInfo name="ODE Basic"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Category_List" displayName="Category_List" ref="B2:B19" headerRowDxfId="46" dataDxfId="45" totalsRowDxfId="43" tableBorderDxfId="44" headerRowCellStyle="Normal 2" dataCellStyle="Normal 2">
  <autoFilter ref="B2:B19" xr:uid="{00000000-0009-0000-0100-000001000000}">
    <filterColumn colId="0" hiddenButton="1"/>
  </autoFilter>
  <tableColumns count="1">
    <tableColumn id="1" xr3:uid="{00000000-0010-0000-0200-000001000000}" name="Budget Category" totalsRowLabel="Total" dataDxfId="42" totalsRowDxfId="41" dataCellStyle="Normal 2"/>
  </tableColumns>
  <tableStyleInfo name="ODE Row Alt"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76F9182-8EDC-4AE5-A2EE-F31F8473D3E9}" name="Personnel_Indicators" displayName="Personnel_Indicators" ref="B21:B24" totalsRowShown="0" headerRowDxfId="40" dataDxfId="39" headerRowCellStyle="Normal 2">
  <autoFilter ref="B21:B24" xr:uid="{576F9182-8EDC-4AE5-A2EE-F31F8473D3E9}">
    <filterColumn colId="0" hiddenButton="1"/>
  </autoFilter>
  <tableColumns count="1">
    <tableColumn id="1" xr3:uid="{FB5F14C2-62CC-47D9-A425-0834412C1A17}" name="Personnel Expense?" dataDxfId="38"/>
  </tableColumns>
  <tableStyleInfo name="ODE Basic" showFirstColumn="0" showLastColumn="0" showRowStripes="0" showColumnStripes="0"/>
</table>
</file>

<file path=xl/theme/theme1.xml><?xml version="1.0" encoding="utf-8"?>
<a:theme xmlns:a="http://schemas.openxmlformats.org/drawingml/2006/main" name="Office Theme">
  <a:themeElements>
    <a:clrScheme name="Sav's Favorites">
      <a:dk1>
        <a:sysClr val="windowText" lastClr="000000"/>
      </a:dk1>
      <a:lt1>
        <a:sysClr val="window" lastClr="FFFFFF"/>
      </a:lt1>
      <a:dk2>
        <a:srgbClr val="808080"/>
      </a:dk2>
      <a:lt2>
        <a:srgbClr val="C0C0C0"/>
      </a:lt2>
      <a:accent1>
        <a:srgbClr val="F14124"/>
      </a:accent1>
      <a:accent2>
        <a:srgbClr val="954F72"/>
      </a:accent2>
      <a:accent3>
        <a:srgbClr val="5B9BD5"/>
      </a:accent3>
      <a:accent4>
        <a:srgbClr val="FF8021"/>
      </a:accent4>
      <a:accent5>
        <a:srgbClr val="FFC000"/>
      </a:accent5>
      <a:accent6>
        <a:srgbClr val="9BBB59"/>
      </a:accent6>
      <a:hlink>
        <a:srgbClr val="2E75B5"/>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oese.ed.gov/files/2023/04/23-0083.BSCA-FAQs.pdf" TargetMode="External"/><Relationship Id="rId3" Type="http://schemas.openxmlformats.org/officeDocument/2006/relationships/hyperlink" Target="https://drive.google.com/file/d/1x8VJ8RMTC8efRY2lq__HYE8je510uVRe/view" TargetMode="External"/><Relationship Id="rId7" Type="http://schemas.openxmlformats.org/officeDocument/2006/relationships/hyperlink" Target="https://www2.ed.gov/policy/gen/guid/school-discipline/guiding-principles.pdf" TargetMode="External"/><Relationship Id="rId2" Type="http://schemas.openxmlformats.org/officeDocument/2006/relationships/hyperlink" Target="https://www.oregon.gov/ode/students-and-family/mental-health/Pages/Integrated-Model-of-Mental-Health.aspx" TargetMode="External"/><Relationship Id="rId1" Type="http://schemas.openxmlformats.org/officeDocument/2006/relationships/hyperlink" Target="https://www.oregon.gov/ode/schools-and-districts/grants/ESEA/Pages/default.aspx" TargetMode="External"/><Relationship Id="rId6" Type="http://schemas.openxmlformats.org/officeDocument/2006/relationships/hyperlink" Target="https://www.oregon.gov/ode/students-and-family/healthsafety/pages/chronic-absenteeism.aspx" TargetMode="External"/><Relationship Id="rId5" Type="http://schemas.openxmlformats.org/officeDocument/2006/relationships/hyperlink" Target="https://www.oregon.gov/ode/students-and-family/equity/nativeamericaneducation/pages/tribal-attendance-pilot-projects.aspx" TargetMode="External"/><Relationship Id="rId4" Type="http://schemas.openxmlformats.org/officeDocument/2006/relationships/hyperlink" Target="https://www.oregon.gov/ode/students-and-family/equity/SSP/Pages/School-Safety-and-Prevention-System-(SSPS).aspx"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drive.google.com/file/d/1x8VJ8RMTC8efRY2lq__HYE8je510uVRe/view" TargetMode="External"/><Relationship Id="rId7" Type="http://schemas.openxmlformats.org/officeDocument/2006/relationships/hyperlink" Target="https://www2.ed.gov/policy/gen/guid/school-discipline/guiding-principles.pdf" TargetMode="External"/><Relationship Id="rId2" Type="http://schemas.openxmlformats.org/officeDocument/2006/relationships/hyperlink" Target="https://www.oregon.gov/ode/students-and-family/mental-health/Pages/Integrated-Model-of-Mental-Health.aspx" TargetMode="External"/><Relationship Id="rId1" Type="http://schemas.openxmlformats.org/officeDocument/2006/relationships/hyperlink" Target="https://www.ecfr.gov/current/title-2/subtitle-A/chapter-II/part-200/subpart-E/subject-group-ECFRea20080eff2ea53" TargetMode="External"/><Relationship Id="rId6" Type="http://schemas.openxmlformats.org/officeDocument/2006/relationships/hyperlink" Target="https://www.oregon.gov/ode/students-and-family/healthsafety/pages/chronic-absenteeism.aspx" TargetMode="External"/><Relationship Id="rId5" Type="http://schemas.openxmlformats.org/officeDocument/2006/relationships/hyperlink" Target="https://www.oregon.gov/ode/students-and-family/equity/nativeamericaneducation/pages/tribal-attendance-pilot-projects.aspx" TargetMode="External"/><Relationship Id="rId4" Type="http://schemas.openxmlformats.org/officeDocument/2006/relationships/hyperlink" Target="https://www.oregon.gov/ode/students-and-family/equity/SSP/Pages/School-Safety-and-Prevention-System-(SSPS).aspx"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39997558519241921"/>
  </sheetPr>
  <dimension ref="A1:D52"/>
  <sheetViews>
    <sheetView showGridLines="0" showRowColHeaders="0" tabSelected="1" workbookViewId="0">
      <selection activeCell="A52" sqref="A52"/>
    </sheetView>
  </sheetViews>
  <sheetFormatPr defaultRowHeight="15" x14ac:dyDescent="0.25"/>
  <cols>
    <col min="1" max="1" width="2.7109375" style="128" customWidth="1"/>
    <col min="2" max="2" width="5.42578125" style="32" customWidth="1"/>
    <col min="3" max="3" width="85.42578125" style="33" bestFit="1" customWidth="1"/>
    <col min="4" max="4" width="2" customWidth="1"/>
  </cols>
  <sheetData>
    <row r="1" spans="1:4" x14ac:dyDescent="0.25">
      <c r="A1" s="31" t="s">
        <v>0</v>
      </c>
    </row>
    <row r="2" spans="1:4" ht="24.75" x14ac:dyDescent="0.25">
      <c r="A2" s="31" t="s">
        <v>0</v>
      </c>
      <c r="B2" s="122" t="s">
        <v>200</v>
      </c>
      <c r="C2" s="123"/>
      <c r="D2" s="124"/>
    </row>
    <row r="3" spans="1:4" ht="24.75" x14ac:dyDescent="0.25">
      <c r="A3" s="31" t="s">
        <v>0</v>
      </c>
      <c r="B3" s="30" t="s">
        <v>148</v>
      </c>
      <c r="C3" s="29"/>
      <c r="D3" s="125"/>
    </row>
    <row r="4" spans="1:4" x14ac:dyDescent="0.25">
      <c r="A4" s="31" t="s">
        <v>0</v>
      </c>
      <c r="B4" s="39"/>
    </row>
    <row r="5" spans="1:4" ht="21" customHeight="1" x14ac:dyDescent="0.25">
      <c r="A5" s="31" t="s">
        <v>0</v>
      </c>
      <c r="B5" s="41" t="s">
        <v>1</v>
      </c>
      <c r="C5" s="34"/>
      <c r="D5" s="35"/>
    </row>
    <row r="6" spans="1:4" x14ac:dyDescent="0.25">
      <c r="A6" s="31" t="s">
        <v>0</v>
      </c>
      <c r="B6" s="43" t="s">
        <v>203</v>
      </c>
      <c r="C6" s="36"/>
      <c r="D6" s="40"/>
    </row>
    <row r="7" spans="1:4" ht="15" customHeight="1" x14ac:dyDescent="0.25">
      <c r="A7" s="31" t="s">
        <v>0</v>
      </c>
      <c r="B7" s="43" t="s">
        <v>201</v>
      </c>
      <c r="C7" s="36"/>
      <c r="D7" s="40"/>
    </row>
    <row r="8" spans="1:4" ht="21" customHeight="1" x14ac:dyDescent="0.25">
      <c r="A8" s="31" t="s">
        <v>0</v>
      </c>
      <c r="B8" s="43" t="s">
        <v>202</v>
      </c>
      <c r="C8" s="36"/>
      <c r="D8" s="40"/>
    </row>
    <row r="9" spans="1:4" x14ac:dyDescent="0.25">
      <c r="A9" s="31" t="s">
        <v>0</v>
      </c>
      <c r="B9" s="43" t="s">
        <v>500</v>
      </c>
      <c r="C9" s="36"/>
      <c r="D9" s="40"/>
    </row>
    <row r="10" spans="1:4" ht="21" customHeight="1" x14ac:dyDescent="0.25">
      <c r="A10" s="31" t="s">
        <v>0</v>
      </c>
      <c r="B10" s="43" t="s">
        <v>501</v>
      </c>
      <c r="C10" s="126"/>
      <c r="D10" s="40"/>
    </row>
    <row r="11" spans="1:4" ht="21" customHeight="1" x14ac:dyDescent="0.25">
      <c r="A11" s="31" t="s">
        <v>0</v>
      </c>
      <c r="B11" s="216" t="s">
        <v>227</v>
      </c>
      <c r="C11" s="215"/>
      <c r="D11" s="217"/>
    </row>
    <row r="12" spans="1:4" ht="17.25" customHeight="1" x14ac:dyDescent="0.25">
      <c r="A12" s="31"/>
      <c r="B12" s="219" t="s">
        <v>526</v>
      </c>
      <c r="C12" s="220"/>
      <c r="D12" s="221"/>
    </row>
    <row r="13" spans="1:4" ht="18" customHeight="1" x14ac:dyDescent="0.25">
      <c r="A13" s="31"/>
      <c r="B13" s="218" t="s">
        <v>527</v>
      </c>
      <c r="C13" s="127"/>
      <c r="D13" s="38"/>
    </row>
    <row r="14" spans="1:4" x14ac:dyDescent="0.25">
      <c r="A14" s="31" t="s">
        <v>0</v>
      </c>
    </row>
    <row r="15" spans="1:4" ht="21" customHeight="1" x14ac:dyDescent="0.25">
      <c r="A15" s="31" t="s">
        <v>0</v>
      </c>
      <c r="B15" s="41" t="s">
        <v>152</v>
      </c>
      <c r="C15" s="34"/>
      <c r="D15" s="35"/>
    </row>
    <row r="16" spans="1:4" ht="18" customHeight="1" x14ac:dyDescent="0.25">
      <c r="A16" s="31" t="s">
        <v>0</v>
      </c>
      <c r="B16" s="120" t="s">
        <v>2</v>
      </c>
      <c r="C16" s="129" t="s">
        <v>220</v>
      </c>
      <c r="D16" s="37"/>
    </row>
    <row r="17" spans="1:4" ht="18" customHeight="1" x14ac:dyDescent="0.25">
      <c r="A17" s="31" t="s">
        <v>0</v>
      </c>
      <c r="B17" s="120" t="s">
        <v>2</v>
      </c>
      <c r="C17" s="51" t="s">
        <v>221</v>
      </c>
      <c r="D17" s="37"/>
    </row>
    <row r="18" spans="1:4" ht="18" customHeight="1" x14ac:dyDescent="0.25">
      <c r="A18" s="31" t="s">
        <v>0</v>
      </c>
      <c r="B18" s="120" t="s">
        <v>2</v>
      </c>
      <c r="C18" s="51" t="s">
        <v>222</v>
      </c>
      <c r="D18" s="37"/>
    </row>
    <row r="19" spans="1:4" ht="18" customHeight="1" x14ac:dyDescent="0.25">
      <c r="A19" s="31" t="s">
        <v>0</v>
      </c>
      <c r="B19" s="120" t="s">
        <v>2</v>
      </c>
      <c r="C19" s="51" t="s">
        <v>223</v>
      </c>
      <c r="D19" s="37"/>
    </row>
    <row r="20" spans="1:4" ht="18" customHeight="1" x14ac:dyDescent="0.25">
      <c r="A20" s="31" t="s">
        <v>0</v>
      </c>
      <c r="B20" s="120" t="s">
        <v>2</v>
      </c>
      <c r="C20" s="51" t="s">
        <v>224</v>
      </c>
      <c r="D20" s="37"/>
    </row>
    <row r="21" spans="1:4" ht="18" customHeight="1" x14ac:dyDescent="0.25">
      <c r="A21" s="31" t="s">
        <v>0</v>
      </c>
      <c r="B21" s="120" t="s">
        <v>2</v>
      </c>
      <c r="C21" s="51" t="s">
        <v>225</v>
      </c>
      <c r="D21" s="37"/>
    </row>
    <row r="22" spans="1:4" ht="18" customHeight="1" x14ac:dyDescent="0.25">
      <c r="A22" s="31" t="s">
        <v>0</v>
      </c>
      <c r="B22" s="120" t="s">
        <v>2</v>
      </c>
      <c r="C22" s="51" t="s">
        <v>226</v>
      </c>
      <c r="D22" s="37"/>
    </row>
    <row r="23" spans="1:4" ht="21" customHeight="1" x14ac:dyDescent="0.25">
      <c r="A23" s="31" t="s">
        <v>0</v>
      </c>
      <c r="B23" s="121" t="s">
        <v>2</v>
      </c>
      <c r="C23" s="42" t="s">
        <v>151</v>
      </c>
      <c r="D23" s="38"/>
    </row>
    <row r="24" spans="1:4" x14ac:dyDescent="0.25">
      <c r="A24" s="31"/>
      <c r="B24"/>
      <c r="C24"/>
    </row>
    <row r="25" spans="1:4" ht="18" customHeight="1" x14ac:dyDescent="0.25">
      <c r="A25" s="31"/>
      <c r="B25"/>
      <c r="C25"/>
    </row>
    <row r="26" spans="1:4" x14ac:dyDescent="0.25">
      <c r="A26" s="31"/>
    </row>
    <row r="27" spans="1:4" x14ac:dyDescent="0.25">
      <c r="A27" s="31"/>
    </row>
    <row r="28" spans="1:4" x14ac:dyDescent="0.25">
      <c r="A28" s="31"/>
    </row>
    <row r="29" spans="1:4" x14ac:dyDescent="0.25">
      <c r="A29" s="31"/>
    </row>
    <row r="30" spans="1:4" x14ac:dyDescent="0.25">
      <c r="A30" s="31"/>
    </row>
    <row r="31" spans="1:4" x14ac:dyDescent="0.25">
      <c r="A31" s="31"/>
    </row>
    <row r="32" spans="1:4" x14ac:dyDescent="0.25">
      <c r="A32" s="31"/>
    </row>
    <row r="33" spans="1:1" x14ac:dyDescent="0.25">
      <c r="A33" s="31"/>
    </row>
    <row r="34" spans="1:1" x14ac:dyDescent="0.25">
      <c r="A34" s="31"/>
    </row>
    <row r="52" spans="1:1" x14ac:dyDescent="0.25">
      <c r="A52" s="45"/>
    </row>
  </sheetData>
  <sheetProtection sheet="1" objects="1" scenarios="1" selectLockedCells="1"/>
  <hyperlinks>
    <hyperlink ref="C23" r:id="rId1" location=":~:text=Supplement%20Not%20Supplant" display=" ESSA Quick Reference Brief of Supplement Not Supplant Laws" xr:uid="{00000000-0004-0000-0000-000006000000}"/>
    <hyperlink ref="C16" r:id="rId2" xr:uid="{5A6DB3B7-1269-4C9D-9EC8-830B48B269C6}"/>
    <hyperlink ref="C17" r:id="rId3" xr:uid="{0B5A277D-EE0C-42F9-83E2-6FE0A8357135}"/>
    <hyperlink ref="C18" r:id="rId4" xr:uid="{7CDF76F4-E144-4A9E-A4C5-1AD3615892EC}"/>
    <hyperlink ref="C19" r:id="rId5" xr:uid="{21D412E6-52DC-4848-BB11-55BD44D00760}"/>
    <hyperlink ref="C20" r:id="rId6" xr:uid="{D70B134B-F67D-4AEC-8565-3C7D0D92681E}"/>
    <hyperlink ref="C21" r:id="rId7" xr:uid="{AD593957-2CCC-4C4B-B7A4-6563ACB5CFDB}"/>
    <hyperlink ref="C22" r:id="rId8" xr:uid="{A799617C-C08B-46C5-BE19-486807FADAC0}"/>
  </hyperlinks>
  <pageMargins left="0.7" right="0.7" top="0.75" bottom="0.75" header="0.3" footer="0.3"/>
  <pageSetup orientation="portrait" horizontalDpi="300" verticalDpi="30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59999389629810485"/>
  </sheetPr>
  <dimension ref="A1:D150"/>
  <sheetViews>
    <sheetView showGridLines="0" showRowColHeaders="0" workbookViewId="0">
      <selection activeCell="A150" sqref="A150"/>
    </sheetView>
  </sheetViews>
  <sheetFormatPr defaultRowHeight="15" x14ac:dyDescent="0.25"/>
  <cols>
    <col min="1" max="1" width="2.7109375" style="31" customWidth="1"/>
    <col min="2" max="2" width="5.42578125" style="32" customWidth="1"/>
    <col min="3" max="3" width="98" style="33" customWidth="1"/>
    <col min="4" max="4" width="2" customWidth="1"/>
  </cols>
  <sheetData>
    <row r="1" spans="1:4" x14ac:dyDescent="0.25">
      <c r="A1" s="31" t="s">
        <v>0</v>
      </c>
    </row>
    <row r="2" spans="1:4" ht="24.75" x14ac:dyDescent="0.25">
      <c r="A2" s="31" t="s">
        <v>0</v>
      </c>
      <c r="B2" s="28" t="s">
        <v>200</v>
      </c>
      <c r="C2" s="25"/>
      <c r="D2" s="26"/>
    </row>
    <row r="3" spans="1:4" ht="24.75" x14ac:dyDescent="0.25">
      <c r="A3" s="31" t="s">
        <v>0</v>
      </c>
      <c r="B3" s="30" t="s">
        <v>149</v>
      </c>
      <c r="C3" s="14"/>
      <c r="D3" s="27"/>
    </row>
    <row r="4" spans="1:4" x14ac:dyDescent="0.25">
      <c r="A4" s="31" t="s">
        <v>0</v>
      </c>
      <c r="B4"/>
      <c r="C4"/>
    </row>
    <row r="5" spans="1:4" ht="21" customHeight="1" x14ac:dyDescent="0.25">
      <c r="A5" s="31" t="s">
        <v>0</v>
      </c>
      <c r="B5" s="41" t="s">
        <v>154</v>
      </c>
      <c r="C5" s="34"/>
      <c r="D5" s="35"/>
    </row>
    <row r="6" spans="1:4" ht="18" customHeight="1" x14ac:dyDescent="0.25">
      <c r="A6" s="31" t="s">
        <v>0</v>
      </c>
      <c r="B6" s="52" t="s">
        <v>163</v>
      </c>
      <c r="C6" s="36"/>
      <c r="D6" s="37"/>
    </row>
    <row r="7" spans="1:4" ht="18" customHeight="1" x14ac:dyDescent="0.25">
      <c r="A7" s="31" t="s">
        <v>0</v>
      </c>
      <c r="B7" s="53" t="s">
        <v>2</v>
      </c>
      <c r="C7" s="46" t="s">
        <v>228</v>
      </c>
      <c r="D7" s="37"/>
    </row>
    <row r="8" spans="1:4" ht="18" customHeight="1" x14ac:dyDescent="0.25">
      <c r="A8" s="31" t="s">
        <v>0</v>
      </c>
      <c r="B8" s="53" t="s">
        <v>2</v>
      </c>
      <c r="C8" s="46" t="s">
        <v>3</v>
      </c>
      <c r="D8" s="37"/>
    </row>
    <row r="9" spans="1:4" ht="18" customHeight="1" x14ac:dyDescent="0.25">
      <c r="A9" s="31" t="s">
        <v>0</v>
      </c>
      <c r="B9" s="53" t="s">
        <v>2</v>
      </c>
      <c r="C9" s="46" t="s">
        <v>149</v>
      </c>
      <c r="D9" s="37"/>
    </row>
    <row r="10" spans="1:4" ht="18" customHeight="1" x14ac:dyDescent="0.25">
      <c r="A10" s="31" t="s">
        <v>0</v>
      </c>
      <c r="B10" s="54" t="s">
        <v>5</v>
      </c>
      <c r="C10" s="47" t="s">
        <v>164</v>
      </c>
      <c r="D10" s="37"/>
    </row>
    <row r="11" spans="1:4" ht="18" customHeight="1" x14ac:dyDescent="0.25">
      <c r="A11" s="31" t="s">
        <v>0</v>
      </c>
      <c r="B11" s="54" t="s">
        <v>5</v>
      </c>
      <c r="C11" s="47" t="s">
        <v>165</v>
      </c>
      <c r="D11" s="37"/>
    </row>
    <row r="12" spans="1:4" ht="18" customHeight="1" x14ac:dyDescent="0.25">
      <c r="A12" s="31" t="s">
        <v>0</v>
      </c>
      <c r="B12" s="54" t="s">
        <v>5</v>
      </c>
      <c r="C12" s="47" t="s">
        <v>166</v>
      </c>
      <c r="D12" s="37"/>
    </row>
    <row r="13" spans="1:4" ht="18" customHeight="1" x14ac:dyDescent="0.25">
      <c r="A13" s="31" t="s">
        <v>0</v>
      </c>
      <c r="B13" s="53" t="s">
        <v>2</v>
      </c>
      <c r="C13" s="46" t="s">
        <v>4</v>
      </c>
      <c r="D13" s="37"/>
    </row>
    <row r="14" spans="1:4" ht="18" customHeight="1" x14ac:dyDescent="0.25">
      <c r="A14" s="31" t="s">
        <v>0</v>
      </c>
      <c r="B14" s="53" t="s">
        <v>2</v>
      </c>
      <c r="C14" s="46" t="s">
        <v>6</v>
      </c>
      <c r="D14" s="37"/>
    </row>
    <row r="15" spans="1:4" ht="21" customHeight="1" x14ac:dyDescent="0.25">
      <c r="A15" s="31" t="s">
        <v>0</v>
      </c>
      <c r="B15" s="55" t="s">
        <v>2</v>
      </c>
      <c r="C15" s="48" t="s">
        <v>153</v>
      </c>
      <c r="D15" s="38"/>
    </row>
    <row r="16" spans="1:4" x14ac:dyDescent="0.25">
      <c r="A16" s="31" t="s">
        <v>0</v>
      </c>
      <c r="B16" s="39"/>
    </row>
    <row r="17" spans="1:4" ht="21" customHeight="1" x14ac:dyDescent="0.25">
      <c r="A17" s="31" t="s">
        <v>0</v>
      </c>
      <c r="B17" s="41" t="s">
        <v>228</v>
      </c>
      <c r="C17" s="34"/>
      <c r="D17" s="35"/>
    </row>
    <row r="18" spans="1:4" ht="15.75" x14ac:dyDescent="0.25">
      <c r="A18" s="31" t="s">
        <v>0</v>
      </c>
      <c r="B18" s="56" t="s">
        <v>229</v>
      </c>
      <c r="C18" s="57"/>
      <c r="D18" s="40"/>
    </row>
    <row r="19" spans="1:4" ht="66" customHeight="1" x14ac:dyDescent="0.25">
      <c r="A19" s="31" t="s">
        <v>0</v>
      </c>
      <c r="B19" s="58"/>
      <c r="C19" s="59" t="s">
        <v>230</v>
      </c>
      <c r="D19" s="40"/>
    </row>
    <row r="20" spans="1:4" ht="15.75" x14ac:dyDescent="0.25">
      <c r="A20" s="31" t="s">
        <v>0</v>
      </c>
      <c r="B20" s="56" t="s">
        <v>231</v>
      </c>
      <c r="C20" s="59"/>
      <c r="D20" s="40"/>
    </row>
    <row r="21" spans="1:4" ht="30" x14ac:dyDescent="0.25">
      <c r="A21" s="31" t="s">
        <v>0</v>
      </c>
      <c r="B21" s="58"/>
      <c r="C21" s="36" t="s">
        <v>232</v>
      </c>
      <c r="D21" s="40"/>
    </row>
    <row r="22" spans="1:4" ht="15.75" x14ac:dyDescent="0.25">
      <c r="A22" s="31" t="s">
        <v>0</v>
      </c>
      <c r="B22" s="58"/>
      <c r="C22" s="57" t="s">
        <v>234</v>
      </c>
      <c r="D22" s="40"/>
    </row>
    <row r="23" spans="1:4" ht="15.75" x14ac:dyDescent="0.25">
      <c r="A23" s="31" t="s">
        <v>0</v>
      </c>
      <c r="B23" s="58"/>
      <c r="C23" s="57" t="s">
        <v>233</v>
      </c>
      <c r="D23" s="40"/>
    </row>
    <row r="24" spans="1:4" ht="15.75" x14ac:dyDescent="0.25">
      <c r="A24" s="31" t="s">
        <v>0</v>
      </c>
      <c r="B24" s="58"/>
      <c r="C24" s="57" t="s">
        <v>235</v>
      </c>
      <c r="D24" s="40"/>
    </row>
    <row r="25" spans="1:4" ht="15.75" x14ac:dyDescent="0.25">
      <c r="A25" s="31" t="s">
        <v>0</v>
      </c>
      <c r="B25" s="58"/>
      <c r="C25" s="57" t="s">
        <v>236</v>
      </c>
      <c r="D25" s="40"/>
    </row>
    <row r="26" spans="1:4" ht="18" customHeight="1" x14ac:dyDescent="0.25">
      <c r="A26" s="44" t="s">
        <v>0</v>
      </c>
      <c r="B26" s="60"/>
      <c r="C26" s="61" t="s">
        <v>237</v>
      </c>
      <c r="D26" s="38"/>
    </row>
    <row r="27" spans="1:4" x14ac:dyDescent="0.25">
      <c r="A27" s="31" t="s">
        <v>0</v>
      </c>
    </row>
    <row r="28" spans="1:4" ht="21" customHeight="1" x14ac:dyDescent="0.25">
      <c r="A28" s="31" t="s">
        <v>0</v>
      </c>
      <c r="B28" s="41" t="s">
        <v>3</v>
      </c>
      <c r="C28" s="34"/>
      <c r="D28" s="35"/>
    </row>
    <row r="29" spans="1:4" ht="18" customHeight="1" x14ac:dyDescent="0.25">
      <c r="A29" s="31" t="s">
        <v>0</v>
      </c>
      <c r="B29" s="43" t="s">
        <v>155</v>
      </c>
      <c r="C29" s="36"/>
      <c r="D29" s="37"/>
    </row>
    <row r="30" spans="1:4" ht="18" customHeight="1" x14ac:dyDescent="0.25">
      <c r="A30" s="31" t="s">
        <v>0</v>
      </c>
      <c r="B30" s="53" t="s">
        <v>2</v>
      </c>
      <c r="C30" s="36" t="s">
        <v>157</v>
      </c>
      <c r="D30" s="37"/>
    </row>
    <row r="31" spans="1:4" ht="18" customHeight="1" x14ac:dyDescent="0.25">
      <c r="A31" s="31" t="s">
        <v>0</v>
      </c>
      <c r="B31" s="53" t="s">
        <v>2</v>
      </c>
      <c r="C31" s="36" t="s">
        <v>156</v>
      </c>
      <c r="D31" s="37"/>
    </row>
    <row r="32" spans="1:4" ht="33" customHeight="1" x14ac:dyDescent="0.25">
      <c r="A32" s="44" t="s">
        <v>0</v>
      </c>
      <c r="B32" s="62" t="s">
        <v>2</v>
      </c>
      <c r="C32" s="63" t="s">
        <v>158</v>
      </c>
      <c r="D32" s="38"/>
    </row>
    <row r="33" spans="1:4" x14ac:dyDescent="0.25">
      <c r="A33" s="31" t="s">
        <v>0</v>
      </c>
      <c r="C33" s="64"/>
    </row>
    <row r="34" spans="1:4" ht="21.75" customHeight="1" x14ac:dyDescent="0.25">
      <c r="A34" s="31" t="s">
        <v>0</v>
      </c>
      <c r="B34" s="41" t="s">
        <v>149</v>
      </c>
      <c r="C34" s="34"/>
      <c r="D34" s="35"/>
    </row>
    <row r="35" spans="1:4" ht="18" customHeight="1" x14ac:dyDescent="0.25">
      <c r="A35" s="31" t="s">
        <v>0</v>
      </c>
      <c r="B35" s="56" t="s">
        <v>164</v>
      </c>
      <c r="C35" s="36"/>
      <c r="D35" s="37"/>
    </row>
    <row r="36" spans="1:4" x14ac:dyDescent="0.25">
      <c r="A36" s="31" t="s">
        <v>0</v>
      </c>
      <c r="B36" s="65" t="s">
        <v>159</v>
      </c>
      <c r="C36" s="66" t="s">
        <v>219</v>
      </c>
      <c r="D36" s="37"/>
    </row>
    <row r="37" spans="1:4" ht="33" customHeight="1" x14ac:dyDescent="0.25">
      <c r="A37" s="31" t="s">
        <v>0</v>
      </c>
      <c r="B37" s="67"/>
      <c r="C37" s="57" t="s">
        <v>204</v>
      </c>
      <c r="D37" s="37"/>
    </row>
    <row r="38" spans="1:4" x14ac:dyDescent="0.25">
      <c r="A38" s="31" t="s">
        <v>0</v>
      </c>
      <c r="B38" s="65" t="s">
        <v>160</v>
      </c>
      <c r="C38" s="66" t="s">
        <v>150</v>
      </c>
      <c r="D38" s="37"/>
    </row>
    <row r="39" spans="1:4" ht="18" customHeight="1" x14ac:dyDescent="0.25">
      <c r="A39" s="31" t="s">
        <v>0</v>
      </c>
      <c r="B39" s="67"/>
      <c r="C39" s="57" t="s">
        <v>481</v>
      </c>
      <c r="D39" s="37"/>
    </row>
    <row r="40" spans="1:4" x14ac:dyDescent="0.25">
      <c r="A40" s="31" t="s">
        <v>0</v>
      </c>
      <c r="B40" s="65" t="s">
        <v>161</v>
      </c>
      <c r="C40" s="66" t="s">
        <v>218</v>
      </c>
      <c r="D40" s="37"/>
    </row>
    <row r="41" spans="1:4" ht="33" customHeight="1" x14ac:dyDescent="0.25">
      <c r="A41" s="31" t="s">
        <v>0</v>
      </c>
      <c r="B41" s="67"/>
      <c r="C41" s="57" t="s">
        <v>205</v>
      </c>
      <c r="D41" s="37"/>
    </row>
    <row r="42" spans="1:4" x14ac:dyDescent="0.25">
      <c r="A42" s="31" t="s">
        <v>0</v>
      </c>
      <c r="B42" s="65" t="s">
        <v>162</v>
      </c>
      <c r="C42" s="66" t="s">
        <v>217</v>
      </c>
      <c r="D42" s="37"/>
    </row>
    <row r="43" spans="1:4" ht="18" customHeight="1" x14ac:dyDescent="0.25">
      <c r="A43" s="31" t="s">
        <v>0</v>
      </c>
      <c r="B43" s="67"/>
      <c r="C43" s="57" t="s">
        <v>504</v>
      </c>
      <c r="D43" s="37"/>
    </row>
    <row r="44" spans="1:4" x14ac:dyDescent="0.25">
      <c r="A44" s="31" t="s">
        <v>0</v>
      </c>
      <c r="B44" s="65" t="s">
        <v>172</v>
      </c>
      <c r="C44" s="66" t="s">
        <v>216</v>
      </c>
      <c r="D44" s="37"/>
    </row>
    <row r="45" spans="1:4" ht="18" customHeight="1" x14ac:dyDescent="0.25">
      <c r="A45" s="31" t="s">
        <v>0</v>
      </c>
      <c r="B45" s="67"/>
      <c r="C45" s="57" t="s">
        <v>485</v>
      </c>
      <c r="D45" s="37"/>
    </row>
    <row r="46" spans="1:4" x14ac:dyDescent="0.25">
      <c r="A46" s="31" t="s">
        <v>0</v>
      </c>
      <c r="B46" s="65" t="s">
        <v>185</v>
      </c>
      <c r="C46" s="66" t="s">
        <v>215</v>
      </c>
      <c r="D46" s="37"/>
    </row>
    <row r="47" spans="1:4" ht="18" customHeight="1" x14ac:dyDescent="0.25">
      <c r="A47" s="31" t="s">
        <v>0</v>
      </c>
      <c r="B47" s="67"/>
      <c r="C47" s="57" t="s">
        <v>495</v>
      </c>
      <c r="D47" s="37"/>
    </row>
    <row r="48" spans="1:4" x14ac:dyDescent="0.25">
      <c r="A48" s="44" t="s">
        <v>0</v>
      </c>
      <c r="B48" s="65" t="s">
        <v>186</v>
      </c>
      <c r="C48" s="66" t="s">
        <v>206</v>
      </c>
      <c r="D48" s="37"/>
    </row>
    <row r="49" spans="1:4" ht="18" customHeight="1" x14ac:dyDescent="0.25">
      <c r="A49" s="31" t="s">
        <v>0</v>
      </c>
      <c r="B49" s="67"/>
      <c r="C49" s="57" t="s">
        <v>496</v>
      </c>
      <c r="D49" s="37"/>
    </row>
    <row r="50" spans="1:4" x14ac:dyDescent="0.25">
      <c r="A50" s="31" t="s">
        <v>0</v>
      </c>
      <c r="B50" s="65" t="s">
        <v>187</v>
      </c>
      <c r="C50" s="66" t="s">
        <v>214</v>
      </c>
      <c r="D50" s="37"/>
    </row>
    <row r="51" spans="1:4" ht="18" customHeight="1" x14ac:dyDescent="0.25">
      <c r="A51" s="31" t="s">
        <v>0</v>
      </c>
      <c r="B51" s="67"/>
      <c r="C51" s="57" t="s">
        <v>207</v>
      </c>
      <c r="D51" s="37"/>
    </row>
    <row r="52" spans="1:4" x14ac:dyDescent="0.25">
      <c r="A52" s="31" t="s">
        <v>0</v>
      </c>
      <c r="B52" s="65" t="s">
        <v>188</v>
      </c>
      <c r="C52" s="66" t="s">
        <v>213</v>
      </c>
      <c r="D52" s="37"/>
    </row>
    <row r="53" spans="1:4" ht="18" customHeight="1" x14ac:dyDescent="0.25">
      <c r="A53" s="31" t="s">
        <v>0</v>
      </c>
      <c r="B53" s="67"/>
      <c r="C53" s="57" t="s">
        <v>208</v>
      </c>
      <c r="D53" s="37"/>
    </row>
    <row r="54" spans="1:4" x14ac:dyDescent="0.25">
      <c r="A54" s="31" t="s">
        <v>0</v>
      </c>
      <c r="B54" s="65" t="s">
        <v>189</v>
      </c>
      <c r="C54" s="66" t="s">
        <v>212</v>
      </c>
      <c r="D54" s="37"/>
    </row>
    <row r="55" spans="1:4" ht="18" customHeight="1" x14ac:dyDescent="0.25">
      <c r="A55" s="31" t="s">
        <v>0</v>
      </c>
      <c r="B55" s="67"/>
      <c r="C55" s="57" t="s">
        <v>209</v>
      </c>
      <c r="D55" s="37"/>
    </row>
    <row r="56" spans="1:4" x14ac:dyDescent="0.25">
      <c r="A56" s="31" t="s">
        <v>0</v>
      </c>
      <c r="B56" s="65" t="s">
        <v>190</v>
      </c>
      <c r="C56" s="66" t="s">
        <v>211</v>
      </c>
      <c r="D56" s="37"/>
    </row>
    <row r="57" spans="1:4" ht="33" customHeight="1" x14ac:dyDescent="0.25">
      <c r="A57" s="31" t="s">
        <v>0</v>
      </c>
      <c r="B57" s="67"/>
      <c r="C57" s="57" t="s">
        <v>210</v>
      </c>
      <c r="D57" s="37"/>
    </row>
    <row r="58" spans="1:4" x14ac:dyDescent="0.25">
      <c r="A58" s="31" t="s">
        <v>0</v>
      </c>
      <c r="B58" s="65" t="s">
        <v>191</v>
      </c>
      <c r="C58" s="66" t="s">
        <v>487</v>
      </c>
      <c r="D58" s="37"/>
    </row>
    <row r="59" spans="1:4" ht="18" customHeight="1" x14ac:dyDescent="0.25">
      <c r="A59" s="31" t="s">
        <v>0</v>
      </c>
      <c r="B59" s="67"/>
      <c r="C59" s="57" t="s">
        <v>488</v>
      </c>
      <c r="D59" s="37"/>
    </row>
    <row r="60" spans="1:4" x14ac:dyDescent="0.25">
      <c r="A60" s="31" t="s">
        <v>0</v>
      </c>
      <c r="B60" s="65" t="s">
        <v>482</v>
      </c>
      <c r="C60" s="66" t="s">
        <v>492</v>
      </c>
      <c r="D60" s="37"/>
    </row>
    <row r="61" spans="1:4" ht="18" customHeight="1" x14ac:dyDescent="0.25">
      <c r="A61" s="31" t="s">
        <v>0</v>
      </c>
      <c r="B61" s="67"/>
      <c r="C61" s="57" t="s">
        <v>489</v>
      </c>
      <c r="D61" s="37"/>
    </row>
    <row r="62" spans="1:4" x14ac:dyDescent="0.25">
      <c r="A62" s="31" t="s">
        <v>0</v>
      </c>
      <c r="B62" s="65" t="s">
        <v>483</v>
      </c>
      <c r="C62" s="66" t="s">
        <v>493</v>
      </c>
      <c r="D62" s="37"/>
    </row>
    <row r="63" spans="1:4" ht="33" customHeight="1" x14ac:dyDescent="0.25">
      <c r="A63" s="31" t="s">
        <v>0</v>
      </c>
      <c r="B63" s="67"/>
      <c r="C63" s="57" t="s">
        <v>490</v>
      </c>
      <c r="D63" s="37"/>
    </row>
    <row r="64" spans="1:4" x14ac:dyDescent="0.25">
      <c r="A64" s="31" t="s">
        <v>0</v>
      </c>
      <c r="B64" s="65" t="s">
        <v>484</v>
      </c>
      <c r="C64" s="66" t="s">
        <v>494</v>
      </c>
      <c r="D64" s="37"/>
    </row>
    <row r="65" spans="1:4" ht="18" customHeight="1" x14ac:dyDescent="0.25">
      <c r="A65" s="31" t="s">
        <v>0</v>
      </c>
      <c r="B65" s="67"/>
      <c r="C65" s="57" t="s">
        <v>491</v>
      </c>
      <c r="D65" s="37"/>
    </row>
    <row r="66" spans="1:4" x14ac:dyDescent="0.25">
      <c r="A66" s="31" t="s">
        <v>0</v>
      </c>
      <c r="B66" s="65" t="s">
        <v>486</v>
      </c>
      <c r="C66" s="66" t="s">
        <v>474</v>
      </c>
      <c r="D66" s="37"/>
    </row>
    <row r="67" spans="1:4" ht="21" customHeight="1" x14ac:dyDescent="0.25">
      <c r="A67" s="31" t="s">
        <v>0</v>
      </c>
      <c r="B67" s="67"/>
      <c r="C67" s="57" t="s">
        <v>497</v>
      </c>
      <c r="D67" s="37"/>
    </row>
    <row r="68" spans="1:4" ht="18" customHeight="1" x14ac:dyDescent="0.25">
      <c r="A68" s="31" t="s">
        <v>0</v>
      </c>
      <c r="B68" s="56" t="s">
        <v>165</v>
      </c>
      <c r="C68" s="36"/>
      <c r="D68" s="37"/>
    </row>
    <row r="69" spans="1:4" ht="36" customHeight="1" x14ac:dyDescent="0.25">
      <c r="A69" s="44" t="s">
        <v>0</v>
      </c>
      <c r="B69" s="68" t="s">
        <v>2</v>
      </c>
      <c r="C69" s="36" t="s">
        <v>238</v>
      </c>
      <c r="D69" s="37"/>
    </row>
    <row r="70" spans="1:4" ht="18" customHeight="1" x14ac:dyDescent="0.25">
      <c r="A70" s="31" t="s">
        <v>0</v>
      </c>
      <c r="B70" s="56" t="s">
        <v>166</v>
      </c>
      <c r="C70" s="36"/>
      <c r="D70" s="37"/>
    </row>
    <row r="71" spans="1:4" ht="66" customHeight="1" x14ac:dyDescent="0.25">
      <c r="A71" s="44" t="s">
        <v>0</v>
      </c>
      <c r="B71" s="69" t="s">
        <v>2</v>
      </c>
      <c r="C71" s="63" t="s">
        <v>167</v>
      </c>
      <c r="D71" s="38"/>
    </row>
    <row r="72" spans="1:4" x14ac:dyDescent="0.25">
      <c r="A72" s="31" t="s">
        <v>0</v>
      </c>
      <c r="C72" s="64"/>
    </row>
    <row r="73" spans="1:4" ht="21" customHeight="1" x14ac:dyDescent="0.25">
      <c r="A73" s="31" t="s">
        <v>0</v>
      </c>
      <c r="B73" s="41" t="s">
        <v>4</v>
      </c>
      <c r="C73" s="34"/>
      <c r="D73" s="35"/>
    </row>
    <row r="74" spans="1:4" x14ac:dyDescent="0.25">
      <c r="A74" s="31" t="s">
        <v>0</v>
      </c>
      <c r="B74" s="43" t="s">
        <v>240</v>
      </c>
      <c r="C74" s="36"/>
      <c r="D74" s="37"/>
    </row>
    <row r="75" spans="1:4" x14ac:dyDescent="0.25">
      <c r="A75" s="31" t="s">
        <v>0</v>
      </c>
      <c r="B75" s="43" t="s">
        <v>242</v>
      </c>
      <c r="C75" s="36"/>
      <c r="D75" s="40"/>
    </row>
    <row r="76" spans="1:4" x14ac:dyDescent="0.25">
      <c r="A76" s="31" t="s">
        <v>0</v>
      </c>
      <c r="B76" s="43" t="s">
        <v>241</v>
      </c>
      <c r="C76" s="36"/>
      <c r="D76" s="40"/>
    </row>
    <row r="77" spans="1:4" x14ac:dyDescent="0.25">
      <c r="A77" s="31" t="s">
        <v>0</v>
      </c>
      <c r="B77" s="43" t="s">
        <v>239</v>
      </c>
      <c r="C77" s="36"/>
      <c r="D77" s="40"/>
    </row>
    <row r="78" spans="1:4" x14ac:dyDescent="0.25">
      <c r="A78" s="31" t="s">
        <v>0</v>
      </c>
      <c r="B78" s="43" t="s">
        <v>244</v>
      </c>
      <c r="C78" s="36"/>
      <c r="D78" s="40"/>
    </row>
    <row r="79" spans="1:4" ht="18" customHeight="1" x14ac:dyDescent="0.25">
      <c r="A79" s="31" t="s">
        <v>0</v>
      </c>
      <c r="B79" s="173" t="s">
        <v>243</v>
      </c>
      <c r="C79" s="174"/>
      <c r="D79" s="40"/>
    </row>
    <row r="80" spans="1:4" x14ac:dyDescent="0.25">
      <c r="A80" s="31" t="s">
        <v>0</v>
      </c>
      <c r="B80" s="70" t="s">
        <v>159</v>
      </c>
      <c r="C80" s="36" t="s">
        <v>184</v>
      </c>
      <c r="D80" s="71"/>
    </row>
    <row r="81" spans="1:4" x14ac:dyDescent="0.25">
      <c r="A81" s="31" t="s">
        <v>0</v>
      </c>
      <c r="B81" s="54" t="s">
        <v>168</v>
      </c>
      <c r="C81" s="57" t="s">
        <v>173</v>
      </c>
      <c r="D81" s="72"/>
    </row>
    <row r="82" spans="1:4" x14ac:dyDescent="0.25">
      <c r="A82" s="31" t="s">
        <v>0</v>
      </c>
      <c r="B82" s="54" t="s">
        <v>169</v>
      </c>
      <c r="C82" s="57" t="s">
        <v>245</v>
      </c>
      <c r="D82" s="72"/>
    </row>
    <row r="83" spans="1:4" x14ac:dyDescent="0.25">
      <c r="A83" s="31" t="s">
        <v>0</v>
      </c>
      <c r="B83" s="54" t="s">
        <v>170</v>
      </c>
      <c r="C83" s="57" t="s">
        <v>174</v>
      </c>
      <c r="D83" s="72"/>
    </row>
    <row r="84" spans="1:4" ht="33" customHeight="1" x14ac:dyDescent="0.25">
      <c r="A84" s="31" t="s">
        <v>0</v>
      </c>
      <c r="B84" s="54" t="s">
        <v>171</v>
      </c>
      <c r="C84" s="57" t="s">
        <v>175</v>
      </c>
      <c r="D84" s="72"/>
    </row>
    <row r="85" spans="1:4" x14ac:dyDescent="0.25">
      <c r="A85" s="44" t="s">
        <v>0</v>
      </c>
      <c r="B85" s="70" t="s">
        <v>160</v>
      </c>
      <c r="C85" s="36" t="s">
        <v>183</v>
      </c>
      <c r="D85" s="72"/>
    </row>
    <row r="86" spans="1:4" x14ac:dyDescent="0.25">
      <c r="A86" s="31" t="s">
        <v>0</v>
      </c>
      <c r="B86" s="54" t="s">
        <v>168</v>
      </c>
      <c r="C86" s="57" t="s">
        <v>177</v>
      </c>
      <c r="D86" s="72"/>
    </row>
    <row r="87" spans="1:4" ht="18" customHeight="1" x14ac:dyDescent="0.25">
      <c r="A87" s="31" t="s">
        <v>0</v>
      </c>
      <c r="B87" s="54" t="s">
        <v>169</v>
      </c>
      <c r="C87" s="57" t="s">
        <v>176</v>
      </c>
      <c r="D87" s="72"/>
    </row>
    <row r="88" spans="1:4" x14ac:dyDescent="0.25">
      <c r="A88" s="31" t="s">
        <v>0</v>
      </c>
      <c r="B88" s="70" t="s">
        <v>161</v>
      </c>
      <c r="C88" s="36" t="s">
        <v>182</v>
      </c>
      <c r="D88" s="72"/>
    </row>
    <row r="89" spans="1:4" ht="18" customHeight="1" x14ac:dyDescent="0.25">
      <c r="A89" s="31" t="s">
        <v>0</v>
      </c>
      <c r="B89" s="54" t="s">
        <v>168</v>
      </c>
      <c r="C89" s="57" t="s">
        <v>178</v>
      </c>
      <c r="D89" s="72"/>
    </row>
    <row r="90" spans="1:4" ht="30" x14ac:dyDescent="0.25">
      <c r="A90" s="31" t="s">
        <v>0</v>
      </c>
      <c r="B90" s="70" t="s">
        <v>162</v>
      </c>
      <c r="C90" s="36" t="s">
        <v>246</v>
      </c>
      <c r="D90" s="72"/>
    </row>
    <row r="91" spans="1:4" ht="33" customHeight="1" x14ac:dyDescent="0.25">
      <c r="A91" s="31" t="s">
        <v>0</v>
      </c>
      <c r="B91" s="54" t="s">
        <v>168</v>
      </c>
      <c r="C91" s="57" t="s">
        <v>179</v>
      </c>
      <c r="D91" s="72"/>
    </row>
    <row r="92" spans="1:4" ht="30" x14ac:dyDescent="0.25">
      <c r="A92" s="31" t="s">
        <v>0</v>
      </c>
      <c r="B92" s="70" t="s">
        <v>172</v>
      </c>
      <c r="C92" s="36" t="s">
        <v>181</v>
      </c>
      <c r="D92" s="73"/>
    </row>
    <row r="93" spans="1:4" ht="33" customHeight="1" x14ac:dyDescent="0.25">
      <c r="A93" s="31" t="s">
        <v>0</v>
      </c>
      <c r="B93" s="74" t="s">
        <v>168</v>
      </c>
      <c r="C93" s="61" t="s">
        <v>180</v>
      </c>
      <c r="D93" s="75"/>
    </row>
    <row r="94" spans="1:4" x14ac:dyDescent="0.25">
      <c r="A94" s="31" t="s">
        <v>0</v>
      </c>
    </row>
    <row r="95" spans="1:4" ht="21" customHeight="1" x14ac:dyDescent="0.25">
      <c r="A95" s="31" t="s">
        <v>0</v>
      </c>
      <c r="B95" s="41" t="s">
        <v>6</v>
      </c>
      <c r="C95" s="34"/>
      <c r="D95" s="35"/>
    </row>
    <row r="96" spans="1:4" x14ac:dyDescent="0.25">
      <c r="A96" s="31" t="s">
        <v>0</v>
      </c>
      <c r="B96" s="43" t="s">
        <v>498</v>
      </c>
      <c r="C96" s="36"/>
      <c r="D96" s="37"/>
    </row>
    <row r="97" spans="1:4" ht="18" customHeight="1" x14ac:dyDescent="0.25">
      <c r="A97" s="31" t="s">
        <v>0</v>
      </c>
      <c r="B97" s="43" t="s">
        <v>499</v>
      </c>
      <c r="C97" s="36"/>
      <c r="D97" s="37"/>
    </row>
    <row r="98" spans="1:4" x14ac:dyDescent="0.25">
      <c r="A98" s="31" t="s">
        <v>0</v>
      </c>
      <c r="B98" s="175" t="s">
        <v>473</v>
      </c>
      <c r="C98" s="176"/>
      <c r="D98" s="177"/>
    </row>
    <row r="99" spans="1:4" ht="18" customHeight="1" x14ac:dyDescent="0.25">
      <c r="A99" s="31" t="s">
        <v>0</v>
      </c>
      <c r="B99" s="175"/>
      <c r="C99" s="176"/>
      <c r="D99" s="177"/>
    </row>
    <row r="100" spans="1:4" ht="18" customHeight="1" x14ac:dyDescent="0.25">
      <c r="A100" s="31" t="s">
        <v>0</v>
      </c>
      <c r="B100" s="53" t="s">
        <v>2</v>
      </c>
      <c r="C100" s="129" t="s">
        <v>220</v>
      </c>
      <c r="D100" s="37"/>
    </row>
    <row r="101" spans="1:4" ht="18" customHeight="1" x14ac:dyDescent="0.25">
      <c r="A101" s="31" t="s">
        <v>0</v>
      </c>
      <c r="B101" s="53" t="s">
        <v>2</v>
      </c>
      <c r="C101" s="51" t="s">
        <v>221</v>
      </c>
      <c r="D101" s="37"/>
    </row>
    <row r="102" spans="1:4" ht="18" customHeight="1" x14ac:dyDescent="0.25">
      <c r="A102" s="31" t="s">
        <v>0</v>
      </c>
      <c r="B102" s="53" t="s">
        <v>2</v>
      </c>
      <c r="C102" s="51" t="s">
        <v>222</v>
      </c>
      <c r="D102" s="37"/>
    </row>
    <row r="103" spans="1:4" ht="18" customHeight="1" x14ac:dyDescent="0.25">
      <c r="A103" s="31" t="s">
        <v>0</v>
      </c>
      <c r="B103" s="53" t="s">
        <v>2</v>
      </c>
      <c r="C103" s="51" t="s">
        <v>223</v>
      </c>
      <c r="D103" s="37"/>
    </row>
    <row r="104" spans="1:4" ht="18" customHeight="1" x14ac:dyDescent="0.25">
      <c r="A104" s="44" t="s">
        <v>0</v>
      </c>
      <c r="B104" s="55" t="s">
        <v>2</v>
      </c>
      <c r="C104" s="119" t="s">
        <v>224</v>
      </c>
      <c r="D104" s="130"/>
    </row>
    <row r="105" spans="1:4" x14ac:dyDescent="0.25">
      <c r="A105" s="31" t="s">
        <v>0</v>
      </c>
    </row>
    <row r="106" spans="1:4" ht="21" customHeight="1" x14ac:dyDescent="0.25">
      <c r="A106" s="31" t="s">
        <v>0</v>
      </c>
      <c r="B106" s="41" t="s">
        <v>153</v>
      </c>
      <c r="C106" s="34"/>
      <c r="D106" s="35"/>
    </row>
    <row r="107" spans="1:4" ht="18" customHeight="1" x14ac:dyDescent="0.25">
      <c r="A107" s="31" t="s">
        <v>0</v>
      </c>
      <c r="B107" s="43" t="s">
        <v>192</v>
      </c>
      <c r="C107" s="36"/>
      <c r="D107" s="37"/>
    </row>
    <row r="108" spans="1:4" ht="108" customHeight="1" x14ac:dyDescent="0.25">
      <c r="A108" s="31" t="s">
        <v>0</v>
      </c>
      <c r="B108" s="68" t="s">
        <v>2</v>
      </c>
      <c r="C108" s="36" t="s">
        <v>248</v>
      </c>
      <c r="D108" s="37"/>
    </row>
    <row r="109" spans="1:4" ht="33" customHeight="1" x14ac:dyDescent="0.25">
      <c r="A109" s="31" t="s">
        <v>0</v>
      </c>
      <c r="B109" s="68" t="s">
        <v>2</v>
      </c>
      <c r="C109" s="36" t="s">
        <v>247</v>
      </c>
      <c r="D109" s="37"/>
    </row>
    <row r="110" spans="1:4" ht="18" customHeight="1" x14ac:dyDescent="0.25">
      <c r="A110" s="31" t="s">
        <v>0</v>
      </c>
      <c r="B110" s="68" t="s">
        <v>2</v>
      </c>
      <c r="C110" s="36" t="s">
        <v>193</v>
      </c>
      <c r="D110" s="37"/>
    </row>
    <row r="111" spans="1:4" ht="18" customHeight="1" x14ac:dyDescent="0.25">
      <c r="A111" s="31" t="s">
        <v>0</v>
      </c>
      <c r="B111" s="68" t="s">
        <v>2</v>
      </c>
      <c r="C111" s="36" t="s">
        <v>194</v>
      </c>
      <c r="D111" s="37"/>
    </row>
    <row r="112" spans="1:4" ht="18" customHeight="1" x14ac:dyDescent="0.25">
      <c r="A112" s="31" t="s">
        <v>0</v>
      </c>
      <c r="B112" s="68" t="s">
        <v>2</v>
      </c>
      <c r="C112" s="36" t="s">
        <v>199</v>
      </c>
      <c r="D112" s="37"/>
    </row>
    <row r="113" spans="1:4" ht="18" customHeight="1" x14ac:dyDescent="0.25">
      <c r="A113" s="31" t="s">
        <v>0</v>
      </c>
      <c r="B113" s="68" t="s">
        <v>2</v>
      </c>
      <c r="C113" s="36" t="s">
        <v>195</v>
      </c>
      <c r="D113" s="37"/>
    </row>
    <row r="114" spans="1:4" ht="18" customHeight="1" x14ac:dyDescent="0.25">
      <c r="A114" s="31" t="s">
        <v>0</v>
      </c>
      <c r="B114" s="68" t="s">
        <v>2</v>
      </c>
      <c r="C114" s="36" t="s">
        <v>196</v>
      </c>
      <c r="D114" s="37"/>
    </row>
    <row r="115" spans="1:4" ht="18" customHeight="1" x14ac:dyDescent="0.25">
      <c r="A115" s="31" t="s">
        <v>0</v>
      </c>
      <c r="B115" s="68" t="s">
        <v>2</v>
      </c>
      <c r="C115" s="36" t="s">
        <v>197</v>
      </c>
      <c r="D115" s="37"/>
    </row>
    <row r="116" spans="1:4" ht="18" customHeight="1" x14ac:dyDescent="0.25">
      <c r="A116" s="44" t="s">
        <v>0</v>
      </c>
      <c r="B116" s="69" t="s">
        <v>2</v>
      </c>
      <c r="C116" s="76" t="s">
        <v>198</v>
      </c>
      <c r="D116" s="38"/>
    </row>
    <row r="150" spans="1:1" x14ac:dyDescent="0.25">
      <c r="A150" s="44"/>
    </row>
  </sheetData>
  <sheetProtection sheet="1" objects="1" scenarios="1" selectLockedCells="1"/>
  <mergeCells count="2">
    <mergeCell ref="B79:C79"/>
    <mergeCell ref="B98:D99"/>
  </mergeCells>
  <hyperlinks>
    <hyperlink ref="B79:C79" r:id="rId1" display="necessary, allocable, and adequately documented (2 CFR Part 200)." xr:uid="{00000000-0004-0000-0100-000001000000}"/>
    <hyperlink ref="C7" location="ProgramGoals" display="Program Purpose and Definition of &quot;High Needs&quot;" xr:uid="{00000000-0004-0000-0100-000002000000}"/>
    <hyperlink ref="C8" location="KeyConsiderations" display="Key Considerations" xr:uid="{00000000-0004-0000-0100-000003000000}"/>
    <hyperlink ref="C9" location="BudgetCategories" display="Budget Guidance" xr:uid="{00000000-0004-0000-0100-000004000000}"/>
    <hyperlink ref="C10" location="BudgetCategories" display="Budget Category Descriptions" xr:uid="{00000000-0004-0000-0100-000005000000}"/>
    <hyperlink ref="C11" location="PerformancePeriod" display="Period of Performance" xr:uid="{00000000-0004-0000-0100-000007000000}"/>
    <hyperlink ref="C12" location="GrantAppExpenses" display="Grant Application Expenses" xr:uid="{00000000-0004-0000-0100-000008000000}"/>
    <hyperlink ref="C13" location="SupplementNotSupplant" display="Supplement, not Supplant Requirements" xr:uid="{00000000-0004-0000-0100-00000A000000}"/>
    <hyperlink ref="C14" location="AllowableUses" display="Allowable Uses of Funds" xr:uid="{00000000-0004-0000-0100-00000B000000}"/>
    <hyperlink ref="C15" location="UnallowableUses" display="Unallowable Uses of Funds" xr:uid="{00000000-0004-0000-0100-00000C000000}"/>
    <hyperlink ref="C100" r:id="rId2" xr:uid="{AB7FD35C-144A-4743-BBB8-D7EDA66A3D3A}"/>
    <hyperlink ref="C101" r:id="rId3" xr:uid="{732B611A-2E35-435F-AE45-FB324A3CBA81}"/>
    <hyperlink ref="C102" r:id="rId4" xr:uid="{2FE3D269-DFC0-4CF9-BDD6-58F0C53622A8}"/>
    <hyperlink ref="C103" r:id="rId5" xr:uid="{54DA221D-EDE4-4361-8E2E-3454B5EA481A}"/>
    <hyperlink ref="C104" r:id="rId6" xr:uid="{981FFE1F-2416-4E94-A87D-136DD0C54561}"/>
    <hyperlink ref="B98:D99" r:id="rId7" display="Stronger Connections Grant grantees must also prioritize activities that align with The Guiding Principles for Creating Safe, Inclusive, Supportive, and Fair School Climates and the following ODE Guidance:" xr:uid="{D4CED19B-CBE8-46FA-8B2D-49CBDBB5E540}"/>
  </hyperlinks>
  <pageMargins left="0.7" right="0.7" top="0.75" bottom="0.75" header="0.3" footer="0.3"/>
  <pageSetup orientation="portrait" horizontalDpi="300" verticalDpi="300"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AAD4F4"/>
    <pageSetUpPr autoPageBreaks="0" fitToPage="1"/>
  </sheetPr>
  <dimension ref="A1:M72"/>
  <sheetViews>
    <sheetView showGridLines="0" showRowColHeaders="0" zoomScaleNormal="100" workbookViewId="0">
      <pane ySplit="12" topLeftCell="A13" activePane="bottomLeft" state="frozen"/>
      <selection pane="bottomLeft" activeCell="B13" sqref="B13"/>
    </sheetView>
  </sheetViews>
  <sheetFormatPr defaultRowHeight="15" x14ac:dyDescent="0.25"/>
  <cols>
    <col min="1" max="1" width="2.7109375" style="1" customWidth="1"/>
    <col min="2" max="2" width="28.7109375" customWidth="1"/>
    <col min="3" max="3" width="8.85546875" customWidth="1"/>
    <col min="4" max="4" width="6.85546875" bestFit="1" customWidth="1"/>
    <col min="5" max="5" width="10" bestFit="1" customWidth="1"/>
    <col min="6" max="7" width="7.7109375" bestFit="1" customWidth="1"/>
    <col min="8" max="8" width="55.5703125" customWidth="1"/>
    <col min="9" max="10" width="14.5703125" bestFit="1" customWidth="1"/>
    <col min="11" max="11" width="14.42578125" bestFit="1" customWidth="1"/>
    <col min="12" max="12" width="7" customWidth="1"/>
    <col min="13" max="13" width="45.7109375" customWidth="1"/>
  </cols>
  <sheetData>
    <row r="1" spans="1:13" x14ac:dyDescent="0.25">
      <c r="A1" s="1" t="s">
        <v>0</v>
      </c>
    </row>
    <row r="2" spans="1:13" ht="24.75" x14ac:dyDescent="0.25">
      <c r="A2" s="1" t="s">
        <v>0</v>
      </c>
      <c r="B2" s="222" t="s">
        <v>249</v>
      </c>
      <c r="C2" s="223"/>
      <c r="D2" s="223"/>
      <c r="E2" s="223"/>
      <c r="F2" s="223"/>
      <c r="G2" s="223"/>
      <c r="H2" s="224"/>
    </row>
    <row r="3" spans="1:13" ht="16.5" customHeight="1" x14ac:dyDescent="0.25">
      <c r="B3" s="225" t="s">
        <v>528</v>
      </c>
      <c r="C3" s="226"/>
      <c r="D3" s="226"/>
      <c r="E3" s="226"/>
      <c r="F3" s="226"/>
      <c r="G3" s="226"/>
      <c r="H3" s="227"/>
    </row>
    <row r="5" spans="1:13" x14ac:dyDescent="0.25">
      <c r="A5" s="1" t="s">
        <v>0</v>
      </c>
      <c r="B5" s="103" t="s">
        <v>469</v>
      </c>
      <c r="C5" s="190" t="s">
        <v>505</v>
      </c>
      <c r="D5" s="191"/>
      <c r="E5" s="95"/>
      <c r="F5" s="94"/>
      <c r="G5" s="198"/>
      <c r="M5" s="104"/>
    </row>
    <row r="6" spans="1:13" ht="15" customHeight="1" x14ac:dyDescent="0.25">
      <c r="A6" s="1" t="s">
        <v>0</v>
      </c>
      <c r="B6" s="105" t="s">
        <v>470</v>
      </c>
      <c r="C6" s="187" t="str">
        <f>IF($C$5="(enter ID)","(autofill)",IFERROR(VLOOKUP($C$5,Entity_IDs[],2,0),"Invalid District ID"))</f>
        <v>(autofill)</v>
      </c>
      <c r="D6" s="188"/>
      <c r="E6" s="188"/>
      <c r="F6" s="189"/>
    </row>
    <row r="7" spans="1:13" x14ac:dyDescent="0.25">
      <c r="A7" s="1" t="s">
        <v>0</v>
      </c>
    </row>
    <row r="8" spans="1:13" x14ac:dyDescent="0.25">
      <c r="A8" s="1" t="s">
        <v>0</v>
      </c>
      <c r="B8" s="106" t="s">
        <v>8</v>
      </c>
      <c r="C8" s="181" t="s">
        <v>9</v>
      </c>
      <c r="D8" s="182"/>
      <c r="E8" s="102" t="str">
        <f>IF(AND(OR($C$8="(enter %)",$C$8=""),COUNTIF(Budget_Detail[Budget Category],"Indirect")&gt;0),"Must enter indirect rate to include indirect expenses","")</f>
        <v/>
      </c>
      <c r="I8" s="113"/>
      <c r="J8" s="113"/>
      <c r="K8" s="113"/>
    </row>
    <row r="9" spans="1:13" ht="15.75" x14ac:dyDescent="0.25">
      <c r="A9" s="1" t="s">
        <v>0</v>
      </c>
      <c r="B9" s="131" t="s">
        <v>10</v>
      </c>
      <c r="C9" s="183">
        <f>IFERROR(ROUND($C$8*$K$9,2),0)</f>
        <v>0</v>
      </c>
      <c r="D9" s="184">
        <f t="shared" ref="D9" si="0">IFERROR(ROUND(D8*D7,2),0)</f>
        <v>0</v>
      </c>
      <c r="F9" s="107"/>
      <c r="G9" s="107"/>
      <c r="H9" s="107" t="s">
        <v>472</v>
      </c>
      <c r="I9" s="136">
        <f>SUM(Budget_Detail[Proposed Budget 2024-25])</f>
        <v>0</v>
      </c>
      <c r="J9" s="137">
        <f>SUM(Budget_Detail[Proposed Budget 2025-26])</f>
        <v>0</v>
      </c>
      <c r="K9" s="135">
        <f>SUM(Budget_Detail[Total Proposed Budget])</f>
        <v>0</v>
      </c>
      <c r="M9" s="102" t="str">
        <f>IF($K$9&lt;=750000,"","Exceeds $750,000 maximum")</f>
        <v/>
      </c>
    </row>
    <row r="10" spans="1:13" x14ac:dyDescent="0.25">
      <c r="A10" s="1" t="s">
        <v>0</v>
      </c>
      <c r="B10" s="132" t="s">
        <v>502</v>
      </c>
      <c r="C10" s="185">
        <f>SUMIF(Budget_Detail[Budget Category],"Indirect",Budget_Detail[Total Proposed Budget])</f>
        <v>0</v>
      </c>
      <c r="D10" s="186"/>
      <c r="E10" s="102" t="str">
        <f>IF(ROUND($C$10,2)&gt;ROUND($C$9,2),"Indirect expenses exceed allowable amount","")</f>
        <v/>
      </c>
      <c r="F10" s="107"/>
      <c r="G10" s="107"/>
      <c r="M10" s="102"/>
    </row>
    <row r="11" spans="1:13" x14ac:dyDescent="0.25">
      <c r="A11" s="1" t="s">
        <v>0</v>
      </c>
    </row>
    <row r="12" spans="1:13" s="96" customFormat="1" ht="30.75" thickBot="1" x14ac:dyDescent="0.3">
      <c r="A12" s="1" t="s">
        <v>0</v>
      </c>
      <c r="B12" s="108" t="s">
        <v>471</v>
      </c>
      <c r="C12" s="109" t="s">
        <v>11</v>
      </c>
      <c r="D12" s="110" t="s">
        <v>12</v>
      </c>
      <c r="E12" s="110" t="s">
        <v>478</v>
      </c>
      <c r="F12" s="110" t="s">
        <v>515</v>
      </c>
      <c r="G12" s="110" t="s">
        <v>518</v>
      </c>
      <c r="H12" s="111" t="s">
        <v>503</v>
      </c>
      <c r="I12" s="134" t="s">
        <v>516</v>
      </c>
      <c r="J12" s="133" t="s">
        <v>517</v>
      </c>
      <c r="K12" s="138" t="s">
        <v>508</v>
      </c>
      <c r="L12" s="201" t="s">
        <v>519</v>
      </c>
      <c r="M12" s="200" t="s">
        <v>13</v>
      </c>
    </row>
    <row r="13" spans="1:13" s="2" customFormat="1" ht="15" customHeight="1" x14ac:dyDescent="0.25">
      <c r="A13" s="112" t="s">
        <v>477</v>
      </c>
      <c r="B13" s="24" t="s">
        <v>14</v>
      </c>
      <c r="C13" s="12" t="s">
        <v>15</v>
      </c>
      <c r="D13" s="12" t="s">
        <v>16</v>
      </c>
      <c r="E13" s="12" t="s">
        <v>14</v>
      </c>
      <c r="F13" s="199" t="s">
        <v>475</v>
      </c>
      <c r="G13" s="199" t="s">
        <v>475</v>
      </c>
      <c r="H13" s="13" t="s">
        <v>17</v>
      </c>
      <c r="I13" s="92" t="s">
        <v>7</v>
      </c>
      <c r="J13" s="92" t="s">
        <v>7</v>
      </c>
      <c r="K13" s="171">
        <f>ROUND(SUM(Budget_Detail[[#This Row],[Proposed Budget 2024-25]:[Proposed Budget 2025-26]]),2)</f>
        <v>0</v>
      </c>
      <c r="L13" s="202" t="str">
        <f>IF(ROUND(SUM(Budget_Detail[[#This Row],['# of FTE 2024-25]:['# of FTE 2025-26]]),1)=0,"-",ROUND(SUM(Budget_Detail[[#This Row],['# of FTE 2024-25]:['# of FTE 2025-26]]),1))</f>
        <v>-</v>
      </c>
      <c r="M13" s="13" t="s">
        <v>18</v>
      </c>
    </row>
    <row r="14" spans="1:13" s="2" customFormat="1" x14ac:dyDescent="0.25">
      <c r="A14" s="3"/>
      <c r="B14" s="24"/>
      <c r="C14" s="12"/>
      <c r="D14" s="12"/>
      <c r="E14" s="12"/>
      <c r="F14" s="199"/>
      <c r="G14" s="199"/>
      <c r="H14" s="13"/>
      <c r="I14" s="92"/>
      <c r="J14" s="92"/>
      <c r="K14" s="172">
        <f>ROUND(SUM(Budget_Detail[[#This Row],[Proposed Budget 2024-25]:[Proposed Budget 2025-26]]),2)</f>
        <v>0</v>
      </c>
      <c r="L14" s="202" t="str">
        <f>IF(ROUND(SUM(Budget_Detail[[#This Row],['# of FTE 2024-25]:['# of FTE 2025-26]]),1)=0,"-",ROUND(SUM(Budget_Detail[[#This Row],['# of FTE 2024-25]:['# of FTE 2025-26]]),1))</f>
        <v>-</v>
      </c>
      <c r="M14" s="13"/>
    </row>
    <row r="15" spans="1:13" s="2" customFormat="1" x14ac:dyDescent="0.25">
      <c r="A15" s="3"/>
      <c r="B15" s="24"/>
      <c r="C15" s="12"/>
      <c r="D15" s="12"/>
      <c r="E15" s="12"/>
      <c r="F15" s="199"/>
      <c r="G15" s="199"/>
      <c r="H15" s="13"/>
      <c r="I15" s="92"/>
      <c r="J15" s="92"/>
      <c r="K15" s="172">
        <f>ROUND(SUM(Budget_Detail[[#This Row],[Proposed Budget 2024-25]:[Proposed Budget 2025-26]]),2)</f>
        <v>0</v>
      </c>
      <c r="L15" s="202" t="str">
        <f>IF(ROUND(SUM(Budget_Detail[[#This Row],['# of FTE 2024-25]:['# of FTE 2025-26]]),1)=0,"-",ROUND(SUM(Budget_Detail[[#This Row],['# of FTE 2024-25]:['# of FTE 2025-26]]),1))</f>
        <v>-</v>
      </c>
      <c r="M15" s="13"/>
    </row>
    <row r="16" spans="1:13" s="2" customFormat="1" x14ac:dyDescent="0.25">
      <c r="A16" s="3"/>
      <c r="B16" s="24"/>
      <c r="C16" s="12"/>
      <c r="D16" s="12"/>
      <c r="E16" s="12"/>
      <c r="F16" s="199"/>
      <c r="G16" s="199"/>
      <c r="H16" s="13"/>
      <c r="I16" s="92"/>
      <c r="J16" s="92"/>
      <c r="K16" s="172">
        <f>ROUND(SUM(Budget_Detail[[#This Row],[Proposed Budget 2024-25]:[Proposed Budget 2025-26]]),2)</f>
        <v>0</v>
      </c>
      <c r="L16" s="202" t="str">
        <f>IF(ROUND(SUM(Budget_Detail[[#This Row],['# of FTE 2024-25]:['# of FTE 2025-26]]),1)=0,"-",ROUND(SUM(Budget_Detail[[#This Row],['# of FTE 2024-25]:['# of FTE 2025-26]]),1))</f>
        <v>-</v>
      </c>
      <c r="M16" s="13"/>
    </row>
    <row r="17" spans="1:13" s="2" customFormat="1" x14ac:dyDescent="0.25">
      <c r="A17" s="3"/>
      <c r="B17" s="24"/>
      <c r="C17" s="12"/>
      <c r="D17" s="12"/>
      <c r="E17" s="12"/>
      <c r="F17" s="199"/>
      <c r="G17" s="199"/>
      <c r="H17" s="13"/>
      <c r="I17" s="92"/>
      <c r="J17" s="92"/>
      <c r="K17" s="172">
        <f>ROUND(SUM(Budget_Detail[[#This Row],[Proposed Budget 2024-25]:[Proposed Budget 2025-26]]),2)</f>
        <v>0</v>
      </c>
      <c r="L17" s="202" t="str">
        <f>IF(ROUND(SUM(Budget_Detail[[#This Row],['# of FTE 2024-25]:['# of FTE 2025-26]]),1)=0,"-",ROUND(SUM(Budget_Detail[[#This Row],['# of FTE 2024-25]:['# of FTE 2025-26]]),1))</f>
        <v>-</v>
      </c>
      <c r="M17" s="13"/>
    </row>
    <row r="18" spans="1:13" s="2" customFormat="1" x14ac:dyDescent="0.25">
      <c r="A18" s="3"/>
      <c r="B18" s="24"/>
      <c r="C18" s="12"/>
      <c r="D18" s="12"/>
      <c r="E18" s="12"/>
      <c r="F18" s="199"/>
      <c r="G18" s="199"/>
      <c r="H18" s="13"/>
      <c r="I18" s="92"/>
      <c r="J18" s="92"/>
      <c r="K18" s="172">
        <f>ROUND(SUM(Budget_Detail[[#This Row],[Proposed Budget 2024-25]:[Proposed Budget 2025-26]]),2)</f>
        <v>0</v>
      </c>
      <c r="L18" s="202" t="str">
        <f>IF(ROUND(SUM(Budget_Detail[[#This Row],['# of FTE 2024-25]:['# of FTE 2025-26]]),1)=0,"-",ROUND(SUM(Budget_Detail[[#This Row],['# of FTE 2024-25]:['# of FTE 2025-26]]),1))</f>
        <v>-</v>
      </c>
      <c r="M18" s="13"/>
    </row>
    <row r="19" spans="1:13" s="2" customFormat="1" x14ac:dyDescent="0.25">
      <c r="A19" s="3"/>
      <c r="B19" s="24"/>
      <c r="C19" s="12"/>
      <c r="D19" s="12"/>
      <c r="E19" s="12"/>
      <c r="F19" s="199"/>
      <c r="G19" s="199"/>
      <c r="H19" s="13"/>
      <c r="I19" s="92"/>
      <c r="J19" s="92"/>
      <c r="K19" s="172">
        <f>ROUND(SUM(Budget_Detail[[#This Row],[Proposed Budget 2024-25]:[Proposed Budget 2025-26]]),2)</f>
        <v>0</v>
      </c>
      <c r="L19" s="202" t="str">
        <f>IF(ROUND(SUM(Budget_Detail[[#This Row],['# of FTE 2024-25]:['# of FTE 2025-26]]),1)=0,"-",ROUND(SUM(Budget_Detail[[#This Row],['# of FTE 2024-25]:['# of FTE 2025-26]]),1))</f>
        <v>-</v>
      </c>
      <c r="M19" s="13"/>
    </row>
    <row r="20" spans="1:13" s="2" customFormat="1" x14ac:dyDescent="0.25">
      <c r="A20" s="3"/>
      <c r="B20" s="24"/>
      <c r="C20" s="12"/>
      <c r="D20" s="12"/>
      <c r="E20" s="12"/>
      <c r="F20" s="199"/>
      <c r="G20" s="199"/>
      <c r="H20" s="13"/>
      <c r="I20" s="92"/>
      <c r="J20" s="92"/>
      <c r="K20" s="172">
        <f>ROUND(SUM(Budget_Detail[[#This Row],[Proposed Budget 2024-25]:[Proposed Budget 2025-26]]),2)</f>
        <v>0</v>
      </c>
      <c r="L20" s="202" t="str">
        <f>IF(ROUND(SUM(Budget_Detail[[#This Row],['# of FTE 2024-25]:['# of FTE 2025-26]]),1)=0,"-",ROUND(SUM(Budget_Detail[[#This Row],['# of FTE 2024-25]:['# of FTE 2025-26]]),1))</f>
        <v>-</v>
      </c>
      <c r="M20" s="13"/>
    </row>
    <row r="21" spans="1:13" s="2" customFormat="1" x14ac:dyDescent="0.25">
      <c r="A21" s="3"/>
      <c r="B21" s="24"/>
      <c r="C21" s="12"/>
      <c r="D21" s="12"/>
      <c r="E21" s="12"/>
      <c r="F21" s="199"/>
      <c r="G21" s="199"/>
      <c r="H21" s="13"/>
      <c r="I21" s="92"/>
      <c r="J21" s="92"/>
      <c r="K21" s="172">
        <f>ROUND(SUM(Budget_Detail[[#This Row],[Proposed Budget 2024-25]:[Proposed Budget 2025-26]]),2)</f>
        <v>0</v>
      </c>
      <c r="L21" s="202" t="str">
        <f>IF(ROUND(SUM(Budget_Detail[[#This Row],['# of FTE 2024-25]:['# of FTE 2025-26]]),1)=0,"-",ROUND(SUM(Budget_Detail[[#This Row],['# of FTE 2024-25]:['# of FTE 2025-26]]),1))</f>
        <v>-</v>
      </c>
      <c r="M21" s="13"/>
    </row>
    <row r="22" spans="1:13" s="2" customFormat="1" x14ac:dyDescent="0.25">
      <c r="A22" s="3"/>
      <c r="B22" s="24"/>
      <c r="C22" s="12"/>
      <c r="D22" s="12"/>
      <c r="E22" s="12"/>
      <c r="F22" s="199"/>
      <c r="G22" s="199"/>
      <c r="H22" s="13"/>
      <c r="I22" s="92"/>
      <c r="J22" s="92"/>
      <c r="K22" s="172">
        <f>ROUND(SUM(Budget_Detail[[#This Row],[Proposed Budget 2024-25]:[Proposed Budget 2025-26]]),2)</f>
        <v>0</v>
      </c>
      <c r="L22" s="202" t="str">
        <f>IF(ROUND(SUM(Budget_Detail[[#This Row],['# of FTE 2024-25]:['# of FTE 2025-26]]),1)=0,"-",ROUND(SUM(Budget_Detail[[#This Row],['# of FTE 2024-25]:['# of FTE 2025-26]]),1))</f>
        <v>-</v>
      </c>
      <c r="M22" s="13"/>
    </row>
    <row r="23" spans="1:13" s="2" customFormat="1" x14ac:dyDescent="0.25">
      <c r="A23" s="3"/>
      <c r="B23" s="24"/>
      <c r="C23" s="12"/>
      <c r="D23" s="12"/>
      <c r="E23" s="12"/>
      <c r="F23" s="199"/>
      <c r="G23" s="199"/>
      <c r="H23" s="13"/>
      <c r="I23" s="92"/>
      <c r="J23" s="92"/>
      <c r="K23" s="172">
        <f>ROUND(SUM(Budget_Detail[[#This Row],[Proposed Budget 2024-25]:[Proposed Budget 2025-26]]),2)</f>
        <v>0</v>
      </c>
      <c r="L23" s="202" t="str">
        <f>IF(ROUND(SUM(Budget_Detail[[#This Row],['# of FTE 2024-25]:['# of FTE 2025-26]]),1)=0,"-",ROUND(SUM(Budget_Detail[[#This Row],['# of FTE 2024-25]:['# of FTE 2025-26]]),1))</f>
        <v>-</v>
      </c>
      <c r="M23" s="13"/>
    </row>
    <row r="24" spans="1:13" s="2" customFormat="1" x14ac:dyDescent="0.25">
      <c r="A24" s="3"/>
      <c r="B24" s="24"/>
      <c r="C24" s="12"/>
      <c r="D24" s="12"/>
      <c r="E24" s="12"/>
      <c r="F24" s="199"/>
      <c r="G24" s="199"/>
      <c r="H24" s="13"/>
      <c r="I24" s="92"/>
      <c r="J24" s="92"/>
      <c r="K24" s="172">
        <f>ROUND(SUM(Budget_Detail[[#This Row],[Proposed Budget 2024-25]:[Proposed Budget 2025-26]]),2)</f>
        <v>0</v>
      </c>
      <c r="L24" s="202" t="str">
        <f>IF(ROUND(SUM(Budget_Detail[[#This Row],['# of FTE 2024-25]:['# of FTE 2025-26]]),1)=0,"-",ROUND(SUM(Budget_Detail[[#This Row],['# of FTE 2024-25]:['# of FTE 2025-26]]),1))</f>
        <v>-</v>
      </c>
      <c r="M24" s="13"/>
    </row>
    <row r="25" spans="1:13" s="2" customFormat="1" x14ac:dyDescent="0.25">
      <c r="A25" s="3"/>
      <c r="B25" s="24"/>
      <c r="C25" s="12"/>
      <c r="D25" s="12"/>
      <c r="E25" s="12"/>
      <c r="F25" s="199"/>
      <c r="G25" s="199"/>
      <c r="H25" s="13"/>
      <c r="I25" s="92"/>
      <c r="J25" s="92"/>
      <c r="K25" s="172">
        <f>ROUND(SUM(Budget_Detail[[#This Row],[Proposed Budget 2024-25]:[Proposed Budget 2025-26]]),2)</f>
        <v>0</v>
      </c>
      <c r="L25" s="202" t="str">
        <f>IF(ROUND(SUM(Budget_Detail[[#This Row],['# of FTE 2024-25]:['# of FTE 2025-26]]),1)=0,"-",ROUND(SUM(Budget_Detail[[#This Row],['# of FTE 2024-25]:['# of FTE 2025-26]]),1))</f>
        <v>-</v>
      </c>
      <c r="M25" s="13"/>
    </row>
    <row r="26" spans="1:13" s="2" customFormat="1" x14ac:dyDescent="0.25">
      <c r="A26" s="3"/>
      <c r="B26" s="24"/>
      <c r="C26" s="12"/>
      <c r="D26" s="12"/>
      <c r="E26" s="12"/>
      <c r="F26" s="199"/>
      <c r="G26" s="199"/>
      <c r="H26" s="13"/>
      <c r="I26" s="92"/>
      <c r="J26" s="92"/>
      <c r="K26" s="172">
        <f>ROUND(SUM(Budget_Detail[[#This Row],[Proposed Budget 2024-25]:[Proposed Budget 2025-26]]),2)</f>
        <v>0</v>
      </c>
      <c r="L26" s="202" t="str">
        <f>IF(ROUND(SUM(Budget_Detail[[#This Row],['# of FTE 2024-25]:['# of FTE 2025-26]]),1)=0,"-",ROUND(SUM(Budget_Detail[[#This Row],['# of FTE 2024-25]:['# of FTE 2025-26]]),1))</f>
        <v>-</v>
      </c>
      <c r="M26" s="13"/>
    </row>
    <row r="27" spans="1:13" s="2" customFormat="1" x14ac:dyDescent="0.25">
      <c r="A27" s="3"/>
      <c r="B27" s="24"/>
      <c r="C27" s="12"/>
      <c r="D27" s="12"/>
      <c r="E27" s="12"/>
      <c r="F27" s="199"/>
      <c r="G27" s="199"/>
      <c r="H27" s="13"/>
      <c r="I27" s="92"/>
      <c r="J27" s="92"/>
      <c r="K27" s="172">
        <f>ROUND(SUM(Budget_Detail[[#This Row],[Proposed Budget 2024-25]:[Proposed Budget 2025-26]]),2)</f>
        <v>0</v>
      </c>
      <c r="L27" s="202" t="str">
        <f>IF(ROUND(SUM(Budget_Detail[[#This Row],['# of FTE 2024-25]:['# of FTE 2025-26]]),1)=0,"-",ROUND(SUM(Budget_Detail[[#This Row],['# of FTE 2024-25]:['# of FTE 2025-26]]),1))</f>
        <v>-</v>
      </c>
      <c r="M27" s="13"/>
    </row>
    <row r="28" spans="1:13" s="2" customFormat="1" x14ac:dyDescent="0.25">
      <c r="A28" s="3"/>
      <c r="B28" s="24"/>
      <c r="C28" s="12"/>
      <c r="D28" s="12"/>
      <c r="E28" s="12"/>
      <c r="F28" s="199"/>
      <c r="G28" s="199"/>
      <c r="H28" s="13"/>
      <c r="I28" s="92"/>
      <c r="J28" s="92"/>
      <c r="K28" s="172">
        <f>ROUND(SUM(Budget_Detail[[#This Row],[Proposed Budget 2024-25]:[Proposed Budget 2025-26]]),2)</f>
        <v>0</v>
      </c>
      <c r="L28" s="202" t="str">
        <f>IF(ROUND(SUM(Budget_Detail[[#This Row],['# of FTE 2024-25]:['# of FTE 2025-26]]),1)=0,"-",ROUND(SUM(Budget_Detail[[#This Row],['# of FTE 2024-25]:['# of FTE 2025-26]]),1))</f>
        <v>-</v>
      </c>
      <c r="M28" s="13"/>
    </row>
    <row r="29" spans="1:13" s="2" customFormat="1" x14ac:dyDescent="0.25">
      <c r="A29" s="3"/>
      <c r="B29" s="24"/>
      <c r="C29" s="12"/>
      <c r="D29" s="12"/>
      <c r="E29" s="12"/>
      <c r="F29" s="199"/>
      <c r="G29" s="199"/>
      <c r="H29" s="13"/>
      <c r="I29" s="92"/>
      <c r="J29" s="92"/>
      <c r="K29" s="172">
        <f>ROUND(SUM(Budget_Detail[[#This Row],[Proposed Budget 2024-25]:[Proposed Budget 2025-26]]),2)</f>
        <v>0</v>
      </c>
      <c r="L29" s="202" t="str">
        <f>IF(ROUND(SUM(Budget_Detail[[#This Row],['# of FTE 2024-25]:['# of FTE 2025-26]]),1)=0,"-",ROUND(SUM(Budget_Detail[[#This Row],['# of FTE 2024-25]:['# of FTE 2025-26]]),1))</f>
        <v>-</v>
      </c>
      <c r="M29" s="13"/>
    </row>
    <row r="30" spans="1:13" s="2" customFormat="1" x14ac:dyDescent="0.25">
      <c r="A30" s="3"/>
      <c r="B30" s="24"/>
      <c r="C30" s="12"/>
      <c r="D30" s="12"/>
      <c r="E30" s="12"/>
      <c r="F30" s="199"/>
      <c r="G30" s="199"/>
      <c r="H30" s="13"/>
      <c r="I30" s="92"/>
      <c r="J30" s="92"/>
      <c r="K30" s="172">
        <f>ROUND(SUM(Budget_Detail[[#This Row],[Proposed Budget 2024-25]:[Proposed Budget 2025-26]]),2)</f>
        <v>0</v>
      </c>
      <c r="L30" s="202" t="str">
        <f>IF(ROUND(SUM(Budget_Detail[[#This Row],['# of FTE 2024-25]:['# of FTE 2025-26]]),1)=0,"-",ROUND(SUM(Budget_Detail[[#This Row],['# of FTE 2024-25]:['# of FTE 2025-26]]),1))</f>
        <v>-</v>
      </c>
      <c r="M30" s="13"/>
    </row>
    <row r="31" spans="1:13" s="2" customFormat="1" x14ac:dyDescent="0.25">
      <c r="A31" s="3"/>
      <c r="B31" s="24"/>
      <c r="C31" s="12"/>
      <c r="D31" s="12"/>
      <c r="E31" s="12"/>
      <c r="F31" s="199"/>
      <c r="G31" s="199"/>
      <c r="H31" s="13"/>
      <c r="I31" s="92"/>
      <c r="J31" s="92"/>
      <c r="K31" s="172">
        <f>ROUND(SUM(Budget_Detail[[#This Row],[Proposed Budget 2024-25]:[Proposed Budget 2025-26]]),2)</f>
        <v>0</v>
      </c>
      <c r="L31" s="202" t="str">
        <f>IF(ROUND(SUM(Budget_Detail[[#This Row],['# of FTE 2024-25]:['# of FTE 2025-26]]),1)=0,"-",ROUND(SUM(Budget_Detail[[#This Row],['# of FTE 2024-25]:['# of FTE 2025-26]]),1))</f>
        <v>-</v>
      </c>
      <c r="M31" s="13"/>
    </row>
    <row r="32" spans="1:13" s="2" customFormat="1" x14ac:dyDescent="0.25">
      <c r="A32" s="3"/>
      <c r="B32" s="24"/>
      <c r="C32" s="12"/>
      <c r="D32" s="12"/>
      <c r="E32" s="12"/>
      <c r="F32" s="199"/>
      <c r="G32" s="199"/>
      <c r="H32" s="13"/>
      <c r="I32" s="92"/>
      <c r="J32" s="92"/>
      <c r="K32" s="172">
        <f>ROUND(SUM(Budget_Detail[[#This Row],[Proposed Budget 2024-25]:[Proposed Budget 2025-26]]),2)</f>
        <v>0</v>
      </c>
      <c r="L32" s="202" t="str">
        <f>IF(ROUND(SUM(Budget_Detail[[#This Row],['# of FTE 2024-25]:['# of FTE 2025-26]]),1)=0,"-",ROUND(SUM(Budget_Detail[[#This Row],['# of FTE 2024-25]:['# of FTE 2025-26]]),1))</f>
        <v>-</v>
      </c>
      <c r="M32" s="13"/>
    </row>
    <row r="33" spans="1:13" s="2" customFormat="1" x14ac:dyDescent="0.25">
      <c r="A33" s="3"/>
      <c r="B33" s="24"/>
      <c r="C33" s="12"/>
      <c r="D33" s="12"/>
      <c r="E33" s="12"/>
      <c r="F33" s="199"/>
      <c r="G33" s="199"/>
      <c r="H33" s="13"/>
      <c r="I33" s="92"/>
      <c r="J33" s="92"/>
      <c r="K33" s="172">
        <f>ROUND(SUM(Budget_Detail[[#This Row],[Proposed Budget 2024-25]:[Proposed Budget 2025-26]]),2)</f>
        <v>0</v>
      </c>
      <c r="L33" s="202" t="str">
        <f>IF(ROUND(SUM(Budget_Detail[[#This Row],['# of FTE 2024-25]:['# of FTE 2025-26]]),1)=0,"-",ROUND(SUM(Budget_Detail[[#This Row],['# of FTE 2024-25]:['# of FTE 2025-26]]),1))</f>
        <v>-</v>
      </c>
      <c r="M33" s="13"/>
    </row>
    <row r="34" spans="1:13" s="2" customFormat="1" x14ac:dyDescent="0.25">
      <c r="A34" s="3"/>
      <c r="B34" s="24"/>
      <c r="C34" s="12"/>
      <c r="D34" s="12"/>
      <c r="E34" s="12"/>
      <c r="F34" s="199"/>
      <c r="G34" s="199"/>
      <c r="H34" s="13"/>
      <c r="I34" s="92"/>
      <c r="J34" s="92"/>
      <c r="K34" s="172">
        <f>ROUND(SUM(Budget_Detail[[#This Row],[Proposed Budget 2024-25]:[Proposed Budget 2025-26]]),2)</f>
        <v>0</v>
      </c>
      <c r="L34" s="202" t="str">
        <f>IF(ROUND(SUM(Budget_Detail[[#This Row],['# of FTE 2024-25]:['# of FTE 2025-26]]),1)=0,"-",ROUND(SUM(Budget_Detail[[#This Row],['# of FTE 2024-25]:['# of FTE 2025-26]]),1))</f>
        <v>-</v>
      </c>
      <c r="M34" s="13"/>
    </row>
    <row r="35" spans="1:13" s="2" customFormat="1" x14ac:dyDescent="0.25">
      <c r="A35" s="3"/>
      <c r="B35" s="24"/>
      <c r="C35" s="12"/>
      <c r="D35" s="12"/>
      <c r="E35" s="12"/>
      <c r="F35" s="199"/>
      <c r="G35" s="199"/>
      <c r="H35" s="13"/>
      <c r="I35" s="92"/>
      <c r="J35" s="92"/>
      <c r="K35" s="172">
        <f>ROUND(SUM(Budget_Detail[[#This Row],[Proposed Budget 2024-25]:[Proposed Budget 2025-26]]),2)</f>
        <v>0</v>
      </c>
      <c r="L35" s="202" t="str">
        <f>IF(ROUND(SUM(Budget_Detail[[#This Row],['# of FTE 2024-25]:['# of FTE 2025-26]]),1)=0,"-",ROUND(SUM(Budget_Detail[[#This Row],['# of FTE 2024-25]:['# of FTE 2025-26]]),1))</f>
        <v>-</v>
      </c>
      <c r="M35" s="13"/>
    </row>
    <row r="36" spans="1:13" s="2" customFormat="1" x14ac:dyDescent="0.25">
      <c r="A36" s="3"/>
      <c r="B36" s="24"/>
      <c r="C36" s="12"/>
      <c r="D36" s="12"/>
      <c r="E36" s="12"/>
      <c r="F36" s="199"/>
      <c r="G36" s="199"/>
      <c r="H36" s="13"/>
      <c r="I36" s="92"/>
      <c r="J36" s="92"/>
      <c r="K36" s="172">
        <f>ROUND(SUM(Budget_Detail[[#This Row],[Proposed Budget 2024-25]:[Proposed Budget 2025-26]]),2)</f>
        <v>0</v>
      </c>
      <c r="L36" s="202" t="str">
        <f>IF(ROUND(SUM(Budget_Detail[[#This Row],['# of FTE 2024-25]:['# of FTE 2025-26]]),1)=0,"-",ROUND(SUM(Budget_Detail[[#This Row],['# of FTE 2024-25]:['# of FTE 2025-26]]),1))</f>
        <v>-</v>
      </c>
      <c r="M36" s="13"/>
    </row>
    <row r="37" spans="1:13" s="2" customFormat="1" x14ac:dyDescent="0.25">
      <c r="A37" s="3"/>
      <c r="B37" s="24"/>
      <c r="C37" s="12"/>
      <c r="D37" s="12"/>
      <c r="E37" s="12"/>
      <c r="F37" s="199"/>
      <c r="G37" s="199"/>
      <c r="H37" s="13"/>
      <c r="I37" s="92"/>
      <c r="J37" s="92"/>
      <c r="K37" s="172">
        <f>ROUND(SUM(Budget_Detail[[#This Row],[Proposed Budget 2024-25]:[Proposed Budget 2025-26]]),2)</f>
        <v>0</v>
      </c>
      <c r="L37" s="202" t="str">
        <f>IF(ROUND(SUM(Budget_Detail[[#This Row],['# of FTE 2024-25]:['# of FTE 2025-26]]),1)=0,"-",ROUND(SUM(Budget_Detail[[#This Row],['# of FTE 2024-25]:['# of FTE 2025-26]]),1))</f>
        <v>-</v>
      </c>
      <c r="M37" s="13"/>
    </row>
    <row r="38" spans="1:13" s="2" customFormat="1" x14ac:dyDescent="0.25">
      <c r="A38" s="3"/>
      <c r="B38" s="24"/>
      <c r="C38" s="12"/>
      <c r="D38" s="12"/>
      <c r="E38" s="12"/>
      <c r="F38" s="199"/>
      <c r="G38" s="199"/>
      <c r="H38" s="13"/>
      <c r="I38" s="92"/>
      <c r="J38" s="92"/>
      <c r="K38" s="172">
        <f>ROUND(SUM(Budget_Detail[[#This Row],[Proposed Budget 2024-25]:[Proposed Budget 2025-26]]),2)</f>
        <v>0</v>
      </c>
      <c r="L38" s="202" t="str">
        <f>IF(ROUND(SUM(Budget_Detail[[#This Row],['# of FTE 2024-25]:['# of FTE 2025-26]]),1)=0,"-",ROUND(SUM(Budget_Detail[[#This Row],['# of FTE 2024-25]:['# of FTE 2025-26]]),1))</f>
        <v>-</v>
      </c>
      <c r="M38" s="13"/>
    </row>
    <row r="39" spans="1:13" s="2" customFormat="1" x14ac:dyDescent="0.25">
      <c r="A39" s="3"/>
      <c r="B39" s="24"/>
      <c r="C39" s="12"/>
      <c r="D39" s="12"/>
      <c r="E39" s="12"/>
      <c r="F39" s="199"/>
      <c r="G39" s="199"/>
      <c r="H39" s="13"/>
      <c r="I39" s="92"/>
      <c r="J39" s="92"/>
      <c r="K39" s="172">
        <f>ROUND(SUM(Budget_Detail[[#This Row],[Proposed Budget 2024-25]:[Proposed Budget 2025-26]]),2)</f>
        <v>0</v>
      </c>
      <c r="L39" s="202" t="str">
        <f>IF(ROUND(SUM(Budget_Detail[[#This Row],['# of FTE 2024-25]:['# of FTE 2025-26]]),1)=0,"-",ROUND(SUM(Budget_Detail[[#This Row],['# of FTE 2024-25]:['# of FTE 2025-26]]),1))</f>
        <v>-</v>
      </c>
      <c r="M39" s="13"/>
    </row>
    <row r="40" spans="1:13" s="2" customFormat="1" x14ac:dyDescent="0.25">
      <c r="A40" s="3"/>
      <c r="B40" s="24"/>
      <c r="C40" s="12"/>
      <c r="D40" s="12"/>
      <c r="E40" s="12"/>
      <c r="F40" s="199"/>
      <c r="G40" s="199"/>
      <c r="H40" s="13"/>
      <c r="I40" s="92"/>
      <c r="J40" s="92"/>
      <c r="K40" s="172">
        <f>ROUND(SUM(Budget_Detail[[#This Row],[Proposed Budget 2024-25]:[Proposed Budget 2025-26]]),2)</f>
        <v>0</v>
      </c>
      <c r="L40" s="202" t="str">
        <f>IF(ROUND(SUM(Budget_Detail[[#This Row],['# of FTE 2024-25]:['# of FTE 2025-26]]),1)=0,"-",ROUND(SUM(Budget_Detail[[#This Row],['# of FTE 2024-25]:['# of FTE 2025-26]]),1))</f>
        <v>-</v>
      </c>
      <c r="M40" s="13"/>
    </row>
    <row r="41" spans="1:13" s="2" customFormat="1" x14ac:dyDescent="0.25">
      <c r="A41" s="3"/>
      <c r="B41" s="24"/>
      <c r="C41" s="12"/>
      <c r="D41" s="12"/>
      <c r="E41" s="12"/>
      <c r="F41" s="199"/>
      <c r="G41" s="199"/>
      <c r="H41" s="13"/>
      <c r="I41" s="92"/>
      <c r="J41" s="92"/>
      <c r="K41" s="172">
        <f>ROUND(SUM(Budget_Detail[[#This Row],[Proposed Budget 2024-25]:[Proposed Budget 2025-26]]),2)</f>
        <v>0</v>
      </c>
      <c r="L41" s="202" t="str">
        <f>IF(ROUND(SUM(Budget_Detail[[#This Row],['# of FTE 2024-25]:['# of FTE 2025-26]]),1)=0,"-",ROUND(SUM(Budget_Detail[[#This Row],['# of FTE 2024-25]:['# of FTE 2025-26]]),1))</f>
        <v>-</v>
      </c>
      <c r="M41" s="13"/>
    </row>
    <row r="42" spans="1:13" s="2" customFormat="1" x14ac:dyDescent="0.25">
      <c r="A42" s="3"/>
      <c r="B42" s="24"/>
      <c r="C42" s="12"/>
      <c r="D42" s="12"/>
      <c r="E42" s="12"/>
      <c r="F42" s="199"/>
      <c r="G42" s="199"/>
      <c r="H42" s="13"/>
      <c r="I42" s="92"/>
      <c r="J42" s="92"/>
      <c r="K42" s="172">
        <f>ROUND(SUM(Budget_Detail[[#This Row],[Proposed Budget 2024-25]:[Proposed Budget 2025-26]]),2)</f>
        <v>0</v>
      </c>
      <c r="L42" s="202" t="str">
        <f>IF(ROUND(SUM(Budget_Detail[[#This Row],['# of FTE 2024-25]:['# of FTE 2025-26]]),1)=0,"-",ROUND(SUM(Budget_Detail[[#This Row],['# of FTE 2024-25]:['# of FTE 2025-26]]),1))</f>
        <v>-</v>
      </c>
      <c r="M42" s="13"/>
    </row>
    <row r="43" spans="1:13" s="2" customFormat="1" x14ac:dyDescent="0.25">
      <c r="A43" s="3"/>
      <c r="B43" s="24"/>
      <c r="C43" s="12"/>
      <c r="D43" s="12"/>
      <c r="E43" s="12"/>
      <c r="F43" s="199"/>
      <c r="G43" s="199"/>
      <c r="H43" s="13"/>
      <c r="I43" s="92"/>
      <c r="J43" s="92"/>
      <c r="K43" s="172">
        <f>ROUND(SUM(Budget_Detail[[#This Row],[Proposed Budget 2024-25]:[Proposed Budget 2025-26]]),2)</f>
        <v>0</v>
      </c>
      <c r="L43" s="202" t="str">
        <f>IF(ROUND(SUM(Budget_Detail[[#This Row],['# of FTE 2024-25]:['# of FTE 2025-26]]),1)=0,"-",ROUND(SUM(Budget_Detail[[#This Row],['# of FTE 2024-25]:['# of FTE 2025-26]]),1))</f>
        <v>-</v>
      </c>
      <c r="M43" s="13"/>
    </row>
    <row r="44" spans="1:13" s="2" customFormat="1" x14ac:dyDescent="0.25">
      <c r="A44" s="3"/>
      <c r="B44" s="24"/>
      <c r="C44" s="12"/>
      <c r="D44" s="12"/>
      <c r="E44" s="12"/>
      <c r="F44" s="199"/>
      <c r="G44" s="199"/>
      <c r="H44" s="13"/>
      <c r="I44" s="92"/>
      <c r="J44" s="92"/>
      <c r="K44" s="172">
        <f>ROUND(SUM(Budget_Detail[[#This Row],[Proposed Budget 2024-25]:[Proposed Budget 2025-26]]),2)</f>
        <v>0</v>
      </c>
      <c r="L44" s="202" t="str">
        <f>IF(ROUND(SUM(Budget_Detail[[#This Row],['# of FTE 2024-25]:['# of FTE 2025-26]]),1)=0,"-",ROUND(SUM(Budget_Detail[[#This Row],['# of FTE 2024-25]:['# of FTE 2025-26]]),1))</f>
        <v>-</v>
      </c>
      <c r="M44" s="13"/>
    </row>
    <row r="45" spans="1:13" s="2" customFormat="1" x14ac:dyDescent="0.25">
      <c r="A45" s="3"/>
      <c r="B45" s="24"/>
      <c r="C45" s="12"/>
      <c r="D45" s="12"/>
      <c r="E45" s="12"/>
      <c r="F45" s="199"/>
      <c r="G45" s="199"/>
      <c r="H45" s="13"/>
      <c r="I45" s="92"/>
      <c r="J45" s="92"/>
      <c r="K45" s="172">
        <f>ROUND(SUM(Budget_Detail[[#This Row],[Proposed Budget 2024-25]:[Proposed Budget 2025-26]]),2)</f>
        <v>0</v>
      </c>
      <c r="L45" s="202" t="str">
        <f>IF(ROUND(SUM(Budget_Detail[[#This Row],['# of FTE 2024-25]:['# of FTE 2025-26]]),1)=0,"-",ROUND(SUM(Budget_Detail[[#This Row],['# of FTE 2024-25]:['# of FTE 2025-26]]),1))</f>
        <v>-</v>
      </c>
      <c r="M45" s="13"/>
    </row>
    <row r="46" spans="1:13" s="2" customFormat="1" x14ac:dyDescent="0.25">
      <c r="A46" s="3"/>
      <c r="B46" s="24"/>
      <c r="C46" s="12"/>
      <c r="D46" s="12"/>
      <c r="E46" s="12"/>
      <c r="F46" s="199"/>
      <c r="G46" s="199"/>
      <c r="H46" s="13"/>
      <c r="I46" s="92"/>
      <c r="J46" s="92"/>
      <c r="K46" s="172">
        <f>ROUND(SUM(Budget_Detail[[#This Row],[Proposed Budget 2024-25]:[Proposed Budget 2025-26]]),2)</f>
        <v>0</v>
      </c>
      <c r="L46" s="202" t="str">
        <f>IF(ROUND(SUM(Budget_Detail[[#This Row],['# of FTE 2024-25]:['# of FTE 2025-26]]),1)=0,"-",ROUND(SUM(Budget_Detail[[#This Row],['# of FTE 2024-25]:['# of FTE 2025-26]]),1))</f>
        <v>-</v>
      </c>
      <c r="M46" s="13"/>
    </row>
    <row r="47" spans="1:13" s="2" customFormat="1" x14ac:dyDescent="0.25">
      <c r="A47" s="3"/>
      <c r="B47" s="24"/>
      <c r="C47" s="12"/>
      <c r="D47" s="12"/>
      <c r="E47" s="12"/>
      <c r="F47" s="199"/>
      <c r="G47" s="199"/>
      <c r="H47" s="13"/>
      <c r="I47" s="92"/>
      <c r="J47" s="92"/>
      <c r="K47" s="172">
        <f>ROUND(SUM(Budget_Detail[[#This Row],[Proposed Budget 2024-25]:[Proposed Budget 2025-26]]),2)</f>
        <v>0</v>
      </c>
      <c r="L47" s="202" t="str">
        <f>IF(ROUND(SUM(Budget_Detail[[#This Row],['# of FTE 2024-25]:['# of FTE 2025-26]]),1)=0,"-",ROUND(SUM(Budget_Detail[[#This Row],['# of FTE 2024-25]:['# of FTE 2025-26]]),1))</f>
        <v>-</v>
      </c>
      <c r="M47" s="13"/>
    </row>
    <row r="48" spans="1:13" s="2" customFormat="1" x14ac:dyDescent="0.25">
      <c r="A48" s="3"/>
      <c r="B48" s="24"/>
      <c r="C48" s="12"/>
      <c r="D48" s="12"/>
      <c r="E48" s="12"/>
      <c r="F48" s="199"/>
      <c r="G48" s="199"/>
      <c r="H48" s="13"/>
      <c r="I48" s="92"/>
      <c r="J48" s="92"/>
      <c r="K48" s="172">
        <f>ROUND(SUM(Budget_Detail[[#This Row],[Proposed Budget 2024-25]:[Proposed Budget 2025-26]]),2)</f>
        <v>0</v>
      </c>
      <c r="L48" s="202" t="str">
        <f>IF(ROUND(SUM(Budget_Detail[[#This Row],['# of FTE 2024-25]:['# of FTE 2025-26]]),1)=0,"-",ROUND(SUM(Budget_Detail[[#This Row],['# of FTE 2024-25]:['# of FTE 2025-26]]),1))</f>
        <v>-</v>
      </c>
      <c r="M48" s="13"/>
    </row>
    <row r="49" spans="1:13" s="2" customFormat="1" x14ac:dyDescent="0.25">
      <c r="A49" s="3"/>
      <c r="B49" s="24"/>
      <c r="C49" s="12"/>
      <c r="D49" s="12"/>
      <c r="E49" s="12"/>
      <c r="F49" s="199"/>
      <c r="G49" s="199"/>
      <c r="H49" s="13"/>
      <c r="I49" s="92"/>
      <c r="J49" s="92"/>
      <c r="K49" s="172">
        <f>ROUND(SUM(Budget_Detail[[#This Row],[Proposed Budget 2024-25]:[Proposed Budget 2025-26]]),2)</f>
        <v>0</v>
      </c>
      <c r="L49" s="202" t="str">
        <f>IF(ROUND(SUM(Budget_Detail[[#This Row],['# of FTE 2024-25]:['# of FTE 2025-26]]),1)=0,"-",ROUND(SUM(Budget_Detail[[#This Row],['# of FTE 2024-25]:['# of FTE 2025-26]]),1))</f>
        <v>-</v>
      </c>
      <c r="M49" s="13"/>
    </row>
    <row r="50" spans="1:13" s="2" customFormat="1" x14ac:dyDescent="0.25">
      <c r="A50" s="3"/>
      <c r="B50" s="24"/>
      <c r="C50" s="12"/>
      <c r="D50" s="12"/>
      <c r="E50" s="12"/>
      <c r="F50" s="199"/>
      <c r="G50" s="199"/>
      <c r="H50" s="13"/>
      <c r="I50" s="92"/>
      <c r="J50" s="92"/>
      <c r="K50" s="172">
        <f>ROUND(SUM(Budget_Detail[[#This Row],[Proposed Budget 2024-25]:[Proposed Budget 2025-26]]),2)</f>
        <v>0</v>
      </c>
      <c r="L50" s="202" t="str">
        <f>IF(ROUND(SUM(Budget_Detail[[#This Row],['# of FTE 2024-25]:['# of FTE 2025-26]]),1)=0,"-",ROUND(SUM(Budget_Detail[[#This Row],['# of FTE 2024-25]:['# of FTE 2025-26]]),1))</f>
        <v>-</v>
      </c>
      <c r="M50" s="13"/>
    </row>
    <row r="51" spans="1:13" s="2" customFormat="1" x14ac:dyDescent="0.25">
      <c r="A51" s="3"/>
      <c r="B51" s="24"/>
      <c r="C51" s="12"/>
      <c r="D51" s="12"/>
      <c r="E51" s="12"/>
      <c r="F51" s="199"/>
      <c r="G51" s="199"/>
      <c r="H51" s="13"/>
      <c r="I51" s="92"/>
      <c r="J51" s="92"/>
      <c r="K51" s="172">
        <f>ROUND(SUM(Budget_Detail[[#This Row],[Proposed Budget 2024-25]:[Proposed Budget 2025-26]]),2)</f>
        <v>0</v>
      </c>
      <c r="L51" s="202" t="str">
        <f>IF(ROUND(SUM(Budget_Detail[[#This Row],['# of FTE 2024-25]:['# of FTE 2025-26]]),1)=0,"-",ROUND(SUM(Budget_Detail[[#This Row],['# of FTE 2024-25]:['# of FTE 2025-26]]),1))</f>
        <v>-</v>
      </c>
      <c r="M51" s="13"/>
    </row>
    <row r="52" spans="1:13" s="2" customFormat="1" x14ac:dyDescent="0.25">
      <c r="A52" s="3"/>
      <c r="B52" s="24"/>
      <c r="C52" s="12"/>
      <c r="D52" s="12"/>
      <c r="E52" s="12"/>
      <c r="F52" s="199"/>
      <c r="G52" s="199"/>
      <c r="H52" s="13"/>
      <c r="I52" s="92"/>
      <c r="J52" s="92"/>
      <c r="K52" s="172">
        <f>ROUND(SUM(Budget_Detail[[#This Row],[Proposed Budget 2024-25]:[Proposed Budget 2025-26]]),2)</f>
        <v>0</v>
      </c>
      <c r="L52" s="202" t="str">
        <f>IF(ROUND(SUM(Budget_Detail[[#This Row],['# of FTE 2024-25]:['# of FTE 2025-26]]),1)=0,"-",ROUND(SUM(Budget_Detail[[#This Row],['# of FTE 2024-25]:['# of FTE 2025-26]]),1))</f>
        <v>-</v>
      </c>
      <c r="M52" s="13"/>
    </row>
    <row r="53" spans="1:13" s="2" customFormat="1" x14ac:dyDescent="0.25">
      <c r="A53" s="3"/>
      <c r="B53" s="24"/>
      <c r="C53" s="12"/>
      <c r="D53" s="12"/>
      <c r="E53" s="12"/>
      <c r="F53" s="199"/>
      <c r="G53" s="199"/>
      <c r="H53" s="13"/>
      <c r="I53" s="92"/>
      <c r="J53" s="92"/>
      <c r="K53" s="172">
        <f>ROUND(SUM(Budget_Detail[[#This Row],[Proposed Budget 2024-25]:[Proposed Budget 2025-26]]),2)</f>
        <v>0</v>
      </c>
      <c r="L53" s="202" t="str">
        <f>IF(ROUND(SUM(Budget_Detail[[#This Row],['# of FTE 2024-25]:['# of FTE 2025-26]]),1)=0,"-",ROUND(SUM(Budget_Detail[[#This Row],['# of FTE 2024-25]:['# of FTE 2025-26]]),1))</f>
        <v>-</v>
      </c>
      <c r="M53" s="13"/>
    </row>
    <row r="54" spans="1:13" s="2" customFormat="1" x14ac:dyDescent="0.25">
      <c r="A54" s="3"/>
      <c r="B54" s="24"/>
      <c r="C54" s="12"/>
      <c r="D54" s="12"/>
      <c r="E54" s="12"/>
      <c r="F54" s="199"/>
      <c r="G54" s="199"/>
      <c r="H54" s="13"/>
      <c r="I54" s="92"/>
      <c r="J54" s="92"/>
      <c r="K54" s="172">
        <f>ROUND(SUM(Budget_Detail[[#This Row],[Proposed Budget 2024-25]:[Proposed Budget 2025-26]]),2)</f>
        <v>0</v>
      </c>
      <c r="L54" s="202" t="str">
        <f>IF(ROUND(SUM(Budget_Detail[[#This Row],['# of FTE 2024-25]:['# of FTE 2025-26]]),1)=0,"-",ROUND(SUM(Budget_Detail[[#This Row],['# of FTE 2024-25]:['# of FTE 2025-26]]),1))</f>
        <v>-</v>
      </c>
      <c r="M54" s="13"/>
    </row>
    <row r="55" spans="1:13" s="2" customFormat="1" x14ac:dyDescent="0.25">
      <c r="A55" s="3"/>
      <c r="B55" s="24"/>
      <c r="C55" s="12"/>
      <c r="D55" s="12"/>
      <c r="E55" s="12"/>
      <c r="F55" s="199"/>
      <c r="G55" s="199"/>
      <c r="H55" s="13"/>
      <c r="I55" s="92"/>
      <c r="J55" s="92"/>
      <c r="K55" s="172">
        <f>ROUND(SUM(Budget_Detail[[#This Row],[Proposed Budget 2024-25]:[Proposed Budget 2025-26]]),2)</f>
        <v>0</v>
      </c>
      <c r="L55" s="202" t="str">
        <f>IF(ROUND(SUM(Budget_Detail[[#This Row],['# of FTE 2024-25]:['# of FTE 2025-26]]),1)=0,"-",ROUND(SUM(Budget_Detail[[#This Row],['# of FTE 2024-25]:['# of FTE 2025-26]]),1))</f>
        <v>-</v>
      </c>
      <c r="M55" s="13"/>
    </row>
    <row r="56" spans="1:13" s="2" customFormat="1" x14ac:dyDescent="0.25">
      <c r="A56" s="3"/>
      <c r="B56" s="24"/>
      <c r="C56" s="12"/>
      <c r="D56" s="12"/>
      <c r="E56" s="12"/>
      <c r="F56" s="199"/>
      <c r="G56" s="199"/>
      <c r="H56" s="13"/>
      <c r="I56" s="92"/>
      <c r="J56" s="92"/>
      <c r="K56" s="172">
        <f>ROUND(SUM(Budget_Detail[[#This Row],[Proposed Budget 2024-25]:[Proposed Budget 2025-26]]),2)</f>
        <v>0</v>
      </c>
      <c r="L56" s="202" t="str">
        <f>IF(ROUND(SUM(Budget_Detail[[#This Row],['# of FTE 2024-25]:['# of FTE 2025-26]]),1)=0,"-",ROUND(SUM(Budget_Detail[[#This Row],['# of FTE 2024-25]:['# of FTE 2025-26]]),1))</f>
        <v>-</v>
      </c>
      <c r="M56" s="13"/>
    </row>
    <row r="57" spans="1:13" s="2" customFormat="1" x14ac:dyDescent="0.25">
      <c r="A57" s="3"/>
      <c r="B57" s="24"/>
      <c r="C57" s="12"/>
      <c r="D57" s="12"/>
      <c r="E57" s="12"/>
      <c r="F57" s="199"/>
      <c r="G57" s="199"/>
      <c r="H57" s="13"/>
      <c r="I57" s="92"/>
      <c r="J57" s="92"/>
      <c r="K57" s="172">
        <f>ROUND(SUM(Budget_Detail[[#This Row],[Proposed Budget 2024-25]:[Proposed Budget 2025-26]]),2)</f>
        <v>0</v>
      </c>
      <c r="L57" s="202" t="str">
        <f>IF(ROUND(SUM(Budget_Detail[[#This Row],['# of FTE 2024-25]:['# of FTE 2025-26]]),1)=0,"-",ROUND(SUM(Budget_Detail[[#This Row],['# of FTE 2024-25]:['# of FTE 2025-26]]),1))</f>
        <v>-</v>
      </c>
      <c r="M57" s="13"/>
    </row>
    <row r="58" spans="1:13" s="2" customFormat="1" x14ac:dyDescent="0.25">
      <c r="A58" s="3"/>
      <c r="B58" s="24"/>
      <c r="C58" s="12"/>
      <c r="D58" s="12"/>
      <c r="E58" s="12"/>
      <c r="F58" s="199"/>
      <c r="G58" s="199"/>
      <c r="H58" s="13"/>
      <c r="I58" s="92"/>
      <c r="J58" s="92"/>
      <c r="K58" s="172">
        <f>ROUND(SUM(Budget_Detail[[#This Row],[Proposed Budget 2024-25]:[Proposed Budget 2025-26]]),2)</f>
        <v>0</v>
      </c>
      <c r="L58" s="202" t="str">
        <f>IF(ROUND(SUM(Budget_Detail[[#This Row],['# of FTE 2024-25]:['# of FTE 2025-26]]),1)=0,"-",ROUND(SUM(Budget_Detail[[#This Row],['# of FTE 2024-25]:['# of FTE 2025-26]]),1))</f>
        <v>-</v>
      </c>
      <c r="M58" s="13"/>
    </row>
    <row r="59" spans="1:13" s="2" customFormat="1" x14ac:dyDescent="0.25">
      <c r="A59" s="3"/>
      <c r="B59" s="24"/>
      <c r="C59" s="12"/>
      <c r="D59" s="12"/>
      <c r="E59" s="12"/>
      <c r="F59" s="199"/>
      <c r="G59" s="199"/>
      <c r="H59" s="13"/>
      <c r="I59" s="92"/>
      <c r="J59" s="92"/>
      <c r="K59" s="172">
        <f>ROUND(SUM(Budget_Detail[[#This Row],[Proposed Budget 2024-25]:[Proposed Budget 2025-26]]),2)</f>
        <v>0</v>
      </c>
      <c r="L59" s="202" t="str">
        <f>IF(ROUND(SUM(Budget_Detail[[#This Row],['# of FTE 2024-25]:['# of FTE 2025-26]]),1)=0,"-",ROUND(SUM(Budget_Detail[[#This Row],['# of FTE 2024-25]:['# of FTE 2025-26]]),1))</f>
        <v>-</v>
      </c>
      <c r="M59" s="13"/>
    </row>
    <row r="60" spans="1:13" s="2" customFormat="1" x14ac:dyDescent="0.25">
      <c r="A60" s="3"/>
      <c r="B60" s="24"/>
      <c r="C60" s="12"/>
      <c r="D60" s="12"/>
      <c r="E60" s="12"/>
      <c r="F60" s="199"/>
      <c r="G60" s="199"/>
      <c r="H60" s="13"/>
      <c r="I60" s="92"/>
      <c r="J60" s="92"/>
      <c r="K60" s="172">
        <f>ROUND(SUM(Budget_Detail[[#This Row],[Proposed Budget 2024-25]:[Proposed Budget 2025-26]]),2)</f>
        <v>0</v>
      </c>
      <c r="L60" s="202" t="str">
        <f>IF(ROUND(SUM(Budget_Detail[[#This Row],['# of FTE 2024-25]:['# of FTE 2025-26]]),1)=0,"-",ROUND(SUM(Budget_Detail[[#This Row],['# of FTE 2024-25]:['# of FTE 2025-26]]),1))</f>
        <v>-</v>
      </c>
      <c r="M60" s="13"/>
    </row>
    <row r="61" spans="1:13" s="2" customFormat="1" x14ac:dyDescent="0.25">
      <c r="A61" s="3"/>
      <c r="B61" s="24"/>
      <c r="C61" s="12"/>
      <c r="D61" s="12"/>
      <c r="E61" s="12"/>
      <c r="F61" s="199"/>
      <c r="G61" s="199"/>
      <c r="H61" s="13"/>
      <c r="I61" s="92"/>
      <c r="J61" s="92"/>
      <c r="K61" s="172">
        <f>ROUND(SUM(Budget_Detail[[#This Row],[Proposed Budget 2024-25]:[Proposed Budget 2025-26]]),2)</f>
        <v>0</v>
      </c>
      <c r="L61" s="202" t="str">
        <f>IF(ROUND(SUM(Budget_Detail[[#This Row],['# of FTE 2024-25]:['# of FTE 2025-26]]),1)=0,"-",ROUND(SUM(Budget_Detail[[#This Row],['# of FTE 2024-25]:['# of FTE 2025-26]]),1))</f>
        <v>-</v>
      </c>
      <c r="M61" s="13"/>
    </row>
    <row r="62" spans="1:13" s="2" customFormat="1" x14ac:dyDescent="0.25">
      <c r="A62" s="3"/>
      <c r="B62" s="24"/>
      <c r="C62" s="12"/>
      <c r="D62" s="12"/>
      <c r="E62" s="12"/>
      <c r="F62" s="199"/>
      <c r="G62" s="199"/>
      <c r="H62" s="13"/>
      <c r="I62" s="92"/>
      <c r="J62" s="92"/>
      <c r="K62" s="172">
        <f>ROUND(SUM(Budget_Detail[[#This Row],[Proposed Budget 2024-25]:[Proposed Budget 2025-26]]),2)</f>
        <v>0</v>
      </c>
      <c r="L62" s="202" t="str">
        <f>IF(ROUND(SUM(Budget_Detail[[#This Row],['# of FTE 2024-25]:['# of FTE 2025-26]]),1)=0,"-",ROUND(SUM(Budget_Detail[[#This Row],['# of FTE 2024-25]:['# of FTE 2025-26]]),1))</f>
        <v>-</v>
      </c>
      <c r="M62" s="13"/>
    </row>
    <row r="63" spans="1:13" s="2" customFormat="1" x14ac:dyDescent="0.25">
      <c r="A63" s="3"/>
      <c r="B63" s="24"/>
      <c r="C63" s="12"/>
      <c r="D63" s="12"/>
      <c r="E63" s="12"/>
      <c r="F63" s="199"/>
      <c r="G63" s="199"/>
      <c r="H63" s="13"/>
      <c r="I63" s="92"/>
      <c r="J63" s="92"/>
      <c r="K63" s="172">
        <f>ROUND(SUM(Budget_Detail[[#This Row],[Proposed Budget 2024-25]:[Proposed Budget 2025-26]]),2)</f>
        <v>0</v>
      </c>
      <c r="L63" s="202" t="str">
        <f>IF(ROUND(SUM(Budget_Detail[[#This Row],['# of FTE 2024-25]:['# of FTE 2025-26]]),1)=0,"-",ROUND(SUM(Budget_Detail[[#This Row],['# of FTE 2024-25]:['# of FTE 2025-26]]),1))</f>
        <v>-</v>
      </c>
      <c r="M63" s="13"/>
    </row>
    <row r="64" spans="1:13" s="2" customFormat="1" x14ac:dyDescent="0.25">
      <c r="A64" s="3"/>
      <c r="B64" s="24"/>
      <c r="C64" s="12"/>
      <c r="D64" s="12"/>
      <c r="E64" s="12"/>
      <c r="F64" s="199"/>
      <c r="G64" s="199"/>
      <c r="H64" s="13"/>
      <c r="I64" s="92"/>
      <c r="J64" s="92"/>
      <c r="K64" s="172">
        <f>ROUND(SUM(Budget_Detail[[#This Row],[Proposed Budget 2024-25]:[Proposed Budget 2025-26]]),2)</f>
        <v>0</v>
      </c>
      <c r="L64" s="202" t="str">
        <f>IF(ROUND(SUM(Budget_Detail[[#This Row],['# of FTE 2024-25]:['# of FTE 2025-26]]),1)=0,"-",ROUND(SUM(Budget_Detail[[#This Row],['# of FTE 2024-25]:['# of FTE 2025-26]]),1))</f>
        <v>-</v>
      </c>
      <c r="M64" s="13"/>
    </row>
    <row r="65" spans="1:13" s="2" customFormat="1" x14ac:dyDescent="0.25">
      <c r="A65" s="3"/>
      <c r="B65" s="24"/>
      <c r="C65" s="12"/>
      <c r="D65" s="12"/>
      <c r="E65" s="12"/>
      <c r="F65" s="199"/>
      <c r="G65" s="199"/>
      <c r="H65" s="13"/>
      <c r="I65" s="92"/>
      <c r="J65" s="92"/>
      <c r="K65" s="172">
        <f>ROUND(SUM(Budget_Detail[[#This Row],[Proposed Budget 2024-25]:[Proposed Budget 2025-26]]),2)</f>
        <v>0</v>
      </c>
      <c r="L65" s="202" t="str">
        <f>IF(ROUND(SUM(Budget_Detail[[#This Row],['# of FTE 2024-25]:['# of FTE 2025-26]]),1)=0,"-",ROUND(SUM(Budget_Detail[[#This Row],['# of FTE 2024-25]:['# of FTE 2025-26]]),1))</f>
        <v>-</v>
      </c>
      <c r="M65" s="13"/>
    </row>
    <row r="66" spans="1:13" s="2" customFormat="1" x14ac:dyDescent="0.25">
      <c r="A66" s="3"/>
      <c r="B66" s="24"/>
      <c r="C66" s="12"/>
      <c r="D66" s="12"/>
      <c r="E66" s="12"/>
      <c r="F66" s="199"/>
      <c r="G66" s="199"/>
      <c r="H66" s="13"/>
      <c r="I66" s="92"/>
      <c r="J66" s="92"/>
      <c r="K66" s="172">
        <f>ROUND(SUM(Budget_Detail[[#This Row],[Proposed Budget 2024-25]:[Proposed Budget 2025-26]]),2)</f>
        <v>0</v>
      </c>
      <c r="L66" s="202" t="str">
        <f>IF(ROUND(SUM(Budget_Detail[[#This Row],['# of FTE 2024-25]:['# of FTE 2025-26]]),1)=0,"-",ROUND(SUM(Budget_Detail[[#This Row],['# of FTE 2024-25]:['# of FTE 2025-26]]),1))</f>
        <v>-</v>
      </c>
      <c r="M66" s="13"/>
    </row>
    <row r="67" spans="1:13" s="2" customFormat="1" x14ac:dyDescent="0.25">
      <c r="A67" s="3"/>
      <c r="B67" s="24"/>
      <c r="C67" s="12"/>
      <c r="D67" s="12"/>
      <c r="E67" s="12"/>
      <c r="F67" s="199"/>
      <c r="G67" s="199"/>
      <c r="H67" s="13"/>
      <c r="I67" s="92"/>
      <c r="J67" s="92"/>
      <c r="K67" s="172">
        <f>ROUND(SUM(Budget_Detail[[#This Row],[Proposed Budget 2024-25]:[Proposed Budget 2025-26]]),2)</f>
        <v>0</v>
      </c>
      <c r="L67" s="202" t="str">
        <f>IF(ROUND(SUM(Budget_Detail[[#This Row],['# of FTE 2024-25]:['# of FTE 2025-26]]),1)=0,"-",ROUND(SUM(Budget_Detail[[#This Row],['# of FTE 2024-25]:['# of FTE 2025-26]]),1))</f>
        <v>-</v>
      </c>
      <c r="M67" s="13"/>
    </row>
    <row r="68" spans="1:13" s="2" customFormat="1" x14ac:dyDescent="0.25">
      <c r="A68" s="3"/>
      <c r="B68" s="24"/>
      <c r="C68" s="12"/>
      <c r="D68" s="12"/>
      <c r="E68" s="12"/>
      <c r="F68" s="199"/>
      <c r="G68" s="199"/>
      <c r="H68" s="13"/>
      <c r="I68" s="92"/>
      <c r="J68" s="92"/>
      <c r="K68" s="172">
        <f>ROUND(SUM(Budget_Detail[[#This Row],[Proposed Budget 2024-25]:[Proposed Budget 2025-26]]),2)</f>
        <v>0</v>
      </c>
      <c r="L68" s="202" t="str">
        <f>IF(ROUND(SUM(Budget_Detail[[#This Row],['# of FTE 2024-25]:['# of FTE 2025-26]]),1)=0,"-",ROUND(SUM(Budget_Detail[[#This Row],['# of FTE 2024-25]:['# of FTE 2025-26]]),1))</f>
        <v>-</v>
      </c>
      <c r="M68" s="13"/>
    </row>
    <row r="69" spans="1:13" s="2" customFormat="1" x14ac:dyDescent="0.25">
      <c r="A69" s="3"/>
      <c r="B69" s="24"/>
      <c r="C69" s="12"/>
      <c r="D69" s="12"/>
      <c r="E69" s="12"/>
      <c r="F69" s="199"/>
      <c r="G69" s="199"/>
      <c r="H69" s="13"/>
      <c r="I69" s="92"/>
      <c r="J69" s="92"/>
      <c r="K69" s="172">
        <f>ROUND(SUM(Budget_Detail[[#This Row],[Proposed Budget 2024-25]:[Proposed Budget 2025-26]]),2)</f>
        <v>0</v>
      </c>
      <c r="L69" s="202" t="str">
        <f>IF(ROUND(SUM(Budget_Detail[[#This Row],['# of FTE 2024-25]:['# of FTE 2025-26]]),1)=0,"-",ROUND(SUM(Budget_Detail[[#This Row],['# of FTE 2024-25]:['# of FTE 2025-26]]),1))</f>
        <v>-</v>
      </c>
      <c r="M69" s="13"/>
    </row>
    <row r="70" spans="1:13" s="2" customFormat="1" x14ac:dyDescent="0.25">
      <c r="A70" s="3"/>
      <c r="B70" s="24"/>
      <c r="C70" s="12"/>
      <c r="D70" s="12"/>
      <c r="E70" s="12"/>
      <c r="F70" s="199"/>
      <c r="G70" s="199"/>
      <c r="H70" s="13"/>
      <c r="I70" s="92"/>
      <c r="J70" s="92"/>
      <c r="K70" s="172">
        <f>ROUND(SUM(Budget_Detail[[#This Row],[Proposed Budget 2024-25]:[Proposed Budget 2025-26]]),2)</f>
        <v>0</v>
      </c>
      <c r="L70" s="202" t="str">
        <f>IF(ROUND(SUM(Budget_Detail[[#This Row],['# of FTE 2024-25]:['# of FTE 2025-26]]),1)=0,"-",ROUND(SUM(Budget_Detail[[#This Row],['# of FTE 2024-25]:['# of FTE 2025-26]]),1))</f>
        <v>-</v>
      </c>
      <c r="M70" s="13"/>
    </row>
    <row r="71" spans="1:13" s="2" customFormat="1" x14ac:dyDescent="0.25">
      <c r="A71" s="3"/>
      <c r="B71" s="24"/>
      <c r="C71" s="12"/>
      <c r="D71" s="12"/>
      <c r="E71" s="12"/>
      <c r="F71" s="199"/>
      <c r="G71" s="199"/>
      <c r="H71" s="13"/>
      <c r="I71" s="92"/>
      <c r="J71" s="92"/>
      <c r="K71" s="172">
        <f>ROUND(SUM(Budget_Detail[[#This Row],[Proposed Budget 2024-25]:[Proposed Budget 2025-26]]),2)</f>
        <v>0</v>
      </c>
      <c r="L71" s="202" t="str">
        <f>IF(ROUND(SUM(Budget_Detail[[#This Row],['# of FTE 2024-25]:['# of FTE 2025-26]]),1)=0,"-",ROUND(SUM(Budget_Detail[[#This Row],['# of FTE 2024-25]:['# of FTE 2025-26]]),1))</f>
        <v>-</v>
      </c>
      <c r="M71" s="13"/>
    </row>
    <row r="72" spans="1:13" s="2" customFormat="1" x14ac:dyDescent="0.25">
      <c r="A72" s="3"/>
      <c r="B72" s="24"/>
      <c r="C72" s="12"/>
      <c r="D72" s="12"/>
      <c r="E72" s="12"/>
      <c r="F72" s="199"/>
      <c r="G72" s="199"/>
      <c r="H72" s="13"/>
      <c r="I72" s="92"/>
      <c r="J72" s="92"/>
      <c r="K72" s="172">
        <f>ROUND(SUM(Budget_Detail[[#This Row],[Proposed Budget 2024-25]:[Proposed Budget 2025-26]]),2)</f>
        <v>0</v>
      </c>
      <c r="L72" s="202" t="str">
        <f>IF(ROUND(SUM(Budget_Detail[[#This Row],['# of FTE 2024-25]:['# of FTE 2025-26]]),1)=0,"-",ROUND(SUM(Budget_Detail[[#This Row],['# of FTE 2024-25]:['# of FTE 2025-26]]),1))</f>
        <v>-</v>
      </c>
      <c r="M72" s="13"/>
    </row>
  </sheetData>
  <sheetProtection sheet="1" objects="1" scenarios="1" insertRows="0" deleteRows="0" selectLockedCells="1" sort="0" autoFilter="0"/>
  <mergeCells count="7">
    <mergeCell ref="B2:H2"/>
    <mergeCell ref="C8:D8"/>
    <mergeCell ref="C9:D9"/>
    <mergeCell ref="C10:D10"/>
    <mergeCell ref="C6:F6"/>
    <mergeCell ref="C5:D5"/>
    <mergeCell ref="B3:H3"/>
  </mergeCells>
  <phoneticPr fontId="60" type="noConversion"/>
  <conditionalFormatting sqref="B13 E13">
    <cfRule type="cellIs" dxfId="26" priority="9" operator="equal">
      <formula>"(select)"</formula>
    </cfRule>
  </conditionalFormatting>
  <conditionalFormatting sqref="B13:B72 K13:K72">
    <cfRule type="expression" dxfId="25" priority="17">
      <formula>AND(OR($C$8="(enter %)",$C$8=""),$B13="Indirect")</formula>
    </cfRule>
  </conditionalFormatting>
  <conditionalFormatting sqref="B13:B72">
    <cfRule type="expression" dxfId="24" priority="18">
      <formula>AND($K13&gt;0,OR($B13="",$B13="(select)"))</formula>
    </cfRule>
  </conditionalFormatting>
  <conditionalFormatting sqref="C5">
    <cfRule type="cellIs" dxfId="23" priority="1" operator="equal">
      <formula>"(enter ID)"</formula>
    </cfRule>
  </conditionalFormatting>
  <conditionalFormatting sqref="C6">
    <cfRule type="cellIs" dxfId="22" priority="2" operator="equal">
      <formula>"(autofill)"</formula>
    </cfRule>
    <cfRule type="cellIs" dxfId="21" priority="3" operator="equal">
      <formula>"Invalid District ID"</formula>
    </cfRule>
  </conditionalFormatting>
  <conditionalFormatting sqref="C8">
    <cfRule type="expression" dxfId="20" priority="4">
      <formula>$E$8&lt;&gt;""</formula>
    </cfRule>
    <cfRule type="cellIs" dxfId="19" priority="5" operator="equal">
      <formula>"(enter %)"</formula>
    </cfRule>
  </conditionalFormatting>
  <conditionalFormatting sqref="C10">
    <cfRule type="expression" dxfId="18" priority="7">
      <formula>ROUND($C$10,2)&gt;ROUND($C$9,2)</formula>
    </cfRule>
  </conditionalFormatting>
  <conditionalFormatting sqref="C13">
    <cfRule type="cellIs" dxfId="17" priority="10" operator="equal">
      <formula>"(fx code)"</formula>
    </cfRule>
  </conditionalFormatting>
  <conditionalFormatting sqref="D13">
    <cfRule type="cellIs" dxfId="16" priority="12" operator="equal">
      <formula>"(obj)"</formula>
    </cfRule>
  </conditionalFormatting>
  <conditionalFormatting sqref="E13:E72">
    <cfRule type="expression" dxfId="15" priority="19">
      <formula>AND($K13&gt;0,OR($E13="",$E13="(select)"))</formula>
    </cfRule>
    <cfRule type="expression" dxfId="14" priority="33">
      <formula>AND(OR($E13="No",$E13=""),OR($F13&lt;&gt;0,$G13&lt;&gt;0))</formula>
    </cfRule>
  </conditionalFormatting>
  <conditionalFormatting sqref="F13:G13">
    <cfRule type="cellIs" dxfId="13" priority="13" operator="equal">
      <formula>"(FTE)"</formula>
    </cfRule>
  </conditionalFormatting>
  <conditionalFormatting sqref="H13">
    <cfRule type="cellIs" dxfId="12" priority="14" operator="equal">
      <formula>"(enter description)"</formula>
    </cfRule>
  </conditionalFormatting>
  <conditionalFormatting sqref="I13:J13">
    <cfRule type="cellIs" dxfId="11" priority="15" operator="equal">
      <formula>"(enter $)"</formula>
    </cfRule>
  </conditionalFormatting>
  <conditionalFormatting sqref="K9">
    <cfRule type="cellIs" dxfId="10" priority="8" operator="greaterThan">
      <formula>750000</formula>
    </cfRule>
  </conditionalFormatting>
  <conditionalFormatting sqref="M13">
    <cfRule type="cellIs" dxfId="9" priority="16" operator="equal">
      <formula>"(enter note)"</formula>
    </cfRule>
  </conditionalFormatting>
  <conditionalFormatting sqref="F13:G72">
    <cfRule type="expression" dxfId="8" priority="20">
      <formula>AND($E13="Yes",OR($F13="",$F13="(FTE)"),OR($G13="",$G13="(FTE)"))</formula>
    </cfRule>
  </conditionalFormatting>
  <conditionalFormatting sqref="F13:F72">
    <cfRule type="expression" dxfId="7" priority="35">
      <formula>AND(OR($E13="No",$E13=""),$F13&lt;&gt;0)</formula>
    </cfRule>
  </conditionalFormatting>
  <conditionalFormatting sqref="G13:G72">
    <cfRule type="expression" dxfId="6" priority="36">
      <formula>AND(OR($E13="No",$E13=""),$G13&lt;&gt;0)</formula>
    </cfRule>
  </conditionalFormatting>
  <dataValidations count="6">
    <dataValidation allowBlank="1" showInputMessage="1" showErrorMessage="1" prompt="Refer to your entity's federally negotiated indirect rate and applicable uses for Title IV-A. _x000a__x000a_If your entity does not have a negotiated rate, enter &quot;0&quot;. " sqref="C8:D8" xr:uid="{B35A78C3-7436-4640-97EA-D77CD4ED1B57}"/>
    <dataValidation type="list" allowBlank="1" showErrorMessage="1" sqref="B13:B72" xr:uid="{00000000-0002-0000-0200-000003000000}">
      <formula1>Categories</formula1>
    </dataValidation>
    <dataValidation type="list" allowBlank="1" showInputMessage="1" showErrorMessage="1" prompt="Select &quot;Yes&quot; or &quot;No&quot; to indicate if this budget item is related to Personnel costs (salary, benefits, payroll costs, etc.)._x000a__x000a_If &quot;Yes&quot;, you MUST also complete the &quot;# of FTE&quot; column. " sqref="E13:E72" xr:uid="{9E67C22E-AE36-449E-8FC2-8F0E87121C8E}">
      <formula1>PersonnelIndicator</formula1>
    </dataValidation>
    <dataValidation allowBlank="1" showInputMessage="1" showErrorMessage="1" prompt="Applicants applying as a consortium should enter the lead entity/fiscal agent's District ID. " sqref="C5:D5" xr:uid="{59313F88-A16F-4798-BB32-BCB86C42C79D}"/>
    <dataValidation allowBlank="1" showInputMessage="1" showErrorMessage="1" prompt="Each FTE should only be entered once. _x000a__x000a_Enter the amount of FTE on the line item for that position's salary costs (object 1XX). For payroll costs for the same position (object 2XX), enter &quot;0&quot; for FTE." sqref="F13:G72" xr:uid="{6376A7D4-72F0-44C6-9920-11C711B03DE1}"/>
    <dataValidation allowBlank="1" showInputMessage="1" showErrorMessage="1" prompt="For personnel expenses, include the specific position title in the description." sqref="H13:H72" xr:uid="{3A28C7C2-F494-4337-BFB4-1E6100CFFD78}"/>
  </dataValidations>
  <printOptions horizontalCentered="1"/>
  <pageMargins left="0.25" right="0.25" top="0.25" bottom="0.25" header="0.3" footer="0.3"/>
  <pageSetup scale="49" fitToHeight="0" orientation="landscape" horizontalDpi="300" verticalDpi="3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1039D-332C-469C-BAE1-8699B34D1D96}">
  <sheetPr codeName="Sheet4">
    <tabColor rgb="FFAAD4F4"/>
    <pageSetUpPr autoPageBreaks="0" fitToPage="1"/>
  </sheetPr>
  <dimension ref="A1:N29"/>
  <sheetViews>
    <sheetView showGridLines="0" showRowColHeaders="0" zoomScaleNormal="100" workbookViewId="0">
      <selection activeCell="B2" sqref="B2:F2"/>
    </sheetView>
  </sheetViews>
  <sheetFormatPr defaultRowHeight="15" x14ac:dyDescent="0.25"/>
  <cols>
    <col min="1" max="1" width="2.7109375" style="1" customWidth="1"/>
    <col min="2" max="2" width="30.28515625" customWidth="1"/>
    <col min="3" max="5" width="14.5703125" customWidth="1"/>
    <col min="6" max="6" width="10.7109375" customWidth="1"/>
    <col min="7" max="9" width="14.5703125" customWidth="1"/>
    <col min="10" max="10" width="10.7109375" customWidth="1"/>
    <col min="11" max="13" width="14.5703125" customWidth="1"/>
    <col min="14" max="14" width="10.7109375" customWidth="1"/>
  </cols>
  <sheetData>
    <row r="1" spans="1:14" x14ac:dyDescent="0.25">
      <c r="A1" s="1" t="s">
        <v>0</v>
      </c>
    </row>
    <row r="2" spans="1:14" ht="24.75" x14ac:dyDescent="0.25">
      <c r="A2" s="1" t="s">
        <v>0</v>
      </c>
      <c r="B2" s="178" t="s">
        <v>476</v>
      </c>
      <c r="C2" s="179"/>
      <c r="D2" s="179"/>
      <c r="E2" s="179"/>
      <c r="F2" s="180"/>
    </row>
    <row r="3" spans="1:14" x14ac:dyDescent="0.25">
      <c r="A3" s="1" t="s">
        <v>0</v>
      </c>
    </row>
    <row r="4" spans="1:14" ht="15.75" customHeight="1" x14ac:dyDescent="0.25">
      <c r="A4" s="1" t="s">
        <v>0</v>
      </c>
      <c r="B4" s="193" t="s">
        <v>507</v>
      </c>
      <c r="C4" s="194"/>
      <c r="D4" s="194"/>
      <c r="E4" s="194"/>
      <c r="F4" s="194"/>
      <c r="G4" s="194"/>
      <c r="H4" s="194"/>
      <c r="I4" s="194"/>
      <c r="J4" s="194"/>
      <c r="K4" s="194"/>
      <c r="L4" s="194"/>
      <c r="M4" s="194"/>
      <c r="N4" s="195"/>
    </row>
    <row r="5" spans="1:14" ht="30" x14ac:dyDescent="0.25">
      <c r="A5" s="1" t="s">
        <v>0</v>
      </c>
      <c r="B5" s="160" t="s">
        <v>471</v>
      </c>
      <c r="C5" s="143" t="s">
        <v>509</v>
      </c>
      <c r="D5" s="144" t="s">
        <v>523</v>
      </c>
      <c r="E5" s="144" t="s">
        <v>522</v>
      </c>
      <c r="F5" s="145" t="s">
        <v>520</v>
      </c>
      <c r="G5" s="143" t="s">
        <v>510</v>
      </c>
      <c r="H5" s="144" t="s">
        <v>524</v>
      </c>
      <c r="I5" s="144" t="s">
        <v>525</v>
      </c>
      <c r="J5" s="145" t="s">
        <v>521</v>
      </c>
      <c r="K5" s="141" t="s">
        <v>511</v>
      </c>
      <c r="L5" s="139" t="s">
        <v>512</v>
      </c>
      <c r="M5" s="139" t="s">
        <v>513</v>
      </c>
      <c r="N5" s="142" t="s">
        <v>514</v>
      </c>
    </row>
    <row r="6" spans="1:14" x14ac:dyDescent="0.25">
      <c r="A6" s="1" t="s">
        <v>0</v>
      </c>
      <c r="B6" s="97" t="s">
        <v>219</v>
      </c>
      <c r="C6" s="148">
        <f>SUMIFS(Budget_Detail[Proposed Budget 2024-25],Budget_Detail[Budget Category],Budget_Summary[[#This Row],[Budget Category]],Budget_Detail[Personnel Expense?],"Yes")</f>
        <v>0</v>
      </c>
      <c r="D6" s="149">
        <f>SUMIFS(Budget_Detail[Proposed Budget 2024-25],Budget_Detail[Budget Category],Budget_Summary[[#This Row],[Budget Category]],Budget_Detail[Personnel Expense?],"&lt;&gt;Yes")</f>
        <v>0</v>
      </c>
      <c r="E6" s="204">
        <f>SUMIF(Budget_Detail[Budget Category],Budget_Summary[[#This Row],[Budget Category]],Budget_Detail[Proposed Budget 2024-25])</f>
        <v>0</v>
      </c>
      <c r="F6" s="209" t="str">
        <f>IF(SUMIF(Budget_Detail[Budget Category],Budget_Summary[[#This Row],[Budget Category]],Budget_Detail['# of FTE 2024-25])=0,"-",SUMIF(Budget_Detail[Budget Category],Budget_Summary[[#This Row],[Budget Category]],Budget_Detail['# of FTE 2024-25]))</f>
        <v>-</v>
      </c>
      <c r="G6" s="148">
        <f>SUMIFS(Budget_Detail[Proposed Budget 2025-26],Budget_Detail[Budget Category],Budget_Summary[[#This Row],[Budget Category]],Budget_Detail[Personnel Expense?],"Yes")</f>
        <v>0</v>
      </c>
      <c r="H6" s="149">
        <f>SUMIFS(Budget_Detail[Proposed Budget 2025-26],Budget_Detail[Budget Category],Budget_Summary[[#This Row],[Budget Category]],Budget_Detail[Personnel Expense?],"&lt;&gt;Yes")</f>
        <v>0</v>
      </c>
      <c r="I6" s="204">
        <f>SUMIF(Budget_Detail[Budget Category],Budget_Summary[[#This Row],[Budget Category]],Budget_Detail[Proposed Budget 2025-26])</f>
        <v>0</v>
      </c>
      <c r="J6" s="209" t="str">
        <f>IF(SUMIF(Budget_Detail[Budget Category],Budget_Summary[[#This Row],[Budget Category]],Budget_Detail['# of FTE 2025-26])=0,"-",SUMIF(Budget_Detail[Budget Category],Budget_Summary[[#This Row],[Budget Category]],Budget_Detail['# of FTE 2025-26]))</f>
        <v>-</v>
      </c>
      <c r="K6" s="148">
        <f>SUMIFS(Budget_Detail[Total Proposed Budget],Budget_Detail[Budget Category],Budget_Summary[[#This Row],[Budget Category]],Budget_Detail[Personnel Expense?],"Yes")</f>
        <v>0</v>
      </c>
      <c r="L6" s="149">
        <f>SUMIFS(Budget_Detail[Total Proposed Budget],Budget_Detail[Budget Category],Budget_Summary[[#This Row],[Budget Category]],Budget_Detail[Personnel Expense?],"&lt;&gt;Yes")</f>
        <v>0</v>
      </c>
      <c r="M6" s="150">
        <f>SUMIF(Budget_Detail[Budget Category],Budget_Summary[[#This Row],[Budget Category]],Budget_Detail[Total Proposed Budget])</f>
        <v>0</v>
      </c>
      <c r="N6" s="151" t="str">
        <f>IF(SUMIF(Budget_Detail[Budget Category],Budget_Summary[[#This Row],[Budget Category]],Budget_Detail[Total FTE])=0,"-",SUMIF(Budget_Detail[Budget Category],Budget_Summary[[#This Row],[Budget Category]],Budget_Detail[Total FTE]))</f>
        <v>-</v>
      </c>
    </row>
    <row r="7" spans="1:14" x14ac:dyDescent="0.25">
      <c r="A7" s="1" t="s">
        <v>0</v>
      </c>
      <c r="B7" s="97" t="s">
        <v>150</v>
      </c>
      <c r="C7" s="152">
        <f>SUMIFS(Budget_Detail[Proposed Budget 2024-25],Budget_Detail[Budget Category],Budget_Summary[[#This Row],[Budget Category]],Budget_Detail[Personnel Expense?],"Yes")</f>
        <v>0</v>
      </c>
      <c r="D7" s="153">
        <f>SUMIFS(Budget_Detail[Proposed Budget 2024-25],Budget_Detail[Budget Category],Budget_Summary[[#This Row],[Budget Category]],Budget_Detail[Personnel Expense?],"&lt;&gt;Yes")</f>
        <v>0</v>
      </c>
      <c r="E7" s="205">
        <f>SUMIF(Budget_Detail[Budget Category],Budget_Summary[[#This Row],[Budget Category]],Budget_Detail[Proposed Budget 2024-25])</f>
        <v>0</v>
      </c>
      <c r="F7" s="210" t="str">
        <f>IF(SUMIF(Budget_Detail[Budget Category],Budget_Summary[[#This Row],[Budget Category]],Budget_Detail['# of FTE 2024-25])=0,"-",SUMIF(Budget_Detail[Budget Category],Budget_Summary[[#This Row],[Budget Category]],Budget_Detail['# of FTE 2024-25]))</f>
        <v>-</v>
      </c>
      <c r="G7" s="152">
        <f>SUMIFS(Budget_Detail[Proposed Budget 2025-26],Budget_Detail[Budget Category],Budget_Summary[[#This Row],[Budget Category]],Budget_Detail[Personnel Expense?],"Yes")</f>
        <v>0</v>
      </c>
      <c r="H7" s="153">
        <f>SUMIFS(Budget_Detail[Proposed Budget 2025-26],Budget_Detail[Budget Category],Budget_Summary[[#This Row],[Budget Category]],Budget_Detail[Personnel Expense?],"&lt;&gt;Yes")</f>
        <v>0</v>
      </c>
      <c r="I7" s="205">
        <f>SUMIF(Budget_Detail[Budget Category],Budget_Summary[[#This Row],[Budget Category]],Budget_Detail[Proposed Budget 2025-26])</f>
        <v>0</v>
      </c>
      <c r="J7" s="210" t="str">
        <f>IF(SUMIF(Budget_Detail[Budget Category],Budget_Summary[[#This Row],[Budget Category]],Budget_Detail['# of FTE 2025-26])=0,"-",SUMIF(Budget_Detail[Budget Category],Budget_Summary[[#This Row],[Budget Category]],Budget_Detail['# of FTE 2025-26]))</f>
        <v>-</v>
      </c>
      <c r="K7" s="152">
        <f>SUMIFS(Budget_Detail[Total Proposed Budget],Budget_Detail[Budget Category],Budget_Summary[[#This Row],[Budget Category]],Budget_Detail[Personnel Expense?],"Yes")</f>
        <v>0</v>
      </c>
      <c r="L7" s="153">
        <f>SUMIFS(Budget_Detail[Total Proposed Budget],Budget_Detail[Budget Category],Budget_Summary[[#This Row],[Budget Category]],Budget_Detail[Personnel Expense?],"&lt;&gt;Yes")</f>
        <v>0</v>
      </c>
      <c r="M7" s="154">
        <f>SUMIF(Budget_Detail[Budget Category],Budget_Summary[[#This Row],[Budget Category]],Budget_Detail[Total Proposed Budget])</f>
        <v>0</v>
      </c>
      <c r="N7" s="151" t="str">
        <f>IF(SUMIF(Budget_Detail[Budget Category],Budget_Summary[[#This Row],[Budget Category]],Budget_Detail[Total FTE])=0,"-",SUMIF(Budget_Detail[Budget Category],Budget_Summary[[#This Row],[Budget Category]],Budget_Detail[Total FTE]))</f>
        <v>-</v>
      </c>
    </row>
    <row r="8" spans="1:14" x14ac:dyDescent="0.25">
      <c r="A8" s="1" t="s">
        <v>0</v>
      </c>
      <c r="B8" s="98" t="s">
        <v>218</v>
      </c>
      <c r="C8" s="152">
        <f>SUMIFS(Budget_Detail[Proposed Budget 2024-25],Budget_Detail[Budget Category],Budget_Summary[[#This Row],[Budget Category]],Budget_Detail[Personnel Expense?],"Yes")</f>
        <v>0</v>
      </c>
      <c r="D8" s="153">
        <f>SUMIFS(Budget_Detail[Proposed Budget 2024-25],Budget_Detail[Budget Category],Budget_Summary[[#This Row],[Budget Category]],Budget_Detail[Personnel Expense?],"&lt;&gt;Yes")</f>
        <v>0</v>
      </c>
      <c r="E8" s="205">
        <f>SUMIF(Budget_Detail[Budget Category],Budget_Summary[[#This Row],[Budget Category]],Budget_Detail[Proposed Budget 2024-25])</f>
        <v>0</v>
      </c>
      <c r="F8" s="210" t="str">
        <f>IF(SUMIF(Budget_Detail[Budget Category],Budget_Summary[[#This Row],[Budget Category]],Budget_Detail['# of FTE 2024-25])=0,"-",SUMIF(Budget_Detail[Budget Category],Budget_Summary[[#This Row],[Budget Category]],Budget_Detail['# of FTE 2024-25]))</f>
        <v>-</v>
      </c>
      <c r="G8" s="152">
        <f>SUMIFS(Budget_Detail[Proposed Budget 2025-26],Budget_Detail[Budget Category],Budget_Summary[[#This Row],[Budget Category]],Budget_Detail[Personnel Expense?],"Yes")</f>
        <v>0</v>
      </c>
      <c r="H8" s="153">
        <f>SUMIFS(Budget_Detail[Proposed Budget 2025-26],Budget_Detail[Budget Category],Budget_Summary[[#This Row],[Budget Category]],Budget_Detail[Personnel Expense?],"&lt;&gt;Yes")</f>
        <v>0</v>
      </c>
      <c r="I8" s="205">
        <f>SUMIF(Budget_Detail[Budget Category],Budget_Summary[[#This Row],[Budget Category]],Budget_Detail[Proposed Budget 2025-26])</f>
        <v>0</v>
      </c>
      <c r="J8" s="210" t="str">
        <f>IF(SUMIF(Budget_Detail[Budget Category],Budget_Summary[[#This Row],[Budget Category]],Budget_Detail['# of FTE 2025-26])=0,"-",SUMIF(Budget_Detail[Budget Category],Budget_Summary[[#This Row],[Budget Category]],Budget_Detail['# of FTE 2025-26]))</f>
        <v>-</v>
      </c>
      <c r="K8" s="152">
        <f>SUMIFS(Budget_Detail[Total Proposed Budget],Budget_Detail[Budget Category],Budget_Summary[[#This Row],[Budget Category]],Budget_Detail[Personnel Expense?],"Yes")</f>
        <v>0</v>
      </c>
      <c r="L8" s="153">
        <f>SUMIFS(Budget_Detail[Total Proposed Budget],Budget_Detail[Budget Category],Budget_Summary[[#This Row],[Budget Category]],Budget_Detail[Personnel Expense?],"&lt;&gt;Yes")</f>
        <v>0</v>
      </c>
      <c r="M8" s="154">
        <f>SUMIF(Budget_Detail[Budget Category],Budget_Summary[[#This Row],[Budget Category]],Budget_Detail[Total Proposed Budget])</f>
        <v>0</v>
      </c>
      <c r="N8" s="151" t="str">
        <f>IF(SUMIF(Budget_Detail[Budget Category],Budget_Summary[[#This Row],[Budget Category]],Budget_Detail[Total FTE])=0,"-",SUMIF(Budget_Detail[Budget Category],Budget_Summary[[#This Row],[Budget Category]],Budget_Detail[Total FTE]))</f>
        <v>-</v>
      </c>
    </row>
    <row r="9" spans="1:14" x14ac:dyDescent="0.25">
      <c r="A9" s="1" t="s">
        <v>0</v>
      </c>
      <c r="B9" s="99" t="s">
        <v>217</v>
      </c>
      <c r="C9" s="155">
        <f>SUMIFS(Budget_Detail[Proposed Budget 2024-25],Budget_Detail[Budget Category],Budget_Summary[[#This Row],[Budget Category]],Budget_Detail[Personnel Expense?],"Yes")</f>
        <v>0</v>
      </c>
      <c r="D9" s="156">
        <f>SUMIFS(Budget_Detail[Proposed Budget 2024-25],Budget_Detail[Budget Category],Budget_Summary[[#This Row],[Budget Category]],Budget_Detail[Personnel Expense?],"&lt;&gt;Yes")</f>
        <v>0</v>
      </c>
      <c r="E9" s="205">
        <f>SUMIF(Budget_Detail[Budget Category],Budget_Summary[[#This Row],[Budget Category]],Budget_Detail[Proposed Budget 2024-25])</f>
        <v>0</v>
      </c>
      <c r="F9" s="210" t="str">
        <f>IF(SUMIF(Budget_Detail[Budget Category],Budget_Summary[[#This Row],[Budget Category]],Budget_Detail['# of FTE 2024-25])=0,"-",SUMIF(Budget_Detail[Budget Category],Budget_Summary[[#This Row],[Budget Category]],Budget_Detail['# of FTE 2024-25]))</f>
        <v>-</v>
      </c>
      <c r="G9" s="155">
        <f>SUMIFS(Budget_Detail[Proposed Budget 2025-26],Budget_Detail[Budget Category],Budget_Summary[[#This Row],[Budget Category]],Budget_Detail[Personnel Expense?],"Yes")</f>
        <v>0</v>
      </c>
      <c r="H9" s="156">
        <f>SUMIFS(Budget_Detail[Proposed Budget 2025-26],Budget_Detail[Budget Category],Budget_Summary[[#This Row],[Budget Category]],Budget_Detail[Personnel Expense?],"&lt;&gt;Yes")</f>
        <v>0</v>
      </c>
      <c r="I9" s="205">
        <f>SUMIF(Budget_Detail[Budget Category],Budget_Summary[[#This Row],[Budget Category]],Budget_Detail[Proposed Budget 2025-26])</f>
        <v>0</v>
      </c>
      <c r="J9" s="210" t="str">
        <f>IF(SUMIF(Budget_Detail[Budget Category],Budget_Summary[[#This Row],[Budget Category]],Budget_Detail['# of FTE 2025-26])=0,"-",SUMIF(Budget_Detail[Budget Category],Budget_Summary[[#This Row],[Budget Category]],Budget_Detail['# of FTE 2025-26]))</f>
        <v>-</v>
      </c>
      <c r="K9" s="155">
        <f>SUMIFS(Budget_Detail[Total Proposed Budget],Budget_Detail[Budget Category],Budget_Summary[[#This Row],[Budget Category]],Budget_Detail[Personnel Expense?],"Yes")</f>
        <v>0</v>
      </c>
      <c r="L9" s="156">
        <f>SUMIFS(Budget_Detail[Total Proposed Budget],Budget_Detail[Budget Category],Budget_Summary[[#This Row],[Budget Category]],Budget_Detail[Personnel Expense?],"&lt;&gt;Yes")</f>
        <v>0</v>
      </c>
      <c r="M9" s="154">
        <f>SUMIF(Budget_Detail[Budget Category],Budget_Summary[[#This Row],[Budget Category]],Budget_Detail[Total Proposed Budget])</f>
        <v>0</v>
      </c>
      <c r="N9" s="151" t="str">
        <f>IF(SUMIF(Budget_Detail[Budget Category],Budget_Summary[[#This Row],[Budget Category]],Budget_Detail[Total FTE])=0,"-",SUMIF(Budget_Detail[Budget Category],Budget_Summary[[#This Row],[Budget Category]],Budget_Detail[Total FTE]))</f>
        <v>-</v>
      </c>
    </row>
    <row r="10" spans="1:14" x14ac:dyDescent="0.25">
      <c r="A10" s="1" t="s">
        <v>0</v>
      </c>
      <c r="B10" s="99" t="s">
        <v>216</v>
      </c>
      <c r="C10" s="155">
        <f>SUMIFS(Budget_Detail[Proposed Budget 2024-25],Budget_Detail[Budget Category],Budget_Summary[[#This Row],[Budget Category]],Budget_Detail[Personnel Expense?],"Yes")</f>
        <v>0</v>
      </c>
      <c r="D10" s="156">
        <f>SUMIFS(Budget_Detail[Proposed Budget 2024-25],Budget_Detail[Budget Category],Budget_Summary[[#This Row],[Budget Category]],Budget_Detail[Personnel Expense?],"&lt;&gt;Yes")</f>
        <v>0</v>
      </c>
      <c r="E10" s="205">
        <f>SUMIF(Budget_Detail[Budget Category],Budget_Summary[[#This Row],[Budget Category]],Budget_Detail[Proposed Budget 2024-25])</f>
        <v>0</v>
      </c>
      <c r="F10" s="210" t="str">
        <f>IF(SUMIF(Budget_Detail[Budget Category],Budget_Summary[[#This Row],[Budget Category]],Budget_Detail['# of FTE 2024-25])=0,"-",SUMIF(Budget_Detail[Budget Category],Budget_Summary[[#This Row],[Budget Category]],Budget_Detail['# of FTE 2024-25]))</f>
        <v>-</v>
      </c>
      <c r="G10" s="155">
        <f>SUMIFS(Budget_Detail[Proposed Budget 2025-26],Budget_Detail[Budget Category],Budget_Summary[[#This Row],[Budget Category]],Budget_Detail[Personnel Expense?],"Yes")</f>
        <v>0</v>
      </c>
      <c r="H10" s="156">
        <f>SUMIFS(Budget_Detail[Proposed Budget 2025-26],Budget_Detail[Budget Category],Budget_Summary[[#This Row],[Budget Category]],Budget_Detail[Personnel Expense?],"&lt;&gt;Yes")</f>
        <v>0</v>
      </c>
      <c r="I10" s="205">
        <f>SUMIF(Budget_Detail[Budget Category],Budget_Summary[[#This Row],[Budget Category]],Budget_Detail[Proposed Budget 2025-26])</f>
        <v>0</v>
      </c>
      <c r="J10" s="210" t="str">
        <f>IF(SUMIF(Budget_Detail[Budget Category],Budget_Summary[[#This Row],[Budget Category]],Budget_Detail['# of FTE 2025-26])=0,"-",SUMIF(Budget_Detail[Budget Category],Budget_Summary[[#This Row],[Budget Category]],Budget_Detail['# of FTE 2025-26]))</f>
        <v>-</v>
      </c>
      <c r="K10" s="155">
        <f>SUMIFS(Budget_Detail[Total Proposed Budget],Budget_Detail[Budget Category],Budget_Summary[[#This Row],[Budget Category]],Budget_Detail[Personnel Expense?],"Yes")</f>
        <v>0</v>
      </c>
      <c r="L10" s="156">
        <f>SUMIFS(Budget_Detail[Total Proposed Budget],Budget_Detail[Budget Category],Budget_Summary[[#This Row],[Budget Category]],Budget_Detail[Personnel Expense?],"&lt;&gt;Yes")</f>
        <v>0</v>
      </c>
      <c r="M10" s="154">
        <f>SUMIF(Budget_Detail[Budget Category],Budget_Summary[[#This Row],[Budget Category]],Budget_Detail[Total Proposed Budget])</f>
        <v>0</v>
      </c>
      <c r="N10" s="151" t="str">
        <f>IF(SUMIF(Budget_Detail[Budget Category],Budget_Summary[[#This Row],[Budget Category]],Budget_Detail[Total FTE])=0,"-",SUMIF(Budget_Detail[Budget Category],Budget_Summary[[#This Row],[Budget Category]],Budget_Detail[Total FTE]))</f>
        <v>-</v>
      </c>
    </row>
    <row r="11" spans="1:14" x14ac:dyDescent="0.25">
      <c r="A11" s="1" t="s">
        <v>0</v>
      </c>
      <c r="B11" s="98" t="s">
        <v>215</v>
      </c>
      <c r="C11" s="152">
        <f>SUMIFS(Budget_Detail[Proposed Budget 2024-25],Budget_Detail[Budget Category],Budget_Summary[[#This Row],[Budget Category]],Budget_Detail[Personnel Expense?],"Yes")</f>
        <v>0</v>
      </c>
      <c r="D11" s="153">
        <f>SUMIFS(Budget_Detail[Proposed Budget 2024-25],Budget_Detail[Budget Category],Budget_Summary[[#This Row],[Budget Category]],Budget_Detail[Personnel Expense?],"&lt;&gt;Yes")</f>
        <v>0</v>
      </c>
      <c r="E11" s="205">
        <f>SUMIF(Budget_Detail[Budget Category],Budget_Summary[[#This Row],[Budget Category]],Budget_Detail[Proposed Budget 2024-25])</f>
        <v>0</v>
      </c>
      <c r="F11" s="210" t="str">
        <f>IF(SUMIF(Budget_Detail[Budget Category],Budget_Summary[[#This Row],[Budget Category]],Budget_Detail['# of FTE 2024-25])=0,"-",SUMIF(Budget_Detail[Budget Category],Budget_Summary[[#This Row],[Budget Category]],Budget_Detail['# of FTE 2024-25]))</f>
        <v>-</v>
      </c>
      <c r="G11" s="152">
        <f>SUMIFS(Budget_Detail[Proposed Budget 2025-26],Budget_Detail[Budget Category],Budget_Summary[[#This Row],[Budget Category]],Budget_Detail[Personnel Expense?],"Yes")</f>
        <v>0</v>
      </c>
      <c r="H11" s="153">
        <f>SUMIFS(Budget_Detail[Proposed Budget 2025-26],Budget_Detail[Budget Category],Budget_Summary[[#This Row],[Budget Category]],Budget_Detail[Personnel Expense?],"&lt;&gt;Yes")</f>
        <v>0</v>
      </c>
      <c r="I11" s="205">
        <f>SUMIF(Budget_Detail[Budget Category],Budget_Summary[[#This Row],[Budget Category]],Budget_Detail[Proposed Budget 2025-26])</f>
        <v>0</v>
      </c>
      <c r="J11" s="210" t="str">
        <f>IF(SUMIF(Budget_Detail[Budget Category],Budget_Summary[[#This Row],[Budget Category]],Budget_Detail['# of FTE 2025-26])=0,"-",SUMIF(Budget_Detail[Budget Category],Budget_Summary[[#This Row],[Budget Category]],Budget_Detail['# of FTE 2025-26]))</f>
        <v>-</v>
      </c>
      <c r="K11" s="152">
        <f>SUMIFS(Budget_Detail[Total Proposed Budget],Budget_Detail[Budget Category],Budget_Summary[[#This Row],[Budget Category]],Budget_Detail[Personnel Expense?],"Yes")</f>
        <v>0</v>
      </c>
      <c r="L11" s="153">
        <f>SUMIFS(Budget_Detail[Total Proposed Budget],Budget_Detail[Budget Category],Budget_Summary[[#This Row],[Budget Category]],Budget_Detail[Personnel Expense?],"&lt;&gt;Yes")</f>
        <v>0</v>
      </c>
      <c r="M11" s="154">
        <f>SUMIF(Budget_Detail[Budget Category],Budget_Summary[[#This Row],[Budget Category]],Budget_Detail[Total Proposed Budget])</f>
        <v>0</v>
      </c>
      <c r="N11" s="151" t="str">
        <f>IF(SUMIF(Budget_Detail[Budget Category],Budget_Summary[[#This Row],[Budget Category]],Budget_Detail[Total FTE])=0,"-",SUMIF(Budget_Detail[Budget Category],Budget_Summary[[#This Row],[Budget Category]],Budget_Detail[Total FTE]))</f>
        <v>-</v>
      </c>
    </row>
    <row r="12" spans="1:14" x14ac:dyDescent="0.25">
      <c r="A12" s="1" t="s">
        <v>0</v>
      </c>
      <c r="B12" s="100" t="s">
        <v>206</v>
      </c>
      <c r="C12" s="157">
        <f>SUMIFS(Budget_Detail[Proposed Budget 2024-25],Budget_Detail[Budget Category],Budget_Summary[[#This Row],[Budget Category]],Budget_Detail[Personnel Expense?],"Yes")</f>
        <v>0</v>
      </c>
      <c r="D12" s="158">
        <f>SUMIFS(Budget_Detail[Proposed Budget 2024-25],Budget_Detail[Budget Category],Budget_Summary[[#This Row],[Budget Category]],Budget_Detail[Personnel Expense?],"&lt;&gt;Yes")</f>
        <v>0</v>
      </c>
      <c r="E12" s="206">
        <f>SUMIF(Budget_Detail[Budget Category],Budget_Summary[[#This Row],[Budget Category]],Budget_Detail[Proposed Budget 2024-25])</f>
        <v>0</v>
      </c>
      <c r="F12" s="211" t="str">
        <f>IF(SUMIF(Budget_Detail[Budget Category],Budget_Summary[[#This Row],[Budget Category]],Budget_Detail['# of FTE 2024-25])=0,"-",SUMIF(Budget_Detail[Budget Category],Budget_Summary[[#This Row],[Budget Category]],Budget_Detail['# of FTE 2024-25]))</f>
        <v>-</v>
      </c>
      <c r="G12" s="157">
        <f>SUMIFS(Budget_Detail[Proposed Budget 2025-26],Budget_Detail[Budget Category],Budget_Summary[[#This Row],[Budget Category]],Budget_Detail[Personnel Expense?],"Yes")</f>
        <v>0</v>
      </c>
      <c r="H12" s="158">
        <f>SUMIFS(Budget_Detail[Proposed Budget 2025-26],Budget_Detail[Budget Category],Budget_Summary[[#This Row],[Budget Category]],Budget_Detail[Personnel Expense?],"&lt;&gt;Yes")</f>
        <v>0</v>
      </c>
      <c r="I12" s="206">
        <f>SUMIF(Budget_Detail[Budget Category],Budget_Summary[[#This Row],[Budget Category]],Budget_Detail[Proposed Budget 2025-26])</f>
        <v>0</v>
      </c>
      <c r="J12" s="211" t="str">
        <f>IF(SUMIF(Budget_Detail[Budget Category],Budget_Summary[[#This Row],[Budget Category]],Budget_Detail['# of FTE 2025-26])=0,"-",SUMIF(Budget_Detail[Budget Category],Budget_Summary[[#This Row],[Budget Category]],Budget_Detail['# of FTE 2025-26]))</f>
        <v>-</v>
      </c>
      <c r="K12" s="157">
        <f>SUMIFS(Budget_Detail[Total Proposed Budget],Budget_Detail[Budget Category],Budget_Summary[[#This Row],[Budget Category]],Budget_Detail[Personnel Expense?],"Yes")</f>
        <v>0</v>
      </c>
      <c r="L12" s="158">
        <f>SUMIFS(Budget_Detail[Total Proposed Budget],Budget_Detail[Budget Category],Budget_Summary[[#This Row],[Budget Category]],Budget_Detail[Personnel Expense?],"&lt;&gt;Yes")</f>
        <v>0</v>
      </c>
      <c r="M12" s="159">
        <f>SUMIF(Budget_Detail[Budget Category],Budget_Summary[[#This Row],[Budget Category]],Budget_Detail[Total Proposed Budget])</f>
        <v>0</v>
      </c>
      <c r="N12" s="151" t="str">
        <f>IF(SUMIF(Budget_Detail[Budget Category],Budget_Summary[[#This Row],[Budget Category]],Budget_Detail[Total FTE])=0,"-",SUMIF(Budget_Detail[Budget Category],Budget_Summary[[#This Row],[Budget Category]],Budget_Detail[Total FTE]))</f>
        <v>-</v>
      </c>
    </row>
    <row r="13" spans="1:14" x14ac:dyDescent="0.25">
      <c r="A13" s="1" t="s">
        <v>0</v>
      </c>
      <c r="B13" s="100" t="s">
        <v>214</v>
      </c>
      <c r="C13" s="157">
        <f>SUMIFS(Budget_Detail[Proposed Budget 2024-25],Budget_Detail[Budget Category],Budget_Summary[[#This Row],[Budget Category]],Budget_Detail[Personnel Expense?],"Yes")</f>
        <v>0</v>
      </c>
      <c r="D13" s="158">
        <f>SUMIFS(Budget_Detail[Proposed Budget 2024-25],Budget_Detail[Budget Category],Budget_Summary[[#This Row],[Budget Category]],Budget_Detail[Personnel Expense?],"&lt;&gt;Yes")</f>
        <v>0</v>
      </c>
      <c r="E13" s="206">
        <f>SUMIF(Budget_Detail[Budget Category],Budget_Summary[[#This Row],[Budget Category]],Budget_Detail[Proposed Budget 2024-25])</f>
        <v>0</v>
      </c>
      <c r="F13" s="211" t="str">
        <f>IF(SUMIF(Budget_Detail[Budget Category],Budget_Summary[[#This Row],[Budget Category]],Budget_Detail['# of FTE 2024-25])=0,"-",SUMIF(Budget_Detail[Budget Category],Budget_Summary[[#This Row],[Budget Category]],Budget_Detail['# of FTE 2024-25]))</f>
        <v>-</v>
      </c>
      <c r="G13" s="157">
        <f>SUMIFS(Budget_Detail[Proposed Budget 2025-26],Budget_Detail[Budget Category],Budget_Summary[[#This Row],[Budget Category]],Budget_Detail[Personnel Expense?],"Yes")</f>
        <v>0</v>
      </c>
      <c r="H13" s="158">
        <f>SUMIFS(Budget_Detail[Proposed Budget 2025-26],Budget_Detail[Budget Category],Budget_Summary[[#This Row],[Budget Category]],Budget_Detail[Personnel Expense?],"&lt;&gt;Yes")</f>
        <v>0</v>
      </c>
      <c r="I13" s="206">
        <f>SUMIF(Budget_Detail[Budget Category],Budget_Summary[[#This Row],[Budget Category]],Budget_Detail[Proposed Budget 2025-26])</f>
        <v>0</v>
      </c>
      <c r="J13" s="211" t="str">
        <f>IF(SUMIF(Budget_Detail[Budget Category],Budget_Summary[[#This Row],[Budget Category]],Budget_Detail['# of FTE 2025-26])=0,"-",SUMIF(Budget_Detail[Budget Category],Budget_Summary[[#This Row],[Budget Category]],Budget_Detail['# of FTE 2025-26]))</f>
        <v>-</v>
      </c>
      <c r="K13" s="157">
        <f>SUMIFS(Budget_Detail[Total Proposed Budget],Budget_Detail[Budget Category],Budget_Summary[[#This Row],[Budget Category]],Budget_Detail[Personnel Expense?],"Yes")</f>
        <v>0</v>
      </c>
      <c r="L13" s="158">
        <f>SUMIFS(Budget_Detail[Total Proposed Budget],Budget_Detail[Budget Category],Budget_Summary[[#This Row],[Budget Category]],Budget_Detail[Personnel Expense?],"&lt;&gt;Yes")</f>
        <v>0</v>
      </c>
      <c r="M13" s="159">
        <f>SUMIF(Budget_Detail[Budget Category],Budget_Summary[[#This Row],[Budget Category]],Budget_Detail[Total Proposed Budget])</f>
        <v>0</v>
      </c>
      <c r="N13" s="151" t="str">
        <f>IF(SUMIF(Budget_Detail[Budget Category],Budget_Summary[[#This Row],[Budget Category]],Budget_Detail[Total FTE])=0,"-",SUMIF(Budget_Detail[Budget Category],Budget_Summary[[#This Row],[Budget Category]],Budget_Detail[Total FTE]))</f>
        <v>-</v>
      </c>
    </row>
    <row r="14" spans="1:14" x14ac:dyDescent="0.25">
      <c r="A14" s="1" t="s">
        <v>0</v>
      </c>
      <c r="B14" s="100" t="s">
        <v>213</v>
      </c>
      <c r="C14" s="157">
        <f>SUMIFS(Budget_Detail[Proposed Budget 2024-25],Budget_Detail[Budget Category],Budget_Summary[[#This Row],[Budget Category]],Budget_Detail[Personnel Expense?],"Yes")</f>
        <v>0</v>
      </c>
      <c r="D14" s="158">
        <f>SUMIFS(Budget_Detail[Proposed Budget 2024-25],Budget_Detail[Budget Category],Budget_Summary[[#This Row],[Budget Category]],Budget_Detail[Personnel Expense?],"&lt;&gt;Yes")</f>
        <v>0</v>
      </c>
      <c r="E14" s="206">
        <f>SUMIF(Budget_Detail[Budget Category],Budget_Summary[[#This Row],[Budget Category]],Budget_Detail[Proposed Budget 2024-25])</f>
        <v>0</v>
      </c>
      <c r="F14" s="211" t="str">
        <f>IF(SUMIF(Budget_Detail[Budget Category],Budget_Summary[[#This Row],[Budget Category]],Budget_Detail['# of FTE 2024-25])=0,"-",SUMIF(Budget_Detail[Budget Category],Budget_Summary[[#This Row],[Budget Category]],Budget_Detail['# of FTE 2024-25]))</f>
        <v>-</v>
      </c>
      <c r="G14" s="157">
        <f>SUMIFS(Budget_Detail[Proposed Budget 2025-26],Budget_Detail[Budget Category],Budget_Summary[[#This Row],[Budget Category]],Budget_Detail[Personnel Expense?],"Yes")</f>
        <v>0</v>
      </c>
      <c r="H14" s="158">
        <f>SUMIFS(Budget_Detail[Proposed Budget 2025-26],Budget_Detail[Budget Category],Budget_Summary[[#This Row],[Budget Category]],Budget_Detail[Personnel Expense?],"&lt;&gt;Yes")</f>
        <v>0</v>
      </c>
      <c r="I14" s="206">
        <f>SUMIF(Budget_Detail[Budget Category],Budget_Summary[[#This Row],[Budget Category]],Budget_Detail[Proposed Budget 2025-26])</f>
        <v>0</v>
      </c>
      <c r="J14" s="211" t="str">
        <f>IF(SUMIF(Budget_Detail[Budget Category],Budget_Summary[[#This Row],[Budget Category]],Budget_Detail['# of FTE 2025-26])=0,"-",SUMIF(Budget_Detail[Budget Category],Budget_Summary[[#This Row],[Budget Category]],Budget_Detail['# of FTE 2025-26]))</f>
        <v>-</v>
      </c>
      <c r="K14" s="157">
        <f>SUMIFS(Budget_Detail[Total Proposed Budget],Budget_Detail[Budget Category],Budget_Summary[[#This Row],[Budget Category]],Budget_Detail[Personnel Expense?],"Yes")</f>
        <v>0</v>
      </c>
      <c r="L14" s="158">
        <f>SUMIFS(Budget_Detail[Total Proposed Budget],Budget_Detail[Budget Category],Budget_Summary[[#This Row],[Budget Category]],Budget_Detail[Personnel Expense?],"&lt;&gt;Yes")</f>
        <v>0</v>
      </c>
      <c r="M14" s="159">
        <f>SUMIF(Budget_Detail[Budget Category],Budget_Summary[[#This Row],[Budget Category]],Budget_Detail[Total Proposed Budget])</f>
        <v>0</v>
      </c>
      <c r="N14" s="151" t="str">
        <f>IF(SUMIF(Budget_Detail[Budget Category],Budget_Summary[[#This Row],[Budget Category]],Budget_Detail[Total FTE])=0,"-",SUMIF(Budget_Detail[Budget Category],Budget_Summary[[#This Row],[Budget Category]],Budget_Detail[Total FTE]))</f>
        <v>-</v>
      </c>
    </row>
    <row r="15" spans="1:14" x14ac:dyDescent="0.25">
      <c r="A15" s="1" t="s">
        <v>0</v>
      </c>
      <c r="B15" s="101" t="s">
        <v>212</v>
      </c>
      <c r="C15" s="152">
        <f>SUMIFS(Budget_Detail[Proposed Budget 2024-25],Budget_Detail[Budget Category],Budget_Summary[[#This Row],[Budget Category]],Budget_Detail[Personnel Expense?],"Yes")</f>
        <v>0</v>
      </c>
      <c r="D15" s="153">
        <f>SUMIFS(Budget_Detail[Proposed Budget 2024-25],Budget_Detail[Budget Category],Budget_Summary[[#This Row],[Budget Category]],Budget_Detail[Personnel Expense?],"&lt;&gt;Yes")</f>
        <v>0</v>
      </c>
      <c r="E15" s="205">
        <f>SUMIF(Budget_Detail[Budget Category],Budget_Summary[[#This Row],[Budget Category]],Budget_Detail[Proposed Budget 2024-25])</f>
        <v>0</v>
      </c>
      <c r="F15" s="210" t="str">
        <f>IF(SUMIF(Budget_Detail[Budget Category],Budget_Summary[[#This Row],[Budget Category]],Budget_Detail['# of FTE 2024-25])=0,"-",SUMIF(Budget_Detail[Budget Category],Budget_Summary[[#This Row],[Budget Category]],Budget_Detail['# of FTE 2024-25]))</f>
        <v>-</v>
      </c>
      <c r="G15" s="152">
        <f>SUMIFS(Budget_Detail[Proposed Budget 2025-26],Budget_Detail[Budget Category],Budget_Summary[[#This Row],[Budget Category]],Budget_Detail[Personnel Expense?],"Yes")</f>
        <v>0</v>
      </c>
      <c r="H15" s="153">
        <f>SUMIFS(Budget_Detail[Proposed Budget 2025-26],Budget_Detail[Budget Category],Budget_Summary[[#This Row],[Budget Category]],Budget_Detail[Personnel Expense?],"&lt;&gt;Yes")</f>
        <v>0</v>
      </c>
      <c r="I15" s="205">
        <f>SUMIF(Budget_Detail[Budget Category],Budget_Summary[[#This Row],[Budget Category]],Budget_Detail[Proposed Budget 2025-26])</f>
        <v>0</v>
      </c>
      <c r="J15" s="210" t="str">
        <f>IF(SUMIF(Budget_Detail[Budget Category],Budget_Summary[[#This Row],[Budget Category]],Budget_Detail['# of FTE 2025-26])=0,"-",SUMIF(Budget_Detail[Budget Category],Budget_Summary[[#This Row],[Budget Category]],Budget_Detail['# of FTE 2025-26]))</f>
        <v>-</v>
      </c>
      <c r="K15" s="152">
        <f>SUMIFS(Budget_Detail[Total Proposed Budget],Budget_Detail[Budget Category],Budget_Summary[[#This Row],[Budget Category]],Budget_Detail[Personnel Expense?],"Yes")</f>
        <v>0</v>
      </c>
      <c r="L15" s="153">
        <f>SUMIFS(Budget_Detail[Total Proposed Budget],Budget_Detail[Budget Category],Budget_Summary[[#This Row],[Budget Category]],Budget_Detail[Personnel Expense?],"&lt;&gt;Yes")</f>
        <v>0</v>
      </c>
      <c r="M15" s="154">
        <f>SUMIF(Budget_Detail[Budget Category],Budget_Summary[[#This Row],[Budget Category]],Budget_Detail[Total Proposed Budget])</f>
        <v>0</v>
      </c>
      <c r="N15" s="151" t="str">
        <f>IF(SUMIF(Budget_Detail[Budget Category],Budget_Summary[[#This Row],[Budget Category]],Budget_Detail[Total FTE])=0,"-",SUMIF(Budget_Detail[Budget Category],Budget_Summary[[#This Row],[Budget Category]],Budget_Detail[Total FTE]))</f>
        <v>-</v>
      </c>
    </row>
    <row r="16" spans="1:14" x14ac:dyDescent="0.25">
      <c r="A16" s="1" t="s">
        <v>0</v>
      </c>
      <c r="B16" s="98" t="s">
        <v>211</v>
      </c>
      <c r="C16" s="152">
        <f>SUMIFS(Budget_Detail[Proposed Budget 2024-25],Budget_Detail[Budget Category],Budget_Summary[[#This Row],[Budget Category]],Budget_Detail[Personnel Expense?],"Yes")</f>
        <v>0</v>
      </c>
      <c r="D16" s="153">
        <f>SUMIFS(Budget_Detail[Proposed Budget 2024-25],Budget_Detail[Budget Category],Budget_Summary[[#This Row],[Budget Category]],Budget_Detail[Personnel Expense?],"&lt;&gt;Yes")</f>
        <v>0</v>
      </c>
      <c r="E16" s="205">
        <f>SUMIF(Budget_Detail[Budget Category],Budget_Summary[[#This Row],[Budget Category]],Budget_Detail[Proposed Budget 2024-25])</f>
        <v>0</v>
      </c>
      <c r="F16" s="210" t="str">
        <f>IF(SUMIF(Budget_Detail[Budget Category],Budget_Summary[[#This Row],[Budget Category]],Budget_Detail['# of FTE 2024-25])=0,"-",SUMIF(Budget_Detail[Budget Category],Budget_Summary[[#This Row],[Budget Category]],Budget_Detail['# of FTE 2024-25]))</f>
        <v>-</v>
      </c>
      <c r="G16" s="152">
        <f>SUMIFS(Budget_Detail[Proposed Budget 2025-26],Budget_Detail[Budget Category],Budget_Summary[[#This Row],[Budget Category]],Budget_Detail[Personnel Expense?],"Yes")</f>
        <v>0</v>
      </c>
      <c r="H16" s="153">
        <f>SUMIFS(Budget_Detail[Proposed Budget 2025-26],Budget_Detail[Budget Category],Budget_Summary[[#This Row],[Budget Category]],Budget_Detail[Personnel Expense?],"&lt;&gt;Yes")</f>
        <v>0</v>
      </c>
      <c r="I16" s="205">
        <f>SUMIF(Budget_Detail[Budget Category],Budget_Summary[[#This Row],[Budget Category]],Budget_Detail[Proposed Budget 2025-26])</f>
        <v>0</v>
      </c>
      <c r="J16" s="210" t="str">
        <f>IF(SUMIF(Budget_Detail[Budget Category],Budget_Summary[[#This Row],[Budget Category]],Budget_Detail['# of FTE 2025-26])=0,"-",SUMIF(Budget_Detail[Budget Category],Budget_Summary[[#This Row],[Budget Category]],Budget_Detail['# of FTE 2025-26]))</f>
        <v>-</v>
      </c>
      <c r="K16" s="152">
        <f>SUMIFS(Budget_Detail[Total Proposed Budget],Budget_Detail[Budget Category],Budget_Summary[[#This Row],[Budget Category]],Budget_Detail[Personnel Expense?],"Yes")</f>
        <v>0</v>
      </c>
      <c r="L16" s="153">
        <f>SUMIFS(Budget_Detail[Total Proposed Budget],Budget_Detail[Budget Category],Budget_Summary[[#This Row],[Budget Category]],Budget_Detail[Personnel Expense?],"&lt;&gt;Yes")</f>
        <v>0</v>
      </c>
      <c r="M16" s="154">
        <f>SUMIF(Budget_Detail[Budget Category],Budget_Summary[[#This Row],[Budget Category]],Budget_Detail[Total Proposed Budget])</f>
        <v>0</v>
      </c>
      <c r="N16" s="151" t="str">
        <f>IF(SUMIF(Budget_Detail[Budget Category],Budget_Summary[[#This Row],[Budget Category]],Budget_Detail[Total FTE])=0,"-",SUMIF(Budget_Detail[Budget Category],Budget_Summary[[#This Row],[Budget Category]],Budget_Detail[Total FTE]))</f>
        <v>-</v>
      </c>
    </row>
    <row r="17" spans="1:14" x14ac:dyDescent="0.25">
      <c r="B17" s="99" t="s">
        <v>487</v>
      </c>
      <c r="C17" s="155">
        <f>SUMIFS(Budget_Detail[Proposed Budget 2024-25],Budget_Detail[Budget Category],Budget_Summary[[#This Row],[Budget Category]],Budget_Detail[Personnel Expense?],"Yes")</f>
        <v>0</v>
      </c>
      <c r="D17" s="156">
        <f>SUMIFS(Budget_Detail[Proposed Budget 2024-25],Budget_Detail[Budget Category],Budget_Summary[[#This Row],[Budget Category]],Budget_Detail[Personnel Expense?],"&lt;&gt;Yes")</f>
        <v>0</v>
      </c>
      <c r="E17" s="205">
        <f>SUMIF(Budget_Detail[Budget Category],Budget_Summary[[#This Row],[Budget Category]],Budget_Detail[Proposed Budget 2024-25])</f>
        <v>0</v>
      </c>
      <c r="F17" s="210" t="str">
        <f>IF(SUMIF(Budget_Detail[Budget Category],Budget_Summary[[#This Row],[Budget Category]],Budget_Detail['# of FTE 2024-25])=0,"-",SUMIF(Budget_Detail[Budget Category],Budget_Summary[[#This Row],[Budget Category]],Budget_Detail['# of FTE 2024-25]))</f>
        <v>-</v>
      </c>
      <c r="G17" s="155">
        <f>SUMIFS(Budget_Detail[Proposed Budget 2025-26],Budget_Detail[Budget Category],Budget_Summary[[#This Row],[Budget Category]],Budget_Detail[Personnel Expense?],"Yes")</f>
        <v>0</v>
      </c>
      <c r="H17" s="156">
        <f>SUMIFS(Budget_Detail[Proposed Budget 2025-26],Budget_Detail[Budget Category],Budget_Summary[[#This Row],[Budget Category]],Budget_Detail[Personnel Expense?],"&lt;&gt;Yes")</f>
        <v>0</v>
      </c>
      <c r="I17" s="205">
        <f>SUMIF(Budget_Detail[Budget Category],Budget_Summary[[#This Row],[Budget Category]],Budget_Detail[Proposed Budget 2025-26])</f>
        <v>0</v>
      </c>
      <c r="J17" s="210" t="str">
        <f>IF(SUMIF(Budget_Detail[Budget Category],Budget_Summary[[#This Row],[Budget Category]],Budget_Detail['# of FTE 2025-26])=0,"-",SUMIF(Budget_Detail[Budget Category],Budget_Summary[[#This Row],[Budget Category]],Budget_Detail['# of FTE 2025-26]))</f>
        <v>-</v>
      </c>
      <c r="K17" s="155">
        <f>SUMIFS(Budget_Detail[Total Proposed Budget],Budget_Detail[Budget Category],Budget_Summary[[#This Row],[Budget Category]],Budget_Detail[Personnel Expense?],"Yes")</f>
        <v>0</v>
      </c>
      <c r="L17" s="156">
        <f>SUMIFS(Budget_Detail[Total Proposed Budget],Budget_Detail[Budget Category],Budget_Summary[[#This Row],[Budget Category]],Budget_Detail[Personnel Expense?],"&lt;&gt;Yes")</f>
        <v>0</v>
      </c>
      <c r="M17" s="154">
        <f>SUMIF(Budget_Detail[Budget Category],Budget_Summary[[#This Row],[Budget Category]],Budget_Detail[Total Proposed Budget])</f>
        <v>0</v>
      </c>
      <c r="N17" s="151" t="str">
        <f>IF(SUMIF(Budget_Detail[Budget Category],Budget_Summary[[#This Row],[Budget Category]],Budget_Detail[Total FTE])=0,"-",SUMIF(Budget_Detail[Budget Category],Budget_Summary[[#This Row],[Budget Category]],Budget_Detail[Total FTE]))</f>
        <v>-</v>
      </c>
    </row>
    <row r="18" spans="1:14" x14ac:dyDescent="0.25">
      <c r="B18" s="99" t="s">
        <v>492</v>
      </c>
      <c r="C18" s="155">
        <f>SUMIFS(Budget_Detail[Proposed Budget 2024-25],Budget_Detail[Budget Category],Budget_Summary[[#This Row],[Budget Category]],Budget_Detail[Personnel Expense?],"Yes")</f>
        <v>0</v>
      </c>
      <c r="D18" s="156">
        <f>SUMIFS(Budget_Detail[Proposed Budget 2024-25],Budget_Detail[Budget Category],Budget_Summary[[#This Row],[Budget Category]],Budget_Detail[Personnel Expense?],"&lt;&gt;Yes")</f>
        <v>0</v>
      </c>
      <c r="E18" s="205">
        <f>SUMIF(Budget_Detail[Budget Category],Budget_Summary[[#This Row],[Budget Category]],Budget_Detail[Proposed Budget 2024-25])</f>
        <v>0</v>
      </c>
      <c r="F18" s="210" t="str">
        <f>IF(SUMIF(Budget_Detail[Budget Category],Budget_Summary[[#This Row],[Budget Category]],Budget_Detail['# of FTE 2024-25])=0,"-",SUMIF(Budget_Detail[Budget Category],Budget_Summary[[#This Row],[Budget Category]],Budget_Detail['# of FTE 2024-25]))</f>
        <v>-</v>
      </c>
      <c r="G18" s="155">
        <f>SUMIFS(Budget_Detail[Proposed Budget 2025-26],Budget_Detail[Budget Category],Budget_Summary[[#This Row],[Budget Category]],Budget_Detail[Personnel Expense?],"Yes")</f>
        <v>0</v>
      </c>
      <c r="H18" s="156">
        <f>SUMIFS(Budget_Detail[Proposed Budget 2025-26],Budget_Detail[Budget Category],Budget_Summary[[#This Row],[Budget Category]],Budget_Detail[Personnel Expense?],"&lt;&gt;Yes")</f>
        <v>0</v>
      </c>
      <c r="I18" s="205">
        <f>SUMIF(Budget_Detail[Budget Category],Budget_Summary[[#This Row],[Budget Category]],Budget_Detail[Proposed Budget 2025-26])</f>
        <v>0</v>
      </c>
      <c r="J18" s="210" t="str">
        <f>IF(SUMIF(Budget_Detail[Budget Category],Budget_Summary[[#This Row],[Budget Category]],Budget_Detail['# of FTE 2025-26])=0,"-",SUMIF(Budget_Detail[Budget Category],Budget_Summary[[#This Row],[Budget Category]],Budget_Detail['# of FTE 2025-26]))</f>
        <v>-</v>
      </c>
      <c r="K18" s="155">
        <f>SUMIFS(Budget_Detail[Total Proposed Budget],Budget_Detail[Budget Category],Budget_Summary[[#This Row],[Budget Category]],Budget_Detail[Personnel Expense?],"Yes")</f>
        <v>0</v>
      </c>
      <c r="L18" s="156">
        <f>SUMIFS(Budget_Detail[Total Proposed Budget],Budget_Detail[Budget Category],Budget_Summary[[#This Row],[Budget Category]],Budget_Detail[Personnel Expense?],"&lt;&gt;Yes")</f>
        <v>0</v>
      </c>
      <c r="M18" s="154">
        <f>SUMIF(Budget_Detail[Budget Category],Budget_Summary[[#This Row],[Budget Category]],Budget_Detail[Total Proposed Budget])</f>
        <v>0</v>
      </c>
      <c r="N18" s="151" t="str">
        <f>IF(SUMIF(Budget_Detail[Budget Category],Budget_Summary[[#This Row],[Budget Category]],Budget_Detail[Total FTE])=0,"-",SUMIF(Budget_Detail[Budget Category],Budget_Summary[[#This Row],[Budget Category]],Budget_Detail[Total FTE]))</f>
        <v>-</v>
      </c>
    </row>
    <row r="19" spans="1:14" x14ac:dyDescent="0.25">
      <c r="B19" s="99" t="s">
        <v>493</v>
      </c>
      <c r="C19" s="155">
        <f>SUMIFS(Budget_Detail[Proposed Budget 2024-25],Budget_Detail[Budget Category],Budget_Summary[[#This Row],[Budget Category]],Budget_Detail[Personnel Expense?],"Yes")</f>
        <v>0</v>
      </c>
      <c r="D19" s="156">
        <f>SUMIFS(Budget_Detail[Proposed Budget 2024-25],Budget_Detail[Budget Category],Budget_Summary[[#This Row],[Budget Category]],Budget_Detail[Personnel Expense?],"&lt;&gt;Yes")</f>
        <v>0</v>
      </c>
      <c r="E19" s="205">
        <f>SUMIF(Budget_Detail[Budget Category],Budget_Summary[[#This Row],[Budget Category]],Budget_Detail[Proposed Budget 2024-25])</f>
        <v>0</v>
      </c>
      <c r="F19" s="210" t="str">
        <f>IF(SUMIF(Budget_Detail[Budget Category],Budget_Summary[[#This Row],[Budget Category]],Budget_Detail['# of FTE 2024-25])=0,"-",SUMIF(Budget_Detail[Budget Category],Budget_Summary[[#This Row],[Budget Category]],Budget_Detail['# of FTE 2024-25]))</f>
        <v>-</v>
      </c>
      <c r="G19" s="155">
        <f>SUMIFS(Budget_Detail[Proposed Budget 2025-26],Budget_Detail[Budget Category],Budget_Summary[[#This Row],[Budget Category]],Budget_Detail[Personnel Expense?],"Yes")</f>
        <v>0</v>
      </c>
      <c r="H19" s="156">
        <f>SUMIFS(Budget_Detail[Proposed Budget 2025-26],Budget_Detail[Budget Category],Budget_Summary[[#This Row],[Budget Category]],Budget_Detail[Personnel Expense?],"&lt;&gt;Yes")</f>
        <v>0</v>
      </c>
      <c r="I19" s="205">
        <f>SUMIF(Budget_Detail[Budget Category],Budget_Summary[[#This Row],[Budget Category]],Budget_Detail[Proposed Budget 2025-26])</f>
        <v>0</v>
      </c>
      <c r="J19" s="210" t="str">
        <f>IF(SUMIF(Budget_Detail[Budget Category],Budget_Summary[[#This Row],[Budget Category]],Budget_Detail['# of FTE 2025-26])=0,"-",SUMIF(Budget_Detail[Budget Category],Budget_Summary[[#This Row],[Budget Category]],Budget_Detail['# of FTE 2025-26]))</f>
        <v>-</v>
      </c>
      <c r="K19" s="155">
        <f>SUMIFS(Budget_Detail[Total Proposed Budget],Budget_Detail[Budget Category],Budget_Summary[[#This Row],[Budget Category]],Budget_Detail[Personnel Expense?],"Yes")</f>
        <v>0</v>
      </c>
      <c r="L19" s="156">
        <f>SUMIFS(Budget_Detail[Total Proposed Budget],Budget_Detail[Budget Category],Budget_Summary[[#This Row],[Budget Category]],Budget_Detail[Personnel Expense?],"&lt;&gt;Yes")</f>
        <v>0</v>
      </c>
      <c r="M19" s="154">
        <f>SUMIF(Budget_Detail[Budget Category],Budget_Summary[[#This Row],[Budget Category]],Budget_Detail[Total Proposed Budget])</f>
        <v>0</v>
      </c>
      <c r="N19" s="151" t="str">
        <f>IF(SUMIF(Budget_Detail[Budget Category],Budget_Summary[[#This Row],[Budget Category]],Budget_Detail[Total FTE])=0,"-",SUMIF(Budget_Detail[Budget Category],Budget_Summary[[#This Row],[Budget Category]],Budget_Detail[Total FTE]))</f>
        <v>-</v>
      </c>
    </row>
    <row r="20" spans="1:14" x14ac:dyDescent="0.25">
      <c r="B20" s="99" t="s">
        <v>494</v>
      </c>
      <c r="C20" s="155">
        <f>SUMIFS(Budget_Detail[Proposed Budget 2024-25],Budget_Detail[Budget Category],Budget_Summary[[#This Row],[Budget Category]],Budget_Detail[Personnel Expense?],"Yes")</f>
        <v>0</v>
      </c>
      <c r="D20" s="156">
        <f>SUMIFS(Budget_Detail[Proposed Budget 2024-25],Budget_Detail[Budget Category],Budget_Summary[[#This Row],[Budget Category]],Budget_Detail[Personnel Expense?],"&lt;&gt;Yes")</f>
        <v>0</v>
      </c>
      <c r="E20" s="205">
        <f>SUMIF(Budget_Detail[Budget Category],Budget_Summary[[#This Row],[Budget Category]],Budget_Detail[Proposed Budget 2024-25])</f>
        <v>0</v>
      </c>
      <c r="F20" s="210" t="str">
        <f>IF(SUMIF(Budget_Detail[Budget Category],Budget_Summary[[#This Row],[Budget Category]],Budget_Detail['# of FTE 2024-25])=0,"-",SUMIF(Budget_Detail[Budget Category],Budget_Summary[[#This Row],[Budget Category]],Budget_Detail['# of FTE 2024-25]))</f>
        <v>-</v>
      </c>
      <c r="G20" s="155">
        <f>SUMIFS(Budget_Detail[Proposed Budget 2025-26],Budget_Detail[Budget Category],Budget_Summary[[#This Row],[Budget Category]],Budget_Detail[Personnel Expense?],"Yes")</f>
        <v>0</v>
      </c>
      <c r="H20" s="156">
        <f>SUMIFS(Budget_Detail[Proposed Budget 2025-26],Budget_Detail[Budget Category],Budget_Summary[[#This Row],[Budget Category]],Budget_Detail[Personnel Expense?],"&lt;&gt;Yes")</f>
        <v>0</v>
      </c>
      <c r="I20" s="205">
        <f>SUMIF(Budget_Detail[Budget Category],Budget_Summary[[#This Row],[Budget Category]],Budget_Detail[Proposed Budget 2025-26])</f>
        <v>0</v>
      </c>
      <c r="J20" s="210" t="str">
        <f>IF(SUMIF(Budget_Detail[Budget Category],Budget_Summary[[#This Row],[Budget Category]],Budget_Detail['# of FTE 2025-26])=0,"-",SUMIF(Budget_Detail[Budget Category],Budget_Summary[[#This Row],[Budget Category]],Budget_Detail['# of FTE 2025-26]))</f>
        <v>-</v>
      </c>
      <c r="K20" s="155">
        <f>SUMIFS(Budget_Detail[Total Proposed Budget],Budget_Detail[Budget Category],Budget_Summary[[#This Row],[Budget Category]],Budget_Detail[Personnel Expense?],"Yes")</f>
        <v>0</v>
      </c>
      <c r="L20" s="156">
        <f>SUMIFS(Budget_Detail[Total Proposed Budget],Budget_Detail[Budget Category],Budget_Summary[[#This Row],[Budget Category]],Budget_Detail[Personnel Expense?],"&lt;&gt;Yes")</f>
        <v>0</v>
      </c>
      <c r="M20" s="154">
        <f>SUMIF(Budget_Detail[Budget Category],Budget_Summary[[#This Row],[Budget Category]],Budget_Detail[Total Proposed Budget])</f>
        <v>0</v>
      </c>
      <c r="N20" s="151" t="str">
        <f>IF(SUMIF(Budget_Detail[Budget Category],Budget_Summary[[#This Row],[Budget Category]],Budget_Detail[Total FTE])=0,"-",SUMIF(Budget_Detail[Budget Category],Budget_Summary[[#This Row],[Budget Category]],Budget_Detail[Total FTE]))</f>
        <v>-</v>
      </c>
    </row>
    <row r="21" spans="1:14" x14ac:dyDescent="0.25">
      <c r="A21" s="1" t="s">
        <v>0</v>
      </c>
      <c r="B21" s="165" t="s">
        <v>474</v>
      </c>
      <c r="C21" s="161">
        <f>SUMIFS(Budget_Detail[Proposed Budget 2024-25],Budget_Detail[Budget Category],Budget_Summary[[#This Row],[Budget Category]],Budget_Detail[Personnel Expense?],"Yes")</f>
        <v>0</v>
      </c>
      <c r="D21" s="162">
        <f>SUMIFS(Budget_Detail[Proposed Budget 2024-25],Budget_Detail[Budget Category],Budget_Summary[[#This Row],[Budget Category]],Budget_Detail[Personnel Expense?],"&lt;&gt;Yes")</f>
        <v>0</v>
      </c>
      <c r="E21" s="207">
        <f>SUMIF(Budget_Detail[Budget Category],Budget_Summary[[#This Row],[Budget Category]],Budget_Detail[Proposed Budget 2024-25])</f>
        <v>0</v>
      </c>
      <c r="F21" s="212" t="str">
        <f>IF(SUMIF(Budget_Detail[Budget Category],Budget_Summary[[#This Row],[Budget Category]],Budget_Detail['# of FTE 2024-25])=0,"-",SUMIF(Budget_Detail[Budget Category],Budget_Summary[[#This Row],[Budget Category]],Budget_Detail['# of FTE 2024-25]))</f>
        <v>-</v>
      </c>
      <c r="G21" s="161">
        <f>SUMIFS(Budget_Detail[Proposed Budget 2025-26],Budget_Detail[Budget Category],Budget_Summary[[#This Row],[Budget Category]],Budget_Detail[Personnel Expense?],"Yes")</f>
        <v>0</v>
      </c>
      <c r="H21" s="162">
        <f>SUMIFS(Budget_Detail[Proposed Budget 2025-26],Budget_Detail[Budget Category],Budget_Summary[[#This Row],[Budget Category]],Budget_Detail[Personnel Expense?],"&lt;&gt;Yes")</f>
        <v>0</v>
      </c>
      <c r="I21" s="207">
        <f>SUMIF(Budget_Detail[Budget Category],Budget_Summary[[#This Row],[Budget Category]],Budget_Detail[Proposed Budget 2025-26])</f>
        <v>0</v>
      </c>
      <c r="J21" s="212" t="str">
        <f>IF(SUMIF(Budget_Detail[Budget Category],Budget_Summary[[#This Row],[Budget Category]],Budget_Detail['# of FTE 2025-26])=0,"-",SUMIF(Budget_Detail[Budget Category],Budget_Summary[[#This Row],[Budget Category]],Budget_Detail['# of FTE 2025-26]))</f>
        <v>-</v>
      </c>
      <c r="K21" s="161">
        <f>SUMIFS(Budget_Detail[Total Proposed Budget],Budget_Detail[Budget Category],Budget_Summary[[#This Row],[Budget Category]],Budget_Detail[Personnel Expense?],"Yes")</f>
        <v>0</v>
      </c>
      <c r="L21" s="162">
        <f>SUMIFS(Budget_Detail[Total Proposed Budget],Budget_Detail[Budget Category],Budget_Summary[[#This Row],[Budget Category]],Budget_Detail[Personnel Expense?],"&lt;&gt;Yes")</f>
        <v>0</v>
      </c>
      <c r="M21" s="166">
        <f>SUMIF(Budget_Detail[Budget Category],Budget_Summary[[#This Row],[Budget Category]],Budget_Detail[Total Proposed Budget])</f>
        <v>0</v>
      </c>
      <c r="N21" s="167" t="str">
        <f>IF(SUMIF(Budget_Detail[Budget Category],Budget_Summary[[#This Row],[Budget Category]],Budget_Detail[Total FTE])=0,"-",SUMIF(Budget_Detail[Budget Category],Budget_Summary[[#This Row],[Budget Category]],Budget_Detail[Total FTE]))</f>
        <v>-</v>
      </c>
    </row>
    <row r="22" spans="1:14" x14ac:dyDescent="0.25">
      <c r="A22" s="1" t="s">
        <v>0</v>
      </c>
      <c r="B22" s="168" t="str">
        <f>IF(ROUND(SUM($C$22:$E$22),2)=0,"Uncategorized","*Uncategorized")</f>
        <v>Uncategorized</v>
      </c>
      <c r="C22" s="163">
        <f>SUMIFS(Budget_Detail[Proposed Budget 2024-25],Budget_Detail[Budget Category],"",Budget_Detail[Personnel Expense?],"Yes")+SUMIFS(Budget_Detail[Proposed Budget 2024-25],Budget_Detail[Budget Category],"(select)",Budget_Detail[Personnel Expense?],"Yes")</f>
        <v>0</v>
      </c>
      <c r="D22" s="164">
        <f>SUMIFS(Budget_Detail[Proposed Budget 2024-25],Budget_Detail[Budget Category],"",Budget_Detail[Personnel Expense?],"&lt;&gt;Yes")+SUMIFS(Budget_Detail[Proposed Budget 2024-25],Budget_Detail[Budget Category],"(select)",Budget_Detail[Personnel Expense?],"&lt;&gt;Yes")</f>
        <v>0</v>
      </c>
      <c r="E22" s="169">
        <f>SUMIF(Budget_Detail[Budget Category],"",Budget_Detail[Proposed Budget 2024-25])+SUMIF(Budget_Detail[Budget Category],"(select)",Budget_Detail[Proposed Budget 2024-25])</f>
        <v>0</v>
      </c>
      <c r="F22" s="213" t="str">
        <f>IF(SUM(Budget_Detail['# of FTE 2024-25])-SUM('Budget Summary'!$F$6:$F$21)=0,"-",SUM(Budget_Detail['# of FTE 2024-25])-SUM('Budget Summary'!$F$6:$F$21))</f>
        <v>-</v>
      </c>
      <c r="G22" s="163">
        <f>SUMIFS(Budget_Detail[Proposed Budget 2025-26],Budget_Detail[Budget Category],"",Budget_Detail[Personnel Expense?],"Yes")+SUMIFS(Budget_Detail[Proposed Budget 2025-26],Budget_Detail[Budget Category],"(select)",Budget_Detail[Personnel Expense?],"Yes")</f>
        <v>0</v>
      </c>
      <c r="H22" s="164">
        <f>SUMIFS(Budget_Detail[Proposed Budget 2025-26],Budget_Detail[Budget Category],"",Budget_Detail[Personnel Expense?],"&lt;&gt;Yes")+SUMIFS(Budget_Detail[Proposed Budget 2025-26],Budget_Detail[Budget Category],"(select)",Budget_Detail[Personnel Expense?],"&lt;&gt;Yes")</f>
        <v>0</v>
      </c>
      <c r="I22" s="169">
        <f>SUMIF(Budget_Detail[Budget Category],"",Budget_Detail[Proposed Budget 2025-26])+SUMIF(Budget_Detail[Budget Category],"(select)",Budget_Detail[Proposed Budget 2025-26])</f>
        <v>0</v>
      </c>
      <c r="J22" s="213" t="str">
        <f>IF(SUM(Budget_Detail['# of FTE 2025-26])-SUM('Budget Summary'!$J$6:$J$21)=0,"-",SUM(Budget_Detail['# of FTE 2025-26])-SUM('Budget Summary'!$J$6:$J$21))</f>
        <v>-</v>
      </c>
      <c r="K22" s="163">
        <f>SUMIFS(Budget_Detail[Total Proposed Budget],Budget_Detail[Budget Category],"",Budget_Detail[Personnel Expense?],"Yes")+SUMIFS(Budget_Detail[Total Proposed Budget],Budget_Detail[Budget Category],"(select)",Budget_Detail[Personnel Expense?],"Yes")</f>
        <v>0</v>
      </c>
      <c r="L22" s="164">
        <f>SUMIFS(Budget_Detail[Total Proposed Budget],Budget_Detail[Budget Category],"",Budget_Detail[Personnel Expense?],"&lt;&gt;Yes")+SUMIFS(Budget_Detail[Total Proposed Budget],Budget_Detail[Budget Category],"(select)",Budget_Detail[Personnel Expense?],"&lt;&gt;Yes")</f>
        <v>0</v>
      </c>
      <c r="M22" s="169">
        <f>SUMIF(Budget_Detail[Budget Category],"",Budget_Detail[Total Proposed Budget])+SUMIF(Budget_Detail[Budget Category],"(select)",Budget_Detail[Total Proposed Budget])</f>
        <v>0</v>
      </c>
      <c r="N22" s="170" t="str">
        <f>IF(SUMIF(Budget_Detail[Budget Category],"",Budget_Detail[Total FTE])+SUMIF(Budget_Detail[Budget Category],"(select)",Budget_Detail[Total FTE])=0,"-",SUMIF(Budget_Detail[Budget Category],"",Budget_Detail[Total FTE])+SUMIF(Budget_Detail[Budget Category],"(select)",Budget_Detail[Total FTE]))</f>
        <v>-</v>
      </c>
    </row>
    <row r="23" spans="1:14" x14ac:dyDescent="0.25">
      <c r="A23" s="1" t="s">
        <v>0</v>
      </c>
      <c r="B23" s="140" t="s">
        <v>19</v>
      </c>
      <c r="C23" s="146">
        <f>SUM(Budget_Summary[Personnel 
2024-25])</f>
        <v>0</v>
      </c>
      <c r="D23" s="147">
        <f>SUM(Budget_Summary[Non-Personnel 2024-25])</f>
        <v>0</v>
      </c>
      <c r="E23" s="208">
        <f>SUM(Budget_Summary[Total Budget 2024-25])</f>
        <v>0</v>
      </c>
      <c r="F23" s="214" t="str">
        <f>IF(SUM(Budget_Summary[Total FTE 2024-25])=0,"-",SUM(Budget_Summary[Total FTE 2024-25]))</f>
        <v>-</v>
      </c>
      <c r="G23" s="146">
        <f>SUM(Budget_Summary[Personnel
2025-26])</f>
        <v>0</v>
      </c>
      <c r="H23" s="147">
        <f>SUM(Budget_Summary[Non-Personnel 2025-26])</f>
        <v>0</v>
      </c>
      <c r="I23" s="208">
        <f>SUM(Budget_Summary[Total Budget 2025-26])</f>
        <v>0</v>
      </c>
      <c r="J23" s="214" t="str">
        <f>IF(SUM(Budget_Summary[Total FTE 2025-26])=0,"-",SUM(Budget_Summary[Total FTE 2025-26]))</f>
        <v>-</v>
      </c>
      <c r="K23" s="115">
        <f>SUM(Budget_Summary[Grand Total Personnel])</f>
        <v>0</v>
      </c>
      <c r="L23" s="115">
        <f>SUM(Budget_Summary[Grand Total Non-Personnel])</f>
        <v>0</v>
      </c>
      <c r="M23" s="114">
        <f>SUM(Budget_Summary[Grand Total Budget])</f>
        <v>0</v>
      </c>
      <c r="N23" s="116" t="str">
        <f>IF(SUM(Budget_Summary[Grand Total FTE])=0,"-",SUM(Budget_Summary[Grand Total FTE]))</f>
        <v>-</v>
      </c>
    </row>
    <row r="24" spans="1:14" x14ac:dyDescent="0.25">
      <c r="A24" s="1" t="s">
        <v>0</v>
      </c>
    </row>
    <row r="25" spans="1:14" x14ac:dyDescent="0.25">
      <c r="A25" s="1" t="s">
        <v>0</v>
      </c>
      <c r="B25" s="192" t="str">
        <f>IF(ROUND(SUM($C$22:$N$22),2)=0,"","* A Budget Category must be selected for each line item")</f>
        <v/>
      </c>
      <c r="C25" s="192"/>
      <c r="D25" s="192"/>
    </row>
    <row r="28" spans="1:14" x14ac:dyDescent="0.25">
      <c r="H28" s="203"/>
    </row>
    <row r="29" spans="1:14" x14ac:dyDescent="0.25">
      <c r="H29" s="203"/>
    </row>
  </sheetData>
  <sheetProtection sheet="1" objects="1" scenarios="1"/>
  <mergeCells count="3">
    <mergeCell ref="B25:D25"/>
    <mergeCell ref="B4:N4"/>
    <mergeCell ref="B2:F2"/>
  </mergeCells>
  <phoneticPr fontId="60" type="noConversion"/>
  <conditionalFormatting sqref="B22">
    <cfRule type="expression" dxfId="5" priority="19">
      <formula>ROUND(SUM($C$22:$N$22),2)&lt;&gt;0</formula>
    </cfRule>
  </conditionalFormatting>
  <conditionalFormatting sqref="C6:F22">
    <cfRule type="expression" dxfId="4" priority="2">
      <formula>ROUND($E6,2)&lt;&gt;ROUND(($C6+$D6),2)</formula>
    </cfRule>
  </conditionalFormatting>
  <conditionalFormatting sqref="C22:N22">
    <cfRule type="expression" dxfId="3" priority="20">
      <formula>ROUND(C$22,2)&lt;&gt;0</formula>
    </cfRule>
  </conditionalFormatting>
  <conditionalFormatting sqref="G6:H22">
    <cfRule type="expression" dxfId="2" priority="3">
      <formula>ROUND($I6,2)&lt;&gt;ROUND(($G6+$H6),2)</formula>
    </cfRule>
  </conditionalFormatting>
  <conditionalFormatting sqref="K6:M22">
    <cfRule type="expression" dxfId="1" priority="5">
      <formula>ROUND($M6,2)&lt;&gt;ROUND(($K6+$L6),2)</formula>
    </cfRule>
  </conditionalFormatting>
  <conditionalFormatting sqref="I6:J22">
    <cfRule type="expression" dxfId="0" priority="1">
      <formula>ROUND($E6,2)&lt;&gt;ROUND(($C6+$D6),2)</formula>
    </cfRule>
  </conditionalFormatting>
  <printOptions horizontalCentered="1"/>
  <pageMargins left="0.25" right="0.25" top="0.25" bottom="0.25" header="0.3" footer="0.3"/>
  <pageSetup scale="49" fitToHeight="0" orientation="landscape"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D4D4D4"/>
  </sheetPr>
  <dimension ref="A1:F69"/>
  <sheetViews>
    <sheetView showGridLines="0" showRowColHeaders="0" workbookViewId="0">
      <pane ySplit="3" topLeftCell="A4" activePane="bottomLeft" state="frozen"/>
      <selection pane="bottomLeft"/>
    </sheetView>
  </sheetViews>
  <sheetFormatPr defaultRowHeight="15" x14ac:dyDescent="0.25"/>
  <cols>
    <col min="1" max="1" width="2.7109375" customWidth="1"/>
    <col min="2" max="2" width="8.140625" customWidth="1"/>
    <col min="3" max="3" width="58.42578125" bestFit="1" customWidth="1"/>
    <col min="4" max="4" width="5.7109375" customWidth="1"/>
    <col min="5" max="5" width="8.140625" customWidth="1"/>
    <col min="6" max="6" width="51.7109375" bestFit="1" customWidth="1"/>
  </cols>
  <sheetData>
    <row r="1" spans="1:6" x14ac:dyDescent="0.25">
      <c r="A1" s="1" t="s">
        <v>0</v>
      </c>
    </row>
    <row r="2" spans="1:6" ht="18.75" x14ac:dyDescent="0.25">
      <c r="A2" s="1" t="s">
        <v>0</v>
      </c>
      <c r="B2" s="49" t="s">
        <v>20</v>
      </c>
      <c r="C2" s="50"/>
      <c r="E2" s="49" t="s">
        <v>21</v>
      </c>
      <c r="F2" s="50"/>
    </row>
    <row r="3" spans="1:6" ht="15.75" thickBot="1" x14ac:dyDescent="0.3">
      <c r="A3" s="1" t="s">
        <v>0</v>
      </c>
      <c r="B3" s="4" t="s">
        <v>22</v>
      </c>
      <c r="C3" s="5" t="s">
        <v>23</v>
      </c>
      <c r="E3" s="4" t="s">
        <v>22</v>
      </c>
      <c r="F3" s="5" t="s">
        <v>23</v>
      </c>
    </row>
    <row r="4" spans="1:6" x14ac:dyDescent="0.25">
      <c r="B4" s="6">
        <v>1111</v>
      </c>
      <c r="C4" s="7" t="s">
        <v>24</v>
      </c>
      <c r="E4" s="6">
        <v>111</v>
      </c>
      <c r="F4" s="7" t="s">
        <v>25</v>
      </c>
    </row>
    <row r="5" spans="1:6" x14ac:dyDescent="0.25">
      <c r="B5" s="8">
        <v>1113</v>
      </c>
      <c r="C5" s="9" t="s">
        <v>26</v>
      </c>
      <c r="E5" s="8">
        <v>112</v>
      </c>
      <c r="F5" s="9" t="s">
        <v>27</v>
      </c>
    </row>
    <row r="6" spans="1:6" x14ac:dyDescent="0.25">
      <c r="B6" s="8">
        <v>1121</v>
      </c>
      <c r="C6" s="9" t="s">
        <v>28</v>
      </c>
      <c r="E6" s="8">
        <v>113</v>
      </c>
      <c r="F6" s="9" t="s">
        <v>29</v>
      </c>
    </row>
    <row r="7" spans="1:6" x14ac:dyDescent="0.25">
      <c r="B7" s="8">
        <v>1122</v>
      </c>
      <c r="C7" s="9" t="s">
        <v>30</v>
      </c>
      <c r="E7" s="8">
        <v>114</v>
      </c>
      <c r="F7" s="9" t="s">
        <v>31</v>
      </c>
    </row>
    <row r="8" spans="1:6" x14ac:dyDescent="0.25">
      <c r="B8" s="8">
        <v>1131</v>
      </c>
      <c r="C8" s="9" t="s">
        <v>32</v>
      </c>
      <c r="E8" s="8">
        <v>115</v>
      </c>
      <c r="F8" s="9" t="s">
        <v>33</v>
      </c>
    </row>
    <row r="9" spans="1:6" x14ac:dyDescent="0.25">
      <c r="B9" s="8">
        <v>1132</v>
      </c>
      <c r="C9" s="9" t="s">
        <v>34</v>
      </c>
      <c r="E9" s="8">
        <v>116</v>
      </c>
      <c r="F9" s="9" t="s">
        <v>35</v>
      </c>
    </row>
    <row r="10" spans="1:6" x14ac:dyDescent="0.25">
      <c r="B10" s="8">
        <v>1140</v>
      </c>
      <c r="C10" s="9" t="s">
        <v>36</v>
      </c>
      <c r="E10" s="8">
        <v>117</v>
      </c>
      <c r="F10" s="9" t="s">
        <v>37</v>
      </c>
    </row>
    <row r="11" spans="1:6" x14ac:dyDescent="0.25">
      <c r="B11" s="8">
        <v>1210</v>
      </c>
      <c r="C11" s="9" t="s">
        <v>38</v>
      </c>
      <c r="E11" s="8">
        <v>121</v>
      </c>
      <c r="F11" s="9" t="s">
        <v>39</v>
      </c>
    </row>
    <row r="12" spans="1:6" x14ac:dyDescent="0.25">
      <c r="B12" s="8">
        <v>1220</v>
      </c>
      <c r="C12" s="9" t="s">
        <v>40</v>
      </c>
      <c r="E12" s="8">
        <v>122</v>
      </c>
      <c r="F12" s="9" t="s">
        <v>41</v>
      </c>
    </row>
    <row r="13" spans="1:6" x14ac:dyDescent="0.25">
      <c r="B13" s="8">
        <v>1250</v>
      </c>
      <c r="C13" s="9" t="s">
        <v>42</v>
      </c>
      <c r="E13" s="8">
        <v>123</v>
      </c>
      <c r="F13" s="9" t="s">
        <v>43</v>
      </c>
    </row>
    <row r="14" spans="1:6" x14ac:dyDescent="0.25">
      <c r="B14" s="8">
        <v>1260</v>
      </c>
      <c r="C14" s="9" t="s">
        <v>44</v>
      </c>
      <c r="E14" s="8">
        <v>124</v>
      </c>
      <c r="F14" s="9" t="s">
        <v>45</v>
      </c>
    </row>
    <row r="15" spans="1:6" x14ac:dyDescent="0.25">
      <c r="B15" s="8">
        <v>1271</v>
      </c>
      <c r="C15" s="9" t="s">
        <v>46</v>
      </c>
      <c r="E15" s="8">
        <v>130</v>
      </c>
      <c r="F15" s="9" t="s">
        <v>47</v>
      </c>
    </row>
    <row r="16" spans="1:6" x14ac:dyDescent="0.25">
      <c r="B16" s="8">
        <v>1272</v>
      </c>
      <c r="C16" s="9" t="s">
        <v>48</v>
      </c>
      <c r="E16" s="8">
        <v>210</v>
      </c>
      <c r="F16" s="9" t="s">
        <v>49</v>
      </c>
    </row>
    <row r="17" spans="2:6" x14ac:dyDescent="0.25">
      <c r="B17" s="8">
        <v>1280</v>
      </c>
      <c r="C17" s="9" t="s">
        <v>50</v>
      </c>
      <c r="E17" s="8">
        <v>220</v>
      </c>
      <c r="F17" s="9" t="s">
        <v>51</v>
      </c>
    </row>
    <row r="18" spans="2:6" x14ac:dyDescent="0.25">
      <c r="B18" s="8">
        <v>1291</v>
      </c>
      <c r="C18" s="9" t="s">
        <v>52</v>
      </c>
      <c r="E18" s="8">
        <v>230</v>
      </c>
      <c r="F18" s="9" t="s">
        <v>53</v>
      </c>
    </row>
    <row r="19" spans="2:6" x14ac:dyDescent="0.25">
      <c r="B19" s="8">
        <v>1292</v>
      </c>
      <c r="C19" s="9" t="s">
        <v>54</v>
      </c>
      <c r="E19" s="8">
        <v>240</v>
      </c>
      <c r="F19" s="9" t="s">
        <v>55</v>
      </c>
    </row>
    <row r="20" spans="2:6" x14ac:dyDescent="0.25">
      <c r="B20" s="8">
        <v>1293</v>
      </c>
      <c r="C20" s="9" t="s">
        <v>56</v>
      </c>
      <c r="E20" s="8">
        <v>270</v>
      </c>
      <c r="F20" s="9" t="s">
        <v>57</v>
      </c>
    </row>
    <row r="21" spans="2:6" x14ac:dyDescent="0.25">
      <c r="B21" s="8">
        <v>1294</v>
      </c>
      <c r="C21" s="9" t="s">
        <v>58</v>
      </c>
      <c r="E21" s="8">
        <v>310</v>
      </c>
      <c r="F21" s="9" t="s">
        <v>59</v>
      </c>
    </row>
    <row r="22" spans="2:6" x14ac:dyDescent="0.25">
      <c r="B22" s="8">
        <v>1295</v>
      </c>
      <c r="C22" s="9" t="s">
        <v>60</v>
      </c>
      <c r="E22" s="8">
        <v>320</v>
      </c>
      <c r="F22" s="9" t="s">
        <v>61</v>
      </c>
    </row>
    <row r="23" spans="2:6" x14ac:dyDescent="0.25">
      <c r="B23" s="8">
        <v>1299</v>
      </c>
      <c r="C23" s="9" t="s">
        <v>62</v>
      </c>
      <c r="E23" s="8">
        <v>330</v>
      </c>
      <c r="F23" s="9" t="s">
        <v>63</v>
      </c>
    </row>
    <row r="24" spans="2:6" x14ac:dyDescent="0.25">
      <c r="B24" s="8">
        <v>1300</v>
      </c>
      <c r="C24" s="9" t="s">
        <v>64</v>
      </c>
      <c r="E24" s="8">
        <v>340</v>
      </c>
      <c r="F24" s="9" t="s">
        <v>65</v>
      </c>
    </row>
    <row r="25" spans="2:6" x14ac:dyDescent="0.25">
      <c r="B25" s="8">
        <v>1400</v>
      </c>
      <c r="C25" s="9" t="s">
        <v>66</v>
      </c>
      <c r="E25" s="8">
        <v>350</v>
      </c>
      <c r="F25" s="9" t="s">
        <v>67</v>
      </c>
    </row>
    <row r="26" spans="2:6" x14ac:dyDescent="0.25">
      <c r="B26" s="8">
        <v>2110</v>
      </c>
      <c r="C26" s="9" t="s">
        <v>68</v>
      </c>
      <c r="E26" s="8">
        <v>360</v>
      </c>
      <c r="F26" s="9" t="s">
        <v>69</v>
      </c>
    </row>
    <row r="27" spans="2:6" x14ac:dyDescent="0.25">
      <c r="B27" s="8">
        <v>2120</v>
      </c>
      <c r="C27" s="9" t="s">
        <v>70</v>
      </c>
      <c r="E27" s="8">
        <v>371</v>
      </c>
      <c r="F27" s="9" t="s">
        <v>71</v>
      </c>
    </row>
    <row r="28" spans="2:6" x14ac:dyDescent="0.25">
      <c r="B28" s="8">
        <v>2130</v>
      </c>
      <c r="C28" s="9" t="s">
        <v>72</v>
      </c>
      <c r="E28" s="8">
        <v>372</v>
      </c>
      <c r="F28" s="9" t="s">
        <v>73</v>
      </c>
    </row>
    <row r="29" spans="2:6" x14ac:dyDescent="0.25">
      <c r="B29" s="8">
        <v>2140</v>
      </c>
      <c r="C29" s="9" t="s">
        <v>74</v>
      </c>
      <c r="E29" s="8">
        <v>373</v>
      </c>
      <c r="F29" s="9" t="s">
        <v>75</v>
      </c>
    </row>
    <row r="30" spans="2:6" x14ac:dyDescent="0.25">
      <c r="B30" s="8">
        <v>2150</v>
      </c>
      <c r="C30" s="9" t="s">
        <v>76</v>
      </c>
      <c r="E30" s="8">
        <v>374</v>
      </c>
      <c r="F30" s="9" t="s">
        <v>77</v>
      </c>
    </row>
    <row r="31" spans="2:6" x14ac:dyDescent="0.25">
      <c r="B31" s="8">
        <v>2160</v>
      </c>
      <c r="C31" s="9" t="s">
        <v>78</v>
      </c>
      <c r="E31" s="8">
        <v>380</v>
      </c>
      <c r="F31" s="9" t="s">
        <v>79</v>
      </c>
    </row>
    <row r="32" spans="2:6" x14ac:dyDescent="0.25">
      <c r="B32" s="8">
        <v>2190</v>
      </c>
      <c r="C32" s="9" t="s">
        <v>80</v>
      </c>
      <c r="E32" s="8">
        <v>390</v>
      </c>
      <c r="F32" s="9" t="s">
        <v>81</v>
      </c>
    </row>
    <row r="33" spans="2:6" x14ac:dyDescent="0.25">
      <c r="B33" s="8">
        <v>2210</v>
      </c>
      <c r="C33" s="9" t="s">
        <v>82</v>
      </c>
      <c r="E33" s="8">
        <v>410</v>
      </c>
      <c r="F33" s="9" t="s">
        <v>83</v>
      </c>
    </row>
    <row r="34" spans="2:6" x14ac:dyDescent="0.25">
      <c r="B34" s="8">
        <v>2220</v>
      </c>
      <c r="C34" s="9" t="s">
        <v>84</v>
      </c>
      <c r="E34" s="8">
        <v>420</v>
      </c>
      <c r="F34" s="9" t="s">
        <v>85</v>
      </c>
    </row>
    <row r="35" spans="2:6" x14ac:dyDescent="0.25">
      <c r="B35" s="8">
        <v>2230</v>
      </c>
      <c r="C35" s="9" t="s">
        <v>86</v>
      </c>
      <c r="E35" s="8">
        <v>430</v>
      </c>
      <c r="F35" s="9" t="s">
        <v>87</v>
      </c>
    </row>
    <row r="36" spans="2:6" x14ac:dyDescent="0.25">
      <c r="B36" s="8">
        <v>2240</v>
      </c>
      <c r="C36" s="9" t="s">
        <v>88</v>
      </c>
      <c r="E36" s="8">
        <v>440</v>
      </c>
      <c r="F36" s="9" t="s">
        <v>89</v>
      </c>
    </row>
    <row r="37" spans="2:6" x14ac:dyDescent="0.25">
      <c r="B37" s="8">
        <v>2310</v>
      </c>
      <c r="C37" s="9" t="s">
        <v>90</v>
      </c>
      <c r="E37" s="8">
        <v>450</v>
      </c>
      <c r="F37" s="9" t="s">
        <v>91</v>
      </c>
    </row>
    <row r="38" spans="2:6" x14ac:dyDescent="0.25">
      <c r="B38" s="8">
        <v>2320</v>
      </c>
      <c r="C38" s="9" t="s">
        <v>92</v>
      </c>
      <c r="E38" s="8">
        <v>460</v>
      </c>
      <c r="F38" s="9" t="s">
        <v>93</v>
      </c>
    </row>
    <row r="39" spans="2:6" x14ac:dyDescent="0.25">
      <c r="B39" s="8">
        <v>2410</v>
      </c>
      <c r="C39" s="9" t="s">
        <v>94</v>
      </c>
      <c r="E39" s="8">
        <v>470</v>
      </c>
      <c r="F39" s="9" t="s">
        <v>95</v>
      </c>
    </row>
    <row r="40" spans="2:6" x14ac:dyDescent="0.25">
      <c r="B40" s="8">
        <v>2490</v>
      </c>
      <c r="C40" s="9" t="s">
        <v>96</v>
      </c>
      <c r="E40" s="8">
        <v>480</v>
      </c>
      <c r="F40" s="9" t="s">
        <v>97</v>
      </c>
    </row>
    <row r="41" spans="2:6" x14ac:dyDescent="0.25">
      <c r="B41" s="8">
        <v>2510</v>
      </c>
      <c r="C41" s="9" t="s">
        <v>98</v>
      </c>
      <c r="E41" s="8">
        <v>510</v>
      </c>
      <c r="F41" s="9" t="s">
        <v>99</v>
      </c>
    </row>
    <row r="42" spans="2:6" x14ac:dyDescent="0.25">
      <c r="B42" s="8">
        <v>2520</v>
      </c>
      <c r="C42" s="9" t="s">
        <v>100</v>
      </c>
      <c r="E42" s="8">
        <v>520</v>
      </c>
      <c r="F42" s="9" t="s">
        <v>101</v>
      </c>
    </row>
    <row r="43" spans="2:6" x14ac:dyDescent="0.25">
      <c r="B43" s="8">
        <v>2540</v>
      </c>
      <c r="C43" s="9" t="s">
        <v>102</v>
      </c>
      <c r="E43" s="8">
        <v>530</v>
      </c>
      <c r="F43" s="9" t="s">
        <v>103</v>
      </c>
    </row>
    <row r="44" spans="2:6" x14ac:dyDescent="0.25">
      <c r="B44" s="8">
        <v>2550</v>
      </c>
      <c r="C44" s="9" t="s">
        <v>63</v>
      </c>
      <c r="E44" s="8">
        <v>540</v>
      </c>
      <c r="F44" s="9" t="s">
        <v>104</v>
      </c>
    </row>
    <row r="45" spans="2:6" x14ac:dyDescent="0.25">
      <c r="B45" s="8">
        <v>2570</v>
      </c>
      <c r="C45" s="9" t="s">
        <v>105</v>
      </c>
      <c r="E45" s="8">
        <v>550</v>
      </c>
      <c r="F45" s="9" t="s">
        <v>106</v>
      </c>
    </row>
    <row r="46" spans="2:6" x14ac:dyDescent="0.25">
      <c r="B46" s="8">
        <v>2610</v>
      </c>
      <c r="C46" s="9" t="s">
        <v>107</v>
      </c>
      <c r="E46" s="8">
        <v>562</v>
      </c>
      <c r="F46" s="9" t="s">
        <v>108</v>
      </c>
    </row>
    <row r="47" spans="2:6" x14ac:dyDescent="0.25">
      <c r="B47" s="8">
        <v>2620</v>
      </c>
      <c r="C47" s="9" t="s">
        <v>109</v>
      </c>
      <c r="E47" s="8">
        <v>564</v>
      </c>
      <c r="F47" s="9" t="s">
        <v>110</v>
      </c>
    </row>
    <row r="48" spans="2:6" x14ac:dyDescent="0.25">
      <c r="B48" s="8">
        <v>2630</v>
      </c>
      <c r="C48" s="9" t="s">
        <v>111</v>
      </c>
      <c r="E48" s="8">
        <v>590</v>
      </c>
      <c r="F48" s="9" t="s">
        <v>112</v>
      </c>
    </row>
    <row r="49" spans="2:6" x14ac:dyDescent="0.25">
      <c r="B49" s="8">
        <v>2640</v>
      </c>
      <c r="C49" s="9" t="s">
        <v>113</v>
      </c>
      <c r="E49" s="8">
        <v>610</v>
      </c>
      <c r="F49" s="9" t="s">
        <v>114</v>
      </c>
    </row>
    <row r="50" spans="2:6" x14ac:dyDescent="0.25">
      <c r="B50" s="8">
        <v>2660</v>
      </c>
      <c r="C50" s="9" t="s">
        <v>115</v>
      </c>
      <c r="E50" s="8">
        <v>621</v>
      </c>
      <c r="F50" s="9" t="s">
        <v>116</v>
      </c>
    </row>
    <row r="51" spans="2:6" x14ac:dyDescent="0.25">
      <c r="B51" s="8">
        <v>2670</v>
      </c>
      <c r="C51" s="9" t="s">
        <v>117</v>
      </c>
      <c r="E51" s="8">
        <v>622</v>
      </c>
      <c r="F51" s="9" t="s">
        <v>118</v>
      </c>
    </row>
    <row r="52" spans="2:6" x14ac:dyDescent="0.25">
      <c r="B52" s="8">
        <v>2680</v>
      </c>
      <c r="C52" s="9" t="s">
        <v>119</v>
      </c>
      <c r="E52" s="8">
        <v>630</v>
      </c>
      <c r="F52" s="9" t="s">
        <v>120</v>
      </c>
    </row>
    <row r="53" spans="2:6" x14ac:dyDescent="0.25">
      <c r="B53" s="8">
        <v>2690</v>
      </c>
      <c r="C53" s="9" t="s">
        <v>121</v>
      </c>
      <c r="E53" s="8">
        <v>640</v>
      </c>
      <c r="F53" s="9" t="s">
        <v>122</v>
      </c>
    </row>
    <row r="54" spans="2:6" x14ac:dyDescent="0.25">
      <c r="B54" s="8">
        <v>2700</v>
      </c>
      <c r="C54" s="9" t="s">
        <v>123</v>
      </c>
      <c r="E54" s="8">
        <v>650</v>
      </c>
      <c r="F54" s="9" t="s">
        <v>124</v>
      </c>
    </row>
    <row r="55" spans="2:6" x14ac:dyDescent="0.25">
      <c r="B55" s="8">
        <v>3100</v>
      </c>
      <c r="C55" s="9" t="s">
        <v>125</v>
      </c>
      <c r="E55" s="8">
        <v>660</v>
      </c>
      <c r="F55" s="9" t="s">
        <v>126</v>
      </c>
    </row>
    <row r="56" spans="2:6" x14ac:dyDescent="0.25">
      <c r="B56" s="8">
        <v>3200</v>
      </c>
      <c r="C56" s="9" t="s">
        <v>127</v>
      </c>
      <c r="E56" s="8">
        <v>670</v>
      </c>
      <c r="F56" s="9" t="s">
        <v>128</v>
      </c>
    </row>
    <row r="57" spans="2:6" x14ac:dyDescent="0.25">
      <c r="B57" s="8">
        <v>3300</v>
      </c>
      <c r="C57" s="9" t="s">
        <v>129</v>
      </c>
      <c r="E57" s="8">
        <v>680</v>
      </c>
      <c r="F57" s="9" t="s">
        <v>130</v>
      </c>
    </row>
    <row r="58" spans="2:6" x14ac:dyDescent="0.25">
      <c r="B58" s="8">
        <v>3500</v>
      </c>
      <c r="C58" s="9" t="s">
        <v>131</v>
      </c>
      <c r="E58" s="8">
        <v>690</v>
      </c>
      <c r="F58" s="9" t="s">
        <v>132</v>
      </c>
    </row>
    <row r="59" spans="2:6" x14ac:dyDescent="0.25">
      <c r="B59" s="8">
        <v>4110</v>
      </c>
      <c r="C59" s="9" t="s">
        <v>133</v>
      </c>
      <c r="E59" s="8">
        <v>710</v>
      </c>
      <c r="F59" s="9" t="s">
        <v>134</v>
      </c>
    </row>
    <row r="60" spans="2:6" x14ac:dyDescent="0.25">
      <c r="B60" s="8">
        <v>4120</v>
      </c>
      <c r="C60" s="9" t="s">
        <v>135</v>
      </c>
      <c r="E60" s="8">
        <v>720</v>
      </c>
      <c r="F60" s="9" t="s">
        <v>136</v>
      </c>
    </row>
    <row r="61" spans="2:6" x14ac:dyDescent="0.25">
      <c r="B61" s="8">
        <v>4150</v>
      </c>
      <c r="C61" s="9" t="s">
        <v>137</v>
      </c>
      <c r="E61" s="8">
        <v>790</v>
      </c>
      <c r="F61" s="9" t="s">
        <v>138</v>
      </c>
    </row>
    <row r="62" spans="2:6" x14ac:dyDescent="0.25">
      <c r="B62" s="8">
        <v>4180</v>
      </c>
      <c r="C62" s="9" t="s">
        <v>139</v>
      </c>
      <c r="E62" s="8">
        <v>810</v>
      </c>
      <c r="F62" s="9" t="s">
        <v>140</v>
      </c>
    </row>
    <row r="63" spans="2:6" x14ac:dyDescent="0.25">
      <c r="B63" s="8">
        <v>4190</v>
      </c>
      <c r="C63" s="9" t="s">
        <v>141</v>
      </c>
      <c r="E63" s="10">
        <v>820</v>
      </c>
      <c r="F63" s="11" t="s">
        <v>142</v>
      </c>
    </row>
    <row r="64" spans="2:6" x14ac:dyDescent="0.25">
      <c r="B64" s="8">
        <v>5100</v>
      </c>
      <c r="C64" s="9" t="s">
        <v>143</v>
      </c>
    </row>
    <row r="65" spans="2:3" x14ac:dyDescent="0.25">
      <c r="B65" s="8">
        <v>5200</v>
      </c>
      <c r="C65" s="9" t="s">
        <v>144</v>
      </c>
    </row>
    <row r="66" spans="2:3" x14ac:dyDescent="0.25">
      <c r="B66" s="8">
        <v>5300</v>
      </c>
      <c r="C66" s="9" t="s">
        <v>145</v>
      </c>
    </row>
    <row r="67" spans="2:3" x14ac:dyDescent="0.25">
      <c r="B67" s="8">
        <v>5400</v>
      </c>
      <c r="C67" s="9" t="s">
        <v>130</v>
      </c>
    </row>
    <row r="68" spans="2:3" x14ac:dyDescent="0.25">
      <c r="B68" s="8">
        <v>6000</v>
      </c>
      <c r="C68" s="9" t="s">
        <v>146</v>
      </c>
    </row>
    <row r="69" spans="2:3" x14ac:dyDescent="0.25">
      <c r="B69" s="10">
        <v>7000</v>
      </c>
      <c r="C69" s="11" t="s">
        <v>147</v>
      </c>
    </row>
  </sheetData>
  <sheetProtection sheet="1" objects="1" scenarios="1"/>
  <pageMargins left="0.7" right="0.7" top="0.75" bottom="0.75" header="0.3" footer="0.3"/>
  <pageSetup orientation="portrait" horizontalDpi="300" verticalDpi="300"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D2A85-7379-443E-B7A0-B11F135DB23C}">
  <sheetPr codeName="Sheet6">
    <tabColor rgb="FFD4D4D4"/>
    <pageSetUpPr autoPageBreaks="0"/>
  </sheetPr>
  <dimension ref="A1:C219"/>
  <sheetViews>
    <sheetView showGridLines="0" showRowColHeaders="0" workbookViewId="0"/>
  </sheetViews>
  <sheetFormatPr defaultRowHeight="15" x14ac:dyDescent="0.25"/>
  <cols>
    <col min="1" max="1" width="2.7109375" style="77" customWidth="1"/>
    <col min="2" max="2" width="8.42578125" style="77" bestFit="1" customWidth="1"/>
    <col min="3" max="3" width="33.28515625" style="77" bestFit="1" customWidth="1"/>
    <col min="4" max="16384" width="9.140625" style="77"/>
  </cols>
  <sheetData>
    <row r="1" spans="1:3" x14ac:dyDescent="0.25">
      <c r="A1" s="1" t="s">
        <v>0</v>
      </c>
      <c r="C1" s="1" t="s">
        <v>0</v>
      </c>
    </row>
    <row r="2" spans="1:3" ht="18.75" x14ac:dyDescent="0.25">
      <c r="A2" s="1" t="s">
        <v>0</v>
      </c>
      <c r="B2" s="78" t="s">
        <v>250</v>
      </c>
      <c r="C2" s="79"/>
    </row>
    <row r="3" spans="1:3" x14ac:dyDescent="0.25">
      <c r="A3" s="1" t="s">
        <v>0</v>
      </c>
      <c r="B3" s="80" t="s">
        <v>251</v>
      </c>
      <c r="C3" s="81" t="s">
        <v>252</v>
      </c>
    </row>
    <row r="4" spans="1:3" x14ac:dyDescent="0.25">
      <c r="B4" s="82">
        <v>2063</v>
      </c>
      <c r="C4" s="83" t="s">
        <v>253</v>
      </c>
    </row>
    <row r="5" spans="1:3" x14ac:dyDescent="0.25">
      <c r="B5" s="82">
        <v>2113</v>
      </c>
      <c r="C5" s="83" t="s">
        <v>254</v>
      </c>
    </row>
    <row r="6" spans="1:3" x14ac:dyDescent="0.25">
      <c r="B6" s="82">
        <v>1899</v>
      </c>
      <c r="C6" s="83" t="s">
        <v>255</v>
      </c>
    </row>
    <row r="7" spans="1:3" x14ac:dyDescent="0.25">
      <c r="B7" s="82">
        <v>2252</v>
      </c>
      <c r="C7" s="83" t="s">
        <v>256</v>
      </c>
    </row>
    <row r="8" spans="1:3" x14ac:dyDescent="0.25">
      <c r="B8" s="82">
        <v>2111</v>
      </c>
      <c r="C8" s="83" t="s">
        <v>257</v>
      </c>
    </row>
    <row r="9" spans="1:3" x14ac:dyDescent="0.25">
      <c r="B9" s="82">
        <v>2005</v>
      </c>
      <c r="C9" s="83" t="s">
        <v>258</v>
      </c>
    </row>
    <row r="10" spans="1:3" x14ac:dyDescent="0.25">
      <c r="B10" s="82">
        <v>2115</v>
      </c>
      <c r="C10" s="83" t="s">
        <v>259</v>
      </c>
    </row>
    <row r="11" spans="1:3" x14ac:dyDescent="0.25">
      <c r="B11" s="82">
        <v>2041</v>
      </c>
      <c r="C11" s="83" t="s">
        <v>260</v>
      </c>
    </row>
    <row r="12" spans="1:3" x14ac:dyDescent="0.25">
      <c r="B12" s="82">
        <v>2051</v>
      </c>
      <c r="C12" s="83" t="s">
        <v>261</v>
      </c>
    </row>
    <row r="13" spans="1:3" x14ac:dyDescent="0.25">
      <c r="B13" s="82">
        <v>1933</v>
      </c>
      <c r="C13" s="83" t="s">
        <v>262</v>
      </c>
    </row>
    <row r="14" spans="1:3" x14ac:dyDescent="0.25">
      <c r="B14" s="82">
        <v>2208</v>
      </c>
      <c r="C14" s="83" t="s">
        <v>263</v>
      </c>
    </row>
    <row r="15" spans="1:3" x14ac:dyDescent="0.25">
      <c r="B15" s="82">
        <v>1894</v>
      </c>
      <c r="C15" s="83" t="s">
        <v>264</v>
      </c>
    </row>
    <row r="16" spans="1:3" x14ac:dyDescent="0.25">
      <c r="B16" s="82">
        <v>1969</v>
      </c>
      <c r="C16" s="83" t="s">
        <v>265</v>
      </c>
    </row>
    <row r="17" spans="2:3" x14ac:dyDescent="0.25">
      <c r="B17" s="82">
        <v>2240</v>
      </c>
      <c r="C17" s="83" t="s">
        <v>266</v>
      </c>
    </row>
    <row r="18" spans="2:3" x14ac:dyDescent="0.25">
      <c r="B18" s="82">
        <v>2243</v>
      </c>
      <c r="C18" s="83" t="s">
        <v>267</v>
      </c>
    </row>
    <row r="19" spans="2:3" x14ac:dyDescent="0.25">
      <c r="B19" s="82">
        <v>1976</v>
      </c>
      <c r="C19" s="83" t="s">
        <v>268</v>
      </c>
    </row>
    <row r="20" spans="2:3" x14ac:dyDescent="0.25">
      <c r="B20" s="82">
        <v>2088</v>
      </c>
      <c r="C20" s="83" t="s">
        <v>269</v>
      </c>
    </row>
    <row r="21" spans="2:3" x14ac:dyDescent="0.25">
      <c r="B21" s="82">
        <v>2095</v>
      </c>
      <c r="C21" s="83" t="s">
        <v>270</v>
      </c>
    </row>
    <row r="22" spans="2:3" x14ac:dyDescent="0.25">
      <c r="B22" s="82">
        <v>2052</v>
      </c>
      <c r="C22" s="83" t="s">
        <v>271</v>
      </c>
    </row>
    <row r="23" spans="2:3" x14ac:dyDescent="0.25">
      <c r="B23" s="82">
        <v>1974</v>
      </c>
      <c r="C23" s="83" t="s">
        <v>272</v>
      </c>
    </row>
    <row r="24" spans="2:3" x14ac:dyDescent="0.25">
      <c r="B24" s="82">
        <v>1896</v>
      </c>
      <c r="C24" s="83" t="s">
        <v>273</v>
      </c>
    </row>
    <row r="25" spans="2:3" x14ac:dyDescent="0.25">
      <c r="B25" s="82">
        <v>2046</v>
      </c>
      <c r="C25" s="83" t="s">
        <v>274</v>
      </c>
    </row>
    <row r="26" spans="2:3" x14ac:dyDescent="0.25">
      <c r="B26" s="82">
        <v>1995</v>
      </c>
      <c r="C26" s="83" t="s">
        <v>275</v>
      </c>
    </row>
    <row r="27" spans="2:3" x14ac:dyDescent="0.25">
      <c r="B27" s="82">
        <v>1929</v>
      </c>
      <c r="C27" s="83" t="s">
        <v>276</v>
      </c>
    </row>
    <row r="28" spans="2:3" x14ac:dyDescent="0.25">
      <c r="B28" s="82">
        <v>2139</v>
      </c>
      <c r="C28" s="83" t="s">
        <v>277</v>
      </c>
    </row>
    <row r="29" spans="2:3" x14ac:dyDescent="0.25">
      <c r="B29" s="82">
        <v>2185</v>
      </c>
      <c r="C29" s="83" t="s">
        <v>278</v>
      </c>
    </row>
    <row r="30" spans="2:3" x14ac:dyDescent="0.25">
      <c r="B30" s="82">
        <v>1972</v>
      </c>
      <c r="C30" s="83" t="s">
        <v>279</v>
      </c>
    </row>
    <row r="31" spans="2:3" x14ac:dyDescent="0.25">
      <c r="B31" s="82">
        <v>2105</v>
      </c>
      <c r="C31" s="83" t="s">
        <v>280</v>
      </c>
    </row>
    <row r="32" spans="2:3" x14ac:dyDescent="0.25">
      <c r="B32" s="82">
        <v>2042</v>
      </c>
      <c r="C32" s="83" t="s">
        <v>281</v>
      </c>
    </row>
    <row r="33" spans="2:3" x14ac:dyDescent="0.25">
      <c r="B33" s="82">
        <v>2191</v>
      </c>
      <c r="C33" s="83" t="s">
        <v>282</v>
      </c>
    </row>
    <row r="34" spans="2:3" x14ac:dyDescent="0.25">
      <c r="B34" s="82">
        <v>1902</v>
      </c>
      <c r="C34" s="83" t="s">
        <v>283</v>
      </c>
    </row>
    <row r="35" spans="2:3" x14ac:dyDescent="0.25">
      <c r="B35" s="82">
        <v>1945</v>
      </c>
      <c r="C35" s="83" t="s">
        <v>284</v>
      </c>
    </row>
    <row r="36" spans="2:3" x14ac:dyDescent="0.25">
      <c r="B36" s="82">
        <v>1927</v>
      </c>
      <c r="C36" s="83" t="s">
        <v>285</v>
      </c>
    </row>
    <row r="37" spans="2:3" x14ac:dyDescent="0.25">
      <c r="B37" s="82">
        <v>2223</v>
      </c>
      <c r="C37" s="83" t="s">
        <v>286</v>
      </c>
    </row>
    <row r="38" spans="2:3" x14ac:dyDescent="0.25">
      <c r="B38" s="82">
        <v>2006</v>
      </c>
      <c r="C38" s="83" t="s">
        <v>287</v>
      </c>
    </row>
    <row r="39" spans="2:3" x14ac:dyDescent="0.25">
      <c r="B39" s="82">
        <v>1965</v>
      </c>
      <c r="C39" s="83" t="s">
        <v>288</v>
      </c>
    </row>
    <row r="40" spans="2:3" x14ac:dyDescent="0.25">
      <c r="B40" s="82">
        <v>1964</v>
      </c>
      <c r="C40" s="83" t="s">
        <v>289</v>
      </c>
    </row>
    <row r="41" spans="2:3" x14ac:dyDescent="0.25">
      <c r="B41" s="82">
        <v>2186</v>
      </c>
      <c r="C41" s="83" t="s">
        <v>290</v>
      </c>
    </row>
    <row r="42" spans="2:3" x14ac:dyDescent="0.25">
      <c r="B42" s="82">
        <v>1901</v>
      </c>
      <c r="C42" s="83" t="s">
        <v>291</v>
      </c>
    </row>
    <row r="43" spans="2:3" x14ac:dyDescent="0.25">
      <c r="B43" s="82">
        <v>2216</v>
      </c>
      <c r="C43" s="83" t="s">
        <v>292</v>
      </c>
    </row>
    <row r="44" spans="2:3" x14ac:dyDescent="0.25">
      <c r="B44" s="82">
        <v>2086</v>
      </c>
      <c r="C44" s="83" t="s">
        <v>293</v>
      </c>
    </row>
    <row r="45" spans="2:3" x14ac:dyDescent="0.25">
      <c r="B45" s="82">
        <v>1970</v>
      </c>
      <c r="C45" s="83" t="s">
        <v>294</v>
      </c>
    </row>
    <row r="46" spans="2:3" x14ac:dyDescent="0.25">
      <c r="B46" s="82">
        <v>2089</v>
      </c>
      <c r="C46" s="83" t="s">
        <v>295</v>
      </c>
    </row>
    <row r="47" spans="2:3" x14ac:dyDescent="0.25">
      <c r="B47" s="82">
        <v>2050</v>
      </c>
      <c r="C47" s="83" t="s">
        <v>296</v>
      </c>
    </row>
    <row r="48" spans="2:3" x14ac:dyDescent="0.25">
      <c r="B48" s="82">
        <v>2190</v>
      </c>
      <c r="C48" s="83" t="s">
        <v>297</v>
      </c>
    </row>
    <row r="49" spans="2:3" x14ac:dyDescent="0.25">
      <c r="B49" s="82">
        <v>2187</v>
      </c>
      <c r="C49" s="83" t="s">
        <v>298</v>
      </c>
    </row>
    <row r="50" spans="2:3" x14ac:dyDescent="0.25">
      <c r="B50" s="82">
        <v>2253</v>
      </c>
      <c r="C50" s="83" t="s">
        <v>299</v>
      </c>
    </row>
    <row r="51" spans="2:3" x14ac:dyDescent="0.25">
      <c r="B51" s="82">
        <v>2011</v>
      </c>
      <c r="C51" s="83" t="s">
        <v>300</v>
      </c>
    </row>
    <row r="52" spans="2:3" x14ac:dyDescent="0.25">
      <c r="B52" s="82">
        <v>2017</v>
      </c>
      <c r="C52" s="83" t="s">
        <v>301</v>
      </c>
    </row>
    <row r="53" spans="2:3" x14ac:dyDescent="0.25">
      <c r="B53" s="82">
        <v>2021</v>
      </c>
      <c r="C53" s="83" t="s">
        <v>302</v>
      </c>
    </row>
    <row r="54" spans="2:3" x14ac:dyDescent="0.25">
      <c r="B54" s="82">
        <v>1993</v>
      </c>
      <c r="C54" s="83" t="s">
        <v>303</v>
      </c>
    </row>
    <row r="55" spans="2:3" x14ac:dyDescent="0.25">
      <c r="B55" s="82">
        <v>1991</v>
      </c>
      <c r="C55" s="83" t="s">
        <v>304</v>
      </c>
    </row>
    <row r="56" spans="2:3" x14ac:dyDescent="0.25">
      <c r="B56" s="82">
        <v>1980</v>
      </c>
      <c r="C56" s="83" t="s">
        <v>305</v>
      </c>
    </row>
    <row r="57" spans="2:3" x14ac:dyDescent="0.25">
      <c r="B57" s="82">
        <v>2019</v>
      </c>
      <c r="C57" s="83" t="s">
        <v>306</v>
      </c>
    </row>
    <row r="58" spans="2:3" x14ac:dyDescent="0.25">
      <c r="B58" s="82">
        <v>2229</v>
      </c>
      <c r="C58" s="83" t="s">
        <v>307</v>
      </c>
    </row>
    <row r="59" spans="2:3" x14ac:dyDescent="0.25">
      <c r="B59" s="82">
        <v>2043</v>
      </c>
      <c r="C59" s="83" t="s">
        <v>308</v>
      </c>
    </row>
    <row r="60" spans="2:3" x14ac:dyDescent="0.25">
      <c r="B60" s="82">
        <v>2203</v>
      </c>
      <c r="C60" s="83" t="s">
        <v>309</v>
      </c>
    </row>
    <row r="61" spans="2:3" x14ac:dyDescent="0.25">
      <c r="B61" s="82">
        <v>2217</v>
      </c>
      <c r="C61" s="83" t="s">
        <v>310</v>
      </c>
    </row>
    <row r="62" spans="2:3" x14ac:dyDescent="0.25">
      <c r="B62" s="82">
        <v>1998</v>
      </c>
      <c r="C62" s="83" t="s">
        <v>311</v>
      </c>
    </row>
    <row r="63" spans="2:3" x14ac:dyDescent="0.25">
      <c r="B63" s="82">
        <v>2221</v>
      </c>
      <c r="C63" s="83" t="s">
        <v>312</v>
      </c>
    </row>
    <row r="64" spans="2:3" x14ac:dyDescent="0.25">
      <c r="B64" s="82">
        <v>1930</v>
      </c>
      <c r="C64" s="83" t="s">
        <v>313</v>
      </c>
    </row>
    <row r="65" spans="2:3" x14ac:dyDescent="0.25">
      <c r="B65" s="82">
        <v>2082</v>
      </c>
      <c r="C65" s="83" t="s">
        <v>314</v>
      </c>
    </row>
    <row r="66" spans="2:3" x14ac:dyDescent="0.25">
      <c r="B66" s="82">
        <v>2193</v>
      </c>
      <c r="C66" s="83" t="s">
        <v>315</v>
      </c>
    </row>
    <row r="67" spans="2:3" x14ac:dyDescent="0.25">
      <c r="B67" s="82">
        <v>2084</v>
      </c>
      <c r="C67" s="83" t="s">
        <v>316</v>
      </c>
    </row>
    <row r="68" spans="2:3" x14ac:dyDescent="0.25">
      <c r="B68" s="82">
        <v>2241</v>
      </c>
      <c r="C68" s="83" t="s">
        <v>317</v>
      </c>
    </row>
    <row r="69" spans="2:3" x14ac:dyDescent="0.25">
      <c r="B69" s="82">
        <v>2248</v>
      </c>
      <c r="C69" s="83" t="s">
        <v>318</v>
      </c>
    </row>
    <row r="70" spans="2:3" x14ac:dyDescent="0.25">
      <c r="B70" s="82">
        <v>2020</v>
      </c>
      <c r="C70" s="83" t="s">
        <v>319</v>
      </c>
    </row>
    <row r="71" spans="2:3" x14ac:dyDescent="0.25">
      <c r="B71" s="82">
        <v>2245</v>
      </c>
      <c r="C71" s="83" t="s">
        <v>320</v>
      </c>
    </row>
    <row r="72" spans="2:3" x14ac:dyDescent="0.25">
      <c r="B72" s="82">
        <v>2137</v>
      </c>
      <c r="C72" s="83" t="s">
        <v>321</v>
      </c>
    </row>
    <row r="73" spans="2:3" x14ac:dyDescent="0.25">
      <c r="B73" s="82">
        <v>1931</v>
      </c>
      <c r="C73" s="83" t="s">
        <v>322</v>
      </c>
    </row>
    <row r="74" spans="2:3" x14ac:dyDescent="0.25">
      <c r="B74" s="82">
        <v>2000</v>
      </c>
      <c r="C74" s="83" t="s">
        <v>323</v>
      </c>
    </row>
    <row r="75" spans="2:3" x14ac:dyDescent="0.25">
      <c r="B75" s="82">
        <v>1992</v>
      </c>
      <c r="C75" s="83" t="s">
        <v>324</v>
      </c>
    </row>
    <row r="76" spans="2:3" x14ac:dyDescent="0.25">
      <c r="B76" s="82">
        <v>2007</v>
      </c>
      <c r="C76" s="83" t="s">
        <v>325</v>
      </c>
    </row>
    <row r="77" spans="2:3" x14ac:dyDescent="0.25">
      <c r="B77" s="82">
        <v>2054</v>
      </c>
      <c r="C77" s="83" t="s">
        <v>326</v>
      </c>
    </row>
    <row r="78" spans="2:3" x14ac:dyDescent="0.25">
      <c r="B78" s="82">
        <v>2100</v>
      </c>
      <c r="C78" s="83" t="s">
        <v>327</v>
      </c>
    </row>
    <row r="79" spans="2:3" x14ac:dyDescent="0.25">
      <c r="B79" s="82">
        <v>2183</v>
      </c>
      <c r="C79" s="83" t="s">
        <v>328</v>
      </c>
    </row>
    <row r="80" spans="2:3" x14ac:dyDescent="0.25">
      <c r="B80" s="82">
        <v>2014</v>
      </c>
      <c r="C80" s="83" t="s">
        <v>329</v>
      </c>
    </row>
    <row r="81" spans="2:3" x14ac:dyDescent="0.25">
      <c r="B81" s="82">
        <v>2015</v>
      </c>
      <c r="C81" s="83" t="s">
        <v>330</v>
      </c>
    </row>
    <row r="82" spans="2:3" x14ac:dyDescent="0.25">
      <c r="B82" s="82">
        <v>2023</v>
      </c>
      <c r="C82" s="83" t="s">
        <v>331</v>
      </c>
    </row>
    <row r="83" spans="2:3" x14ac:dyDescent="0.25">
      <c r="B83" s="82">
        <v>2013</v>
      </c>
      <c r="C83" s="83" t="s">
        <v>332</v>
      </c>
    </row>
    <row r="84" spans="2:3" x14ac:dyDescent="0.25">
      <c r="B84" s="82">
        <v>2114</v>
      </c>
      <c r="C84" s="83" t="s">
        <v>333</v>
      </c>
    </row>
    <row r="85" spans="2:3" x14ac:dyDescent="0.25">
      <c r="B85" s="82">
        <v>2099</v>
      </c>
      <c r="C85" s="83" t="s">
        <v>334</v>
      </c>
    </row>
    <row r="86" spans="2:3" x14ac:dyDescent="0.25">
      <c r="B86" s="82">
        <v>2201</v>
      </c>
      <c r="C86" s="83" t="s">
        <v>335</v>
      </c>
    </row>
    <row r="87" spans="2:3" x14ac:dyDescent="0.25">
      <c r="B87" s="82">
        <v>2206</v>
      </c>
      <c r="C87" s="83" t="s">
        <v>336</v>
      </c>
    </row>
    <row r="88" spans="2:3" x14ac:dyDescent="0.25">
      <c r="B88" s="82">
        <v>1975</v>
      </c>
      <c r="C88" s="83" t="s">
        <v>337</v>
      </c>
    </row>
    <row r="89" spans="2:3" x14ac:dyDescent="0.25">
      <c r="B89" s="82">
        <v>2239</v>
      </c>
      <c r="C89" s="83" t="s">
        <v>338</v>
      </c>
    </row>
    <row r="90" spans="2:3" x14ac:dyDescent="0.25">
      <c r="B90" s="82">
        <v>2024</v>
      </c>
      <c r="C90" s="83" t="s">
        <v>339</v>
      </c>
    </row>
    <row r="91" spans="2:3" x14ac:dyDescent="0.25">
      <c r="B91" s="82">
        <v>1895</v>
      </c>
      <c r="C91" s="83" t="s">
        <v>340</v>
      </c>
    </row>
    <row r="92" spans="2:3" x14ac:dyDescent="0.25">
      <c r="B92" s="82">
        <v>2215</v>
      </c>
      <c r="C92" s="83" t="s">
        <v>341</v>
      </c>
    </row>
    <row r="93" spans="2:3" x14ac:dyDescent="0.25">
      <c r="B93" s="82">
        <v>2200</v>
      </c>
      <c r="C93" s="83" t="s">
        <v>342</v>
      </c>
    </row>
    <row r="94" spans="2:3" x14ac:dyDescent="0.25">
      <c r="B94" s="82">
        <v>3997</v>
      </c>
      <c r="C94" s="83" t="s">
        <v>343</v>
      </c>
    </row>
    <row r="95" spans="2:3" x14ac:dyDescent="0.25">
      <c r="B95" s="82">
        <v>2053</v>
      </c>
      <c r="C95" s="83" t="s">
        <v>344</v>
      </c>
    </row>
    <row r="96" spans="2:3" x14ac:dyDescent="0.25">
      <c r="B96" s="82">
        <v>2049</v>
      </c>
      <c r="C96" s="83" t="s">
        <v>345</v>
      </c>
    </row>
    <row r="97" spans="2:3" x14ac:dyDescent="0.25">
      <c r="B97" s="82">
        <v>2140</v>
      </c>
      <c r="C97" s="83" t="s">
        <v>346</v>
      </c>
    </row>
    <row r="98" spans="2:3" x14ac:dyDescent="0.25">
      <c r="B98" s="82">
        <v>1934</v>
      </c>
      <c r="C98" s="83" t="s">
        <v>347</v>
      </c>
    </row>
    <row r="99" spans="2:3" x14ac:dyDescent="0.25">
      <c r="B99" s="82">
        <v>2008</v>
      </c>
      <c r="C99" s="83" t="s">
        <v>348</v>
      </c>
    </row>
    <row r="100" spans="2:3" x14ac:dyDescent="0.25">
      <c r="B100" s="82">
        <v>2107</v>
      </c>
      <c r="C100" s="83" t="s">
        <v>349</v>
      </c>
    </row>
    <row r="101" spans="2:3" x14ac:dyDescent="0.25">
      <c r="B101" s="82">
        <v>2219</v>
      </c>
      <c r="C101" s="83" t="s">
        <v>350</v>
      </c>
    </row>
    <row r="102" spans="2:3" x14ac:dyDescent="0.25">
      <c r="B102" s="82">
        <v>2091</v>
      </c>
      <c r="C102" s="83" t="s">
        <v>351</v>
      </c>
    </row>
    <row r="103" spans="2:3" x14ac:dyDescent="0.25">
      <c r="B103" s="82">
        <v>2109</v>
      </c>
      <c r="C103" s="83" t="s">
        <v>352</v>
      </c>
    </row>
    <row r="104" spans="2:3" x14ac:dyDescent="0.25">
      <c r="B104" s="82">
        <v>2057</v>
      </c>
      <c r="C104" s="83" t="s">
        <v>353</v>
      </c>
    </row>
    <row r="105" spans="2:3" x14ac:dyDescent="0.25">
      <c r="B105" s="82">
        <v>2056</v>
      </c>
      <c r="C105" s="83" t="s">
        <v>354</v>
      </c>
    </row>
    <row r="106" spans="2:3" x14ac:dyDescent="0.25">
      <c r="B106" s="82">
        <v>2262</v>
      </c>
      <c r="C106" s="83" t="s">
        <v>355</v>
      </c>
    </row>
    <row r="107" spans="2:3" x14ac:dyDescent="0.25">
      <c r="B107" s="82">
        <v>2212</v>
      </c>
      <c r="C107" s="83" t="s">
        <v>356</v>
      </c>
    </row>
    <row r="108" spans="2:3" x14ac:dyDescent="0.25">
      <c r="B108" s="82">
        <v>2059</v>
      </c>
      <c r="C108" s="83" t="s">
        <v>357</v>
      </c>
    </row>
    <row r="109" spans="2:3" x14ac:dyDescent="0.25">
      <c r="B109" s="82">
        <v>2058</v>
      </c>
      <c r="C109" s="83" t="s">
        <v>358</v>
      </c>
    </row>
    <row r="110" spans="2:3" x14ac:dyDescent="0.25">
      <c r="B110" s="82">
        <v>1923</v>
      </c>
      <c r="C110" s="83" t="s">
        <v>359</v>
      </c>
    </row>
    <row r="111" spans="2:3" x14ac:dyDescent="0.25">
      <c r="B111" s="82">
        <v>2064</v>
      </c>
      <c r="C111" s="83" t="s">
        <v>360</v>
      </c>
    </row>
    <row r="112" spans="2:3" x14ac:dyDescent="0.25">
      <c r="B112" s="82">
        <v>2101</v>
      </c>
      <c r="C112" s="83" t="s">
        <v>361</v>
      </c>
    </row>
    <row r="113" spans="2:3" x14ac:dyDescent="0.25">
      <c r="B113" s="82">
        <v>2097</v>
      </c>
      <c r="C113" s="83" t="s">
        <v>362</v>
      </c>
    </row>
    <row r="114" spans="2:3" x14ac:dyDescent="0.25">
      <c r="B114" s="82">
        <v>2098</v>
      </c>
      <c r="C114" s="83" t="s">
        <v>363</v>
      </c>
    </row>
    <row r="115" spans="2:3" x14ac:dyDescent="0.25">
      <c r="B115" s="82">
        <v>2012</v>
      </c>
      <c r="C115" s="83" t="s">
        <v>364</v>
      </c>
    </row>
    <row r="116" spans="2:3" x14ac:dyDescent="0.25">
      <c r="B116" s="82">
        <v>2092</v>
      </c>
      <c r="C116" s="83" t="s">
        <v>365</v>
      </c>
    </row>
    <row r="117" spans="2:3" x14ac:dyDescent="0.25">
      <c r="B117" s="82">
        <v>2112</v>
      </c>
      <c r="C117" s="83" t="s">
        <v>366</v>
      </c>
    </row>
    <row r="118" spans="2:3" x14ac:dyDescent="0.25">
      <c r="B118" s="82">
        <v>2106</v>
      </c>
      <c r="C118" s="83" t="s">
        <v>367</v>
      </c>
    </row>
    <row r="119" spans="2:3" x14ac:dyDescent="0.25">
      <c r="B119" s="82">
        <v>2085</v>
      </c>
      <c r="C119" s="83" t="s">
        <v>368</v>
      </c>
    </row>
    <row r="120" spans="2:3" x14ac:dyDescent="0.25">
      <c r="B120" s="82">
        <v>2094</v>
      </c>
      <c r="C120" s="83" t="s">
        <v>369</v>
      </c>
    </row>
    <row r="121" spans="2:3" x14ac:dyDescent="0.25">
      <c r="B121" s="82">
        <v>2090</v>
      </c>
      <c r="C121" s="83" t="s">
        <v>370</v>
      </c>
    </row>
    <row r="122" spans="2:3" x14ac:dyDescent="0.25">
      <c r="B122" s="82">
        <v>2256</v>
      </c>
      <c r="C122" s="83" t="s">
        <v>371</v>
      </c>
    </row>
    <row r="123" spans="2:3" x14ac:dyDescent="0.25">
      <c r="B123" s="82">
        <v>2048</v>
      </c>
      <c r="C123" s="83" t="s">
        <v>372</v>
      </c>
    </row>
    <row r="124" spans="2:3" x14ac:dyDescent="0.25">
      <c r="B124" s="82">
        <v>2205</v>
      </c>
      <c r="C124" s="83" t="s">
        <v>373</v>
      </c>
    </row>
    <row r="125" spans="2:3" x14ac:dyDescent="0.25">
      <c r="B125" s="82">
        <v>2249</v>
      </c>
      <c r="C125" s="83" t="s">
        <v>374</v>
      </c>
    </row>
    <row r="126" spans="2:3" x14ac:dyDescent="0.25">
      <c r="B126" s="82">
        <v>1925</v>
      </c>
      <c r="C126" s="83" t="s">
        <v>375</v>
      </c>
    </row>
    <row r="127" spans="2:3" x14ac:dyDescent="0.25">
      <c r="B127" s="82">
        <v>1898</v>
      </c>
      <c r="C127" s="83" t="s">
        <v>376</v>
      </c>
    </row>
    <row r="128" spans="2:3" x14ac:dyDescent="0.25">
      <c r="B128" s="82">
        <v>2010</v>
      </c>
      <c r="C128" s="83" t="s">
        <v>377</v>
      </c>
    </row>
    <row r="129" spans="2:3" x14ac:dyDescent="0.25">
      <c r="B129" s="82">
        <v>2147</v>
      </c>
      <c r="C129" s="83" t="s">
        <v>378</v>
      </c>
    </row>
    <row r="130" spans="2:3" x14ac:dyDescent="0.25">
      <c r="B130" s="82">
        <v>2145</v>
      </c>
      <c r="C130" s="83" t="s">
        <v>379</v>
      </c>
    </row>
    <row r="131" spans="2:3" x14ac:dyDescent="0.25">
      <c r="B131" s="82">
        <v>2148</v>
      </c>
      <c r="C131" s="83" t="s">
        <v>380</v>
      </c>
    </row>
    <row r="132" spans="2:3" x14ac:dyDescent="0.25">
      <c r="B132" s="82">
        <v>1968</v>
      </c>
      <c r="C132" s="83" t="s">
        <v>381</v>
      </c>
    </row>
    <row r="133" spans="2:3" x14ac:dyDescent="0.25">
      <c r="B133" s="82">
        <v>2198</v>
      </c>
      <c r="C133" s="83" t="s">
        <v>382</v>
      </c>
    </row>
    <row r="134" spans="2:3" x14ac:dyDescent="0.25">
      <c r="B134" s="82">
        <v>2199</v>
      </c>
      <c r="C134" s="83" t="s">
        <v>383</v>
      </c>
    </row>
    <row r="135" spans="2:3" x14ac:dyDescent="0.25">
      <c r="B135" s="82">
        <v>2254</v>
      </c>
      <c r="C135" s="83" t="s">
        <v>384</v>
      </c>
    </row>
    <row r="136" spans="2:3" x14ac:dyDescent="0.25">
      <c r="B136" s="82">
        <v>1966</v>
      </c>
      <c r="C136" s="83" t="s">
        <v>385</v>
      </c>
    </row>
    <row r="137" spans="2:3" x14ac:dyDescent="0.25">
      <c r="B137" s="82">
        <v>2004</v>
      </c>
      <c r="C137" s="83" t="s">
        <v>386</v>
      </c>
    </row>
    <row r="138" spans="2:3" x14ac:dyDescent="0.25">
      <c r="B138" s="82">
        <v>1924</v>
      </c>
      <c r="C138" s="83" t="s">
        <v>387</v>
      </c>
    </row>
    <row r="139" spans="2:3" x14ac:dyDescent="0.25">
      <c r="B139" s="82">
        <v>1996</v>
      </c>
      <c r="C139" s="83" t="s">
        <v>388</v>
      </c>
    </row>
    <row r="140" spans="2:3" x14ac:dyDescent="0.25">
      <c r="B140" s="82">
        <v>2061</v>
      </c>
      <c r="C140" s="83" t="s">
        <v>389</v>
      </c>
    </row>
    <row r="141" spans="2:3" x14ac:dyDescent="0.25">
      <c r="B141" s="82">
        <v>2141</v>
      </c>
      <c r="C141" s="83" t="s">
        <v>390</v>
      </c>
    </row>
    <row r="142" spans="2:3" x14ac:dyDescent="0.25">
      <c r="B142" s="82">
        <v>2214</v>
      </c>
      <c r="C142" s="83" t="s">
        <v>391</v>
      </c>
    </row>
    <row r="143" spans="2:3" x14ac:dyDescent="0.25">
      <c r="B143" s="82">
        <v>2143</v>
      </c>
      <c r="C143" s="83" t="s">
        <v>392</v>
      </c>
    </row>
    <row r="144" spans="2:3" x14ac:dyDescent="0.25">
      <c r="B144" s="82">
        <v>4131</v>
      </c>
      <c r="C144" s="83" t="s">
        <v>393</v>
      </c>
    </row>
    <row r="145" spans="2:3" x14ac:dyDescent="0.25">
      <c r="B145" s="82">
        <v>2230</v>
      </c>
      <c r="C145" s="83" t="s">
        <v>394</v>
      </c>
    </row>
    <row r="146" spans="2:3" x14ac:dyDescent="0.25">
      <c r="B146" s="82">
        <v>2110</v>
      </c>
      <c r="C146" s="83" t="s">
        <v>395</v>
      </c>
    </row>
    <row r="147" spans="2:3" x14ac:dyDescent="0.25">
      <c r="B147" s="82">
        <v>1990</v>
      </c>
      <c r="C147" s="83" t="s">
        <v>396</v>
      </c>
    </row>
    <row r="148" spans="2:3" x14ac:dyDescent="0.25">
      <c r="B148" s="82">
        <v>2093</v>
      </c>
      <c r="C148" s="83" t="s">
        <v>397</v>
      </c>
    </row>
    <row r="149" spans="2:3" x14ac:dyDescent="0.25">
      <c r="B149" s="82">
        <v>2108</v>
      </c>
      <c r="C149" s="83" t="s">
        <v>398</v>
      </c>
    </row>
    <row r="150" spans="2:3" x14ac:dyDescent="0.25">
      <c r="B150" s="82">
        <v>1928</v>
      </c>
      <c r="C150" s="83" t="s">
        <v>399</v>
      </c>
    </row>
    <row r="151" spans="2:3" x14ac:dyDescent="0.25">
      <c r="B151" s="82">
        <v>1926</v>
      </c>
      <c r="C151" s="83" t="s">
        <v>400</v>
      </c>
    </row>
    <row r="152" spans="2:3" x14ac:dyDescent="0.25">
      <c r="B152" s="82">
        <v>2060</v>
      </c>
      <c r="C152" s="83" t="s">
        <v>401</v>
      </c>
    </row>
    <row r="153" spans="2:3" x14ac:dyDescent="0.25">
      <c r="B153" s="82">
        <v>2181</v>
      </c>
      <c r="C153" s="83" t="s">
        <v>402</v>
      </c>
    </row>
    <row r="154" spans="2:3" x14ac:dyDescent="0.25">
      <c r="B154" s="82">
        <v>2207</v>
      </c>
      <c r="C154" s="83" t="s">
        <v>403</v>
      </c>
    </row>
    <row r="155" spans="2:3" x14ac:dyDescent="0.25">
      <c r="B155" s="82">
        <v>2192</v>
      </c>
      <c r="C155" s="83" t="s">
        <v>404</v>
      </c>
    </row>
    <row r="156" spans="2:3" x14ac:dyDescent="0.25">
      <c r="B156" s="82">
        <v>1900</v>
      </c>
      <c r="C156" s="83" t="s">
        <v>405</v>
      </c>
    </row>
    <row r="157" spans="2:3" x14ac:dyDescent="0.25">
      <c r="B157" s="82">
        <v>2039</v>
      </c>
      <c r="C157" s="83" t="s">
        <v>406</v>
      </c>
    </row>
    <row r="158" spans="2:3" x14ac:dyDescent="0.25">
      <c r="B158" s="82">
        <v>2202</v>
      </c>
      <c r="C158" s="83" t="s">
        <v>407</v>
      </c>
    </row>
    <row r="159" spans="2:3" x14ac:dyDescent="0.25">
      <c r="B159" s="82">
        <v>2016</v>
      </c>
      <c r="C159" s="83" t="s">
        <v>408</v>
      </c>
    </row>
    <row r="160" spans="2:3" x14ac:dyDescent="0.25">
      <c r="B160" s="82">
        <v>1897</v>
      </c>
      <c r="C160" s="83" t="s">
        <v>409</v>
      </c>
    </row>
    <row r="161" spans="2:3" x14ac:dyDescent="0.25">
      <c r="B161" s="82">
        <v>2047</v>
      </c>
      <c r="C161" s="83" t="s">
        <v>410</v>
      </c>
    </row>
    <row r="162" spans="2:3" x14ac:dyDescent="0.25">
      <c r="B162" s="82">
        <v>2081</v>
      </c>
      <c r="C162" s="83" t="s">
        <v>411</v>
      </c>
    </row>
    <row r="163" spans="2:3" x14ac:dyDescent="0.25">
      <c r="B163" s="82">
        <v>2062</v>
      </c>
      <c r="C163" s="83" t="s">
        <v>412</v>
      </c>
    </row>
    <row r="164" spans="2:3" x14ac:dyDescent="0.25">
      <c r="B164" s="82">
        <v>1973</v>
      </c>
      <c r="C164" s="83" t="s">
        <v>413</v>
      </c>
    </row>
    <row r="165" spans="2:3" x14ac:dyDescent="0.25">
      <c r="B165" s="82">
        <v>2180</v>
      </c>
      <c r="C165" s="83" t="s">
        <v>414</v>
      </c>
    </row>
    <row r="166" spans="2:3" x14ac:dyDescent="0.25">
      <c r="B166" s="82">
        <v>1967</v>
      </c>
      <c r="C166" s="83" t="s">
        <v>415</v>
      </c>
    </row>
    <row r="167" spans="2:3" x14ac:dyDescent="0.25">
      <c r="B167" s="82">
        <v>2009</v>
      </c>
      <c r="C167" s="83" t="s">
        <v>416</v>
      </c>
    </row>
    <row r="168" spans="2:3" x14ac:dyDescent="0.25">
      <c r="B168" s="82">
        <v>2045</v>
      </c>
      <c r="C168" s="83" t="s">
        <v>417</v>
      </c>
    </row>
    <row r="169" spans="2:3" x14ac:dyDescent="0.25">
      <c r="B169" s="82">
        <v>1946</v>
      </c>
      <c r="C169" s="83" t="s">
        <v>418</v>
      </c>
    </row>
    <row r="170" spans="2:3" x14ac:dyDescent="0.25">
      <c r="B170" s="82">
        <v>1977</v>
      </c>
      <c r="C170" s="83" t="s">
        <v>419</v>
      </c>
    </row>
    <row r="171" spans="2:3" x14ac:dyDescent="0.25">
      <c r="B171" s="82">
        <v>2001</v>
      </c>
      <c r="C171" s="83" t="s">
        <v>420</v>
      </c>
    </row>
    <row r="172" spans="2:3" x14ac:dyDescent="0.25">
      <c r="B172" s="82">
        <v>2218</v>
      </c>
      <c r="C172" s="83" t="s">
        <v>421</v>
      </c>
    </row>
    <row r="173" spans="2:3" x14ac:dyDescent="0.25">
      <c r="B173" s="82">
        <v>2182</v>
      </c>
      <c r="C173" s="83" t="s">
        <v>422</v>
      </c>
    </row>
    <row r="174" spans="2:3" x14ac:dyDescent="0.25">
      <c r="B174" s="82">
        <v>1999</v>
      </c>
      <c r="C174" s="83" t="s">
        <v>423</v>
      </c>
    </row>
    <row r="175" spans="2:3" x14ac:dyDescent="0.25">
      <c r="B175" s="82">
        <v>2188</v>
      </c>
      <c r="C175" s="83" t="s">
        <v>424</v>
      </c>
    </row>
    <row r="176" spans="2:3" x14ac:dyDescent="0.25">
      <c r="B176" s="82">
        <v>2044</v>
      </c>
      <c r="C176" s="83" t="s">
        <v>425</v>
      </c>
    </row>
    <row r="177" spans="2:3" x14ac:dyDescent="0.25">
      <c r="B177" s="82">
        <v>2142</v>
      </c>
      <c r="C177" s="83" t="s">
        <v>426</v>
      </c>
    </row>
    <row r="178" spans="2:3" x14ac:dyDescent="0.25">
      <c r="B178" s="82">
        <v>2104</v>
      </c>
      <c r="C178" s="83" t="s">
        <v>427</v>
      </c>
    </row>
    <row r="179" spans="2:3" x14ac:dyDescent="0.25">
      <c r="B179" s="82">
        <v>1944</v>
      </c>
      <c r="C179" s="83" t="s">
        <v>428</v>
      </c>
    </row>
    <row r="180" spans="2:3" x14ac:dyDescent="0.25">
      <c r="B180" s="82">
        <v>2103</v>
      </c>
      <c r="C180" s="83" t="s">
        <v>429</v>
      </c>
    </row>
    <row r="181" spans="2:3" x14ac:dyDescent="0.25">
      <c r="B181" s="82">
        <v>1935</v>
      </c>
      <c r="C181" s="83" t="s">
        <v>430</v>
      </c>
    </row>
    <row r="182" spans="2:3" x14ac:dyDescent="0.25">
      <c r="B182" s="82">
        <v>2257</v>
      </c>
      <c r="C182" s="83" t="s">
        <v>431</v>
      </c>
    </row>
    <row r="183" spans="2:3" x14ac:dyDescent="0.25">
      <c r="B183" s="82">
        <v>2195</v>
      </c>
      <c r="C183" s="83" t="s">
        <v>432</v>
      </c>
    </row>
    <row r="184" spans="2:3" x14ac:dyDescent="0.25">
      <c r="B184" s="82">
        <v>2244</v>
      </c>
      <c r="C184" s="83" t="s">
        <v>433</v>
      </c>
    </row>
    <row r="185" spans="2:3" x14ac:dyDescent="0.25">
      <c r="B185" s="82">
        <v>2138</v>
      </c>
      <c r="C185" s="83" t="s">
        <v>434</v>
      </c>
    </row>
    <row r="186" spans="2:3" x14ac:dyDescent="0.25">
      <c r="B186" s="82">
        <v>1978</v>
      </c>
      <c r="C186" s="83" t="s">
        <v>435</v>
      </c>
    </row>
    <row r="187" spans="2:3" x14ac:dyDescent="0.25">
      <c r="B187" s="82">
        <v>2096</v>
      </c>
      <c r="C187" s="83" t="s">
        <v>436</v>
      </c>
    </row>
    <row r="188" spans="2:3" x14ac:dyDescent="0.25">
      <c r="B188" s="82">
        <v>1949</v>
      </c>
      <c r="C188" s="83" t="s">
        <v>437</v>
      </c>
    </row>
    <row r="189" spans="2:3" x14ac:dyDescent="0.25">
      <c r="B189" s="82">
        <v>2022</v>
      </c>
      <c r="C189" s="83" t="s">
        <v>438</v>
      </c>
    </row>
    <row r="190" spans="2:3" x14ac:dyDescent="0.25">
      <c r="B190" s="82">
        <v>2087</v>
      </c>
      <c r="C190" s="83" t="s">
        <v>439</v>
      </c>
    </row>
    <row r="191" spans="2:3" x14ac:dyDescent="0.25">
      <c r="B191" s="82">
        <v>1994</v>
      </c>
      <c r="C191" s="83" t="s">
        <v>440</v>
      </c>
    </row>
    <row r="192" spans="2:3" x14ac:dyDescent="0.25">
      <c r="B192" s="82">
        <v>2225</v>
      </c>
      <c r="C192" s="83" t="s">
        <v>441</v>
      </c>
    </row>
    <row r="193" spans="2:3" x14ac:dyDescent="0.25">
      <c r="B193" s="82">
        <v>2025</v>
      </c>
      <c r="C193" s="83" t="s">
        <v>442</v>
      </c>
    </row>
    <row r="194" spans="2:3" x14ac:dyDescent="0.25">
      <c r="B194" s="82">
        <v>2247</v>
      </c>
      <c r="C194" s="83" t="s">
        <v>443</v>
      </c>
    </row>
    <row r="195" spans="2:3" x14ac:dyDescent="0.25">
      <c r="B195" s="82">
        <v>2083</v>
      </c>
      <c r="C195" s="83" t="s">
        <v>444</v>
      </c>
    </row>
    <row r="196" spans="2:3" x14ac:dyDescent="0.25">
      <c r="B196" s="82">
        <v>1948</v>
      </c>
      <c r="C196" s="83" t="s">
        <v>445</v>
      </c>
    </row>
    <row r="197" spans="2:3" x14ac:dyDescent="0.25">
      <c r="B197" s="82">
        <v>2144</v>
      </c>
      <c r="C197" s="83" t="s">
        <v>446</v>
      </c>
    </row>
    <row r="198" spans="2:3" x14ac:dyDescent="0.25">
      <c r="B198" s="82">
        <v>2209</v>
      </c>
      <c r="C198" s="83" t="s">
        <v>447</v>
      </c>
    </row>
    <row r="199" spans="2:3" x14ac:dyDescent="0.25">
      <c r="B199" s="82">
        <v>2018</v>
      </c>
      <c r="C199" s="83" t="s">
        <v>448</v>
      </c>
    </row>
    <row r="200" spans="2:3" x14ac:dyDescent="0.25">
      <c r="B200" s="82">
        <v>2003</v>
      </c>
      <c r="C200" s="83" t="s">
        <v>449</v>
      </c>
    </row>
    <row r="201" spans="2:3" x14ac:dyDescent="0.25">
      <c r="B201" s="82">
        <v>2102</v>
      </c>
      <c r="C201" s="83" t="s">
        <v>450</v>
      </c>
    </row>
    <row r="202" spans="2:3" x14ac:dyDescent="0.25">
      <c r="B202" s="82">
        <v>2055</v>
      </c>
      <c r="C202" s="83" t="s">
        <v>451</v>
      </c>
    </row>
    <row r="203" spans="2:3" x14ac:dyDescent="0.25">
      <c r="B203" s="82">
        <v>2242</v>
      </c>
      <c r="C203" s="83" t="s">
        <v>452</v>
      </c>
    </row>
    <row r="204" spans="2:3" x14ac:dyDescent="0.25">
      <c r="B204" s="82">
        <v>2197</v>
      </c>
      <c r="C204" s="83" t="s">
        <v>453</v>
      </c>
    </row>
    <row r="205" spans="2:3" x14ac:dyDescent="0.25">
      <c r="B205" s="82">
        <v>2222</v>
      </c>
      <c r="C205" s="83" t="s">
        <v>454</v>
      </c>
    </row>
    <row r="206" spans="2:3" x14ac:dyDescent="0.25">
      <c r="B206" s="82">
        <v>2210</v>
      </c>
      <c r="C206" s="83" t="s">
        <v>455</v>
      </c>
    </row>
    <row r="207" spans="2:3" x14ac:dyDescent="0.25">
      <c r="B207" s="82">
        <v>2204</v>
      </c>
      <c r="C207" s="83" t="s">
        <v>456</v>
      </c>
    </row>
    <row r="208" spans="2:3" x14ac:dyDescent="0.25">
      <c r="B208" s="82">
        <v>2213</v>
      </c>
      <c r="C208" s="83" t="s">
        <v>457</v>
      </c>
    </row>
    <row r="209" spans="2:3" x14ac:dyDescent="0.25">
      <c r="B209" s="82">
        <v>2116</v>
      </c>
      <c r="C209" s="83" t="s">
        <v>458</v>
      </c>
    </row>
    <row r="210" spans="2:3" x14ac:dyDescent="0.25">
      <c r="B210" s="82">
        <v>1947</v>
      </c>
      <c r="C210" s="83" t="s">
        <v>459</v>
      </c>
    </row>
    <row r="211" spans="2:3" x14ac:dyDescent="0.25">
      <c r="B211" s="82">
        <v>2220</v>
      </c>
      <c r="C211" s="83" t="s">
        <v>460</v>
      </c>
    </row>
    <row r="212" spans="2:3" x14ac:dyDescent="0.25">
      <c r="B212" s="82">
        <v>1936</v>
      </c>
      <c r="C212" s="83" t="s">
        <v>461</v>
      </c>
    </row>
    <row r="213" spans="2:3" x14ac:dyDescent="0.25">
      <c r="B213" s="82">
        <v>1922</v>
      </c>
      <c r="C213" s="83" t="s">
        <v>462</v>
      </c>
    </row>
    <row r="214" spans="2:3" x14ac:dyDescent="0.25">
      <c r="B214" s="82">
        <v>2117</v>
      </c>
      <c r="C214" s="83" t="s">
        <v>463</v>
      </c>
    </row>
    <row r="215" spans="2:3" x14ac:dyDescent="0.25">
      <c r="B215" s="82">
        <v>2255</v>
      </c>
      <c r="C215" s="83" t="s">
        <v>464</v>
      </c>
    </row>
    <row r="216" spans="2:3" x14ac:dyDescent="0.25">
      <c r="B216" s="82">
        <v>2002</v>
      </c>
      <c r="C216" s="83" t="s">
        <v>465</v>
      </c>
    </row>
    <row r="217" spans="2:3" x14ac:dyDescent="0.25">
      <c r="B217" s="82">
        <v>2146</v>
      </c>
      <c r="C217" s="83" t="s">
        <v>466</v>
      </c>
    </row>
    <row r="218" spans="2:3" x14ac:dyDescent="0.25">
      <c r="B218" s="82">
        <v>2251</v>
      </c>
      <c r="C218" s="83" t="s">
        <v>467</v>
      </c>
    </row>
    <row r="219" spans="2:3" x14ac:dyDescent="0.25">
      <c r="B219" s="82">
        <v>1997</v>
      </c>
      <c r="C219" s="83" t="s">
        <v>468</v>
      </c>
    </row>
  </sheetData>
  <sheetProtection sheet="1" objects="1" scenarios="1"/>
  <pageMargins left="0.7" right="0.7" top="0.75" bottom="0.75" header="0.3" footer="0.3"/>
  <pageSetup orientation="portrait" horizontalDpi="300" verticalDpi="3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0" tint="-0.14999847407452621"/>
    <pageSetUpPr autoPageBreaks="0" fitToPage="1"/>
  </sheetPr>
  <dimension ref="A1:D862"/>
  <sheetViews>
    <sheetView showGridLines="0" showRowColHeaders="0" zoomScaleNormal="100" workbookViewId="0">
      <selection activeCell="B2" sqref="B2"/>
    </sheetView>
  </sheetViews>
  <sheetFormatPr defaultColWidth="9.140625" defaultRowHeight="15" customHeight="1" x14ac:dyDescent="0.25"/>
  <cols>
    <col min="1" max="1" width="2.7109375" style="15" customWidth="1"/>
    <col min="2" max="2" width="28.7109375" style="16" bestFit="1" customWidth="1"/>
    <col min="3" max="3" width="8.7109375" style="17" customWidth="1"/>
    <col min="4" max="4" width="26.5703125" style="17" customWidth="1"/>
    <col min="5" max="16384" width="9.140625" style="17"/>
  </cols>
  <sheetData>
    <row r="1" spans="1:4" ht="15" customHeight="1" x14ac:dyDescent="0.25">
      <c r="A1" s="15" t="s">
        <v>0</v>
      </c>
    </row>
    <row r="2" spans="1:4" s="19" customFormat="1" ht="15" customHeight="1" x14ac:dyDescent="0.25">
      <c r="A2" s="15" t="s">
        <v>0</v>
      </c>
      <c r="B2" s="84" t="s">
        <v>471</v>
      </c>
      <c r="D2" s="196" t="s">
        <v>506</v>
      </c>
    </row>
    <row r="3" spans="1:4" s="19" customFormat="1" ht="15" customHeight="1" x14ac:dyDescent="0.25">
      <c r="A3" s="18"/>
      <c r="B3" s="85" t="s">
        <v>219</v>
      </c>
      <c r="D3" s="197"/>
    </row>
    <row r="4" spans="1:4" s="19" customFormat="1" ht="15" customHeight="1" x14ac:dyDescent="0.25">
      <c r="A4" s="18"/>
      <c r="B4" s="85" t="s">
        <v>150</v>
      </c>
    </row>
    <row r="5" spans="1:4" s="19" customFormat="1" ht="15" customHeight="1" x14ac:dyDescent="0.25">
      <c r="A5" s="18"/>
      <c r="B5" s="86" t="s">
        <v>218</v>
      </c>
    </row>
    <row r="6" spans="1:4" s="19" customFormat="1" ht="15" customHeight="1" x14ac:dyDescent="0.25">
      <c r="A6" s="18"/>
      <c r="B6" s="87" t="s">
        <v>217</v>
      </c>
    </row>
    <row r="7" spans="1:4" s="19" customFormat="1" ht="15" customHeight="1" x14ac:dyDescent="0.25">
      <c r="A7" s="18"/>
      <c r="B7" s="87" t="s">
        <v>216</v>
      </c>
    </row>
    <row r="8" spans="1:4" s="19" customFormat="1" ht="15" customHeight="1" x14ac:dyDescent="0.25">
      <c r="A8" s="18"/>
      <c r="B8" s="86" t="s">
        <v>215</v>
      </c>
    </row>
    <row r="9" spans="1:4" s="19" customFormat="1" ht="15" customHeight="1" x14ac:dyDescent="0.25">
      <c r="A9" s="18"/>
      <c r="B9" s="88" t="s">
        <v>206</v>
      </c>
    </row>
    <row r="10" spans="1:4" s="19" customFormat="1" ht="15" customHeight="1" x14ac:dyDescent="0.25">
      <c r="A10" s="18"/>
      <c r="B10" s="88" t="s">
        <v>214</v>
      </c>
    </row>
    <row r="11" spans="1:4" s="19" customFormat="1" ht="15" customHeight="1" x14ac:dyDescent="0.25">
      <c r="A11" s="18"/>
      <c r="B11" s="88" t="s">
        <v>213</v>
      </c>
    </row>
    <row r="12" spans="1:4" s="19" customFormat="1" ht="15" customHeight="1" x14ac:dyDescent="0.25">
      <c r="A12" s="18"/>
      <c r="B12" s="89" t="s">
        <v>212</v>
      </c>
    </row>
    <row r="13" spans="1:4" s="19" customFormat="1" ht="15" customHeight="1" x14ac:dyDescent="0.25">
      <c r="A13" s="18"/>
      <c r="B13" s="86" t="s">
        <v>211</v>
      </c>
    </row>
    <row r="14" spans="1:4" s="19" customFormat="1" ht="15" customHeight="1" x14ac:dyDescent="0.25">
      <c r="A14" s="18"/>
      <c r="B14" s="118" t="s">
        <v>487</v>
      </c>
    </row>
    <row r="15" spans="1:4" s="19" customFormat="1" ht="15" customHeight="1" x14ac:dyDescent="0.25">
      <c r="A15" s="18"/>
      <c r="B15" s="87" t="s">
        <v>492</v>
      </c>
    </row>
    <row r="16" spans="1:4" s="19" customFormat="1" ht="15" customHeight="1" x14ac:dyDescent="0.25">
      <c r="A16" s="18"/>
      <c r="B16" s="87" t="s">
        <v>493</v>
      </c>
    </row>
    <row r="17" spans="1:2" s="19" customFormat="1" ht="15" customHeight="1" x14ac:dyDescent="0.25">
      <c r="A17" s="18"/>
      <c r="B17" s="87" t="s">
        <v>494</v>
      </c>
    </row>
    <row r="18" spans="1:2" s="19" customFormat="1" ht="15" customHeight="1" x14ac:dyDescent="0.25">
      <c r="A18" s="18"/>
      <c r="B18" s="90" t="s">
        <v>474</v>
      </c>
    </row>
    <row r="19" spans="1:2" s="19" customFormat="1" ht="15" customHeight="1" x14ac:dyDescent="0.25">
      <c r="A19" s="18"/>
      <c r="B19" s="91" t="s">
        <v>14</v>
      </c>
    </row>
    <row r="20" spans="1:2" s="22" customFormat="1" ht="15" customHeight="1" x14ac:dyDescent="0.25">
      <c r="A20" s="15" t="s">
        <v>0</v>
      </c>
      <c r="B20" s="21"/>
    </row>
    <row r="21" spans="1:2" s="22" customFormat="1" ht="15" customHeight="1" x14ac:dyDescent="0.25">
      <c r="A21" s="15" t="s">
        <v>0</v>
      </c>
      <c r="B21" s="117" t="s">
        <v>478</v>
      </c>
    </row>
    <row r="22" spans="1:2" s="22" customFormat="1" ht="15" customHeight="1" x14ac:dyDescent="0.25">
      <c r="A22" s="20"/>
      <c r="B22" s="93" t="s">
        <v>479</v>
      </c>
    </row>
    <row r="23" spans="1:2" s="22" customFormat="1" ht="15" customHeight="1" x14ac:dyDescent="0.25">
      <c r="A23" s="20"/>
      <c r="B23" s="93" t="s">
        <v>480</v>
      </c>
    </row>
    <row r="24" spans="1:2" s="22" customFormat="1" ht="15" customHeight="1" x14ac:dyDescent="0.25">
      <c r="A24" s="20"/>
      <c r="B24" s="93" t="s">
        <v>14</v>
      </c>
    </row>
    <row r="25" spans="1:2" s="22" customFormat="1" ht="15" customHeight="1" x14ac:dyDescent="0.25">
      <c r="A25" s="20"/>
      <c r="B25"/>
    </row>
    <row r="26" spans="1:2" s="22" customFormat="1" ht="15" customHeight="1" x14ac:dyDescent="0.25">
      <c r="A26" s="20"/>
      <c r="B26"/>
    </row>
    <row r="27" spans="1:2" s="22" customFormat="1" ht="15" customHeight="1" x14ac:dyDescent="0.25">
      <c r="A27" s="20"/>
      <c r="B27"/>
    </row>
    <row r="28" spans="1:2" s="22" customFormat="1" ht="15" customHeight="1" x14ac:dyDescent="0.25">
      <c r="A28" s="20"/>
      <c r="B28"/>
    </row>
    <row r="29" spans="1:2" s="22" customFormat="1" ht="15" customHeight="1" x14ac:dyDescent="0.25">
      <c r="A29" s="20"/>
      <c r="B29"/>
    </row>
    <row r="30" spans="1:2" s="22" customFormat="1" ht="15" customHeight="1" x14ac:dyDescent="0.25">
      <c r="A30" s="20"/>
      <c r="B30"/>
    </row>
    <row r="31" spans="1:2" s="22" customFormat="1" ht="15" customHeight="1" x14ac:dyDescent="0.25">
      <c r="A31" s="20"/>
      <c r="B31"/>
    </row>
    <row r="32" spans="1:2" s="22" customFormat="1" ht="15" customHeight="1" x14ac:dyDescent="0.25">
      <c r="A32" s="20"/>
      <c r="B32"/>
    </row>
    <row r="33" spans="1:2" s="22" customFormat="1" ht="15" customHeight="1" x14ac:dyDescent="0.25">
      <c r="A33" s="20"/>
      <c r="B33"/>
    </row>
    <row r="34" spans="1:2" s="22" customFormat="1" ht="15" customHeight="1" x14ac:dyDescent="0.25">
      <c r="A34" s="20"/>
      <c r="B34"/>
    </row>
    <row r="35" spans="1:2" s="22" customFormat="1" ht="15" customHeight="1" x14ac:dyDescent="0.25">
      <c r="A35" s="20"/>
      <c r="B35"/>
    </row>
    <row r="36" spans="1:2" s="22" customFormat="1" ht="15" customHeight="1" x14ac:dyDescent="0.25">
      <c r="A36" s="20"/>
      <c r="B36"/>
    </row>
    <row r="37" spans="1:2" s="22" customFormat="1" ht="15" customHeight="1" x14ac:dyDescent="0.25">
      <c r="A37" s="20"/>
      <c r="B37" s="21"/>
    </row>
    <row r="38" spans="1:2" s="22" customFormat="1" ht="15" customHeight="1" x14ac:dyDescent="0.25">
      <c r="A38" s="20"/>
      <c r="B38" s="21"/>
    </row>
    <row r="39" spans="1:2" s="22" customFormat="1" ht="15" customHeight="1" x14ac:dyDescent="0.25">
      <c r="A39" s="20"/>
      <c r="B39" s="21"/>
    </row>
    <row r="40" spans="1:2" s="22" customFormat="1" ht="15" customHeight="1" x14ac:dyDescent="0.25">
      <c r="A40" s="20"/>
      <c r="B40" s="21"/>
    </row>
    <row r="41" spans="1:2" s="22" customFormat="1" ht="15" customHeight="1" x14ac:dyDescent="0.25">
      <c r="A41" s="20"/>
      <c r="B41" s="21"/>
    </row>
    <row r="42" spans="1:2" s="22" customFormat="1" ht="15" customHeight="1" x14ac:dyDescent="0.25">
      <c r="A42" s="20"/>
      <c r="B42" s="21"/>
    </row>
    <row r="43" spans="1:2" s="22" customFormat="1" ht="15" customHeight="1" x14ac:dyDescent="0.25">
      <c r="A43" s="20"/>
      <c r="B43" s="21"/>
    </row>
    <row r="44" spans="1:2" s="22" customFormat="1" ht="15" customHeight="1" x14ac:dyDescent="0.25">
      <c r="A44" s="20"/>
      <c r="B44" s="21"/>
    </row>
    <row r="45" spans="1:2" s="22" customFormat="1" ht="15" customHeight="1" x14ac:dyDescent="0.25">
      <c r="A45" s="20"/>
      <c r="B45" s="21"/>
    </row>
    <row r="46" spans="1:2" s="22" customFormat="1" ht="15" customHeight="1" x14ac:dyDescent="0.25">
      <c r="A46" s="20"/>
      <c r="B46" s="21"/>
    </row>
    <row r="47" spans="1:2" s="22" customFormat="1" ht="15" customHeight="1" x14ac:dyDescent="0.25">
      <c r="A47" s="20"/>
      <c r="B47" s="21"/>
    </row>
    <row r="48" spans="1:2" s="22" customFormat="1" ht="15" customHeight="1" x14ac:dyDescent="0.25">
      <c r="A48" s="20"/>
      <c r="B48" s="21"/>
    </row>
    <row r="49" spans="1:2" s="22" customFormat="1" ht="15" customHeight="1" x14ac:dyDescent="0.25">
      <c r="A49" s="20"/>
      <c r="B49" s="21"/>
    </row>
    <row r="50" spans="1:2" s="22" customFormat="1" ht="15" customHeight="1" x14ac:dyDescent="0.25">
      <c r="A50" s="20"/>
      <c r="B50" s="21"/>
    </row>
    <row r="51" spans="1:2" s="22" customFormat="1" ht="15" customHeight="1" x14ac:dyDescent="0.25">
      <c r="A51" s="20"/>
      <c r="B51" s="21"/>
    </row>
    <row r="52" spans="1:2" s="22" customFormat="1" ht="15" customHeight="1" x14ac:dyDescent="0.25">
      <c r="A52" s="20"/>
      <c r="B52" s="21"/>
    </row>
    <row r="53" spans="1:2" s="22" customFormat="1" ht="15" customHeight="1" x14ac:dyDescent="0.25">
      <c r="A53" s="20"/>
      <c r="B53" s="21"/>
    </row>
    <row r="54" spans="1:2" s="22" customFormat="1" ht="15" customHeight="1" x14ac:dyDescent="0.25">
      <c r="A54" s="20"/>
      <c r="B54" s="21"/>
    </row>
    <row r="55" spans="1:2" s="22" customFormat="1" ht="15" customHeight="1" x14ac:dyDescent="0.25">
      <c r="A55" s="20"/>
      <c r="B55" s="21"/>
    </row>
    <row r="56" spans="1:2" s="22" customFormat="1" ht="15" customHeight="1" x14ac:dyDescent="0.25">
      <c r="A56" s="20"/>
      <c r="B56" s="21"/>
    </row>
    <row r="57" spans="1:2" s="22" customFormat="1" ht="15" customHeight="1" x14ac:dyDescent="0.25">
      <c r="A57" s="20"/>
      <c r="B57" s="21"/>
    </row>
    <row r="58" spans="1:2" s="22" customFormat="1" ht="15" customHeight="1" x14ac:dyDescent="0.25">
      <c r="A58" s="20"/>
      <c r="B58" s="21"/>
    </row>
    <row r="59" spans="1:2" s="22" customFormat="1" ht="15" customHeight="1" x14ac:dyDescent="0.25">
      <c r="A59" s="20"/>
      <c r="B59" s="21"/>
    </row>
    <row r="60" spans="1:2" s="22" customFormat="1" ht="15" customHeight="1" x14ac:dyDescent="0.25">
      <c r="A60" s="20"/>
      <c r="B60" s="21"/>
    </row>
    <row r="61" spans="1:2" s="22" customFormat="1" ht="15" customHeight="1" x14ac:dyDescent="0.25">
      <c r="A61" s="20"/>
      <c r="B61" s="21"/>
    </row>
    <row r="62" spans="1:2" s="22" customFormat="1" ht="15" customHeight="1" x14ac:dyDescent="0.25">
      <c r="A62" s="20"/>
      <c r="B62" s="21"/>
    </row>
    <row r="63" spans="1:2" s="22" customFormat="1" ht="15" customHeight="1" x14ac:dyDescent="0.25">
      <c r="A63" s="20"/>
      <c r="B63" s="21"/>
    </row>
    <row r="64" spans="1:2" s="22" customFormat="1" ht="15" customHeight="1" x14ac:dyDescent="0.25">
      <c r="A64" s="20"/>
      <c r="B64" s="21"/>
    </row>
    <row r="65" spans="1:2" s="22" customFormat="1" ht="15" customHeight="1" x14ac:dyDescent="0.25">
      <c r="A65" s="20"/>
      <c r="B65" s="21"/>
    </row>
    <row r="66" spans="1:2" s="22" customFormat="1" ht="15" customHeight="1" x14ac:dyDescent="0.25">
      <c r="A66" s="20"/>
      <c r="B66" s="21"/>
    </row>
    <row r="67" spans="1:2" s="22" customFormat="1" ht="15" customHeight="1" x14ac:dyDescent="0.25">
      <c r="A67" s="20"/>
      <c r="B67" s="21"/>
    </row>
    <row r="68" spans="1:2" s="22" customFormat="1" ht="15" customHeight="1" x14ac:dyDescent="0.25">
      <c r="A68" s="20"/>
      <c r="B68" s="21"/>
    </row>
    <row r="69" spans="1:2" s="22" customFormat="1" ht="15" customHeight="1" x14ac:dyDescent="0.25">
      <c r="A69" s="20"/>
      <c r="B69" s="21"/>
    </row>
    <row r="70" spans="1:2" s="22" customFormat="1" ht="15" customHeight="1" x14ac:dyDescent="0.25">
      <c r="A70" s="20"/>
      <c r="B70" s="21"/>
    </row>
    <row r="71" spans="1:2" s="22" customFormat="1" ht="15" customHeight="1" x14ac:dyDescent="0.25">
      <c r="A71" s="20"/>
      <c r="B71" s="21"/>
    </row>
    <row r="72" spans="1:2" s="22" customFormat="1" ht="15" customHeight="1" x14ac:dyDescent="0.25">
      <c r="A72" s="20"/>
      <c r="B72" s="21"/>
    </row>
    <row r="73" spans="1:2" s="22" customFormat="1" ht="15" customHeight="1" x14ac:dyDescent="0.25">
      <c r="A73" s="20"/>
      <c r="B73" s="21"/>
    </row>
    <row r="74" spans="1:2" s="22" customFormat="1" ht="15" customHeight="1" x14ac:dyDescent="0.25">
      <c r="A74" s="20"/>
      <c r="B74" s="21"/>
    </row>
    <row r="75" spans="1:2" s="22" customFormat="1" ht="15" customHeight="1" x14ac:dyDescent="0.25">
      <c r="A75" s="20"/>
      <c r="B75" s="21"/>
    </row>
    <row r="76" spans="1:2" s="22" customFormat="1" ht="15" customHeight="1" x14ac:dyDescent="0.25">
      <c r="A76" s="20"/>
      <c r="B76" s="21"/>
    </row>
    <row r="77" spans="1:2" s="22" customFormat="1" ht="15" customHeight="1" x14ac:dyDescent="0.25">
      <c r="A77" s="20"/>
      <c r="B77" s="21"/>
    </row>
    <row r="78" spans="1:2" s="22" customFormat="1" ht="15" customHeight="1" x14ac:dyDescent="0.25">
      <c r="A78" s="20"/>
      <c r="B78" s="21"/>
    </row>
    <row r="79" spans="1:2" s="22" customFormat="1" ht="15" customHeight="1" x14ac:dyDescent="0.25">
      <c r="A79" s="20"/>
      <c r="B79" s="21"/>
    </row>
    <row r="80" spans="1:2" s="22" customFormat="1" ht="15" customHeight="1" x14ac:dyDescent="0.25">
      <c r="A80" s="20"/>
      <c r="B80" s="21"/>
    </row>
    <row r="81" spans="1:2" s="22" customFormat="1" ht="15" customHeight="1" x14ac:dyDescent="0.25">
      <c r="A81" s="20"/>
      <c r="B81" s="21"/>
    </row>
    <row r="82" spans="1:2" s="22" customFormat="1" ht="15" customHeight="1" x14ac:dyDescent="0.25">
      <c r="A82" s="20"/>
      <c r="B82" s="21"/>
    </row>
    <row r="83" spans="1:2" s="22" customFormat="1" ht="15" customHeight="1" x14ac:dyDescent="0.25">
      <c r="A83" s="20"/>
      <c r="B83" s="21"/>
    </row>
    <row r="84" spans="1:2" s="22" customFormat="1" ht="15" customHeight="1" x14ac:dyDescent="0.25">
      <c r="A84" s="20"/>
      <c r="B84" s="21"/>
    </row>
    <row r="85" spans="1:2" s="22" customFormat="1" ht="15" customHeight="1" x14ac:dyDescent="0.25">
      <c r="A85" s="20"/>
      <c r="B85" s="21"/>
    </row>
    <row r="86" spans="1:2" s="22" customFormat="1" ht="15" customHeight="1" x14ac:dyDescent="0.25">
      <c r="A86" s="20"/>
      <c r="B86" s="21"/>
    </row>
    <row r="87" spans="1:2" s="22" customFormat="1" ht="15" customHeight="1" x14ac:dyDescent="0.25">
      <c r="A87" s="20"/>
      <c r="B87" s="21"/>
    </row>
    <row r="88" spans="1:2" s="22" customFormat="1" ht="15" customHeight="1" x14ac:dyDescent="0.25">
      <c r="A88" s="20"/>
      <c r="B88" s="21"/>
    </row>
    <row r="89" spans="1:2" s="22" customFormat="1" ht="15" customHeight="1" x14ac:dyDescent="0.25">
      <c r="A89" s="20"/>
      <c r="B89" s="21"/>
    </row>
    <row r="90" spans="1:2" s="22" customFormat="1" ht="15" customHeight="1" x14ac:dyDescent="0.25">
      <c r="A90" s="20"/>
      <c r="B90" s="21"/>
    </row>
    <row r="91" spans="1:2" s="22" customFormat="1" ht="15" customHeight="1" x14ac:dyDescent="0.25">
      <c r="A91" s="20"/>
      <c r="B91" s="21"/>
    </row>
    <row r="92" spans="1:2" s="22" customFormat="1" ht="15" customHeight="1" x14ac:dyDescent="0.25">
      <c r="A92" s="20"/>
      <c r="B92" s="21"/>
    </row>
    <row r="93" spans="1:2" s="22" customFormat="1" ht="15" customHeight="1" x14ac:dyDescent="0.25">
      <c r="A93" s="20"/>
      <c r="B93" s="21"/>
    </row>
    <row r="94" spans="1:2" s="22" customFormat="1" ht="15" customHeight="1" x14ac:dyDescent="0.25">
      <c r="A94" s="20"/>
      <c r="B94" s="21"/>
    </row>
    <row r="95" spans="1:2" s="22" customFormat="1" ht="15" customHeight="1" x14ac:dyDescent="0.25">
      <c r="A95" s="20"/>
      <c r="B95" s="21"/>
    </row>
    <row r="96" spans="1:2" s="22" customFormat="1" ht="15" customHeight="1" x14ac:dyDescent="0.25">
      <c r="A96" s="20"/>
      <c r="B96" s="21"/>
    </row>
    <row r="97" spans="1:2" s="22" customFormat="1" ht="15" customHeight="1" x14ac:dyDescent="0.25">
      <c r="A97" s="20"/>
      <c r="B97" s="21"/>
    </row>
    <row r="98" spans="1:2" s="22" customFormat="1" ht="15" customHeight="1" x14ac:dyDescent="0.25">
      <c r="A98" s="20"/>
      <c r="B98" s="21"/>
    </row>
    <row r="99" spans="1:2" s="22" customFormat="1" ht="15" customHeight="1" x14ac:dyDescent="0.25">
      <c r="A99" s="20"/>
      <c r="B99" s="21"/>
    </row>
    <row r="100" spans="1:2" s="22" customFormat="1" ht="15" customHeight="1" x14ac:dyDescent="0.25">
      <c r="A100" s="20"/>
      <c r="B100" s="21"/>
    </row>
    <row r="101" spans="1:2" s="22" customFormat="1" ht="15" customHeight="1" x14ac:dyDescent="0.25">
      <c r="A101" s="20"/>
      <c r="B101" s="21"/>
    </row>
    <row r="102" spans="1:2" s="22" customFormat="1" ht="15" customHeight="1" x14ac:dyDescent="0.25">
      <c r="A102" s="20"/>
      <c r="B102" s="21"/>
    </row>
    <row r="103" spans="1:2" s="22" customFormat="1" ht="15" customHeight="1" x14ac:dyDescent="0.25">
      <c r="A103" s="20"/>
      <c r="B103" s="21"/>
    </row>
    <row r="104" spans="1:2" s="22" customFormat="1" ht="15" customHeight="1" x14ac:dyDescent="0.25">
      <c r="A104" s="20"/>
      <c r="B104" s="21"/>
    </row>
    <row r="105" spans="1:2" s="22" customFormat="1" ht="15" customHeight="1" x14ac:dyDescent="0.25">
      <c r="A105" s="20"/>
      <c r="B105" s="21"/>
    </row>
    <row r="106" spans="1:2" s="22" customFormat="1" ht="15" customHeight="1" x14ac:dyDescent="0.25">
      <c r="A106" s="20"/>
      <c r="B106" s="21"/>
    </row>
    <row r="107" spans="1:2" s="22" customFormat="1" ht="15" customHeight="1" x14ac:dyDescent="0.25">
      <c r="A107" s="20"/>
      <c r="B107" s="21"/>
    </row>
    <row r="108" spans="1:2" s="22" customFormat="1" ht="15" customHeight="1" x14ac:dyDescent="0.25">
      <c r="A108" s="20"/>
      <c r="B108" s="21"/>
    </row>
    <row r="109" spans="1:2" s="22" customFormat="1" ht="15" customHeight="1" x14ac:dyDescent="0.25">
      <c r="A109" s="20"/>
      <c r="B109" s="21"/>
    </row>
    <row r="110" spans="1:2" s="22" customFormat="1" ht="15" customHeight="1" x14ac:dyDescent="0.25">
      <c r="A110" s="20"/>
      <c r="B110" s="21"/>
    </row>
    <row r="111" spans="1:2" s="22" customFormat="1" ht="15" customHeight="1" x14ac:dyDescent="0.25">
      <c r="A111" s="20"/>
      <c r="B111" s="21"/>
    </row>
    <row r="112" spans="1:2" s="22" customFormat="1" ht="15" customHeight="1" x14ac:dyDescent="0.25">
      <c r="A112" s="20"/>
      <c r="B112" s="21"/>
    </row>
    <row r="113" spans="1:2" s="22" customFormat="1" ht="15" customHeight="1" x14ac:dyDescent="0.25">
      <c r="A113" s="20"/>
      <c r="B113" s="21"/>
    </row>
    <row r="114" spans="1:2" s="22" customFormat="1" ht="15" customHeight="1" x14ac:dyDescent="0.25">
      <c r="A114" s="20"/>
      <c r="B114" s="21"/>
    </row>
    <row r="115" spans="1:2" s="22" customFormat="1" ht="15" customHeight="1" x14ac:dyDescent="0.25">
      <c r="A115" s="20"/>
      <c r="B115" s="21"/>
    </row>
    <row r="116" spans="1:2" s="22" customFormat="1" ht="15" customHeight="1" x14ac:dyDescent="0.25">
      <c r="A116" s="20"/>
      <c r="B116" s="21"/>
    </row>
    <row r="117" spans="1:2" s="22" customFormat="1" ht="15" customHeight="1" x14ac:dyDescent="0.25">
      <c r="A117" s="20"/>
      <c r="B117" s="21"/>
    </row>
    <row r="118" spans="1:2" s="22" customFormat="1" ht="15" customHeight="1" x14ac:dyDescent="0.25">
      <c r="A118" s="20"/>
      <c r="B118" s="21"/>
    </row>
    <row r="119" spans="1:2" s="22" customFormat="1" ht="15" customHeight="1" x14ac:dyDescent="0.25">
      <c r="A119" s="20"/>
      <c r="B119" s="21"/>
    </row>
    <row r="120" spans="1:2" s="22" customFormat="1" ht="15" customHeight="1" x14ac:dyDescent="0.25">
      <c r="A120" s="20"/>
      <c r="B120" s="21"/>
    </row>
    <row r="121" spans="1:2" s="22" customFormat="1" ht="15" customHeight="1" x14ac:dyDescent="0.25">
      <c r="A121" s="20"/>
      <c r="B121" s="21"/>
    </row>
    <row r="122" spans="1:2" s="22" customFormat="1" ht="15" customHeight="1" x14ac:dyDescent="0.25">
      <c r="A122" s="20"/>
      <c r="B122" s="21"/>
    </row>
    <row r="123" spans="1:2" s="22" customFormat="1" ht="15" customHeight="1" x14ac:dyDescent="0.25">
      <c r="A123" s="20"/>
      <c r="B123" s="21"/>
    </row>
    <row r="124" spans="1:2" s="22" customFormat="1" ht="15" customHeight="1" x14ac:dyDescent="0.25">
      <c r="A124" s="20"/>
      <c r="B124" s="21"/>
    </row>
    <row r="125" spans="1:2" s="22" customFormat="1" ht="15" customHeight="1" x14ac:dyDescent="0.25">
      <c r="A125" s="20"/>
      <c r="B125" s="21"/>
    </row>
    <row r="126" spans="1:2" s="22" customFormat="1" ht="15" customHeight="1" x14ac:dyDescent="0.25">
      <c r="A126" s="20"/>
      <c r="B126" s="21"/>
    </row>
    <row r="127" spans="1:2" s="22" customFormat="1" ht="15" customHeight="1" x14ac:dyDescent="0.25">
      <c r="A127" s="20"/>
      <c r="B127" s="21"/>
    </row>
    <row r="128" spans="1:2" s="22" customFormat="1" ht="15" customHeight="1" x14ac:dyDescent="0.25">
      <c r="A128" s="20"/>
      <c r="B128" s="21"/>
    </row>
    <row r="129" spans="1:2" s="22" customFormat="1" ht="15" customHeight="1" x14ac:dyDescent="0.25">
      <c r="A129" s="20"/>
      <c r="B129" s="21"/>
    </row>
    <row r="130" spans="1:2" s="22" customFormat="1" ht="15" customHeight="1" x14ac:dyDescent="0.25">
      <c r="A130" s="20"/>
      <c r="B130" s="21"/>
    </row>
    <row r="131" spans="1:2" s="22" customFormat="1" ht="15" customHeight="1" x14ac:dyDescent="0.25">
      <c r="A131" s="20"/>
      <c r="B131" s="21"/>
    </row>
    <row r="132" spans="1:2" s="22" customFormat="1" ht="15" customHeight="1" x14ac:dyDescent="0.25">
      <c r="A132" s="20"/>
      <c r="B132" s="21"/>
    </row>
    <row r="133" spans="1:2" s="22" customFormat="1" ht="15" customHeight="1" x14ac:dyDescent="0.25">
      <c r="A133" s="20"/>
      <c r="B133" s="21"/>
    </row>
    <row r="134" spans="1:2" s="22" customFormat="1" ht="15" customHeight="1" x14ac:dyDescent="0.25">
      <c r="A134" s="20"/>
      <c r="B134" s="21"/>
    </row>
    <row r="135" spans="1:2" s="22" customFormat="1" ht="15" customHeight="1" x14ac:dyDescent="0.25">
      <c r="A135" s="20"/>
      <c r="B135" s="21"/>
    </row>
    <row r="136" spans="1:2" s="22" customFormat="1" ht="15" customHeight="1" x14ac:dyDescent="0.25">
      <c r="A136" s="20"/>
      <c r="B136" s="21"/>
    </row>
    <row r="137" spans="1:2" s="22" customFormat="1" ht="15" customHeight="1" x14ac:dyDescent="0.25">
      <c r="A137" s="20"/>
      <c r="B137" s="21"/>
    </row>
    <row r="138" spans="1:2" s="22" customFormat="1" ht="15" customHeight="1" x14ac:dyDescent="0.25">
      <c r="A138" s="20"/>
      <c r="B138" s="21"/>
    </row>
    <row r="139" spans="1:2" s="22" customFormat="1" ht="15" customHeight="1" x14ac:dyDescent="0.25">
      <c r="A139" s="20"/>
      <c r="B139" s="21"/>
    </row>
    <row r="140" spans="1:2" s="22" customFormat="1" ht="15" customHeight="1" x14ac:dyDescent="0.25">
      <c r="A140" s="20"/>
      <c r="B140" s="21"/>
    </row>
    <row r="141" spans="1:2" s="22" customFormat="1" ht="15" customHeight="1" x14ac:dyDescent="0.25">
      <c r="A141" s="20"/>
      <c r="B141" s="21"/>
    </row>
    <row r="142" spans="1:2" s="22" customFormat="1" ht="15" customHeight="1" x14ac:dyDescent="0.25">
      <c r="A142" s="20"/>
      <c r="B142" s="21"/>
    </row>
    <row r="143" spans="1:2" s="22" customFormat="1" ht="15" customHeight="1" x14ac:dyDescent="0.25">
      <c r="A143" s="20"/>
      <c r="B143" s="21"/>
    </row>
    <row r="144" spans="1:2" s="22" customFormat="1" ht="15" customHeight="1" x14ac:dyDescent="0.25">
      <c r="A144" s="20"/>
      <c r="B144" s="21"/>
    </row>
    <row r="145" spans="1:2" s="22" customFormat="1" ht="15" customHeight="1" x14ac:dyDescent="0.25">
      <c r="A145" s="20"/>
      <c r="B145" s="21"/>
    </row>
    <row r="146" spans="1:2" s="22" customFormat="1" ht="15" customHeight="1" x14ac:dyDescent="0.25">
      <c r="A146" s="20"/>
      <c r="B146" s="21"/>
    </row>
    <row r="147" spans="1:2" s="22" customFormat="1" ht="15" customHeight="1" x14ac:dyDescent="0.25">
      <c r="A147" s="20"/>
      <c r="B147" s="21"/>
    </row>
    <row r="148" spans="1:2" s="22" customFormat="1" ht="15" customHeight="1" x14ac:dyDescent="0.25">
      <c r="A148" s="20"/>
      <c r="B148" s="21"/>
    </row>
    <row r="149" spans="1:2" s="22" customFormat="1" ht="15" customHeight="1" x14ac:dyDescent="0.25">
      <c r="A149" s="20"/>
      <c r="B149" s="21"/>
    </row>
    <row r="150" spans="1:2" s="22" customFormat="1" ht="15" customHeight="1" x14ac:dyDescent="0.25">
      <c r="A150" s="20"/>
      <c r="B150" s="21"/>
    </row>
    <row r="151" spans="1:2" s="22" customFormat="1" ht="15" customHeight="1" x14ac:dyDescent="0.25">
      <c r="A151" s="20"/>
      <c r="B151" s="21"/>
    </row>
    <row r="152" spans="1:2" s="22" customFormat="1" ht="15" customHeight="1" x14ac:dyDescent="0.25">
      <c r="A152" s="20"/>
      <c r="B152" s="21"/>
    </row>
    <row r="153" spans="1:2" s="22" customFormat="1" ht="15" customHeight="1" x14ac:dyDescent="0.25">
      <c r="A153" s="20"/>
      <c r="B153" s="21"/>
    </row>
    <row r="154" spans="1:2" s="22" customFormat="1" ht="15" customHeight="1" x14ac:dyDescent="0.25">
      <c r="A154" s="20"/>
      <c r="B154" s="21"/>
    </row>
    <row r="155" spans="1:2" s="22" customFormat="1" ht="15" customHeight="1" x14ac:dyDescent="0.25">
      <c r="A155" s="20"/>
      <c r="B155" s="21"/>
    </row>
    <row r="156" spans="1:2" s="22" customFormat="1" ht="15" customHeight="1" x14ac:dyDescent="0.25">
      <c r="A156" s="20"/>
      <c r="B156" s="21"/>
    </row>
    <row r="157" spans="1:2" s="22" customFormat="1" ht="15" customHeight="1" x14ac:dyDescent="0.25">
      <c r="A157" s="20"/>
      <c r="B157" s="21"/>
    </row>
    <row r="158" spans="1:2" s="22" customFormat="1" ht="15" customHeight="1" x14ac:dyDescent="0.25">
      <c r="A158" s="20"/>
      <c r="B158" s="21"/>
    </row>
    <row r="159" spans="1:2" s="22" customFormat="1" ht="15" customHeight="1" x14ac:dyDescent="0.25">
      <c r="A159" s="20"/>
      <c r="B159" s="21"/>
    </row>
    <row r="160" spans="1:2" s="22" customFormat="1" ht="15" customHeight="1" x14ac:dyDescent="0.25">
      <c r="A160" s="20"/>
      <c r="B160" s="21"/>
    </row>
    <row r="161" spans="1:2" s="22" customFormat="1" ht="15" customHeight="1" x14ac:dyDescent="0.25">
      <c r="A161" s="20"/>
      <c r="B161" s="21"/>
    </row>
    <row r="162" spans="1:2" s="22" customFormat="1" ht="15" customHeight="1" x14ac:dyDescent="0.25">
      <c r="A162" s="20"/>
      <c r="B162" s="21"/>
    </row>
    <row r="163" spans="1:2" s="22" customFormat="1" ht="15" customHeight="1" x14ac:dyDescent="0.25">
      <c r="A163" s="20"/>
      <c r="B163" s="21"/>
    </row>
    <row r="164" spans="1:2" s="22" customFormat="1" ht="15" customHeight="1" x14ac:dyDescent="0.25">
      <c r="A164" s="20"/>
      <c r="B164" s="21"/>
    </row>
    <row r="165" spans="1:2" s="22" customFormat="1" ht="15" customHeight="1" x14ac:dyDescent="0.25">
      <c r="A165" s="20"/>
      <c r="B165" s="21"/>
    </row>
    <row r="166" spans="1:2" s="22" customFormat="1" ht="15" customHeight="1" x14ac:dyDescent="0.25">
      <c r="A166" s="20"/>
      <c r="B166" s="21"/>
    </row>
    <row r="167" spans="1:2" s="22" customFormat="1" ht="15" customHeight="1" x14ac:dyDescent="0.25">
      <c r="A167" s="20"/>
      <c r="B167" s="21"/>
    </row>
    <row r="168" spans="1:2" s="22" customFormat="1" ht="15" customHeight="1" x14ac:dyDescent="0.25">
      <c r="A168" s="20"/>
      <c r="B168" s="21"/>
    </row>
    <row r="169" spans="1:2" s="22" customFormat="1" ht="15" customHeight="1" x14ac:dyDescent="0.25">
      <c r="A169" s="20"/>
      <c r="B169" s="21"/>
    </row>
    <row r="170" spans="1:2" s="22" customFormat="1" ht="15" customHeight="1" x14ac:dyDescent="0.25">
      <c r="A170" s="20"/>
      <c r="B170" s="21"/>
    </row>
    <row r="171" spans="1:2" s="22" customFormat="1" ht="15" customHeight="1" x14ac:dyDescent="0.25">
      <c r="A171" s="20"/>
      <c r="B171" s="21"/>
    </row>
    <row r="172" spans="1:2" s="22" customFormat="1" ht="15" customHeight="1" x14ac:dyDescent="0.25">
      <c r="A172" s="20"/>
      <c r="B172" s="21"/>
    </row>
    <row r="173" spans="1:2" s="22" customFormat="1" ht="15" customHeight="1" x14ac:dyDescent="0.25">
      <c r="A173" s="20"/>
      <c r="B173" s="21"/>
    </row>
    <row r="174" spans="1:2" s="22" customFormat="1" ht="15" customHeight="1" x14ac:dyDescent="0.25">
      <c r="A174" s="20"/>
      <c r="B174" s="21"/>
    </row>
    <row r="175" spans="1:2" s="22" customFormat="1" ht="15" customHeight="1" x14ac:dyDescent="0.25">
      <c r="A175" s="20"/>
      <c r="B175" s="21"/>
    </row>
    <row r="176" spans="1:2" s="22" customFormat="1" ht="15" customHeight="1" x14ac:dyDescent="0.25">
      <c r="A176" s="20"/>
      <c r="B176" s="21"/>
    </row>
    <row r="177" spans="1:3" s="22" customFormat="1" ht="15" customHeight="1" x14ac:dyDescent="0.25">
      <c r="A177" s="20"/>
      <c r="B177" s="21"/>
    </row>
    <row r="178" spans="1:3" s="22" customFormat="1" ht="15" customHeight="1" x14ac:dyDescent="0.25">
      <c r="A178" s="20"/>
      <c r="B178" s="21"/>
    </row>
    <row r="179" spans="1:3" s="22" customFormat="1" ht="15" customHeight="1" x14ac:dyDescent="0.25">
      <c r="A179" s="20"/>
      <c r="B179" s="21"/>
    </row>
    <row r="180" spans="1:3" s="22" customFormat="1" ht="15" customHeight="1" x14ac:dyDescent="0.25">
      <c r="A180" s="20"/>
      <c r="B180" s="21"/>
    </row>
    <row r="181" spans="1:3" s="23" customFormat="1" ht="15" customHeight="1" x14ac:dyDescent="0.25">
      <c r="A181" s="18"/>
      <c r="B181" s="21"/>
      <c r="C181" s="22"/>
    </row>
    <row r="182" spans="1:3" s="23" customFormat="1" ht="15" customHeight="1" x14ac:dyDescent="0.25">
      <c r="A182" s="18"/>
      <c r="B182" s="21"/>
    </row>
    <row r="183" spans="1:3" s="23" customFormat="1" ht="15" customHeight="1" x14ac:dyDescent="0.25">
      <c r="A183" s="18"/>
      <c r="B183" s="21"/>
    </row>
    <row r="184" spans="1:3" s="23" customFormat="1" ht="15" customHeight="1" x14ac:dyDescent="0.25">
      <c r="A184" s="18"/>
      <c r="B184" s="21"/>
    </row>
    <row r="185" spans="1:3" s="23" customFormat="1" ht="15" customHeight="1" x14ac:dyDescent="0.25">
      <c r="A185" s="18"/>
      <c r="B185" s="21"/>
    </row>
    <row r="186" spans="1:3" s="23" customFormat="1" ht="15" customHeight="1" x14ac:dyDescent="0.25">
      <c r="A186" s="18"/>
      <c r="B186" s="21"/>
    </row>
    <row r="187" spans="1:3" s="23" customFormat="1" ht="15" customHeight="1" x14ac:dyDescent="0.25">
      <c r="A187" s="18"/>
      <c r="B187" s="21"/>
    </row>
    <row r="188" spans="1:3" s="23" customFormat="1" ht="15" customHeight="1" x14ac:dyDescent="0.25">
      <c r="A188" s="18"/>
      <c r="B188" s="21"/>
    </row>
    <row r="189" spans="1:3" s="22" customFormat="1" ht="15" customHeight="1" x14ac:dyDescent="0.25">
      <c r="A189" s="20"/>
      <c r="B189" s="21"/>
      <c r="C189" s="23"/>
    </row>
    <row r="190" spans="1:3" s="23" customFormat="1" ht="15" customHeight="1" x14ac:dyDescent="0.25">
      <c r="A190" s="18"/>
      <c r="B190" s="21"/>
      <c r="C190" s="22"/>
    </row>
    <row r="191" spans="1:3" s="23" customFormat="1" ht="15" customHeight="1" x14ac:dyDescent="0.25">
      <c r="A191" s="18"/>
      <c r="B191" s="21"/>
    </row>
    <row r="192" spans="1:3" s="23" customFormat="1" ht="15" customHeight="1" x14ac:dyDescent="0.25">
      <c r="A192" s="18"/>
      <c r="B192" s="21"/>
    </row>
    <row r="193" spans="1:2" s="23" customFormat="1" ht="15" customHeight="1" x14ac:dyDescent="0.25">
      <c r="A193" s="18"/>
      <c r="B193" s="21"/>
    </row>
    <row r="194" spans="1:2" s="23" customFormat="1" ht="15" customHeight="1" x14ac:dyDescent="0.25">
      <c r="A194" s="18"/>
      <c r="B194" s="21"/>
    </row>
    <row r="195" spans="1:2" s="23" customFormat="1" ht="15" customHeight="1" x14ac:dyDescent="0.25">
      <c r="A195" s="18"/>
      <c r="B195" s="21"/>
    </row>
    <row r="196" spans="1:2" s="23" customFormat="1" ht="15" customHeight="1" x14ac:dyDescent="0.25">
      <c r="A196" s="18"/>
      <c r="B196" s="21"/>
    </row>
    <row r="197" spans="1:2" s="23" customFormat="1" ht="15" customHeight="1" x14ac:dyDescent="0.25">
      <c r="A197" s="18"/>
      <c r="B197" s="21"/>
    </row>
    <row r="198" spans="1:2" s="23" customFormat="1" ht="15" customHeight="1" x14ac:dyDescent="0.25">
      <c r="A198" s="18"/>
      <c r="B198" s="21"/>
    </row>
    <row r="199" spans="1:2" s="23" customFormat="1" ht="15" customHeight="1" x14ac:dyDescent="0.25">
      <c r="A199" s="18"/>
      <c r="B199" s="21"/>
    </row>
    <row r="200" spans="1:2" s="23" customFormat="1" ht="15" customHeight="1" x14ac:dyDescent="0.25">
      <c r="A200" s="18"/>
      <c r="B200" s="21"/>
    </row>
    <row r="201" spans="1:2" s="23" customFormat="1" ht="15" customHeight="1" x14ac:dyDescent="0.25">
      <c r="A201" s="18"/>
      <c r="B201" s="21"/>
    </row>
    <row r="202" spans="1:2" s="23" customFormat="1" ht="15" customHeight="1" x14ac:dyDescent="0.25">
      <c r="A202" s="18"/>
      <c r="B202" s="21"/>
    </row>
    <row r="203" spans="1:2" s="23" customFormat="1" ht="15" customHeight="1" x14ac:dyDescent="0.25">
      <c r="A203" s="18"/>
      <c r="B203" s="21"/>
    </row>
    <row r="204" spans="1:2" s="23" customFormat="1" ht="15" customHeight="1" x14ac:dyDescent="0.25">
      <c r="A204" s="18"/>
      <c r="B204" s="21"/>
    </row>
    <row r="205" spans="1:2" s="23" customFormat="1" ht="15" customHeight="1" x14ac:dyDescent="0.25">
      <c r="A205" s="18"/>
      <c r="B205" s="21"/>
    </row>
    <row r="206" spans="1:2" s="23" customFormat="1" ht="15" customHeight="1" x14ac:dyDescent="0.25">
      <c r="A206" s="18"/>
      <c r="B206" s="21"/>
    </row>
    <row r="207" spans="1:2" s="23" customFormat="1" ht="15" customHeight="1" x14ac:dyDescent="0.25">
      <c r="A207" s="18"/>
      <c r="B207" s="21"/>
    </row>
    <row r="208" spans="1:2" s="23" customFormat="1" ht="15" customHeight="1" x14ac:dyDescent="0.25">
      <c r="A208" s="18"/>
      <c r="B208" s="21"/>
    </row>
    <row r="209" spans="1:2" s="23" customFormat="1" ht="15" customHeight="1" x14ac:dyDescent="0.25">
      <c r="A209" s="18"/>
      <c r="B209" s="21"/>
    </row>
    <row r="210" spans="1:2" s="23" customFormat="1" ht="15" customHeight="1" x14ac:dyDescent="0.25">
      <c r="A210" s="18"/>
      <c r="B210" s="21"/>
    </row>
    <row r="211" spans="1:2" s="23" customFormat="1" ht="15" customHeight="1" x14ac:dyDescent="0.25">
      <c r="A211" s="18"/>
      <c r="B211" s="21"/>
    </row>
    <row r="212" spans="1:2" s="23" customFormat="1" ht="15" customHeight="1" x14ac:dyDescent="0.25">
      <c r="A212" s="18"/>
      <c r="B212" s="21"/>
    </row>
    <row r="213" spans="1:2" s="23" customFormat="1" ht="15" customHeight="1" x14ac:dyDescent="0.25">
      <c r="A213" s="18"/>
      <c r="B213" s="21"/>
    </row>
    <row r="214" spans="1:2" s="23" customFormat="1" ht="15" customHeight="1" x14ac:dyDescent="0.25">
      <c r="A214" s="18"/>
      <c r="B214" s="21"/>
    </row>
    <row r="215" spans="1:2" s="23" customFormat="1" ht="15" customHeight="1" x14ac:dyDescent="0.25">
      <c r="A215" s="18"/>
      <c r="B215" s="21"/>
    </row>
    <row r="216" spans="1:2" s="23" customFormat="1" ht="15" customHeight="1" x14ac:dyDescent="0.25">
      <c r="A216" s="18"/>
      <c r="B216" s="21"/>
    </row>
    <row r="217" spans="1:2" s="23" customFormat="1" ht="15" customHeight="1" x14ac:dyDescent="0.25">
      <c r="A217" s="18"/>
      <c r="B217" s="21"/>
    </row>
    <row r="218" spans="1:2" s="23" customFormat="1" ht="15" customHeight="1" x14ac:dyDescent="0.25">
      <c r="A218" s="18"/>
      <c r="B218" s="21"/>
    </row>
    <row r="219" spans="1:2" s="23" customFormat="1" ht="15" customHeight="1" x14ac:dyDescent="0.25">
      <c r="A219" s="18"/>
      <c r="B219" s="21"/>
    </row>
    <row r="220" spans="1:2" s="23" customFormat="1" ht="15" customHeight="1" x14ac:dyDescent="0.25">
      <c r="A220" s="18"/>
      <c r="B220" s="21"/>
    </row>
    <row r="221" spans="1:2" s="23" customFormat="1" ht="15" customHeight="1" x14ac:dyDescent="0.25">
      <c r="A221" s="18"/>
      <c r="B221" s="21"/>
    </row>
    <row r="222" spans="1:2" s="23" customFormat="1" ht="15" customHeight="1" x14ac:dyDescent="0.25">
      <c r="A222" s="18"/>
      <c r="B222" s="21"/>
    </row>
    <row r="223" spans="1:2" s="23" customFormat="1" ht="15" customHeight="1" x14ac:dyDescent="0.25">
      <c r="A223" s="18"/>
      <c r="B223" s="21"/>
    </row>
    <row r="224" spans="1:2" s="23" customFormat="1" ht="15" customHeight="1" x14ac:dyDescent="0.25">
      <c r="A224" s="18"/>
      <c r="B224" s="21"/>
    </row>
    <row r="225" spans="1:2" s="23" customFormat="1" ht="15" customHeight="1" x14ac:dyDescent="0.25">
      <c r="A225" s="18"/>
      <c r="B225" s="21"/>
    </row>
    <row r="226" spans="1:2" s="23" customFormat="1" ht="15" customHeight="1" x14ac:dyDescent="0.25">
      <c r="A226" s="18"/>
      <c r="B226" s="21"/>
    </row>
    <row r="227" spans="1:2" s="23" customFormat="1" ht="15" customHeight="1" x14ac:dyDescent="0.25">
      <c r="A227" s="18"/>
      <c r="B227" s="21"/>
    </row>
    <row r="228" spans="1:2" s="23" customFormat="1" ht="15" customHeight="1" x14ac:dyDescent="0.25">
      <c r="A228" s="18"/>
      <c r="B228" s="21"/>
    </row>
    <row r="229" spans="1:2" s="23" customFormat="1" ht="15" customHeight="1" x14ac:dyDescent="0.25">
      <c r="A229" s="18"/>
      <c r="B229" s="21"/>
    </row>
    <row r="230" spans="1:2" s="23" customFormat="1" ht="15" customHeight="1" x14ac:dyDescent="0.25">
      <c r="A230" s="18"/>
      <c r="B230" s="21"/>
    </row>
    <row r="231" spans="1:2" s="23" customFormat="1" ht="15" customHeight="1" x14ac:dyDescent="0.25">
      <c r="A231" s="18"/>
      <c r="B231" s="21"/>
    </row>
    <row r="232" spans="1:2" s="23" customFormat="1" ht="15" customHeight="1" x14ac:dyDescent="0.25">
      <c r="A232" s="18"/>
      <c r="B232" s="21"/>
    </row>
    <row r="233" spans="1:2" s="23" customFormat="1" ht="15" customHeight="1" x14ac:dyDescent="0.25">
      <c r="A233" s="18"/>
      <c r="B233" s="21"/>
    </row>
    <row r="234" spans="1:2" s="23" customFormat="1" ht="15" customHeight="1" x14ac:dyDescent="0.25">
      <c r="A234" s="18"/>
      <c r="B234" s="21"/>
    </row>
    <row r="235" spans="1:2" s="23" customFormat="1" ht="15" customHeight="1" x14ac:dyDescent="0.25">
      <c r="A235" s="18"/>
      <c r="B235" s="21"/>
    </row>
    <row r="236" spans="1:2" s="23" customFormat="1" ht="15" customHeight="1" x14ac:dyDescent="0.25">
      <c r="A236" s="18"/>
      <c r="B236" s="21"/>
    </row>
    <row r="237" spans="1:2" s="23" customFormat="1" ht="15" customHeight="1" x14ac:dyDescent="0.25">
      <c r="A237" s="18"/>
      <c r="B237" s="21"/>
    </row>
    <row r="238" spans="1:2" s="23" customFormat="1" ht="15" customHeight="1" x14ac:dyDescent="0.25">
      <c r="A238" s="18"/>
      <c r="B238" s="21"/>
    </row>
    <row r="239" spans="1:2" s="23" customFormat="1" ht="15" customHeight="1" x14ac:dyDescent="0.25">
      <c r="A239" s="18"/>
      <c r="B239" s="21"/>
    </row>
    <row r="240" spans="1:2" s="23" customFormat="1" ht="15" customHeight="1" x14ac:dyDescent="0.25">
      <c r="A240" s="18"/>
      <c r="B240" s="21"/>
    </row>
    <row r="241" spans="1:2" s="23" customFormat="1" ht="15" customHeight="1" x14ac:dyDescent="0.25">
      <c r="A241" s="18"/>
      <c r="B241" s="21"/>
    </row>
    <row r="242" spans="1:2" s="23" customFormat="1" ht="15" customHeight="1" x14ac:dyDescent="0.25">
      <c r="A242" s="18"/>
      <c r="B242" s="21"/>
    </row>
    <row r="243" spans="1:2" s="23" customFormat="1" ht="15" customHeight="1" x14ac:dyDescent="0.25">
      <c r="A243" s="18"/>
      <c r="B243" s="21"/>
    </row>
    <row r="244" spans="1:2" s="23" customFormat="1" ht="15" customHeight="1" x14ac:dyDescent="0.25">
      <c r="A244" s="18"/>
      <c r="B244" s="21"/>
    </row>
    <row r="245" spans="1:2" s="23" customFormat="1" ht="15" customHeight="1" x14ac:dyDescent="0.25">
      <c r="A245" s="18"/>
      <c r="B245" s="21"/>
    </row>
    <row r="246" spans="1:2" s="23" customFormat="1" ht="15" customHeight="1" x14ac:dyDescent="0.25">
      <c r="A246" s="18"/>
      <c r="B246" s="21"/>
    </row>
    <row r="247" spans="1:2" s="23" customFormat="1" ht="15" customHeight="1" x14ac:dyDescent="0.25">
      <c r="A247" s="18"/>
      <c r="B247" s="21"/>
    </row>
    <row r="248" spans="1:2" s="23" customFormat="1" ht="15" customHeight="1" x14ac:dyDescent="0.25">
      <c r="A248" s="18"/>
      <c r="B248" s="21"/>
    </row>
    <row r="249" spans="1:2" s="23" customFormat="1" ht="15" customHeight="1" x14ac:dyDescent="0.25">
      <c r="A249" s="18"/>
      <c r="B249" s="21"/>
    </row>
    <row r="250" spans="1:2" s="23" customFormat="1" ht="15" customHeight="1" x14ac:dyDescent="0.25">
      <c r="A250" s="18"/>
      <c r="B250" s="21"/>
    </row>
    <row r="251" spans="1:2" s="23" customFormat="1" ht="15" customHeight="1" x14ac:dyDescent="0.25">
      <c r="A251" s="18"/>
      <c r="B251" s="21"/>
    </row>
    <row r="252" spans="1:2" s="23" customFormat="1" ht="15" customHeight="1" x14ac:dyDescent="0.25">
      <c r="A252" s="18"/>
      <c r="B252" s="21"/>
    </row>
    <row r="253" spans="1:2" s="23" customFormat="1" ht="15" customHeight="1" x14ac:dyDescent="0.25">
      <c r="A253" s="18"/>
      <c r="B253" s="21"/>
    </row>
    <row r="254" spans="1:2" s="23" customFormat="1" ht="15" customHeight="1" x14ac:dyDescent="0.25">
      <c r="A254" s="18"/>
      <c r="B254" s="21"/>
    </row>
    <row r="255" spans="1:2" s="23" customFormat="1" ht="15" customHeight="1" x14ac:dyDescent="0.25">
      <c r="A255" s="18"/>
      <c r="B255" s="21"/>
    </row>
    <row r="256" spans="1:2" s="23" customFormat="1" ht="15" customHeight="1" x14ac:dyDescent="0.25">
      <c r="A256" s="18"/>
      <c r="B256" s="21"/>
    </row>
    <row r="257" spans="1:2" s="23" customFormat="1" ht="15" customHeight="1" x14ac:dyDescent="0.25">
      <c r="A257" s="18"/>
      <c r="B257" s="21"/>
    </row>
    <row r="258" spans="1:2" s="23" customFormat="1" ht="15" customHeight="1" x14ac:dyDescent="0.25">
      <c r="A258" s="18"/>
      <c r="B258" s="21"/>
    </row>
    <row r="259" spans="1:2" s="23" customFormat="1" ht="15" customHeight="1" x14ac:dyDescent="0.25">
      <c r="A259" s="18"/>
      <c r="B259" s="21"/>
    </row>
    <row r="260" spans="1:2" s="23" customFormat="1" ht="15" customHeight="1" x14ac:dyDescent="0.25">
      <c r="A260" s="18"/>
      <c r="B260" s="21"/>
    </row>
    <row r="261" spans="1:2" s="23" customFormat="1" ht="15" customHeight="1" x14ac:dyDescent="0.25">
      <c r="A261" s="18"/>
      <c r="B261" s="21"/>
    </row>
    <row r="262" spans="1:2" s="23" customFormat="1" ht="15" customHeight="1" x14ac:dyDescent="0.25">
      <c r="A262" s="18"/>
      <c r="B262" s="21"/>
    </row>
    <row r="263" spans="1:2" s="23" customFormat="1" ht="15" customHeight="1" x14ac:dyDescent="0.25">
      <c r="A263" s="18"/>
      <c r="B263" s="21"/>
    </row>
    <row r="264" spans="1:2" s="23" customFormat="1" ht="15" customHeight="1" x14ac:dyDescent="0.25">
      <c r="A264" s="18"/>
      <c r="B264" s="21"/>
    </row>
    <row r="265" spans="1:2" s="23" customFormat="1" ht="15" customHeight="1" x14ac:dyDescent="0.25">
      <c r="A265" s="18"/>
      <c r="B265" s="21"/>
    </row>
    <row r="266" spans="1:2" s="23" customFormat="1" ht="15" customHeight="1" x14ac:dyDescent="0.25">
      <c r="A266" s="18"/>
      <c r="B266" s="21"/>
    </row>
    <row r="267" spans="1:2" s="23" customFormat="1" ht="15" customHeight="1" x14ac:dyDescent="0.25">
      <c r="A267" s="18"/>
      <c r="B267" s="21"/>
    </row>
    <row r="268" spans="1:2" s="23" customFormat="1" ht="15" customHeight="1" x14ac:dyDescent="0.25">
      <c r="A268" s="18"/>
      <c r="B268" s="21"/>
    </row>
    <row r="269" spans="1:2" s="23" customFormat="1" ht="15" customHeight="1" x14ac:dyDescent="0.25">
      <c r="A269" s="18"/>
      <c r="B269" s="21"/>
    </row>
    <row r="270" spans="1:2" s="23" customFormat="1" ht="15" customHeight="1" x14ac:dyDescent="0.25">
      <c r="A270" s="18"/>
      <c r="B270" s="21"/>
    </row>
    <row r="271" spans="1:2" s="23" customFormat="1" ht="15" customHeight="1" x14ac:dyDescent="0.25">
      <c r="A271" s="18"/>
      <c r="B271" s="21"/>
    </row>
    <row r="272" spans="1:2" s="23" customFormat="1" ht="15" customHeight="1" x14ac:dyDescent="0.25">
      <c r="A272" s="18"/>
      <c r="B272" s="21"/>
    </row>
    <row r="273" spans="1:2" s="23" customFormat="1" ht="15" customHeight="1" x14ac:dyDescent="0.25">
      <c r="A273" s="18"/>
      <c r="B273" s="21"/>
    </row>
    <row r="274" spans="1:2" s="23" customFormat="1" ht="15" customHeight="1" x14ac:dyDescent="0.25">
      <c r="A274" s="18"/>
      <c r="B274" s="21"/>
    </row>
    <row r="275" spans="1:2" s="23" customFormat="1" ht="15" customHeight="1" x14ac:dyDescent="0.25">
      <c r="A275" s="18"/>
      <c r="B275" s="21"/>
    </row>
    <row r="276" spans="1:2" s="23" customFormat="1" ht="15" customHeight="1" x14ac:dyDescent="0.25">
      <c r="A276" s="18"/>
      <c r="B276" s="21"/>
    </row>
    <row r="277" spans="1:2" s="23" customFormat="1" ht="15" customHeight="1" x14ac:dyDescent="0.25">
      <c r="A277" s="18"/>
      <c r="B277" s="21"/>
    </row>
    <row r="278" spans="1:2" s="23" customFormat="1" ht="15" customHeight="1" x14ac:dyDescent="0.25">
      <c r="A278" s="18"/>
      <c r="B278" s="21"/>
    </row>
    <row r="279" spans="1:2" s="23" customFormat="1" ht="15" customHeight="1" x14ac:dyDescent="0.25">
      <c r="A279" s="18"/>
      <c r="B279" s="21"/>
    </row>
    <row r="280" spans="1:2" s="23" customFormat="1" ht="15" customHeight="1" x14ac:dyDescent="0.25">
      <c r="A280" s="18"/>
      <c r="B280" s="21"/>
    </row>
    <row r="281" spans="1:2" s="23" customFormat="1" ht="15" customHeight="1" x14ac:dyDescent="0.25">
      <c r="A281" s="18"/>
      <c r="B281" s="21"/>
    </row>
    <row r="282" spans="1:2" s="23" customFormat="1" ht="15" customHeight="1" x14ac:dyDescent="0.25">
      <c r="A282" s="18"/>
      <c r="B282" s="21"/>
    </row>
    <row r="283" spans="1:2" s="23" customFormat="1" ht="15" customHeight="1" x14ac:dyDescent="0.25">
      <c r="A283" s="18"/>
      <c r="B283" s="21"/>
    </row>
    <row r="284" spans="1:2" s="23" customFormat="1" ht="15" customHeight="1" x14ac:dyDescent="0.25">
      <c r="A284" s="18"/>
      <c r="B284" s="21"/>
    </row>
    <row r="285" spans="1:2" s="23" customFormat="1" ht="15" customHeight="1" x14ac:dyDescent="0.25">
      <c r="A285" s="18"/>
      <c r="B285" s="21"/>
    </row>
    <row r="286" spans="1:2" s="23" customFormat="1" ht="15" customHeight="1" x14ac:dyDescent="0.25">
      <c r="A286" s="18"/>
      <c r="B286" s="21"/>
    </row>
    <row r="287" spans="1:2" s="23" customFormat="1" ht="15" customHeight="1" x14ac:dyDescent="0.25">
      <c r="A287" s="18"/>
      <c r="B287" s="21"/>
    </row>
    <row r="288" spans="1:2" s="23" customFormat="1" ht="15" customHeight="1" x14ac:dyDescent="0.25">
      <c r="A288" s="18"/>
      <c r="B288" s="21"/>
    </row>
    <row r="289" spans="1:2" s="23" customFormat="1" ht="15" customHeight="1" x14ac:dyDescent="0.25">
      <c r="A289" s="18"/>
      <c r="B289" s="21"/>
    </row>
    <row r="290" spans="1:2" s="23" customFormat="1" ht="15" customHeight="1" x14ac:dyDescent="0.25">
      <c r="A290" s="18"/>
      <c r="B290" s="21"/>
    </row>
    <row r="291" spans="1:2" s="23" customFormat="1" ht="15" customHeight="1" x14ac:dyDescent="0.25">
      <c r="A291" s="18"/>
      <c r="B291" s="21"/>
    </row>
    <row r="292" spans="1:2" s="23" customFormat="1" ht="15" customHeight="1" x14ac:dyDescent="0.25">
      <c r="A292" s="18"/>
      <c r="B292" s="21"/>
    </row>
    <row r="293" spans="1:2" s="23" customFormat="1" ht="15" customHeight="1" x14ac:dyDescent="0.25">
      <c r="A293" s="18"/>
      <c r="B293" s="21"/>
    </row>
    <row r="294" spans="1:2" s="23" customFormat="1" ht="15" customHeight="1" x14ac:dyDescent="0.25">
      <c r="A294" s="18"/>
      <c r="B294" s="21"/>
    </row>
    <row r="295" spans="1:2" s="23" customFormat="1" ht="15" customHeight="1" x14ac:dyDescent="0.25">
      <c r="A295" s="18"/>
      <c r="B295" s="21"/>
    </row>
    <row r="296" spans="1:2" s="23" customFormat="1" ht="15" customHeight="1" x14ac:dyDescent="0.25">
      <c r="A296" s="18"/>
      <c r="B296" s="21"/>
    </row>
    <row r="297" spans="1:2" s="23" customFormat="1" ht="15" customHeight="1" x14ac:dyDescent="0.25">
      <c r="A297" s="18"/>
      <c r="B297" s="21"/>
    </row>
    <row r="298" spans="1:2" s="23" customFormat="1" ht="15" customHeight="1" x14ac:dyDescent="0.25">
      <c r="A298" s="18"/>
      <c r="B298" s="21"/>
    </row>
    <row r="299" spans="1:2" s="23" customFormat="1" ht="15" customHeight="1" x14ac:dyDescent="0.25">
      <c r="A299" s="18"/>
      <c r="B299" s="21"/>
    </row>
    <row r="300" spans="1:2" s="23" customFormat="1" ht="15" customHeight="1" x14ac:dyDescent="0.25">
      <c r="A300" s="18"/>
      <c r="B300" s="21"/>
    </row>
    <row r="301" spans="1:2" s="23" customFormat="1" ht="15" customHeight="1" x14ac:dyDescent="0.25">
      <c r="A301" s="18"/>
      <c r="B301" s="21"/>
    </row>
    <row r="302" spans="1:2" s="23" customFormat="1" ht="15" customHeight="1" x14ac:dyDescent="0.25">
      <c r="A302" s="18"/>
      <c r="B302" s="21"/>
    </row>
    <row r="303" spans="1:2" s="23" customFormat="1" ht="15" customHeight="1" x14ac:dyDescent="0.25">
      <c r="A303" s="18"/>
      <c r="B303" s="21"/>
    </row>
    <row r="304" spans="1:2" s="23" customFormat="1" ht="15" customHeight="1" x14ac:dyDescent="0.25">
      <c r="A304" s="18"/>
      <c r="B304" s="21"/>
    </row>
    <row r="305" spans="1:2" s="23" customFormat="1" ht="15" customHeight="1" x14ac:dyDescent="0.25">
      <c r="A305" s="18"/>
      <c r="B305" s="21"/>
    </row>
    <row r="306" spans="1:2" s="23" customFormat="1" ht="15" customHeight="1" x14ac:dyDescent="0.25">
      <c r="A306" s="18"/>
      <c r="B306" s="21"/>
    </row>
    <row r="307" spans="1:2" s="23" customFormat="1" ht="15" customHeight="1" x14ac:dyDescent="0.25">
      <c r="A307" s="18"/>
      <c r="B307" s="21"/>
    </row>
    <row r="308" spans="1:2" s="23" customFormat="1" ht="15" customHeight="1" x14ac:dyDescent="0.25">
      <c r="A308" s="18"/>
      <c r="B308" s="21"/>
    </row>
    <row r="309" spans="1:2" s="23" customFormat="1" ht="15" customHeight="1" x14ac:dyDescent="0.25">
      <c r="A309" s="18"/>
      <c r="B309" s="21"/>
    </row>
    <row r="310" spans="1:2" s="23" customFormat="1" ht="15" customHeight="1" x14ac:dyDescent="0.25">
      <c r="A310" s="18"/>
      <c r="B310" s="21"/>
    </row>
    <row r="311" spans="1:2" s="23" customFormat="1" ht="15" customHeight="1" x14ac:dyDescent="0.25">
      <c r="A311" s="18"/>
      <c r="B311" s="21"/>
    </row>
    <row r="312" spans="1:2" s="23" customFormat="1" ht="15" customHeight="1" x14ac:dyDescent="0.25">
      <c r="A312" s="18"/>
      <c r="B312" s="21"/>
    </row>
    <row r="313" spans="1:2" s="23" customFormat="1" ht="15" customHeight="1" x14ac:dyDescent="0.25">
      <c r="A313" s="18"/>
      <c r="B313" s="21"/>
    </row>
    <row r="314" spans="1:2" s="23" customFormat="1" ht="15" customHeight="1" x14ac:dyDescent="0.25">
      <c r="A314" s="18"/>
      <c r="B314" s="21"/>
    </row>
    <row r="315" spans="1:2" s="23" customFormat="1" ht="15" customHeight="1" x14ac:dyDescent="0.25">
      <c r="A315" s="18"/>
      <c r="B315" s="21"/>
    </row>
    <row r="316" spans="1:2" s="23" customFormat="1" ht="15" customHeight="1" x14ac:dyDescent="0.25">
      <c r="A316" s="18"/>
      <c r="B316" s="21"/>
    </row>
    <row r="317" spans="1:2" s="23" customFormat="1" ht="15" customHeight="1" x14ac:dyDescent="0.25">
      <c r="A317" s="18"/>
      <c r="B317" s="21"/>
    </row>
    <row r="318" spans="1:2" s="23" customFormat="1" ht="15" customHeight="1" x14ac:dyDescent="0.25">
      <c r="A318" s="18"/>
      <c r="B318" s="21"/>
    </row>
    <row r="319" spans="1:2" s="23" customFormat="1" ht="15" customHeight="1" x14ac:dyDescent="0.25">
      <c r="A319" s="18"/>
      <c r="B319" s="21"/>
    </row>
    <row r="320" spans="1:2" s="23" customFormat="1" ht="15" customHeight="1" x14ac:dyDescent="0.25">
      <c r="A320" s="18"/>
      <c r="B320" s="21"/>
    </row>
    <row r="321" spans="1:2" s="23" customFormat="1" ht="15" customHeight="1" x14ac:dyDescent="0.25">
      <c r="A321" s="18"/>
      <c r="B321" s="21"/>
    </row>
    <row r="322" spans="1:2" s="23" customFormat="1" ht="15" customHeight="1" x14ac:dyDescent="0.25">
      <c r="A322" s="18"/>
      <c r="B322" s="21"/>
    </row>
    <row r="323" spans="1:2" s="23" customFormat="1" ht="15" customHeight="1" x14ac:dyDescent="0.25">
      <c r="A323" s="18"/>
      <c r="B323" s="21"/>
    </row>
    <row r="324" spans="1:2" s="23" customFormat="1" ht="15" customHeight="1" x14ac:dyDescent="0.25">
      <c r="A324" s="18"/>
      <c r="B324" s="21"/>
    </row>
    <row r="325" spans="1:2" s="23" customFormat="1" ht="15" customHeight="1" x14ac:dyDescent="0.25">
      <c r="A325" s="18"/>
      <c r="B325" s="21"/>
    </row>
    <row r="326" spans="1:2" s="23" customFormat="1" ht="15" customHeight="1" x14ac:dyDescent="0.25">
      <c r="A326" s="18"/>
      <c r="B326" s="21"/>
    </row>
    <row r="327" spans="1:2" s="23" customFormat="1" ht="15" customHeight="1" x14ac:dyDescent="0.25">
      <c r="A327" s="18"/>
      <c r="B327" s="21"/>
    </row>
    <row r="328" spans="1:2" s="23" customFormat="1" ht="15" customHeight="1" x14ac:dyDescent="0.25">
      <c r="A328" s="18"/>
      <c r="B328" s="21"/>
    </row>
    <row r="329" spans="1:2" s="23" customFormat="1" ht="15" customHeight="1" x14ac:dyDescent="0.25">
      <c r="A329" s="18"/>
      <c r="B329" s="21"/>
    </row>
    <row r="330" spans="1:2" s="23" customFormat="1" ht="15" customHeight="1" x14ac:dyDescent="0.25">
      <c r="A330" s="18"/>
      <c r="B330" s="21"/>
    </row>
    <row r="331" spans="1:2" s="23" customFormat="1" ht="15" customHeight="1" x14ac:dyDescent="0.25">
      <c r="A331" s="18"/>
      <c r="B331" s="21"/>
    </row>
    <row r="332" spans="1:2" s="23" customFormat="1" ht="15" customHeight="1" x14ac:dyDescent="0.25">
      <c r="A332" s="18"/>
      <c r="B332" s="21"/>
    </row>
    <row r="333" spans="1:2" s="23" customFormat="1" ht="15" customHeight="1" x14ac:dyDescent="0.25">
      <c r="A333" s="18"/>
      <c r="B333" s="21"/>
    </row>
    <row r="334" spans="1:2" s="23" customFormat="1" ht="15" customHeight="1" x14ac:dyDescent="0.25">
      <c r="A334" s="18"/>
      <c r="B334" s="21"/>
    </row>
    <row r="335" spans="1:2" s="23" customFormat="1" ht="15" customHeight="1" x14ac:dyDescent="0.25">
      <c r="A335" s="18"/>
      <c r="B335" s="21"/>
    </row>
    <row r="336" spans="1:2" s="23" customFormat="1" ht="15" customHeight="1" x14ac:dyDescent="0.25">
      <c r="A336" s="18"/>
      <c r="B336" s="21"/>
    </row>
    <row r="337" spans="1:2" s="23" customFormat="1" ht="15" customHeight="1" x14ac:dyDescent="0.25">
      <c r="A337" s="18"/>
      <c r="B337" s="21"/>
    </row>
    <row r="338" spans="1:2" s="23" customFormat="1" ht="15" customHeight="1" x14ac:dyDescent="0.25">
      <c r="A338" s="18"/>
      <c r="B338" s="21"/>
    </row>
    <row r="339" spans="1:2" s="23" customFormat="1" ht="15" customHeight="1" x14ac:dyDescent="0.25">
      <c r="A339" s="18"/>
      <c r="B339" s="21"/>
    </row>
    <row r="340" spans="1:2" s="23" customFormat="1" ht="15" customHeight="1" x14ac:dyDescent="0.25">
      <c r="A340" s="18"/>
      <c r="B340" s="21"/>
    </row>
    <row r="341" spans="1:2" s="23" customFormat="1" ht="15" customHeight="1" x14ac:dyDescent="0.25">
      <c r="A341" s="18"/>
      <c r="B341" s="21"/>
    </row>
    <row r="342" spans="1:2" s="23" customFormat="1" ht="15" customHeight="1" x14ac:dyDescent="0.25">
      <c r="A342" s="18"/>
      <c r="B342" s="21"/>
    </row>
    <row r="343" spans="1:2" s="23" customFormat="1" ht="15" customHeight="1" x14ac:dyDescent="0.25">
      <c r="A343" s="18"/>
      <c r="B343" s="21"/>
    </row>
    <row r="344" spans="1:2" s="23" customFormat="1" ht="15" customHeight="1" x14ac:dyDescent="0.25">
      <c r="A344" s="18"/>
      <c r="B344" s="21"/>
    </row>
    <row r="345" spans="1:2" s="23" customFormat="1" ht="15" customHeight="1" x14ac:dyDescent="0.25">
      <c r="A345" s="18"/>
      <c r="B345" s="21"/>
    </row>
    <row r="346" spans="1:2" s="23" customFormat="1" ht="15" customHeight="1" x14ac:dyDescent="0.25">
      <c r="A346" s="18"/>
      <c r="B346" s="21"/>
    </row>
    <row r="347" spans="1:2" s="23" customFormat="1" ht="15" customHeight="1" x14ac:dyDescent="0.25">
      <c r="A347" s="18"/>
      <c r="B347" s="21"/>
    </row>
    <row r="348" spans="1:2" s="23" customFormat="1" ht="15" customHeight="1" x14ac:dyDescent="0.25">
      <c r="A348" s="18"/>
      <c r="B348" s="21"/>
    </row>
    <row r="349" spans="1:2" s="23" customFormat="1" ht="15" customHeight="1" x14ac:dyDescent="0.25">
      <c r="A349" s="18"/>
      <c r="B349" s="21"/>
    </row>
    <row r="350" spans="1:2" s="23" customFormat="1" ht="15" customHeight="1" x14ac:dyDescent="0.25">
      <c r="A350" s="18"/>
      <c r="B350" s="21"/>
    </row>
    <row r="351" spans="1:2" s="23" customFormat="1" ht="15" customHeight="1" x14ac:dyDescent="0.25">
      <c r="A351" s="18"/>
      <c r="B351" s="21"/>
    </row>
    <row r="352" spans="1:2" s="23" customFormat="1" ht="15" customHeight="1" x14ac:dyDescent="0.25">
      <c r="A352" s="18"/>
      <c r="B352" s="21"/>
    </row>
    <row r="353" spans="1:2" s="23" customFormat="1" ht="15" customHeight="1" x14ac:dyDescent="0.25">
      <c r="A353" s="18"/>
      <c r="B353" s="21"/>
    </row>
    <row r="354" spans="1:2" s="23" customFormat="1" ht="15" customHeight="1" x14ac:dyDescent="0.25">
      <c r="A354" s="18"/>
      <c r="B354" s="21"/>
    </row>
    <row r="355" spans="1:2" s="23" customFormat="1" ht="15" customHeight="1" x14ac:dyDescent="0.25">
      <c r="A355" s="18"/>
      <c r="B355" s="21"/>
    </row>
    <row r="356" spans="1:2" s="23" customFormat="1" ht="15" customHeight="1" x14ac:dyDescent="0.25">
      <c r="A356" s="18"/>
      <c r="B356" s="21"/>
    </row>
    <row r="357" spans="1:2" s="23" customFormat="1" ht="15" customHeight="1" x14ac:dyDescent="0.25">
      <c r="A357" s="18"/>
      <c r="B357" s="21"/>
    </row>
    <row r="358" spans="1:2" s="23" customFormat="1" ht="15" customHeight="1" x14ac:dyDescent="0.25">
      <c r="A358" s="18"/>
      <c r="B358" s="21"/>
    </row>
    <row r="359" spans="1:2" s="23" customFormat="1" ht="15" customHeight="1" x14ac:dyDescent="0.25">
      <c r="A359" s="18"/>
      <c r="B359" s="21"/>
    </row>
    <row r="360" spans="1:2" s="23" customFormat="1" ht="15" customHeight="1" x14ac:dyDescent="0.25">
      <c r="A360" s="18"/>
      <c r="B360" s="21"/>
    </row>
    <row r="361" spans="1:2" s="23" customFormat="1" ht="15" customHeight="1" x14ac:dyDescent="0.25">
      <c r="A361" s="18"/>
      <c r="B361" s="21"/>
    </row>
    <row r="362" spans="1:2" s="23" customFormat="1" ht="15" customHeight="1" x14ac:dyDescent="0.25">
      <c r="A362" s="18"/>
      <c r="B362" s="21"/>
    </row>
    <row r="363" spans="1:2" s="23" customFormat="1" ht="15" customHeight="1" x14ac:dyDescent="0.25">
      <c r="A363" s="18"/>
      <c r="B363" s="21"/>
    </row>
    <row r="364" spans="1:2" s="23" customFormat="1" ht="15" customHeight="1" x14ac:dyDescent="0.25">
      <c r="A364" s="18"/>
      <c r="B364" s="21"/>
    </row>
    <row r="365" spans="1:2" s="23" customFormat="1" ht="15" customHeight="1" x14ac:dyDescent="0.25">
      <c r="A365" s="18"/>
      <c r="B365" s="21"/>
    </row>
    <row r="366" spans="1:2" s="23" customFormat="1" ht="15" customHeight="1" x14ac:dyDescent="0.25">
      <c r="A366" s="18"/>
      <c r="B366" s="21"/>
    </row>
    <row r="367" spans="1:2" s="23" customFormat="1" ht="15" customHeight="1" x14ac:dyDescent="0.25">
      <c r="A367" s="18"/>
      <c r="B367" s="21"/>
    </row>
    <row r="368" spans="1:2" s="23" customFormat="1" ht="15" customHeight="1" x14ac:dyDescent="0.25">
      <c r="A368" s="18"/>
      <c r="B368" s="21"/>
    </row>
    <row r="369" spans="1:2" s="23" customFormat="1" ht="15" customHeight="1" x14ac:dyDescent="0.25">
      <c r="A369" s="18"/>
      <c r="B369" s="21"/>
    </row>
    <row r="370" spans="1:2" s="23" customFormat="1" ht="15" customHeight="1" x14ac:dyDescent="0.25">
      <c r="A370" s="18"/>
      <c r="B370" s="21"/>
    </row>
    <row r="371" spans="1:2" s="23" customFormat="1" ht="15" customHeight="1" x14ac:dyDescent="0.25">
      <c r="A371" s="18"/>
      <c r="B371" s="21"/>
    </row>
    <row r="372" spans="1:2" s="23" customFormat="1" ht="15" customHeight="1" x14ac:dyDescent="0.25">
      <c r="A372" s="18"/>
      <c r="B372" s="21"/>
    </row>
    <row r="373" spans="1:2" s="23" customFormat="1" ht="15" customHeight="1" x14ac:dyDescent="0.25">
      <c r="A373" s="18"/>
      <c r="B373" s="21"/>
    </row>
    <row r="374" spans="1:2" s="23" customFormat="1" ht="15" customHeight="1" x14ac:dyDescent="0.25">
      <c r="A374" s="18"/>
      <c r="B374" s="21"/>
    </row>
    <row r="375" spans="1:2" s="23" customFormat="1" ht="15" customHeight="1" x14ac:dyDescent="0.25">
      <c r="A375" s="18"/>
      <c r="B375" s="21"/>
    </row>
    <row r="376" spans="1:2" s="23" customFormat="1" ht="15" customHeight="1" x14ac:dyDescent="0.25">
      <c r="A376" s="18"/>
      <c r="B376" s="21"/>
    </row>
    <row r="377" spans="1:2" s="23" customFormat="1" ht="15" customHeight="1" x14ac:dyDescent="0.25">
      <c r="A377" s="18"/>
      <c r="B377" s="21"/>
    </row>
    <row r="378" spans="1:2" s="23" customFormat="1" ht="15" customHeight="1" x14ac:dyDescent="0.25">
      <c r="A378" s="18"/>
      <c r="B378" s="21"/>
    </row>
    <row r="379" spans="1:2" s="23" customFormat="1" ht="15" customHeight="1" x14ac:dyDescent="0.25">
      <c r="A379" s="18"/>
      <c r="B379" s="21"/>
    </row>
    <row r="380" spans="1:2" s="23" customFormat="1" ht="15" customHeight="1" x14ac:dyDescent="0.25">
      <c r="A380" s="18"/>
      <c r="B380" s="21"/>
    </row>
    <row r="381" spans="1:2" s="23" customFormat="1" ht="15" customHeight="1" x14ac:dyDescent="0.25">
      <c r="A381" s="18"/>
      <c r="B381" s="21"/>
    </row>
    <row r="382" spans="1:2" s="23" customFormat="1" ht="15" customHeight="1" x14ac:dyDescent="0.25">
      <c r="A382" s="18"/>
      <c r="B382" s="21"/>
    </row>
    <row r="383" spans="1:2" s="23" customFormat="1" ht="15" customHeight="1" x14ac:dyDescent="0.25">
      <c r="A383" s="18"/>
      <c r="B383" s="21"/>
    </row>
    <row r="384" spans="1:2" s="23" customFormat="1" ht="15" customHeight="1" x14ac:dyDescent="0.25">
      <c r="A384" s="18"/>
      <c r="B384" s="21"/>
    </row>
    <row r="385" spans="1:2" s="23" customFormat="1" ht="15" customHeight="1" x14ac:dyDescent="0.25">
      <c r="A385" s="18"/>
      <c r="B385" s="21"/>
    </row>
    <row r="386" spans="1:2" s="23" customFormat="1" ht="15" customHeight="1" x14ac:dyDescent="0.25">
      <c r="A386" s="18"/>
      <c r="B386" s="21"/>
    </row>
    <row r="387" spans="1:2" s="23" customFormat="1" ht="15" customHeight="1" x14ac:dyDescent="0.25">
      <c r="A387" s="18"/>
      <c r="B387" s="21"/>
    </row>
    <row r="388" spans="1:2" s="23" customFormat="1" ht="15" customHeight="1" x14ac:dyDescent="0.25">
      <c r="A388" s="18"/>
      <c r="B388" s="21"/>
    </row>
    <row r="389" spans="1:2" s="23" customFormat="1" ht="15" customHeight="1" x14ac:dyDescent="0.25">
      <c r="A389" s="18"/>
      <c r="B389" s="21"/>
    </row>
    <row r="390" spans="1:2" s="23" customFormat="1" ht="15" customHeight="1" x14ac:dyDescent="0.25">
      <c r="A390" s="18"/>
      <c r="B390" s="21"/>
    </row>
    <row r="391" spans="1:2" s="23" customFormat="1" ht="15" customHeight="1" x14ac:dyDescent="0.25">
      <c r="A391" s="18"/>
      <c r="B391" s="21"/>
    </row>
    <row r="392" spans="1:2" s="23" customFormat="1" ht="15" customHeight="1" x14ac:dyDescent="0.25">
      <c r="A392" s="18"/>
      <c r="B392" s="21"/>
    </row>
    <row r="393" spans="1:2" s="23" customFormat="1" ht="15" customHeight="1" x14ac:dyDescent="0.25">
      <c r="A393" s="18"/>
      <c r="B393" s="21"/>
    </row>
    <row r="394" spans="1:2" s="23" customFormat="1" ht="15" customHeight="1" x14ac:dyDescent="0.25">
      <c r="A394" s="18"/>
      <c r="B394" s="21"/>
    </row>
    <row r="395" spans="1:2" s="23" customFormat="1" ht="15" customHeight="1" x14ac:dyDescent="0.25">
      <c r="A395" s="18"/>
      <c r="B395" s="21"/>
    </row>
    <row r="396" spans="1:2" s="23" customFormat="1" ht="15" customHeight="1" x14ac:dyDescent="0.25">
      <c r="A396" s="18"/>
      <c r="B396" s="21"/>
    </row>
    <row r="397" spans="1:2" s="23" customFormat="1" ht="15" customHeight="1" x14ac:dyDescent="0.25">
      <c r="A397" s="18"/>
      <c r="B397" s="21"/>
    </row>
    <row r="398" spans="1:2" s="23" customFormat="1" ht="15" customHeight="1" x14ac:dyDescent="0.25">
      <c r="A398" s="18"/>
      <c r="B398" s="21"/>
    </row>
    <row r="399" spans="1:2" s="23" customFormat="1" ht="15" customHeight="1" x14ac:dyDescent="0.25">
      <c r="A399" s="18"/>
      <c r="B399" s="21"/>
    </row>
    <row r="400" spans="1:2" s="23" customFormat="1" ht="15" customHeight="1" x14ac:dyDescent="0.25">
      <c r="A400" s="18"/>
      <c r="B400" s="21"/>
    </row>
    <row r="401" spans="1:2" s="23" customFormat="1" ht="15" customHeight="1" x14ac:dyDescent="0.25">
      <c r="A401" s="18"/>
      <c r="B401" s="21"/>
    </row>
    <row r="402" spans="1:2" s="23" customFormat="1" ht="15" customHeight="1" x14ac:dyDescent="0.25">
      <c r="A402" s="18"/>
      <c r="B402" s="21"/>
    </row>
    <row r="403" spans="1:2" s="23" customFormat="1" ht="15" customHeight="1" x14ac:dyDescent="0.25">
      <c r="A403" s="18"/>
      <c r="B403" s="21"/>
    </row>
    <row r="404" spans="1:2" s="23" customFormat="1" ht="15" customHeight="1" x14ac:dyDescent="0.25">
      <c r="A404" s="18"/>
      <c r="B404" s="21"/>
    </row>
    <row r="405" spans="1:2" s="23" customFormat="1" ht="15" customHeight="1" x14ac:dyDescent="0.25">
      <c r="A405" s="18"/>
      <c r="B405" s="21"/>
    </row>
    <row r="406" spans="1:2" s="23" customFormat="1" ht="15" customHeight="1" x14ac:dyDescent="0.25">
      <c r="A406" s="18"/>
      <c r="B406" s="21"/>
    </row>
    <row r="407" spans="1:2" s="23" customFormat="1" ht="15" customHeight="1" x14ac:dyDescent="0.25">
      <c r="A407" s="18"/>
      <c r="B407" s="21"/>
    </row>
    <row r="408" spans="1:2" s="23" customFormat="1" ht="15" customHeight="1" x14ac:dyDescent="0.25">
      <c r="A408" s="18"/>
      <c r="B408" s="21"/>
    </row>
    <row r="409" spans="1:2" s="23" customFormat="1" ht="15" customHeight="1" x14ac:dyDescent="0.25">
      <c r="A409" s="18"/>
      <c r="B409" s="21"/>
    </row>
    <row r="410" spans="1:2" s="23" customFormat="1" ht="15" customHeight="1" x14ac:dyDescent="0.25">
      <c r="A410" s="18"/>
      <c r="B410" s="21"/>
    </row>
    <row r="411" spans="1:2" s="23" customFormat="1" ht="15" customHeight="1" x14ac:dyDescent="0.25">
      <c r="A411" s="18"/>
      <c r="B411" s="21"/>
    </row>
    <row r="412" spans="1:2" s="23" customFormat="1" ht="15" customHeight="1" x14ac:dyDescent="0.25">
      <c r="A412" s="18"/>
      <c r="B412" s="21"/>
    </row>
    <row r="413" spans="1:2" s="23" customFormat="1" ht="15" customHeight="1" x14ac:dyDescent="0.25">
      <c r="A413" s="18"/>
      <c r="B413" s="21"/>
    </row>
    <row r="414" spans="1:2" s="23" customFormat="1" ht="15" customHeight="1" x14ac:dyDescent="0.25">
      <c r="A414" s="18"/>
      <c r="B414" s="21"/>
    </row>
    <row r="415" spans="1:2" s="23" customFormat="1" ht="15" customHeight="1" x14ac:dyDescent="0.25">
      <c r="A415" s="18"/>
      <c r="B415" s="21"/>
    </row>
    <row r="416" spans="1:2" s="23" customFormat="1" ht="15" customHeight="1" x14ac:dyDescent="0.25">
      <c r="A416" s="18"/>
      <c r="B416" s="21"/>
    </row>
    <row r="417" spans="1:2" s="23" customFormat="1" ht="15" customHeight="1" x14ac:dyDescent="0.25">
      <c r="A417" s="18"/>
      <c r="B417" s="21"/>
    </row>
    <row r="418" spans="1:2" s="23" customFormat="1" ht="15" customHeight="1" x14ac:dyDescent="0.25">
      <c r="A418" s="18"/>
      <c r="B418" s="21"/>
    </row>
    <row r="419" spans="1:2" s="23" customFormat="1" ht="15" customHeight="1" x14ac:dyDescent="0.25">
      <c r="A419" s="18"/>
      <c r="B419" s="21"/>
    </row>
    <row r="420" spans="1:2" s="23" customFormat="1" ht="15" customHeight="1" x14ac:dyDescent="0.25">
      <c r="A420" s="18"/>
      <c r="B420" s="21"/>
    </row>
    <row r="421" spans="1:2" s="23" customFormat="1" ht="15" customHeight="1" x14ac:dyDescent="0.25">
      <c r="A421" s="18"/>
      <c r="B421" s="21"/>
    </row>
    <row r="422" spans="1:2" s="23" customFormat="1" ht="15" customHeight="1" x14ac:dyDescent="0.25">
      <c r="A422" s="18"/>
      <c r="B422" s="21"/>
    </row>
    <row r="423" spans="1:2" s="23" customFormat="1" ht="15" customHeight="1" x14ac:dyDescent="0.25">
      <c r="A423" s="18"/>
      <c r="B423" s="21"/>
    </row>
    <row r="424" spans="1:2" s="23" customFormat="1" ht="15" customHeight="1" x14ac:dyDescent="0.25">
      <c r="A424" s="18"/>
      <c r="B424" s="21"/>
    </row>
    <row r="425" spans="1:2" s="23" customFormat="1" ht="15" customHeight="1" x14ac:dyDescent="0.25">
      <c r="A425" s="18"/>
      <c r="B425" s="21"/>
    </row>
    <row r="426" spans="1:2" s="23" customFormat="1" ht="15" customHeight="1" x14ac:dyDescent="0.25">
      <c r="A426" s="18"/>
      <c r="B426" s="21"/>
    </row>
    <row r="427" spans="1:2" s="23" customFormat="1" ht="15" customHeight="1" x14ac:dyDescent="0.25">
      <c r="A427" s="18"/>
      <c r="B427" s="21"/>
    </row>
    <row r="428" spans="1:2" s="23" customFormat="1" ht="15" customHeight="1" x14ac:dyDescent="0.25">
      <c r="A428" s="18"/>
      <c r="B428" s="21"/>
    </row>
    <row r="429" spans="1:2" s="23" customFormat="1" ht="15" customHeight="1" x14ac:dyDescent="0.25">
      <c r="A429" s="18"/>
      <c r="B429" s="21"/>
    </row>
    <row r="430" spans="1:2" s="23" customFormat="1" ht="15" customHeight="1" x14ac:dyDescent="0.25">
      <c r="A430" s="18"/>
      <c r="B430" s="21"/>
    </row>
    <row r="431" spans="1:2" s="23" customFormat="1" ht="15" customHeight="1" x14ac:dyDescent="0.25">
      <c r="A431" s="18"/>
      <c r="B431" s="21"/>
    </row>
    <row r="432" spans="1:2" s="23" customFormat="1" ht="15" customHeight="1" x14ac:dyDescent="0.25">
      <c r="A432" s="18"/>
      <c r="B432" s="21"/>
    </row>
    <row r="433" spans="1:2" s="23" customFormat="1" ht="15" customHeight="1" x14ac:dyDescent="0.25">
      <c r="A433" s="18"/>
      <c r="B433" s="21"/>
    </row>
    <row r="434" spans="1:2" s="23" customFormat="1" ht="15" customHeight="1" x14ac:dyDescent="0.25">
      <c r="A434" s="18"/>
      <c r="B434" s="21"/>
    </row>
    <row r="435" spans="1:2" s="23" customFormat="1" ht="15" customHeight="1" x14ac:dyDescent="0.25">
      <c r="A435" s="18"/>
      <c r="B435" s="21"/>
    </row>
    <row r="436" spans="1:2" s="23" customFormat="1" ht="15" customHeight="1" x14ac:dyDescent="0.25">
      <c r="A436" s="18"/>
      <c r="B436" s="21"/>
    </row>
    <row r="437" spans="1:2" s="23" customFormat="1" ht="15" customHeight="1" x14ac:dyDescent="0.25">
      <c r="A437" s="18"/>
      <c r="B437" s="21"/>
    </row>
    <row r="438" spans="1:2" s="23" customFormat="1" ht="15" customHeight="1" x14ac:dyDescent="0.25">
      <c r="A438" s="18"/>
      <c r="B438" s="21"/>
    </row>
    <row r="439" spans="1:2" s="23" customFormat="1" ht="15" customHeight="1" x14ac:dyDescent="0.25">
      <c r="A439" s="18"/>
      <c r="B439" s="21"/>
    </row>
    <row r="440" spans="1:2" s="23" customFormat="1" ht="15" customHeight="1" x14ac:dyDescent="0.25">
      <c r="A440" s="18"/>
      <c r="B440" s="21"/>
    </row>
    <row r="441" spans="1:2" s="23" customFormat="1" ht="15" customHeight="1" x14ac:dyDescent="0.25">
      <c r="A441" s="18"/>
      <c r="B441" s="21"/>
    </row>
    <row r="442" spans="1:2" s="23" customFormat="1" ht="15" customHeight="1" x14ac:dyDescent="0.25">
      <c r="A442" s="18"/>
      <c r="B442" s="21"/>
    </row>
    <row r="443" spans="1:2" s="23" customFormat="1" ht="15" customHeight="1" x14ac:dyDescent="0.25">
      <c r="A443" s="18"/>
      <c r="B443" s="21"/>
    </row>
    <row r="444" spans="1:2" s="23" customFormat="1" ht="15" customHeight="1" x14ac:dyDescent="0.25">
      <c r="A444" s="18"/>
      <c r="B444" s="21"/>
    </row>
    <row r="445" spans="1:2" s="23" customFormat="1" ht="15" customHeight="1" x14ac:dyDescent="0.25">
      <c r="A445" s="18"/>
      <c r="B445" s="21"/>
    </row>
    <row r="446" spans="1:2" s="23" customFormat="1" ht="15" customHeight="1" x14ac:dyDescent="0.25">
      <c r="A446" s="18"/>
      <c r="B446" s="21"/>
    </row>
    <row r="447" spans="1:2" s="23" customFormat="1" ht="15" customHeight="1" x14ac:dyDescent="0.25">
      <c r="A447" s="18"/>
      <c r="B447" s="21"/>
    </row>
    <row r="448" spans="1:2" s="23" customFormat="1" ht="15" customHeight="1" x14ac:dyDescent="0.25">
      <c r="A448" s="18"/>
      <c r="B448" s="21"/>
    </row>
    <row r="449" spans="1:2" s="23" customFormat="1" ht="15" customHeight="1" x14ac:dyDescent="0.25">
      <c r="A449" s="18"/>
      <c r="B449" s="21"/>
    </row>
    <row r="450" spans="1:2" s="23" customFormat="1" ht="15" customHeight="1" x14ac:dyDescent="0.25">
      <c r="A450" s="18"/>
      <c r="B450" s="21"/>
    </row>
    <row r="451" spans="1:2" s="23" customFormat="1" ht="15" customHeight="1" x14ac:dyDescent="0.25">
      <c r="A451" s="18"/>
      <c r="B451" s="21"/>
    </row>
    <row r="452" spans="1:2" s="23" customFormat="1" ht="15" customHeight="1" x14ac:dyDescent="0.25">
      <c r="A452" s="18"/>
      <c r="B452" s="21"/>
    </row>
    <row r="453" spans="1:2" s="23" customFormat="1" ht="15" customHeight="1" x14ac:dyDescent="0.25">
      <c r="A453" s="18"/>
      <c r="B453" s="21"/>
    </row>
    <row r="454" spans="1:2" s="23" customFormat="1" ht="15" customHeight="1" x14ac:dyDescent="0.25">
      <c r="A454" s="18"/>
      <c r="B454" s="21"/>
    </row>
    <row r="455" spans="1:2" s="23" customFormat="1" ht="15" customHeight="1" x14ac:dyDescent="0.25">
      <c r="A455" s="18"/>
      <c r="B455" s="21"/>
    </row>
    <row r="456" spans="1:2" s="23" customFormat="1" ht="15" customHeight="1" x14ac:dyDescent="0.25">
      <c r="A456" s="18"/>
      <c r="B456" s="21"/>
    </row>
    <row r="457" spans="1:2" s="23" customFormat="1" ht="15" customHeight="1" x14ac:dyDescent="0.25">
      <c r="A457" s="18"/>
      <c r="B457" s="21"/>
    </row>
    <row r="458" spans="1:2" s="23" customFormat="1" ht="15" customHeight="1" x14ac:dyDescent="0.25">
      <c r="A458" s="18"/>
      <c r="B458" s="21"/>
    </row>
    <row r="459" spans="1:2" s="23" customFormat="1" ht="15" customHeight="1" x14ac:dyDescent="0.25">
      <c r="A459" s="18"/>
      <c r="B459" s="21"/>
    </row>
    <row r="460" spans="1:2" s="23" customFormat="1" ht="15" customHeight="1" x14ac:dyDescent="0.25">
      <c r="A460" s="18"/>
      <c r="B460" s="21"/>
    </row>
    <row r="461" spans="1:2" s="23" customFormat="1" ht="15" customHeight="1" x14ac:dyDescent="0.25">
      <c r="A461" s="18"/>
      <c r="B461" s="21"/>
    </row>
    <row r="462" spans="1:2" s="23" customFormat="1" ht="15" customHeight="1" x14ac:dyDescent="0.25">
      <c r="A462" s="18"/>
      <c r="B462" s="21"/>
    </row>
    <row r="463" spans="1:2" s="23" customFormat="1" ht="15" customHeight="1" x14ac:dyDescent="0.25">
      <c r="A463" s="18"/>
      <c r="B463" s="21"/>
    </row>
    <row r="464" spans="1:2" s="23" customFormat="1" ht="15" customHeight="1" x14ac:dyDescent="0.25">
      <c r="A464" s="18"/>
      <c r="B464" s="21"/>
    </row>
    <row r="465" spans="1:2" s="23" customFormat="1" ht="15" customHeight="1" x14ac:dyDescent="0.25">
      <c r="A465" s="18"/>
      <c r="B465" s="21"/>
    </row>
    <row r="466" spans="1:2" s="23" customFormat="1" ht="15" customHeight="1" x14ac:dyDescent="0.25">
      <c r="A466" s="18"/>
      <c r="B466" s="21"/>
    </row>
    <row r="467" spans="1:2" s="23" customFormat="1" ht="15" customHeight="1" x14ac:dyDescent="0.25">
      <c r="A467" s="18"/>
      <c r="B467" s="21"/>
    </row>
    <row r="468" spans="1:2" s="23" customFormat="1" ht="15" customHeight="1" x14ac:dyDescent="0.25">
      <c r="A468" s="18"/>
      <c r="B468" s="21"/>
    </row>
    <row r="469" spans="1:2" s="23" customFormat="1" ht="15" customHeight="1" x14ac:dyDescent="0.25">
      <c r="A469" s="18"/>
      <c r="B469" s="21"/>
    </row>
    <row r="470" spans="1:2" s="23" customFormat="1" ht="15" customHeight="1" x14ac:dyDescent="0.25">
      <c r="A470" s="18"/>
      <c r="B470" s="21"/>
    </row>
    <row r="471" spans="1:2" s="23" customFormat="1" ht="15" customHeight="1" x14ac:dyDescent="0.25">
      <c r="A471" s="18"/>
      <c r="B471" s="21"/>
    </row>
    <row r="472" spans="1:2" s="23" customFormat="1" ht="15" customHeight="1" x14ac:dyDescent="0.25">
      <c r="A472" s="18"/>
      <c r="B472" s="21"/>
    </row>
    <row r="473" spans="1:2" s="23" customFormat="1" ht="15" customHeight="1" x14ac:dyDescent="0.25">
      <c r="A473" s="18"/>
      <c r="B473" s="21"/>
    </row>
    <row r="474" spans="1:2" s="23" customFormat="1" ht="15" customHeight="1" x14ac:dyDescent="0.25">
      <c r="A474" s="18"/>
      <c r="B474" s="21"/>
    </row>
    <row r="475" spans="1:2" s="23" customFormat="1" ht="15" customHeight="1" x14ac:dyDescent="0.25">
      <c r="A475" s="18"/>
      <c r="B475" s="21"/>
    </row>
    <row r="476" spans="1:2" s="23" customFormat="1" ht="15" customHeight="1" x14ac:dyDescent="0.25">
      <c r="A476" s="18"/>
      <c r="B476" s="21"/>
    </row>
    <row r="477" spans="1:2" s="23" customFormat="1" ht="15" customHeight="1" x14ac:dyDescent="0.25">
      <c r="A477" s="18"/>
      <c r="B477" s="21"/>
    </row>
    <row r="478" spans="1:2" s="23" customFormat="1" ht="15" customHeight="1" x14ac:dyDescent="0.25">
      <c r="A478" s="18"/>
      <c r="B478" s="21"/>
    </row>
    <row r="479" spans="1:2" s="23" customFormat="1" ht="15" customHeight="1" x14ac:dyDescent="0.25">
      <c r="A479" s="18"/>
      <c r="B479" s="21"/>
    </row>
    <row r="480" spans="1:2" s="23" customFormat="1" ht="15" customHeight="1" x14ac:dyDescent="0.25">
      <c r="A480" s="18"/>
      <c r="B480" s="21"/>
    </row>
    <row r="481" spans="1:2" s="23" customFormat="1" ht="15" customHeight="1" x14ac:dyDescent="0.25">
      <c r="A481" s="18"/>
      <c r="B481" s="21"/>
    </row>
    <row r="482" spans="1:2" s="23" customFormat="1" ht="15" customHeight="1" x14ac:dyDescent="0.25">
      <c r="A482" s="18"/>
      <c r="B482" s="21"/>
    </row>
    <row r="483" spans="1:2" s="23" customFormat="1" ht="15" customHeight="1" x14ac:dyDescent="0.25">
      <c r="A483" s="18"/>
      <c r="B483" s="21"/>
    </row>
    <row r="484" spans="1:2" s="23" customFormat="1" ht="15" customHeight="1" x14ac:dyDescent="0.25">
      <c r="A484" s="18"/>
      <c r="B484" s="21"/>
    </row>
    <row r="485" spans="1:2" s="23" customFormat="1" ht="15" customHeight="1" x14ac:dyDescent="0.25">
      <c r="A485" s="18"/>
      <c r="B485" s="21"/>
    </row>
    <row r="486" spans="1:2" s="23" customFormat="1" ht="15" customHeight="1" x14ac:dyDescent="0.25">
      <c r="A486" s="18"/>
      <c r="B486" s="21"/>
    </row>
    <row r="487" spans="1:2" s="23" customFormat="1" ht="15" customHeight="1" x14ac:dyDescent="0.25">
      <c r="A487" s="18"/>
      <c r="B487" s="21"/>
    </row>
    <row r="488" spans="1:2" s="23" customFormat="1" ht="15" customHeight="1" x14ac:dyDescent="0.25">
      <c r="A488" s="18"/>
      <c r="B488" s="21"/>
    </row>
    <row r="489" spans="1:2" s="23" customFormat="1" ht="15" customHeight="1" x14ac:dyDescent="0.25">
      <c r="A489" s="18"/>
      <c r="B489" s="21"/>
    </row>
    <row r="490" spans="1:2" s="23" customFormat="1" ht="15" customHeight="1" x14ac:dyDescent="0.25">
      <c r="A490" s="18"/>
      <c r="B490" s="21"/>
    </row>
    <row r="491" spans="1:2" s="23" customFormat="1" ht="15" customHeight="1" x14ac:dyDescent="0.25">
      <c r="A491" s="18"/>
      <c r="B491" s="21"/>
    </row>
    <row r="492" spans="1:2" s="23" customFormat="1" ht="15" customHeight="1" x14ac:dyDescent="0.25">
      <c r="A492" s="18"/>
      <c r="B492" s="21"/>
    </row>
    <row r="493" spans="1:2" s="23" customFormat="1" ht="15" customHeight="1" x14ac:dyDescent="0.25">
      <c r="A493" s="18"/>
      <c r="B493" s="21"/>
    </row>
    <row r="494" spans="1:2" s="23" customFormat="1" ht="15" customHeight="1" x14ac:dyDescent="0.25">
      <c r="A494" s="18"/>
      <c r="B494" s="21"/>
    </row>
    <row r="495" spans="1:2" s="23" customFormat="1" ht="15" customHeight="1" x14ac:dyDescent="0.25">
      <c r="A495" s="18"/>
      <c r="B495" s="21"/>
    </row>
    <row r="496" spans="1:2" s="23" customFormat="1" ht="15" customHeight="1" x14ac:dyDescent="0.25">
      <c r="A496" s="18"/>
      <c r="B496" s="21"/>
    </row>
    <row r="497" spans="1:2" s="23" customFormat="1" ht="15" customHeight="1" x14ac:dyDescent="0.25">
      <c r="A497" s="18"/>
      <c r="B497" s="21"/>
    </row>
    <row r="498" spans="1:2" s="23" customFormat="1" ht="15" customHeight="1" x14ac:dyDescent="0.25">
      <c r="A498" s="18"/>
      <c r="B498" s="21"/>
    </row>
    <row r="499" spans="1:2" s="23" customFormat="1" ht="15" customHeight="1" x14ac:dyDescent="0.25">
      <c r="A499" s="18"/>
      <c r="B499" s="21"/>
    </row>
    <row r="500" spans="1:2" s="23" customFormat="1" ht="15" customHeight="1" x14ac:dyDescent="0.25">
      <c r="A500" s="18"/>
      <c r="B500" s="21"/>
    </row>
    <row r="501" spans="1:2" s="23" customFormat="1" ht="15" customHeight="1" x14ac:dyDescent="0.25">
      <c r="A501" s="18"/>
      <c r="B501" s="21"/>
    </row>
    <row r="502" spans="1:2" s="23" customFormat="1" ht="15" customHeight="1" x14ac:dyDescent="0.25">
      <c r="A502" s="18"/>
      <c r="B502" s="21"/>
    </row>
    <row r="503" spans="1:2" s="23" customFormat="1" ht="15" customHeight="1" x14ac:dyDescent="0.25">
      <c r="A503" s="18"/>
      <c r="B503" s="21"/>
    </row>
    <row r="504" spans="1:2" s="23" customFormat="1" ht="15" customHeight="1" x14ac:dyDescent="0.25">
      <c r="A504" s="18"/>
      <c r="B504" s="21"/>
    </row>
    <row r="505" spans="1:2" s="23" customFormat="1" ht="15" customHeight="1" x14ac:dyDescent="0.25">
      <c r="A505" s="18"/>
      <c r="B505" s="21"/>
    </row>
    <row r="506" spans="1:2" s="23" customFormat="1" ht="15" customHeight="1" x14ac:dyDescent="0.25">
      <c r="A506" s="18"/>
      <c r="B506" s="21"/>
    </row>
    <row r="507" spans="1:2" s="23" customFormat="1" ht="15" customHeight="1" x14ac:dyDescent="0.25">
      <c r="A507" s="18"/>
      <c r="B507" s="21"/>
    </row>
    <row r="508" spans="1:2" s="23" customFormat="1" ht="15" customHeight="1" x14ac:dyDescent="0.25">
      <c r="A508" s="18"/>
      <c r="B508" s="21"/>
    </row>
    <row r="509" spans="1:2" s="23" customFormat="1" ht="15" customHeight="1" x14ac:dyDescent="0.25">
      <c r="A509" s="18"/>
      <c r="B509" s="21"/>
    </row>
    <row r="510" spans="1:2" s="23" customFormat="1" ht="15" customHeight="1" x14ac:dyDescent="0.25">
      <c r="A510" s="18"/>
      <c r="B510" s="21"/>
    </row>
    <row r="511" spans="1:2" s="23" customFormat="1" ht="15" customHeight="1" x14ac:dyDescent="0.25">
      <c r="A511" s="18"/>
      <c r="B511" s="21"/>
    </row>
    <row r="512" spans="1:2" s="23" customFormat="1" ht="15" customHeight="1" x14ac:dyDescent="0.25">
      <c r="A512" s="18"/>
      <c r="B512" s="21"/>
    </row>
    <row r="513" spans="1:2" s="23" customFormat="1" ht="15" customHeight="1" x14ac:dyDescent="0.25">
      <c r="A513" s="18"/>
      <c r="B513" s="21"/>
    </row>
    <row r="514" spans="1:2" s="23" customFormat="1" ht="15" customHeight="1" x14ac:dyDescent="0.25">
      <c r="A514" s="18"/>
      <c r="B514" s="21"/>
    </row>
    <row r="515" spans="1:2" s="23" customFormat="1" ht="15" customHeight="1" x14ac:dyDescent="0.25">
      <c r="A515" s="18"/>
      <c r="B515" s="21"/>
    </row>
    <row r="516" spans="1:2" s="23" customFormat="1" ht="15" customHeight="1" x14ac:dyDescent="0.25">
      <c r="A516" s="18"/>
      <c r="B516" s="21"/>
    </row>
    <row r="517" spans="1:2" s="23" customFormat="1" ht="15" customHeight="1" x14ac:dyDescent="0.25">
      <c r="A517" s="18"/>
      <c r="B517" s="21"/>
    </row>
    <row r="518" spans="1:2" s="23" customFormat="1" ht="15" customHeight="1" x14ac:dyDescent="0.25">
      <c r="A518" s="18"/>
      <c r="B518" s="21"/>
    </row>
    <row r="519" spans="1:2" s="23" customFormat="1" ht="15" customHeight="1" x14ac:dyDescent="0.25">
      <c r="A519" s="18"/>
      <c r="B519" s="21"/>
    </row>
    <row r="520" spans="1:2" s="23" customFormat="1" ht="15" customHeight="1" x14ac:dyDescent="0.25">
      <c r="A520" s="18"/>
      <c r="B520" s="21"/>
    </row>
    <row r="521" spans="1:2" s="23" customFormat="1" ht="15" customHeight="1" x14ac:dyDescent="0.25">
      <c r="A521" s="18"/>
      <c r="B521" s="21"/>
    </row>
    <row r="522" spans="1:2" s="23" customFormat="1" ht="15" customHeight="1" x14ac:dyDescent="0.25">
      <c r="A522" s="18"/>
      <c r="B522" s="21"/>
    </row>
    <row r="523" spans="1:2" s="23" customFormat="1" ht="15" customHeight="1" x14ac:dyDescent="0.25">
      <c r="A523" s="18"/>
      <c r="B523" s="21"/>
    </row>
    <row r="524" spans="1:2" s="23" customFormat="1" ht="15" customHeight="1" x14ac:dyDescent="0.25">
      <c r="A524" s="18"/>
      <c r="B524" s="21"/>
    </row>
    <row r="525" spans="1:2" s="23" customFormat="1" ht="15" customHeight="1" x14ac:dyDescent="0.25">
      <c r="A525" s="18"/>
      <c r="B525" s="21"/>
    </row>
    <row r="526" spans="1:2" s="23" customFormat="1" ht="15" customHeight="1" x14ac:dyDescent="0.25">
      <c r="A526" s="18"/>
      <c r="B526" s="21"/>
    </row>
    <row r="527" spans="1:2" s="23" customFormat="1" ht="15" customHeight="1" x14ac:dyDescent="0.25">
      <c r="A527" s="18"/>
      <c r="B527" s="21"/>
    </row>
    <row r="528" spans="1:2" s="23" customFormat="1" ht="15" customHeight="1" x14ac:dyDescent="0.25">
      <c r="A528" s="18"/>
      <c r="B528" s="21"/>
    </row>
    <row r="529" spans="1:2" s="23" customFormat="1" ht="15" customHeight="1" x14ac:dyDescent="0.25">
      <c r="A529" s="18"/>
      <c r="B529" s="21"/>
    </row>
    <row r="530" spans="1:2" s="23" customFormat="1" ht="15" customHeight="1" x14ac:dyDescent="0.25">
      <c r="A530" s="18"/>
      <c r="B530" s="21"/>
    </row>
    <row r="531" spans="1:2" s="23" customFormat="1" ht="15" customHeight="1" x14ac:dyDescent="0.25">
      <c r="A531" s="18"/>
      <c r="B531" s="21"/>
    </row>
    <row r="532" spans="1:2" s="23" customFormat="1" ht="15" customHeight="1" x14ac:dyDescent="0.25">
      <c r="A532" s="18"/>
      <c r="B532" s="21"/>
    </row>
    <row r="533" spans="1:2" s="23" customFormat="1" ht="15" customHeight="1" x14ac:dyDescent="0.25">
      <c r="A533" s="18"/>
      <c r="B533" s="21"/>
    </row>
    <row r="534" spans="1:2" s="23" customFormat="1" ht="15" customHeight="1" x14ac:dyDescent="0.25">
      <c r="A534" s="18"/>
      <c r="B534" s="21"/>
    </row>
    <row r="535" spans="1:2" s="23" customFormat="1" ht="15" customHeight="1" x14ac:dyDescent="0.25">
      <c r="A535" s="18"/>
      <c r="B535" s="21"/>
    </row>
    <row r="536" spans="1:2" s="23" customFormat="1" ht="15" customHeight="1" x14ac:dyDescent="0.25">
      <c r="A536" s="18"/>
      <c r="B536" s="21"/>
    </row>
    <row r="537" spans="1:2" s="23" customFormat="1" ht="15" customHeight="1" x14ac:dyDescent="0.25">
      <c r="A537" s="18"/>
      <c r="B537" s="21"/>
    </row>
    <row r="538" spans="1:2" s="23" customFormat="1" ht="15" customHeight="1" x14ac:dyDescent="0.25">
      <c r="A538" s="18"/>
      <c r="B538" s="21"/>
    </row>
    <row r="539" spans="1:2" s="23" customFormat="1" ht="15" customHeight="1" x14ac:dyDescent="0.25">
      <c r="A539" s="18"/>
      <c r="B539" s="21"/>
    </row>
    <row r="540" spans="1:2" s="23" customFormat="1" ht="15" customHeight="1" x14ac:dyDescent="0.25">
      <c r="A540" s="18"/>
      <c r="B540" s="21"/>
    </row>
    <row r="541" spans="1:2" s="23" customFormat="1" ht="15" customHeight="1" x14ac:dyDescent="0.25">
      <c r="A541" s="18"/>
      <c r="B541" s="21"/>
    </row>
    <row r="542" spans="1:2" s="23" customFormat="1" ht="15" customHeight="1" x14ac:dyDescent="0.25">
      <c r="A542" s="18"/>
      <c r="B542" s="21"/>
    </row>
    <row r="543" spans="1:2" s="23" customFormat="1" ht="15" customHeight="1" x14ac:dyDescent="0.25">
      <c r="A543" s="18"/>
      <c r="B543" s="21"/>
    </row>
    <row r="544" spans="1:2" s="23" customFormat="1" ht="15" customHeight="1" x14ac:dyDescent="0.25">
      <c r="A544" s="18"/>
      <c r="B544" s="21"/>
    </row>
    <row r="545" spans="1:2" s="23" customFormat="1" ht="15" customHeight="1" x14ac:dyDescent="0.25">
      <c r="A545" s="18"/>
      <c r="B545" s="21"/>
    </row>
    <row r="546" spans="1:2" s="23" customFormat="1" ht="15" customHeight="1" x14ac:dyDescent="0.25">
      <c r="A546" s="18"/>
      <c r="B546" s="21"/>
    </row>
    <row r="547" spans="1:2" s="23" customFormat="1" ht="15" customHeight="1" x14ac:dyDescent="0.25">
      <c r="A547" s="18"/>
      <c r="B547" s="21"/>
    </row>
    <row r="548" spans="1:2" s="23" customFormat="1" ht="15" customHeight="1" x14ac:dyDescent="0.25">
      <c r="A548" s="18"/>
      <c r="B548" s="21"/>
    </row>
    <row r="549" spans="1:2" s="23" customFormat="1" ht="15" customHeight="1" x14ac:dyDescent="0.25">
      <c r="A549" s="18"/>
      <c r="B549" s="21"/>
    </row>
    <row r="550" spans="1:2" s="23" customFormat="1" ht="15" customHeight="1" x14ac:dyDescent="0.25">
      <c r="A550" s="18"/>
      <c r="B550" s="21"/>
    </row>
    <row r="551" spans="1:2" s="23" customFormat="1" ht="15" customHeight="1" x14ac:dyDescent="0.25">
      <c r="A551" s="18"/>
      <c r="B551" s="21"/>
    </row>
    <row r="552" spans="1:2" s="23" customFormat="1" ht="15" customHeight="1" x14ac:dyDescent="0.25">
      <c r="A552" s="18"/>
      <c r="B552" s="21"/>
    </row>
    <row r="553" spans="1:2" s="23" customFormat="1" ht="15" customHeight="1" x14ac:dyDescent="0.25">
      <c r="A553" s="18"/>
      <c r="B553" s="21"/>
    </row>
    <row r="554" spans="1:2" s="23" customFormat="1" ht="15" customHeight="1" x14ac:dyDescent="0.25">
      <c r="A554" s="18"/>
      <c r="B554" s="21"/>
    </row>
    <row r="555" spans="1:2" s="23" customFormat="1" ht="15" customHeight="1" x14ac:dyDescent="0.25">
      <c r="A555" s="18"/>
      <c r="B555" s="21"/>
    </row>
    <row r="556" spans="1:2" s="23" customFormat="1" ht="15" customHeight="1" x14ac:dyDescent="0.25">
      <c r="A556" s="18"/>
      <c r="B556" s="21"/>
    </row>
    <row r="557" spans="1:2" s="23" customFormat="1" ht="15" customHeight="1" x14ac:dyDescent="0.25">
      <c r="A557" s="18"/>
      <c r="B557" s="21"/>
    </row>
    <row r="558" spans="1:2" s="23" customFormat="1" ht="15" customHeight="1" x14ac:dyDescent="0.25">
      <c r="A558" s="18"/>
      <c r="B558" s="21"/>
    </row>
    <row r="559" spans="1:2" s="23" customFormat="1" ht="15" customHeight="1" x14ac:dyDescent="0.25">
      <c r="A559" s="18"/>
      <c r="B559" s="21"/>
    </row>
    <row r="560" spans="1:2" s="23" customFormat="1" ht="15" customHeight="1" x14ac:dyDescent="0.25">
      <c r="A560" s="18"/>
      <c r="B560" s="21"/>
    </row>
    <row r="561" spans="1:2" s="23" customFormat="1" ht="15" customHeight="1" x14ac:dyDescent="0.25">
      <c r="A561" s="18"/>
      <c r="B561" s="21"/>
    </row>
    <row r="562" spans="1:2" s="23" customFormat="1" ht="15" customHeight="1" x14ac:dyDescent="0.25">
      <c r="A562" s="18"/>
      <c r="B562" s="21"/>
    </row>
    <row r="563" spans="1:2" s="23" customFormat="1" ht="15" customHeight="1" x14ac:dyDescent="0.25">
      <c r="A563" s="18"/>
      <c r="B563" s="21"/>
    </row>
    <row r="564" spans="1:2" s="23" customFormat="1" ht="15" customHeight="1" x14ac:dyDescent="0.25">
      <c r="A564" s="18"/>
      <c r="B564" s="21"/>
    </row>
    <row r="565" spans="1:2" s="23" customFormat="1" ht="15" customHeight="1" x14ac:dyDescent="0.25">
      <c r="A565" s="18"/>
      <c r="B565" s="21"/>
    </row>
    <row r="566" spans="1:2" s="23" customFormat="1" ht="15" customHeight="1" x14ac:dyDescent="0.25">
      <c r="A566" s="18"/>
      <c r="B566" s="21"/>
    </row>
    <row r="567" spans="1:2" s="23" customFormat="1" ht="15" customHeight="1" x14ac:dyDescent="0.25">
      <c r="A567" s="18"/>
      <c r="B567" s="21"/>
    </row>
    <row r="568" spans="1:2" s="23" customFormat="1" ht="15" customHeight="1" x14ac:dyDescent="0.25">
      <c r="A568" s="18"/>
      <c r="B568" s="21"/>
    </row>
    <row r="569" spans="1:2" s="23" customFormat="1" ht="15" customHeight="1" x14ac:dyDescent="0.25">
      <c r="A569" s="18"/>
      <c r="B569" s="21"/>
    </row>
    <row r="570" spans="1:2" s="23" customFormat="1" ht="15" customHeight="1" x14ac:dyDescent="0.25">
      <c r="A570" s="18"/>
      <c r="B570" s="21"/>
    </row>
    <row r="571" spans="1:2" s="23" customFormat="1" ht="15" customHeight="1" x14ac:dyDescent="0.25">
      <c r="A571" s="18"/>
      <c r="B571" s="21"/>
    </row>
    <row r="572" spans="1:2" s="23" customFormat="1" ht="15" customHeight="1" x14ac:dyDescent="0.25">
      <c r="A572" s="18"/>
      <c r="B572" s="21"/>
    </row>
    <row r="573" spans="1:2" s="23" customFormat="1" ht="15" customHeight="1" x14ac:dyDescent="0.25">
      <c r="A573" s="18"/>
      <c r="B573" s="21"/>
    </row>
    <row r="574" spans="1:2" s="23" customFormat="1" ht="15" customHeight="1" x14ac:dyDescent="0.25">
      <c r="A574" s="18"/>
      <c r="B574" s="21"/>
    </row>
    <row r="575" spans="1:2" s="23" customFormat="1" ht="15" customHeight="1" x14ac:dyDescent="0.25">
      <c r="A575" s="18"/>
      <c r="B575" s="21"/>
    </row>
    <row r="576" spans="1:2" s="23" customFormat="1" ht="15" customHeight="1" x14ac:dyDescent="0.25">
      <c r="A576" s="18"/>
      <c r="B576" s="21"/>
    </row>
    <row r="577" spans="1:2" s="23" customFormat="1" ht="15" customHeight="1" x14ac:dyDescent="0.25">
      <c r="A577" s="18"/>
      <c r="B577" s="21"/>
    </row>
    <row r="578" spans="1:2" s="23" customFormat="1" ht="15" customHeight="1" x14ac:dyDescent="0.25">
      <c r="A578" s="18"/>
      <c r="B578" s="21"/>
    </row>
    <row r="579" spans="1:2" s="23" customFormat="1" ht="15" customHeight="1" x14ac:dyDescent="0.25">
      <c r="A579" s="18"/>
      <c r="B579" s="21"/>
    </row>
    <row r="580" spans="1:2" s="23" customFormat="1" ht="15" customHeight="1" x14ac:dyDescent="0.25">
      <c r="A580" s="18"/>
      <c r="B580" s="21"/>
    </row>
    <row r="581" spans="1:2" s="23" customFormat="1" ht="15" customHeight="1" x14ac:dyDescent="0.25">
      <c r="A581" s="18"/>
      <c r="B581" s="21"/>
    </row>
    <row r="582" spans="1:2" s="23" customFormat="1" ht="15" customHeight="1" x14ac:dyDescent="0.25">
      <c r="A582" s="18"/>
      <c r="B582" s="21"/>
    </row>
    <row r="583" spans="1:2" s="23" customFormat="1" ht="15" customHeight="1" x14ac:dyDescent="0.25">
      <c r="A583" s="18"/>
      <c r="B583" s="21"/>
    </row>
    <row r="584" spans="1:2" s="23" customFormat="1" ht="15" customHeight="1" x14ac:dyDescent="0.25">
      <c r="A584" s="18"/>
      <c r="B584" s="21"/>
    </row>
    <row r="585" spans="1:2" s="23" customFormat="1" ht="15" customHeight="1" x14ac:dyDescent="0.25">
      <c r="A585" s="18"/>
      <c r="B585" s="21"/>
    </row>
    <row r="586" spans="1:2" s="23" customFormat="1" ht="15" customHeight="1" x14ac:dyDescent="0.25">
      <c r="A586" s="18"/>
      <c r="B586" s="21"/>
    </row>
    <row r="587" spans="1:2" s="23" customFormat="1" ht="15" customHeight="1" x14ac:dyDescent="0.25">
      <c r="A587" s="18"/>
      <c r="B587" s="21"/>
    </row>
    <row r="588" spans="1:2" s="23" customFormat="1" ht="15" customHeight="1" x14ac:dyDescent="0.25">
      <c r="A588" s="18"/>
      <c r="B588" s="21"/>
    </row>
    <row r="589" spans="1:2" s="23" customFormat="1" ht="15" customHeight="1" x14ac:dyDescent="0.25">
      <c r="A589" s="18"/>
      <c r="B589" s="21"/>
    </row>
    <row r="590" spans="1:2" s="23" customFormat="1" ht="15" customHeight="1" x14ac:dyDescent="0.25">
      <c r="A590" s="18"/>
      <c r="B590" s="21"/>
    </row>
    <row r="591" spans="1:2" s="23" customFormat="1" ht="15" customHeight="1" x14ac:dyDescent="0.25">
      <c r="A591" s="18"/>
      <c r="B591" s="21"/>
    </row>
    <row r="592" spans="1:2" s="23" customFormat="1" ht="15" customHeight="1" x14ac:dyDescent="0.25">
      <c r="A592" s="18"/>
      <c r="B592" s="21"/>
    </row>
    <row r="593" spans="1:2" s="23" customFormat="1" ht="15" customHeight="1" x14ac:dyDescent="0.25">
      <c r="A593" s="18"/>
      <c r="B593" s="21"/>
    </row>
    <row r="594" spans="1:2" s="23" customFormat="1" ht="15" customHeight="1" x14ac:dyDescent="0.25">
      <c r="A594" s="18"/>
      <c r="B594" s="21"/>
    </row>
    <row r="595" spans="1:2" s="23" customFormat="1" ht="15" customHeight="1" x14ac:dyDescent="0.25">
      <c r="A595" s="18"/>
      <c r="B595" s="21"/>
    </row>
    <row r="596" spans="1:2" s="23" customFormat="1" ht="15" customHeight="1" x14ac:dyDescent="0.25">
      <c r="A596" s="18"/>
      <c r="B596" s="21"/>
    </row>
    <row r="597" spans="1:2" s="23" customFormat="1" ht="15" customHeight="1" x14ac:dyDescent="0.25">
      <c r="A597" s="18"/>
      <c r="B597" s="21"/>
    </row>
    <row r="598" spans="1:2" s="23" customFormat="1" ht="15" customHeight="1" x14ac:dyDescent="0.25">
      <c r="A598" s="18"/>
      <c r="B598" s="21"/>
    </row>
    <row r="599" spans="1:2" s="23" customFormat="1" ht="15" customHeight="1" x14ac:dyDescent="0.25">
      <c r="A599" s="18"/>
      <c r="B599" s="21"/>
    </row>
    <row r="600" spans="1:2" s="23" customFormat="1" ht="15" customHeight="1" x14ac:dyDescent="0.25">
      <c r="A600" s="18"/>
      <c r="B600" s="21"/>
    </row>
    <row r="601" spans="1:2" s="23" customFormat="1" ht="15" customHeight="1" x14ac:dyDescent="0.25">
      <c r="A601" s="18"/>
      <c r="B601" s="21"/>
    </row>
    <row r="602" spans="1:2" s="23" customFormat="1" ht="15" customHeight="1" x14ac:dyDescent="0.25">
      <c r="A602" s="18"/>
      <c r="B602" s="21"/>
    </row>
    <row r="603" spans="1:2" s="23" customFormat="1" ht="15" customHeight="1" x14ac:dyDescent="0.25">
      <c r="A603" s="18"/>
      <c r="B603" s="21"/>
    </row>
    <row r="604" spans="1:2" s="23" customFormat="1" ht="15" customHeight="1" x14ac:dyDescent="0.25">
      <c r="A604" s="18"/>
      <c r="B604" s="21"/>
    </row>
    <row r="605" spans="1:2" s="23" customFormat="1" ht="15" customHeight="1" x14ac:dyDescent="0.25">
      <c r="A605" s="18"/>
      <c r="B605" s="21"/>
    </row>
    <row r="606" spans="1:2" s="23" customFormat="1" ht="15" customHeight="1" x14ac:dyDescent="0.25">
      <c r="A606" s="18"/>
      <c r="B606" s="21"/>
    </row>
    <row r="607" spans="1:2" s="23" customFormat="1" ht="15" customHeight="1" x14ac:dyDescent="0.25">
      <c r="A607" s="18"/>
      <c r="B607" s="21"/>
    </row>
    <row r="608" spans="1:2" s="23" customFormat="1" ht="15" customHeight="1" x14ac:dyDescent="0.25">
      <c r="A608" s="18"/>
      <c r="B608" s="21"/>
    </row>
    <row r="609" spans="1:2" s="23" customFormat="1" ht="15" customHeight="1" x14ac:dyDescent="0.25">
      <c r="A609" s="18"/>
      <c r="B609" s="21"/>
    </row>
    <row r="610" spans="1:2" s="23" customFormat="1" ht="15" customHeight="1" x14ac:dyDescent="0.25">
      <c r="A610" s="18"/>
      <c r="B610" s="21"/>
    </row>
    <row r="611" spans="1:2" s="23" customFormat="1" ht="15" customHeight="1" x14ac:dyDescent="0.25">
      <c r="A611" s="18"/>
      <c r="B611" s="21"/>
    </row>
    <row r="612" spans="1:2" s="23" customFormat="1" ht="15" customHeight="1" x14ac:dyDescent="0.25">
      <c r="A612" s="18"/>
      <c r="B612" s="21"/>
    </row>
    <row r="613" spans="1:2" s="23" customFormat="1" ht="15" customHeight="1" x14ac:dyDescent="0.25">
      <c r="A613" s="18"/>
      <c r="B613" s="21"/>
    </row>
    <row r="614" spans="1:2" s="23" customFormat="1" ht="15" customHeight="1" x14ac:dyDescent="0.25">
      <c r="A614" s="18"/>
      <c r="B614" s="21"/>
    </row>
    <row r="615" spans="1:2" s="23" customFormat="1" ht="15" customHeight="1" x14ac:dyDescent="0.25">
      <c r="A615" s="18"/>
      <c r="B615" s="21"/>
    </row>
    <row r="616" spans="1:2" s="23" customFormat="1" ht="15" customHeight="1" x14ac:dyDescent="0.25">
      <c r="A616" s="18"/>
      <c r="B616" s="21"/>
    </row>
    <row r="617" spans="1:2" s="23" customFormat="1" ht="15" customHeight="1" x14ac:dyDescent="0.25">
      <c r="A617" s="18"/>
      <c r="B617" s="21"/>
    </row>
    <row r="618" spans="1:2" s="23" customFormat="1" ht="15" customHeight="1" x14ac:dyDescent="0.25">
      <c r="A618" s="18"/>
      <c r="B618" s="21"/>
    </row>
    <row r="619" spans="1:2" s="23" customFormat="1" ht="15" customHeight="1" x14ac:dyDescent="0.25">
      <c r="A619" s="18"/>
      <c r="B619" s="21"/>
    </row>
    <row r="620" spans="1:2" s="23" customFormat="1" ht="15" customHeight="1" x14ac:dyDescent="0.25">
      <c r="A620" s="18"/>
      <c r="B620" s="21"/>
    </row>
    <row r="621" spans="1:2" s="23" customFormat="1" ht="15" customHeight="1" x14ac:dyDescent="0.25">
      <c r="A621" s="18"/>
      <c r="B621" s="21"/>
    </row>
    <row r="622" spans="1:2" s="23" customFormat="1" ht="15" customHeight="1" x14ac:dyDescent="0.25">
      <c r="A622" s="18"/>
      <c r="B622" s="21"/>
    </row>
    <row r="623" spans="1:2" s="23" customFormat="1" ht="15" customHeight="1" x14ac:dyDescent="0.25">
      <c r="A623" s="18"/>
      <c r="B623" s="21"/>
    </row>
    <row r="624" spans="1:2" s="23" customFormat="1" ht="15" customHeight="1" x14ac:dyDescent="0.25">
      <c r="A624" s="18"/>
      <c r="B624" s="21"/>
    </row>
    <row r="625" spans="1:2" s="23" customFormat="1" ht="15" customHeight="1" x14ac:dyDescent="0.25">
      <c r="A625" s="18"/>
      <c r="B625" s="21"/>
    </row>
    <row r="626" spans="1:2" s="23" customFormat="1" ht="15" customHeight="1" x14ac:dyDescent="0.25">
      <c r="A626" s="18"/>
      <c r="B626" s="21"/>
    </row>
    <row r="627" spans="1:2" s="23" customFormat="1" ht="15" customHeight="1" x14ac:dyDescent="0.25">
      <c r="A627" s="18"/>
      <c r="B627" s="21"/>
    </row>
    <row r="628" spans="1:2" s="23" customFormat="1" ht="15" customHeight="1" x14ac:dyDescent="0.25">
      <c r="A628" s="18"/>
      <c r="B628" s="21"/>
    </row>
    <row r="629" spans="1:2" s="23" customFormat="1" ht="15" customHeight="1" x14ac:dyDescent="0.25">
      <c r="A629" s="18"/>
      <c r="B629" s="21"/>
    </row>
    <row r="630" spans="1:2" s="23" customFormat="1" ht="15" customHeight="1" x14ac:dyDescent="0.25">
      <c r="A630" s="18"/>
      <c r="B630" s="21"/>
    </row>
    <row r="631" spans="1:2" s="23" customFormat="1" ht="15" customHeight="1" x14ac:dyDescent="0.25">
      <c r="A631" s="18"/>
      <c r="B631" s="21"/>
    </row>
    <row r="632" spans="1:2" s="23" customFormat="1" ht="15" customHeight="1" x14ac:dyDescent="0.25">
      <c r="A632" s="18"/>
      <c r="B632" s="21"/>
    </row>
    <row r="633" spans="1:2" s="23" customFormat="1" ht="15" customHeight="1" x14ac:dyDescent="0.25">
      <c r="A633" s="18"/>
      <c r="B633" s="21"/>
    </row>
    <row r="634" spans="1:2" s="23" customFormat="1" ht="15" customHeight="1" x14ac:dyDescent="0.25">
      <c r="A634" s="18"/>
      <c r="B634" s="21"/>
    </row>
    <row r="635" spans="1:2" s="23" customFormat="1" ht="15" customHeight="1" x14ac:dyDescent="0.25">
      <c r="A635" s="18"/>
      <c r="B635" s="21"/>
    </row>
    <row r="636" spans="1:2" s="23" customFormat="1" ht="15" customHeight="1" x14ac:dyDescent="0.25">
      <c r="A636" s="18"/>
      <c r="B636" s="21"/>
    </row>
    <row r="637" spans="1:2" s="23" customFormat="1" ht="15" customHeight="1" x14ac:dyDescent="0.25">
      <c r="A637" s="18"/>
      <c r="B637" s="21"/>
    </row>
    <row r="638" spans="1:2" s="23" customFormat="1" ht="15" customHeight="1" x14ac:dyDescent="0.25">
      <c r="A638" s="18"/>
      <c r="B638" s="21"/>
    </row>
    <row r="639" spans="1:2" s="23" customFormat="1" ht="15" customHeight="1" x14ac:dyDescent="0.25">
      <c r="A639" s="18"/>
      <c r="B639" s="21"/>
    </row>
    <row r="640" spans="1:2" s="23" customFormat="1" ht="15" customHeight="1" x14ac:dyDescent="0.25">
      <c r="A640" s="18"/>
      <c r="B640" s="21"/>
    </row>
    <row r="641" spans="1:2" s="23" customFormat="1" ht="15" customHeight="1" x14ac:dyDescent="0.25">
      <c r="A641" s="18"/>
      <c r="B641" s="21"/>
    </row>
    <row r="642" spans="1:2" s="23" customFormat="1" ht="15" customHeight="1" x14ac:dyDescent="0.25">
      <c r="A642" s="18"/>
      <c r="B642" s="21"/>
    </row>
    <row r="643" spans="1:2" s="23" customFormat="1" ht="15" customHeight="1" x14ac:dyDescent="0.25">
      <c r="A643" s="18"/>
      <c r="B643" s="21"/>
    </row>
    <row r="644" spans="1:2" s="23" customFormat="1" ht="15" customHeight="1" x14ac:dyDescent="0.25">
      <c r="A644" s="18"/>
      <c r="B644" s="21"/>
    </row>
    <row r="645" spans="1:2" s="23" customFormat="1" ht="15" customHeight="1" x14ac:dyDescent="0.25">
      <c r="A645" s="18"/>
      <c r="B645" s="21"/>
    </row>
    <row r="646" spans="1:2" s="23" customFormat="1" ht="15" customHeight="1" x14ac:dyDescent="0.25">
      <c r="A646" s="18"/>
      <c r="B646" s="21"/>
    </row>
    <row r="647" spans="1:2" s="23" customFormat="1" ht="15" customHeight="1" x14ac:dyDescent="0.25">
      <c r="A647" s="18"/>
      <c r="B647" s="21"/>
    </row>
    <row r="648" spans="1:2" s="23" customFormat="1" ht="15" customHeight="1" x14ac:dyDescent="0.25">
      <c r="A648" s="18"/>
      <c r="B648" s="21"/>
    </row>
    <row r="649" spans="1:2" s="23" customFormat="1" ht="15" customHeight="1" x14ac:dyDescent="0.25">
      <c r="A649" s="18"/>
      <c r="B649" s="21"/>
    </row>
    <row r="650" spans="1:2" s="23" customFormat="1" ht="15" customHeight="1" x14ac:dyDescent="0.25">
      <c r="A650" s="18"/>
      <c r="B650" s="21"/>
    </row>
    <row r="651" spans="1:2" s="23" customFormat="1" ht="15" customHeight="1" x14ac:dyDescent="0.25">
      <c r="A651" s="18"/>
      <c r="B651" s="21"/>
    </row>
    <row r="652" spans="1:2" s="23" customFormat="1" ht="15" customHeight="1" x14ac:dyDescent="0.25">
      <c r="A652" s="18"/>
      <c r="B652" s="21"/>
    </row>
    <row r="653" spans="1:2" s="23" customFormat="1" ht="15" customHeight="1" x14ac:dyDescent="0.25">
      <c r="A653" s="18"/>
      <c r="B653" s="21"/>
    </row>
    <row r="654" spans="1:2" s="23" customFormat="1" ht="15" customHeight="1" x14ac:dyDescent="0.25">
      <c r="A654" s="18"/>
      <c r="B654" s="21"/>
    </row>
    <row r="655" spans="1:2" s="23" customFormat="1" ht="15" customHeight="1" x14ac:dyDescent="0.25">
      <c r="A655" s="18"/>
      <c r="B655" s="21"/>
    </row>
    <row r="656" spans="1:2" s="23" customFormat="1" ht="15" customHeight="1" x14ac:dyDescent="0.25">
      <c r="A656" s="18"/>
      <c r="B656" s="21"/>
    </row>
    <row r="657" spans="1:2" s="23" customFormat="1" ht="15" customHeight="1" x14ac:dyDescent="0.25">
      <c r="A657" s="18"/>
      <c r="B657" s="21"/>
    </row>
    <row r="658" spans="1:2" s="23" customFormat="1" ht="15" customHeight="1" x14ac:dyDescent="0.25">
      <c r="A658" s="18"/>
      <c r="B658" s="21"/>
    </row>
    <row r="659" spans="1:2" s="23" customFormat="1" ht="15" customHeight="1" x14ac:dyDescent="0.25">
      <c r="A659" s="18"/>
      <c r="B659" s="21"/>
    </row>
    <row r="660" spans="1:2" s="23" customFormat="1" ht="15" customHeight="1" x14ac:dyDescent="0.25">
      <c r="A660" s="18"/>
      <c r="B660" s="21"/>
    </row>
    <row r="661" spans="1:2" s="23" customFormat="1" ht="15" customHeight="1" x14ac:dyDescent="0.25">
      <c r="A661" s="18"/>
      <c r="B661" s="21"/>
    </row>
    <row r="662" spans="1:2" s="23" customFormat="1" ht="15" customHeight="1" x14ac:dyDescent="0.25">
      <c r="A662" s="18"/>
      <c r="B662" s="21"/>
    </row>
    <row r="663" spans="1:2" s="23" customFormat="1" ht="15" customHeight="1" x14ac:dyDescent="0.25">
      <c r="A663" s="18"/>
      <c r="B663" s="21"/>
    </row>
    <row r="664" spans="1:2" s="23" customFormat="1" ht="15" customHeight="1" x14ac:dyDescent="0.25">
      <c r="A664" s="18"/>
      <c r="B664" s="16"/>
    </row>
    <row r="665" spans="1:2" s="23" customFormat="1" ht="15" customHeight="1" x14ac:dyDescent="0.25">
      <c r="A665" s="18"/>
      <c r="B665" s="16"/>
    </row>
    <row r="666" spans="1:2" s="23" customFormat="1" ht="15" customHeight="1" x14ac:dyDescent="0.25">
      <c r="A666" s="18"/>
      <c r="B666" s="16"/>
    </row>
    <row r="667" spans="1:2" s="23" customFormat="1" ht="15" customHeight="1" x14ac:dyDescent="0.25">
      <c r="A667" s="18"/>
      <c r="B667" s="16"/>
    </row>
    <row r="668" spans="1:2" s="23" customFormat="1" ht="15" customHeight="1" x14ac:dyDescent="0.25">
      <c r="A668" s="18"/>
      <c r="B668" s="16"/>
    </row>
    <row r="669" spans="1:2" s="23" customFormat="1" ht="15" customHeight="1" x14ac:dyDescent="0.25">
      <c r="A669" s="18"/>
      <c r="B669" s="16"/>
    </row>
    <row r="670" spans="1:2" s="23" customFormat="1" ht="15" customHeight="1" x14ac:dyDescent="0.25">
      <c r="A670" s="18"/>
      <c r="B670" s="16"/>
    </row>
    <row r="671" spans="1:2" s="23" customFormat="1" ht="15" customHeight="1" x14ac:dyDescent="0.25">
      <c r="A671" s="18"/>
      <c r="B671" s="16"/>
    </row>
    <row r="672" spans="1:2" s="23" customFormat="1" ht="15" customHeight="1" x14ac:dyDescent="0.25">
      <c r="A672" s="18"/>
      <c r="B672" s="16"/>
    </row>
    <row r="673" spans="1:2" s="23" customFormat="1" ht="15" customHeight="1" x14ac:dyDescent="0.25">
      <c r="A673" s="18"/>
      <c r="B673" s="16"/>
    </row>
    <row r="674" spans="1:2" s="23" customFormat="1" ht="15" customHeight="1" x14ac:dyDescent="0.25">
      <c r="A674" s="18"/>
      <c r="B674" s="16"/>
    </row>
    <row r="675" spans="1:2" s="23" customFormat="1" ht="15" customHeight="1" x14ac:dyDescent="0.25">
      <c r="A675" s="18"/>
      <c r="B675" s="16"/>
    </row>
    <row r="676" spans="1:2" s="23" customFormat="1" ht="15" customHeight="1" x14ac:dyDescent="0.25">
      <c r="A676" s="18"/>
      <c r="B676" s="16"/>
    </row>
    <row r="677" spans="1:2" s="23" customFormat="1" ht="15" customHeight="1" x14ac:dyDescent="0.25">
      <c r="A677" s="18"/>
      <c r="B677" s="16"/>
    </row>
    <row r="678" spans="1:2" s="23" customFormat="1" ht="15" customHeight="1" x14ac:dyDescent="0.25">
      <c r="A678" s="18"/>
      <c r="B678" s="16"/>
    </row>
    <row r="679" spans="1:2" s="23" customFormat="1" ht="15" customHeight="1" x14ac:dyDescent="0.25">
      <c r="A679" s="18"/>
      <c r="B679" s="16"/>
    </row>
    <row r="680" spans="1:2" s="23" customFormat="1" ht="15" customHeight="1" x14ac:dyDescent="0.25">
      <c r="A680" s="18"/>
      <c r="B680" s="16"/>
    </row>
    <row r="681" spans="1:2" s="23" customFormat="1" ht="15" customHeight="1" x14ac:dyDescent="0.25">
      <c r="A681" s="18"/>
      <c r="B681" s="16"/>
    </row>
    <row r="682" spans="1:2" s="23" customFormat="1" ht="15" customHeight="1" x14ac:dyDescent="0.25">
      <c r="A682" s="18"/>
      <c r="B682" s="16"/>
    </row>
    <row r="683" spans="1:2" s="23" customFormat="1" ht="15" customHeight="1" x14ac:dyDescent="0.25">
      <c r="A683" s="18"/>
      <c r="B683" s="16"/>
    </row>
    <row r="684" spans="1:2" s="23" customFormat="1" ht="15" customHeight="1" x14ac:dyDescent="0.25">
      <c r="A684" s="18"/>
      <c r="B684" s="16"/>
    </row>
    <row r="685" spans="1:2" s="23" customFormat="1" ht="15" customHeight="1" x14ac:dyDescent="0.25">
      <c r="A685" s="18"/>
      <c r="B685" s="16"/>
    </row>
    <row r="686" spans="1:2" s="23" customFormat="1" ht="15" customHeight="1" x14ac:dyDescent="0.25">
      <c r="A686" s="18"/>
      <c r="B686" s="16"/>
    </row>
    <row r="687" spans="1:2" s="23" customFormat="1" ht="15" customHeight="1" x14ac:dyDescent="0.25">
      <c r="A687" s="18"/>
      <c r="B687" s="16"/>
    </row>
    <row r="688" spans="1:2" s="23" customFormat="1" ht="15" customHeight="1" x14ac:dyDescent="0.25">
      <c r="A688" s="18"/>
      <c r="B688" s="16"/>
    </row>
    <row r="689" spans="1:2" s="23" customFormat="1" ht="15" customHeight="1" x14ac:dyDescent="0.25">
      <c r="A689" s="18"/>
      <c r="B689" s="16"/>
    </row>
    <row r="690" spans="1:2" s="23" customFormat="1" ht="15" customHeight="1" x14ac:dyDescent="0.25">
      <c r="A690" s="18"/>
      <c r="B690" s="16"/>
    </row>
    <row r="691" spans="1:2" s="23" customFormat="1" ht="15" customHeight="1" x14ac:dyDescent="0.25">
      <c r="A691" s="18"/>
      <c r="B691" s="16"/>
    </row>
    <row r="692" spans="1:2" s="23" customFormat="1" ht="15" customHeight="1" x14ac:dyDescent="0.25">
      <c r="A692" s="18"/>
      <c r="B692" s="16"/>
    </row>
    <row r="693" spans="1:2" s="23" customFormat="1" ht="15" customHeight="1" x14ac:dyDescent="0.25">
      <c r="A693" s="18"/>
      <c r="B693" s="16"/>
    </row>
    <row r="694" spans="1:2" s="23" customFormat="1" ht="15" customHeight="1" x14ac:dyDescent="0.25">
      <c r="A694" s="18"/>
      <c r="B694" s="16"/>
    </row>
    <row r="695" spans="1:2" s="23" customFormat="1" ht="15" customHeight="1" x14ac:dyDescent="0.25">
      <c r="A695" s="18"/>
      <c r="B695" s="16"/>
    </row>
    <row r="696" spans="1:2" s="23" customFormat="1" ht="15" customHeight="1" x14ac:dyDescent="0.25">
      <c r="A696" s="18"/>
      <c r="B696" s="16"/>
    </row>
    <row r="697" spans="1:2" s="23" customFormat="1" ht="15" customHeight="1" x14ac:dyDescent="0.25">
      <c r="A697" s="18"/>
      <c r="B697" s="16"/>
    </row>
    <row r="698" spans="1:2" s="23" customFormat="1" ht="15" customHeight="1" x14ac:dyDescent="0.25">
      <c r="A698" s="18"/>
      <c r="B698" s="16"/>
    </row>
    <row r="699" spans="1:2" s="23" customFormat="1" ht="15" customHeight="1" x14ac:dyDescent="0.25">
      <c r="A699" s="18"/>
      <c r="B699" s="16"/>
    </row>
    <row r="700" spans="1:2" s="23" customFormat="1" ht="15" customHeight="1" x14ac:dyDescent="0.25">
      <c r="A700" s="18"/>
      <c r="B700" s="16"/>
    </row>
    <row r="701" spans="1:2" s="23" customFormat="1" ht="15" customHeight="1" x14ac:dyDescent="0.25">
      <c r="A701" s="18"/>
      <c r="B701" s="16"/>
    </row>
    <row r="702" spans="1:2" s="23" customFormat="1" ht="15" customHeight="1" x14ac:dyDescent="0.25">
      <c r="A702" s="18"/>
      <c r="B702" s="16"/>
    </row>
    <row r="703" spans="1:2" s="23" customFormat="1" ht="15" customHeight="1" x14ac:dyDescent="0.25">
      <c r="A703" s="18"/>
      <c r="B703" s="16"/>
    </row>
    <row r="704" spans="1:2" s="23" customFormat="1" ht="15" customHeight="1" x14ac:dyDescent="0.25">
      <c r="A704" s="18"/>
      <c r="B704" s="16"/>
    </row>
    <row r="705" spans="1:2" s="23" customFormat="1" ht="15" customHeight="1" x14ac:dyDescent="0.25">
      <c r="A705" s="18"/>
      <c r="B705" s="16"/>
    </row>
    <row r="706" spans="1:2" s="23" customFormat="1" ht="15" customHeight="1" x14ac:dyDescent="0.25">
      <c r="A706" s="18"/>
      <c r="B706" s="16"/>
    </row>
    <row r="707" spans="1:2" s="23" customFormat="1" ht="15" customHeight="1" x14ac:dyDescent="0.25">
      <c r="A707" s="18"/>
      <c r="B707" s="16"/>
    </row>
    <row r="708" spans="1:2" s="23" customFormat="1" ht="15" customHeight="1" x14ac:dyDescent="0.25">
      <c r="A708" s="18"/>
      <c r="B708" s="16"/>
    </row>
    <row r="709" spans="1:2" s="23" customFormat="1" ht="15" customHeight="1" x14ac:dyDescent="0.25">
      <c r="A709" s="18"/>
      <c r="B709" s="16"/>
    </row>
    <row r="710" spans="1:2" s="23" customFormat="1" ht="15" customHeight="1" x14ac:dyDescent="0.25">
      <c r="A710" s="18"/>
      <c r="B710" s="16"/>
    </row>
    <row r="711" spans="1:2" s="23" customFormat="1" ht="15" customHeight="1" x14ac:dyDescent="0.25">
      <c r="A711" s="18"/>
      <c r="B711" s="16"/>
    </row>
    <row r="712" spans="1:2" s="23" customFormat="1" ht="15" customHeight="1" x14ac:dyDescent="0.25">
      <c r="A712" s="18"/>
      <c r="B712" s="16"/>
    </row>
    <row r="713" spans="1:2" s="23" customFormat="1" ht="15" customHeight="1" x14ac:dyDescent="0.25">
      <c r="A713" s="18"/>
      <c r="B713" s="16"/>
    </row>
    <row r="714" spans="1:2" s="23" customFormat="1" ht="15" customHeight="1" x14ac:dyDescent="0.25">
      <c r="A714" s="18"/>
      <c r="B714" s="16"/>
    </row>
    <row r="715" spans="1:2" s="23" customFormat="1" ht="15" customHeight="1" x14ac:dyDescent="0.25">
      <c r="A715" s="18"/>
      <c r="B715" s="16"/>
    </row>
    <row r="716" spans="1:2" s="23" customFormat="1" ht="15" customHeight="1" x14ac:dyDescent="0.25">
      <c r="A716" s="18"/>
      <c r="B716" s="16"/>
    </row>
    <row r="717" spans="1:2" s="23" customFormat="1" ht="15" customHeight="1" x14ac:dyDescent="0.25">
      <c r="A717" s="18"/>
      <c r="B717" s="16"/>
    </row>
    <row r="718" spans="1:2" s="23" customFormat="1" ht="15" customHeight="1" x14ac:dyDescent="0.25">
      <c r="A718" s="18"/>
      <c r="B718" s="16"/>
    </row>
    <row r="719" spans="1:2" s="23" customFormat="1" ht="15" customHeight="1" x14ac:dyDescent="0.25">
      <c r="A719" s="18"/>
      <c r="B719" s="16"/>
    </row>
    <row r="720" spans="1:2" s="23" customFormat="1" ht="15" customHeight="1" x14ac:dyDescent="0.25">
      <c r="A720" s="18"/>
      <c r="B720" s="16"/>
    </row>
    <row r="721" spans="1:2" s="23" customFormat="1" ht="15" customHeight="1" x14ac:dyDescent="0.25">
      <c r="A721" s="18"/>
      <c r="B721" s="16"/>
    </row>
    <row r="722" spans="1:2" s="23" customFormat="1" ht="15" customHeight="1" x14ac:dyDescent="0.25">
      <c r="A722" s="18"/>
      <c r="B722" s="16"/>
    </row>
    <row r="723" spans="1:2" s="23" customFormat="1" ht="15" customHeight="1" x14ac:dyDescent="0.25">
      <c r="A723" s="18"/>
      <c r="B723" s="16"/>
    </row>
    <row r="724" spans="1:2" s="23" customFormat="1" ht="15" customHeight="1" x14ac:dyDescent="0.25">
      <c r="A724" s="18"/>
      <c r="B724" s="16"/>
    </row>
    <row r="725" spans="1:2" s="23" customFormat="1" ht="15" customHeight="1" x14ac:dyDescent="0.25">
      <c r="A725" s="18"/>
      <c r="B725" s="16"/>
    </row>
    <row r="726" spans="1:2" s="23" customFormat="1" ht="15" customHeight="1" x14ac:dyDescent="0.25">
      <c r="A726" s="18"/>
      <c r="B726" s="16"/>
    </row>
    <row r="727" spans="1:2" s="23" customFormat="1" ht="15" customHeight="1" x14ac:dyDescent="0.25">
      <c r="A727" s="18"/>
      <c r="B727" s="16"/>
    </row>
    <row r="728" spans="1:2" s="23" customFormat="1" ht="15" customHeight="1" x14ac:dyDescent="0.25">
      <c r="A728" s="18"/>
      <c r="B728" s="16"/>
    </row>
    <row r="729" spans="1:2" s="23" customFormat="1" ht="15" customHeight="1" x14ac:dyDescent="0.25">
      <c r="A729" s="18"/>
      <c r="B729" s="16"/>
    </row>
    <row r="730" spans="1:2" s="23" customFormat="1" ht="15" customHeight="1" x14ac:dyDescent="0.25">
      <c r="A730" s="18"/>
      <c r="B730" s="16"/>
    </row>
    <row r="731" spans="1:2" s="23" customFormat="1" ht="15" customHeight="1" x14ac:dyDescent="0.25">
      <c r="A731" s="18"/>
      <c r="B731" s="16"/>
    </row>
    <row r="732" spans="1:2" s="23" customFormat="1" ht="15" customHeight="1" x14ac:dyDescent="0.25">
      <c r="A732" s="18"/>
      <c r="B732" s="16"/>
    </row>
    <row r="733" spans="1:2" s="23" customFormat="1" ht="15" customHeight="1" x14ac:dyDescent="0.25">
      <c r="A733" s="18"/>
      <c r="B733" s="16"/>
    </row>
    <row r="734" spans="1:2" s="23" customFormat="1" ht="15" customHeight="1" x14ac:dyDescent="0.25">
      <c r="A734" s="18"/>
      <c r="B734" s="16"/>
    </row>
    <row r="735" spans="1:2" s="23" customFormat="1" ht="15" customHeight="1" x14ac:dyDescent="0.25">
      <c r="A735" s="18"/>
      <c r="B735" s="16"/>
    </row>
    <row r="736" spans="1:2" s="23" customFormat="1" ht="15" customHeight="1" x14ac:dyDescent="0.25">
      <c r="A736" s="18"/>
      <c r="B736" s="16"/>
    </row>
    <row r="737" spans="1:2" s="23" customFormat="1" ht="15" customHeight="1" x14ac:dyDescent="0.25">
      <c r="A737" s="18"/>
      <c r="B737" s="16"/>
    </row>
    <row r="738" spans="1:2" s="23" customFormat="1" ht="15" customHeight="1" x14ac:dyDescent="0.25">
      <c r="A738" s="18"/>
      <c r="B738" s="16"/>
    </row>
    <row r="739" spans="1:2" s="23" customFormat="1" ht="15" customHeight="1" x14ac:dyDescent="0.25">
      <c r="A739" s="18"/>
      <c r="B739" s="16"/>
    </row>
    <row r="740" spans="1:2" s="23" customFormat="1" ht="15" customHeight="1" x14ac:dyDescent="0.25">
      <c r="A740" s="18"/>
      <c r="B740" s="16"/>
    </row>
    <row r="741" spans="1:2" s="23" customFormat="1" ht="15" customHeight="1" x14ac:dyDescent="0.25">
      <c r="A741" s="18"/>
      <c r="B741" s="16"/>
    </row>
    <row r="742" spans="1:2" s="23" customFormat="1" ht="15" customHeight="1" x14ac:dyDescent="0.25">
      <c r="A742" s="18"/>
      <c r="B742" s="16"/>
    </row>
    <row r="743" spans="1:2" s="23" customFormat="1" ht="15" customHeight="1" x14ac:dyDescent="0.25">
      <c r="A743" s="18"/>
      <c r="B743" s="16"/>
    </row>
    <row r="744" spans="1:2" s="23" customFormat="1" ht="15" customHeight="1" x14ac:dyDescent="0.25">
      <c r="A744" s="18"/>
      <c r="B744" s="16"/>
    </row>
    <row r="745" spans="1:2" s="23" customFormat="1" ht="15" customHeight="1" x14ac:dyDescent="0.25">
      <c r="A745" s="18"/>
      <c r="B745" s="16"/>
    </row>
    <row r="746" spans="1:2" s="23" customFormat="1" ht="15" customHeight="1" x14ac:dyDescent="0.25">
      <c r="A746" s="18"/>
      <c r="B746" s="16"/>
    </row>
    <row r="747" spans="1:2" s="23" customFormat="1" ht="15" customHeight="1" x14ac:dyDescent="0.25">
      <c r="A747" s="18"/>
      <c r="B747" s="16"/>
    </row>
    <row r="748" spans="1:2" s="23" customFormat="1" ht="15" customHeight="1" x14ac:dyDescent="0.25">
      <c r="A748" s="18"/>
      <c r="B748" s="16"/>
    </row>
    <row r="749" spans="1:2" s="23" customFormat="1" ht="15" customHeight="1" x14ac:dyDescent="0.25">
      <c r="A749" s="18"/>
      <c r="B749" s="16"/>
    </row>
    <row r="750" spans="1:2" s="23" customFormat="1" ht="15" customHeight="1" x14ac:dyDescent="0.25">
      <c r="A750" s="18"/>
      <c r="B750" s="16"/>
    </row>
    <row r="751" spans="1:2" s="23" customFormat="1" ht="15" customHeight="1" x14ac:dyDescent="0.25">
      <c r="A751" s="18"/>
      <c r="B751" s="16"/>
    </row>
    <row r="752" spans="1:2" s="23" customFormat="1" ht="15" customHeight="1" x14ac:dyDescent="0.25">
      <c r="A752" s="18"/>
      <c r="B752" s="16"/>
    </row>
    <row r="753" spans="1:2" s="23" customFormat="1" ht="15" customHeight="1" x14ac:dyDescent="0.25">
      <c r="A753" s="18"/>
      <c r="B753" s="16"/>
    </row>
    <row r="754" spans="1:2" s="23" customFormat="1" ht="15" customHeight="1" x14ac:dyDescent="0.25">
      <c r="A754" s="18"/>
      <c r="B754" s="16"/>
    </row>
    <row r="755" spans="1:2" s="23" customFormat="1" ht="15" customHeight="1" x14ac:dyDescent="0.25">
      <c r="A755" s="18"/>
      <c r="B755" s="16"/>
    </row>
    <row r="756" spans="1:2" s="23" customFormat="1" ht="15" customHeight="1" x14ac:dyDescent="0.25">
      <c r="A756" s="18"/>
      <c r="B756" s="16"/>
    </row>
    <row r="757" spans="1:2" s="23" customFormat="1" ht="15" customHeight="1" x14ac:dyDescent="0.25">
      <c r="A757" s="18"/>
      <c r="B757" s="16"/>
    </row>
    <row r="758" spans="1:2" s="23" customFormat="1" ht="15" customHeight="1" x14ac:dyDescent="0.25">
      <c r="A758" s="18"/>
      <c r="B758" s="16"/>
    </row>
    <row r="759" spans="1:2" s="23" customFormat="1" ht="15" customHeight="1" x14ac:dyDescent="0.25">
      <c r="A759" s="18"/>
      <c r="B759" s="16"/>
    </row>
    <row r="760" spans="1:2" s="23" customFormat="1" ht="15" customHeight="1" x14ac:dyDescent="0.25">
      <c r="A760" s="18"/>
      <c r="B760" s="16"/>
    </row>
    <row r="761" spans="1:2" s="23" customFormat="1" ht="15" customHeight="1" x14ac:dyDescent="0.25">
      <c r="A761" s="18"/>
      <c r="B761" s="16"/>
    </row>
    <row r="762" spans="1:2" s="23" customFormat="1" ht="15" customHeight="1" x14ac:dyDescent="0.25">
      <c r="A762" s="18"/>
      <c r="B762" s="16"/>
    </row>
    <row r="763" spans="1:2" s="23" customFormat="1" ht="15" customHeight="1" x14ac:dyDescent="0.25">
      <c r="A763" s="18"/>
      <c r="B763" s="16"/>
    </row>
    <row r="764" spans="1:2" s="23" customFormat="1" ht="15" customHeight="1" x14ac:dyDescent="0.25">
      <c r="A764" s="18"/>
      <c r="B764" s="16"/>
    </row>
    <row r="765" spans="1:2" s="23" customFormat="1" ht="15" customHeight="1" x14ac:dyDescent="0.25">
      <c r="A765" s="18"/>
      <c r="B765" s="16"/>
    </row>
    <row r="766" spans="1:2" s="23" customFormat="1" ht="15" customHeight="1" x14ac:dyDescent="0.25">
      <c r="A766" s="18"/>
      <c r="B766" s="16"/>
    </row>
    <row r="767" spans="1:2" s="23" customFormat="1" ht="15" customHeight="1" x14ac:dyDescent="0.25">
      <c r="A767" s="18"/>
      <c r="B767" s="16"/>
    </row>
    <row r="768" spans="1:2" s="23" customFormat="1" ht="15" customHeight="1" x14ac:dyDescent="0.25">
      <c r="A768" s="18"/>
      <c r="B768" s="16"/>
    </row>
    <row r="769" spans="1:2" s="23" customFormat="1" ht="15" customHeight="1" x14ac:dyDescent="0.25">
      <c r="A769" s="18"/>
      <c r="B769" s="16"/>
    </row>
    <row r="770" spans="1:2" s="23" customFormat="1" ht="15" customHeight="1" x14ac:dyDescent="0.25">
      <c r="A770" s="18"/>
      <c r="B770" s="16"/>
    </row>
    <row r="771" spans="1:2" s="23" customFormat="1" ht="15" customHeight="1" x14ac:dyDescent="0.25">
      <c r="A771" s="18"/>
      <c r="B771" s="16"/>
    </row>
    <row r="772" spans="1:2" s="23" customFormat="1" ht="15" customHeight="1" x14ac:dyDescent="0.25">
      <c r="A772" s="18"/>
      <c r="B772" s="16"/>
    </row>
    <row r="773" spans="1:2" s="23" customFormat="1" ht="15" customHeight="1" x14ac:dyDescent="0.25">
      <c r="A773" s="18"/>
      <c r="B773" s="16"/>
    </row>
    <row r="774" spans="1:2" s="23" customFormat="1" ht="15" customHeight="1" x14ac:dyDescent="0.25">
      <c r="A774" s="18"/>
      <c r="B774" s="16"/>
    </row>
    <row r="775" spans="1:2" s="23" customFormat="1" ht="15" customHeight="1" x14ac:dyDescent="0.25">
      <c r="A775" s="18"/>
      <c r="B775" s="16"/>
    </row>
    <row r="776" spans="1:2" s="23" customFormat="1" ht="15" customHeight="1" x14ac:dyDescent="0.25">
      <c r="A776" s="18"/>
      <c r="B776" s="16"/>
    </row>
    <row r="777" spans="1:2" s="23" customFormat="1" ht="15" customHeight="1" x14ac:dyDescent="0.25">
      <c r="A777" s="18"/>
      <c r="B777" s="16"/>
    </row>
    <row r="778" spans="1:2" s="23" customFormat="1" ht="15" customHeight="1" x14ac:dyDescent="0.25">
      <c r="A778" s="18"/>
      <c r="B778" s="16"/>
    </row>
    <row r="779" spans="1:2" s="23" customFormat="1" ht="15" customHeight="1" x14ac:dyDescent="0.25">
      <c r="A779" s="18"/>
      <c r="B779" s="16"/>
    </row>
    <row r="780" spans="1:2" s="23" customFormat="1" ht="15" customHeight="1" x14ac:dyDescent="0.25">
      <c r="A780" s="18"/>
      <c r="B780" s="16"/>
    </row>
    <row r="781" spans="1:2" s="23" customFormat="1" ht="15" customHeight="1" x14ac:dyDescent="0.25">
      <c r="A781" s="18"/>
      <c r="B781" s="16"/>
    </row>
    <row r="782" spans="1:2" s="23" customFormat="1" ht="15" customHeight="1" x14ac:dyDescent="0.25">
      <c r="A782" s="18"/>
      <c r="B782" s="16"/>
    </row>
    <row r="783" spans="1:2" s="23" customFormat="1" ht="15" customHeight="1" x14ac:dyDescent="0.25">
      <c r="A783" s="18"/>
      <c r="B783" s="16"/>
    </row>
    <row r="784" spans="1:2" s="23" customFormat="1" ht="15" customHeight="1" x14ac:dyDescent="0.25">
      <c r="A784" s="18"/>
      <c r="B784" s="16"/>
    </row>
    <row r="785" spans="1:2" s="23" customFormat="1" ht="15" customHeight="1" x14ac:dyDescent="0.25">
      <c r="A785" s="18"/>
      <c r="B785" s="16"/>
    </row>
    <row r="786" spans="1:2" s="23" customFormat="1" ht="15" customHeight="1" x14ac:dyDescent="0.25">
      <c r="A786" s="18"/>
      <c r="B786" s="16"/>
    </row>
    <row r="787" spans="1:2" s="23" customFormat="1" ht="15" customHeight="1" x14ac:dyDescent="0.25">
      <c r="A787" s="18"/>
      <c r="B787" s="16"/>
    </row>
    <row r="788" spans="1:2" s="23" customFormat="1" ht="15" customHeight="1" x14ac:dyDescent="0.25">
      <c r="A788" s="18"/>
      <c r="B788" s="16"/>
    </row>
    <row r="789" spans="1:2" s="23" customFormat="1" ht="15" customHeight="1" x14ac:dyDescent="0.25">
      <c r="A789" s="18"/>
      <c r="B789" s="16"/>
    </row>
    <row r="790" spans="1:2" s="23" customFormat="1" ht="15" customHeight="1" x14ac:dyDescent="0.25">
      <c r="A790" s="18"/>
      <c r="B790" s="16"/>
    </row>
    <row r="791" spans="1:2" s="23" customFormat="1" ht="15" customHeight="1" x14ac:dyDescent="0.25">
      <c r="A791" s="18"/>
      <c r="B791" s="16"/>
    </row>
    <row r="792" spans="1:2" s="23" customFormat="1" ht="15" customHeight="1" x14ac:dyDescent="0.25">
      <c r="A792" s="18"/>
      <c r="B792" s="16"/>
    </row>
    <row r="793" spans="1:2" s="23" customFormat="1" ht="15" customHeight="1" x14ac:dyDescent="0.25">
      <c r="A793" s="18"/>
      <c r="B793" s="16"/>
    </row>
    <row r="794" spans="1:2" s="23" customFormat="1" ht="15" customHeight="1" x14ac:dyDescent="0.25">
      <c r="A794" s="18"/>
      <c r="B794" s="16"/>
    </row>
    <row r="795" spans="1:2" s="23" customFormat="1" ht="15" customHeight="1" x14ac:dyDescent="0.25">
      <c r="A795" s="18"/>
      <c r="B795" s="16"/>
    </row>
    <row r="796" spans="1:2" s="23" customFormat="1" ht="15" customHeight="1" x14ac:dyDescent="0.25">
      <c r="A796" s="18"/>
      <c r="B796" s="16"/>
    </row>
    <row r="797" spans="1:2" s="23" customFormat="1" ht="15" customHeight="1" x14ac:dyDescent="0.25">
      <c r="A797" s="18"/>
      <c r="B797" s="16"/>
    </row>
    <row r="798" spans="1:2" s="23" customFormat="1" ht="15" customHeight="1" x14ac:dyDescent="0.25">
      <c r="A798" s="18"/>
      <c r="B798" s="16"/>
    </row>
    <row r="799" spans="1:2" s="23" customFormat="1" ht="15" customHeight="1" x14ac:dyDescent="0.25">
      <c r="A799" s="18"/>
      <c r="B799" s="16"/>
    </row>
    <row r="800" spans="1:2" s="23" customFormat="1" ht="15" customHeight="1" x14ac:dyDescent="0.25">
      <c r="A800" s="18"/>
      <c r="B800" s="16"/>
    </row>
    <row r="801" spans="1:2" s="23" customFormat="1" ht="15" customHeight="1" x14ac:dyDescent="0.25">
      <c r="A801" s="18"/>
      <c r="B801" s="16"/>
    </row>
    <row r="802" spans="1:2" s="23" customFormat="1" ht="15" customHeight="1" x14ac:dyDescent="0.25">
      <c r="A802" s="18"/>
      <c r="B802" s="16"/>
    </row>
    <row r="803" spans="1:2" s="23" customFormat="1" ht="15" customHeight="1" x14ac:dyDescent="0.25">
      <c r="A803" s="18"/>
      <c r="B803" s="16"/>
    </row>
    <row r="804" spans="1:2" s="23" customFormat="1" ht="15" customHeight="1" x14ac:dyDescent="0.25">
      <c r="A804" s="18"/>
      <c r="B804" s="16"/>
    </row>
    <row r="805" spans="1:2" s="23" customFormat="1" ht="15" customHeight="1" x14ac:dyDescent="0.25">
      <c r="A805" s="18"/>
      <c r="B805" s="16"/>
    </row>
    <row r="806" spans="1:2" s="23" customFormat="1" ht="15" customHeight="1" x14ac:dyDescent="0.25">
      <c r="A806" s="18"/>
      <c r="B806" s="16"/>
    </row>
    <row r="807" spans="1:2" s="23" customFormat="1" ht="15" customHeight="1" x14ac:dyDescent="0.25">
      <c r="A807" s="18"/>
      <c r="B807" s="16"/>
    </row>
    <row r="808" spans="1:2" s="23" customFormat="1" ht="15" customHeight="1" x14ac:dyDescent="0.25">
      <c r="A808" s="18"/>
      <c r="B808" s="16"/>
    </row>
    <row r="809" spans="1:2" s="23" customFormat="1" ht="15" customHeight="1" x14ac:dyDescent="0.25">
      <c r="A809" s="18"/>
      <c r="B809" s="16"/>
    </row>
    <row r="810" spans="1:2" s="23" customFormat="1" ht="15" customHeight="1" x14ac:dyDescent="0.25">
      <c r="A810" s="18"/>
      <c r="B810" s="16"/>
    </row>
    <row r="811" spans="1:2" s="23" customFormat="1" ht="15" customHeight="1" x14ac:dyDescent="0.25">
      <c r="A811" s="18"/>
      <c r="B811" s="16"/>
    </row>
    <row r="812" spans="1:2" s="23" customFormat="1" ht="15" customHeight="1" x14ac:dyDescent="0.25">
      <c r="A812" s="18"/>
      <c r="B812" s="16"/>
    </row>
    <row r="813" spans="1:2" s="23" customFormat="1" ht="15" customHeight="1" x14ac:dyDescent="0.25">
      <c r="A813" s="18"/>
      <c r="B813" s="16"/>
    </row>
    <row r="814" spans="1:2" s="23" customFormat="1" ht="15" customHeight="1" x14ac:dyDescent="0.25">
      <c r="A814" s="18"/>
      <c r="B814" s="16"/>
    </row>
    <row r="815" spans="1:2" s="23" customFormat="1" ht="15" customHeight="1" x14ac:dyDescent="0.25">
      <c r="A815" s="18"/>
      <c r="B815" s="16"/>
    </row>
    <row r="816" spans="1:2" s="23" customFormat="1" ht="15" customHeight="1" x14ac:dyDescent="0.25">
      <c r="A816" s="18"/>
      <c r="B816" s="16"/>
    </row>
    <row r="817" spans="1:2" s="23" customFormat="1" ht="15" customHeight="1" x14ac:dyDescent="0.25">
      <c r="A817" s="18"/>
      <c r="B817" s="16"/>
    </row>
    <row r="818" spans="1:2" s="23" customFormat="1" ht="15" customHeight="1" x14ac:dyDescent="0.25">
      <c r="A818" s="18"/>
      <c r="B818" s="16"/>
    </row>
    <row r="819" spans="1:2" s="23" customFormat="1" ht="15" customHeight="1" x14ac:dyDescent="0.25">
      <c r="A819" s="18"/>
      <c r="B819" s="16"/>
    </row>
    <row r="820" spans="1:2" s="23" customFormat="1" ht="15" customHeight="1" x14ac:dyDescent="0.25">
      <c r="A820" s="18"/>
      <c r="B820" s="16"/>
    </row>
    <row r="821" spans="1:2" s="23" customFormat="1" ht="15" customHeight="1" x14ac:dyDescent="0.25">
      <c r="A821" s="18"/>
      <c r="B821" s="16"/>
    </row>
    <row r="822" spans="1:2" s="23" customFormat="1" ht="15" customHeight="1" x14ac:dyDescent="0.25">
      <c r="A822" s="18"/>
      <c r="B822" s="16"/>
    </row>
    <row r="823" spans="1:2" s="23" customFormat="1" ht="15" customHeight="1" x14ac:dyDescent="0.25">
      <c r="A823" s="18"/>
      <c r="B823" s="16"/>
    </row>
    <row r="824" spans="1:2" s="23" customFormat="1" ht="15" customHeight="1" x14ac:dyDescent="0.25">
      <c r="A824" s="18"/>
      <c r="B824" s="16"/>
    </row>
    <row r="825" spans="1:2" s="23" customFormat="1" ht="15" customHeight="1" x14ac:dyDescent="0.25">
      <c r="A825" s="18"/>
      <c r="B825" s="16"/>
    </row>
    <row r="826" spans="1:2" s="23" customFormat="1" ht="15" customHeight="1" x14ac:dyDescent="0.25">
      <c r="A826" s="18"/>
      <c r="B826" s="16"/>
    </row>
    <row r="827" spans="1:2" s="23" customFormat="1" ht="15" customHeight="1" x14ac:dyDescent="0.25">
      <c r="A827" s="18"/>
      <c r="B827" s="16"/>
    </row>
    <row r="828" spans="1:2" s="23" customFormat="1" ht="15" customHeight="1" x14ac:dyDescent="0.25">
      <c r="A828" s="18"/>
      <c r="B828" s="16"/>
    </row>
    <row r="829" spans="1:2" s="23" customFormat="1" ht="15" customHeight="1" x14ac:dyDescent="0.25">
      <c r="A829" s="18"/>
      <c r="B829" s="16"/>
    </row>
    <row r="830" spans="1:2" s="23" customFormat="1" ht="15" customHeight="1" x14ac:dyDescent="0.25">
      <c r="A830" s="18"/>
      <c r="B830" s="16"/>
    </row>
    <row r="831" spans="1:2" s="23" customFormat="1" ht="15" customHeight="1" x14ac:dyDescent="0.25">
      <c r="A831" s="18"/>
      <c r="B831" s="16"/>
    </row>
    <row r="832" spans="1:2" s="23" customFormat="1" ht="15" customHeight="1" x14ac:dyDescent="0.25">
      <c r="A832" s="18"/>
      <c r="B832" s="16"/>
    </row>
    <row r="833" spans="1:2" s="23" customFormat="1" ht="15" customHeight="1" x14ac:dyDescent="0.25">
      <c r="A833" s="18"/>
      <c r="B833" s="16"/>
    </row>
    <row r="834" spans="1:2" s="23" customFormat="1" ht="15" customHeight="1" x14ac:dyDescent="0.25">
      <c r="A834" s="18"/>
      <c r="B834" s="16"/>
    </row>
    <row r="835" spans="1:2" s="23" customFormat="1" ht="15" customHeight="1" x14ac:dyDescent="0.25">
      <c r="A835" s="18"/>
      <c r="B835" s="16"/>
    </row>
    <row r="836" spans="1:2" s="23" customFormat="1" ht="15" customHeight="1" x14ac:dyDescent="0.25">
      <c r="A836" s="18"/>
      <c r="B836" s="16"/>
    </row>
    <row r="837" spans="1:2" s="23" customFormat="1" ht="15" customHeight="1" x14ac:dyDescent="0.25">
      <c r="A837" s="18"/>
      <c r="B837" s="16"/>
    </row>
    <row r="838" spans="1:2" s="23" customFormat="1" ht="15" customHeight="1" x14ac:dyDescent="0.25">
      <c r="A838" s="18"/>
      <c r="B838" s="16"/>
    </row>
    <row r="839" spans="1:2" s="23" customFormat="1" ht="15" customHeight="1" x14ac:dyDescent="0.25">
      <c r="A839" s="18"/>
      <c r="B839" s="16"/>
    </row>
    <row r="840" spans="1:2" s="23" customFormat="1" ht="15" customHeight="1" x14ac:dyDescent="0.25">
      <c r="A840" s="18"/>
      <c r="B840" s="16"/>
    </row>
    <row r="841" spans="1:2" s="23" customFormat="1" ht="15" customHeight="1" x14ac:dyDescent="0.25">
      <c r="A841" s="18"/>
      <c r="B841" s="16"/>
    </row>
    <row r="842" spans="1:2" s="23" customFormat="1" ht="15" customHeight="1" x14ac:dyDescent="0.25">
      <c r="A842" s="18"/>
      <c r="B842" s="16"/>
    </row>
    <row r="843" spans="1:2" s="23" customFormat="1" ht="15" customHeight="1" x14ac:dyDescent="0.25">
      <c r="A843" s="18"/>
      <c r="B843" s="16"/>
    </row>
    <row r="844" spans="1:2" s="23" customFormat="1" ht="15" customHeight="1" x14ac:dyDescent="0.25">
      <c r="A844" s="18"/>
      <c r="B844" s="16"/>
    </row>
    <row r="845" spans="1:2" s="23" customFormat="1" ht="15" customHeight="1" x14ac:dyDescent="0.25">
      <c r="A845" s="18"/>
      <c r="B845" s="16"/>
    </row>
    <row r="846" spans="1:2" s="23" customFormat="1" ht="15" customHeight="1" x14ac:dyDescent="0.25">
      <c r="A846" s="18"/>
      <c r="B846" s="16"/>
    </row>
    <row r="847" spans="1:2" s="23" customFormat="1" ht="15" customHeight="1" x14ac:dyDescent="0.25">
      <c r="A847" s="18"/>
      <c r="B847" s="16"/>
    </row>
    <row r="848" spans="1:2" s="23" customFormat="1" ht="15" customHeight="1" x14ac:dyDescent="0.25">
      <c r="A848" s="18"/>
      <c r="B848" s="16"/>
    </row>
    <row r="849" spans="1:3" s="23" customFormat="1" ht="15" customHeight="1" x14ac:dyDescent="0.25">
      <c r="A849" s="18"/>
      <c r="B849" s="16"/>
    </row>
    <row r="850" spans="1:3" s="23" customFormat="1" ht="15" customHeight="1" x14ac:dyDescent="0.25">
      <c r="A850" s="18"/>
      <c r="B850" s="16"/>
    </row>
    <row r="851" spans="1:3" s="23" customFormat="1" ht="15" customHeight="1" x14ac:dyDescent="0.25">
      <c r="A851" s="18"/>
      <c r="B851" s="16"/>
    </row>
    <row r="852" spans="1:3" s="23" customFormat="1" ht="15" customHeight="1" x14ac:dyDescent="0.25">
      <c r="A852" s="18"/>
      <c r="B852" s="16"/>
    </row>
    <row r="853" spans="1:3" s="23" customFormat="1" ht="15" customHeight="1" x14ac:dyDescent="0.25">
      <c r="A853" s="18"/>
      <c r="B853" s="16"/>
    </row>
    <row r="854" spans="1:3" s="23" customFormat="1" ht="15" customHeight="1" x14ac:dyDescent="0.25">
      <c r="A854" s="18"/>
      <c r="B854" s="16"/>
    </row>
    <row r="855" spans="1:3" s="23" customFormat="1" ht="15" customHeight="1" x14ac:dyDescent="0.25">
      <c r="A855" s="18"/>
      <c r="B855" s="16"/>
    </row>
    <row r="856" spans="1:3" s="23" customFormat="1" ht="15" customHeight="1" x14ac:dyDescent="0.25">
      <c r="A856" s="18"/>
      <c r="B856" s="16"/>
    </row>
    <row r="857" spans="1:3" s="23" customFormat="1" ht="15" customHeight="1" x14ac:dyDescent="0.25">
      <c r="A857" s="18"/>
      <c r="B857" s="16"/>
    </row>
    <row r="858" spans="1:3" s="23" customFormat="1" ht="15" customHeight="1" x14ac:dyDescent="0.25">
      <c r="A858" s="18"/>
      <c r="B858" s="16"/>
    </row>
    <row r="859" spans="1:3" s="23" customFormat="1" ht="15" customHeight="1" x14ac:dyDescent="0.25">
      <c r="A859" s="18"/>
      <c r="B859" s="16"/>
    </row>
    <row r="860" spans="1:3" s="23" customFormat="1" ht="15" customHeight="1" x14ac:dyDescent="0.25">
      <c r="A860" s="18"/>
      <c r="B860" s="16"/>
    </row>
    <row r="861" spans="1:3" s="23" customFormat="1" ht="15" customHeight="1" x14ac:dyDescent="0.25">
      <c r="A861" s="18"/>
      <c r="B861" s="16"/>
    </row>
    <row r="862" spans="1:3" ht="15" customHeight="1" x14ac:dyDescent="0.25">
      <c r="C862" s="23"/>
    </row>
  </sheetData>
  <sheetProtection sheet="1" objects="1" scenarios="1"/>
  <mergeCells count="1">
    <mergeCell ref="D2:D3"/>
  </mergeCells>
  <printOptions horizontalCentered="1"/>
  <pageMargins left="0.7" right="0.7" top="0.75" bottom="0.75" header="0.3" footer="0.3"/>
  <pageSetup scale="64" fitToHeight="0" orientation="portrait" r:id="rId1"/>
  <headerFooter scaleWithDoc="0"/>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812F45279552458458D0611D127A50" ma:contentTypeVersion="7" ma:contentTypeDescription="Create a new document." ma:contentTypeScope="" ma:versionID="6bdae2dbe247fbd1a9219b90e32b8d03">
  <xsd:schema xmlns:xsd="http://www.w3.org/2001/XMLSchema" xmlns:xs="http://www.w3.org/2001/XMLSchema" xmlns:p="http://schemas.microsoft.com/office/2006/metadata/properties" xmlns:ns1="http://schemas.microsoft.com/sharepoint/v3" xmlns:ns2="033ab11c-6041-4f50-b845-c0c38e41b3e3" xmlns:ns3="54031767-dd6d-417c-ab73-583408f47564" targetNamespace="http://schemas.microsoft.com/office/2006/metadata/properties" ma:root="true" ma:fieldsID="e18252215fa447399964ade5cc238a15" ns1:_="" ns2:_="" ns3:_="">
    <xsd:import namespace="http://schemas.microsoft.com/sharepoint/v3"/>
    <xsd:import namespace="033ab11c-6041-4f50-b845-c0c38e41b3e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33ab11c-6041-4f50-b845-c0c38e41b3e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Estimated_x0020_Creation_x0020_Date xmlns="033ab11c-6041-4f50-b845-c0c38e41b3e3" xsi:nil="true"/>
    <PublishingStartDate xmlns="http://schemas.microsoft.com/sharepoint/v3" xsi:nil="true"/>
    <Remediation_x0020_Date xmlns="033ab11c-6041-4f50-b845-c0c38e41b3e3">2024-01-30T19:14:11+00:00</Remediation_x0020_Date>
    <Priority xmlns="033ab11c-6041-4f50-b845-c0c38e41b3e3">New</Priority>
  </documentManagement>
</p:properties>
</file>

<file path=customXml/itemProps1.xml><?xml version="1.0" encoding="utf-8"?>
<ds:datastoreItem xmlns:ds="http://schemas.openxmlformats.org/officeDocument/2006/customXml" ds:itemID="{79E962A1-2F34-4C70-8C2F-0018914A84D4}"/>
</file>

<file path=customXml/itemProps2.xml><?xml version="1.0" encoding="utf-8"?>
<ds:datastoreItem xmlns:ds="http://schemas.openxmlformats.org/officeDocument/2006/customXml" ds:itemID="{12C07E0B-7453-497F-9E3A-BFF4034216F3}"/>
</file>

<file path=customXml/itemProps3.xml><?xml version="1.0" encoding="utf-8"?>
<ds:datastoreItem xmlns:ds="http://schemas.openxmlformats.org/officeDocument/2006/customXml" ds:itemID="{D384B773-BD50-4A09-A130-6BA8FDD5F7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INSTRUCTIONS</vt:lpstr>
      <vt:lpstr>Budget Form Guidance</vt:lpstr>
      <vt:lpstr>Budget Form</vt:lpstr>
      <vt:lpstr>Budget Summary</vt:lpstr>
      <vt:lpstr>Fx &amp; Obj Codes</vt:lpstr>
      <vt:lpstr>Entity IDs</vt:lpstr>
      <vt:lpstr>Category Dropdowns</vt:lpstr>
      <vt:lpstr>AllowableUses</vt:lpstr>
      <vt:lpstr>BudgetCategories</vt:lpstr>
      <vt:lpstr>Categories</vt:lpstr>
      <vt:lpstr>GrantAppExpenses</vt:lpstr>
      <vt:lpstr>KeyConsiderations</vt:lpstr>
      <vt:lpstr>PerformancePeriod</vt:lpstr>
      <vt:lpstr>PersonnelIndicator</vt:lpstr>
      <vt:lpstr>ProgramGoals</vt:lpstr>
      <vt:lpstr>SupplementNotSupplant</vt:lpstr>
      <vt:lpstr>UnallowableUses</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Stronger Connections Grant RFA Budget Form</dc:title>
  <dc:subject/>
  <dc:creator>Savanah.Solario@ode.oregon.gov</dc:creator>
  <cp:keywords/>
  <dc:description/>
  <cp:lastModifiedBy>SOLARIO Savanah * ODE</cp:lastModifiedBy>
  <cp:revision/>
  <dcterms:created xsi:type="dcterms:W3CDTF">2020-01-15T23:44:12Z</dcterms:created>
  <dcterms:modified xsi:type="dcterms:W3CDTF">2023-11-20T17:12:17Z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f40bdc-19d8-4b8e-be88-e9eb9bcca8b8_Enabled">
    <vt:lpwstr>true</vt:lpwstr>
  </property>
  <property fmtid="{D5CDD505-2E9C-101B-9397-08002B2CF9AE}" pid="3" name="MSIP_Label_61f40bdc-19d8-4b8e-be88-e9eb9bcca8b8_SetDate">
    <vt:lpwstr>2023-09-25T20:56:06Z</vt:lpwstr>
  </property>
  <property fmtid="{D5CDD505-2E9C-101B-9397-08002B2CF9AE}" pid="4" name="MSIP_Label_61f40bdc-19d8-4b8e-be88-e9eb9bcca8b8_Method">
    <vt:lpwstr>Privileged</vt:lpwstr>
  </property>
  <property fmtid="{D5CDD505-2E9C-101B-9397-08002B2CF9AE}" pid="5" name="MSIP_Label_61f40bdc-19d8-4b8e-be88-e9eb9bcca8b8_Name">
    <vt:lpwstr>Level 1 - Published (Items)</vt:lpwstr>
  </property>
  <property fmtid="{D5CDD505-2E9C-101B-9397-08002B2CF9AE}" pid="6" name="MSIP_Label_61f40bdc-19d8-4b8e-be88-e9eb9bcca8b8_SiteId">
    <vt:lpwstr>b4f51418-b269-49a2-935a-fa54bf584fc8</vt:lpwstr>
  </property>
  <property fmtid="{D5CDD505-2E9C-101B-9397-08002B2CF9AE}" pid="7" name="MSIP_Label_61f40bdc-19d8-4b8e-be88-e9eb9bcca8b8_ActionId">
    <vt:lpwstr>d293e93b-549a-4f94-895a-16f9ea71a185</vt:lpwstr>
  </property>
  <property fmtid="{D5CDD505-2E9C-101B-9397-08002B2CF9AE}" pid="8" name="MSIP_Label_61f40bdc-19d8-4b8e-be88-e9eb9bcca8b8_ContentBits">
    <vt:lpwstr>0</vt:lpwstr>
  </property>
  <property fmtid="{D5CDD505-2E9C-101B-9397-08002B2CF9AE}" pid="9" name="ContentTypeId">
    <vt:lpwstr>0x010100B3812F45279552458458D0611D127A50</vt:lpwstr>
  </property>
</Properties>
</file>