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J:\A-6 School Improvement &amp; Accountability\School &amp; Dist Improvement\SI\_ESSA_\Web Documents\"/>
    </mc:Choice>
  </mc:AlternateContent>
  <bookViews>
    <workbookView xWindow="0" yWindow="0" windowWidth="28800" windowHeight="11610"/>
  </bookViews>
  <sheets>
    <sheet name="Input" sheetId="1" r:id="rId1"/>
    <sheet name="Output" sheetId="2" r:id="rId2"/>
    <sheet name="Over Time" sheetId="5" r:id="rId3"/>
    <sheet name="Comments" sheetId="6" r:id="rId4"/>
    <sheet name="Worksheet" sheetId="3" state="hidden" r:id="rId5"/>
    <sheet name="Worksheet2" sheetId="4" state="hidden" r:id="rId6"/>
    <sheet name="Filtered" sheetId="7"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 i="3" l="1"/>
  <c r="A3" i="3" s="1"/>
  <c r="C3" i="3"/>
  <c r="B4" i="3"/>
  <c r="A4" i="3" s="1"/>
  <c r="C4" i="3"/>
  <c r="B5" i="3"/>
  <c r="A5" i="3" s="1"/>
  <c r="C5" i="3"/>
  <c r="B6" i="3"/>
  <c r="A6" i="3" s="1"/>
  <c r="C6" i="3"/>
  <c r="B7" i="3"/>
  <c r="A7" i="3" s="1"/>
  <c r="C7" i="3"/>
  <c r="A8" i="3"/>
  <c r="B8" i="3"/>
  <c r="C8" i="3"/>
  <c r="B9" i="3"/>
  <c r="A9" i="3" s="1"/>
  <c r="C9" i="3"/>
  <c r="B10" i="3"/>
  <c r="A10" i="3" s="1"/>
  <c r="C10" i="3"/>
  <c r="B11" i="3"/>
  <c r="A11" i="3" s="1"/>
  <c r="C11" i="3"/>
  <c r="A12" i="3"/>
  <c r="B12" i="3"/>
  <c r="C12" i="3"/>
  <c r="C2" i="3"/>
  <c r="H6" i="3"/>
  <c r="B2" i="3"/>
  <c r="A2" i="3" s="1"/>
  <c r="B3" i="7"/>
  <c r="C3" i="7"/>
  <c r="D3" i="7"/>
  <c r="E3" i="7"/>
  <c r="F3" i="7"/>
  <c r="G3" i="7"/>
  <c r="H3" i="7"/>
  <c r="I3" i="7"/>
  <c r="J3" i="7"/>
  <c r="K3" i="7"/>
  <c r="L3" i="7"/>
  <c r="M3" i="7"/>
  <c r="N3" i="7"/>
  <c r="O3" i="7"/>
  <c r="P3" i="7"/>
  <c r="Q3" i="7"/>
  <c r="R3" i="7"/>
  <c r="S3" i="7"/>
  <c r="T3" i="7"/>
  <c r="B4" i="7"/>
  <c r="C4" i="7"/>
  <c r="A4" i="7" s="1"/>
  <c r="D4" i="7"/>
  <c r="E4" i="7"/>
  <c r="F4" i="7"/>
  <c r="G4" i="7"/>
  <c r="H4" i="7"/>
  <c r="I4" i="7"/>
  <c r="J4" i="7"/>
  <c r="K4" i="7"/>
  <c r="L4" i="7"/>
  <c r="M4" i="7"/>
  <c r="N4" i="7"/>
  <c r="O4" i="7"/>
  <c r="P4" i="7"/>
  <c r="Q4" i="7"/>
  <c r="R4" i="7"/>
  <c r="S4" i="7"/>
  <c r="T4" i="7"/>
  <c r="B5" i="7"/>
  <c r="C5" i="7"/>
  <c r="A5" i="7" s="1"/>
  <c r="D5" i="7"/>
  <c r="E5" i="7"/>
  <c r="F5" i="7"/>
  <c r="G5" i="7"/>
  <c r="H5" i="7"/>
  <c r="I5" i="7"/>
  <c r="J5" i="7"/>
  <c r="K5" i="7"/>
  <c r="L5" i="7"/>
  <c r="M5" i="7"/>
  <c r="N5" i="7"/>
  <c r="O5" i="7"/>
  <c r="P5" i="7"/>
  <c r="Q5" i="7"/>
  <c r="R5" i="7"/>
  <c r="S5" i="7"/>
  <c r="T5" i="7"/>
  <c r="B6" i="7"/>
  <c r="C6" i="7"/>
  <c r="A6" i="7" s="1"/>
  <c r="D6" i="7"/>
  <c r="E6" i="7"/>
  <c r="F6" i="7"/>
  <c r="G6" i="7"/>
  <c r="H6" i="7"/>
  <c r="I6" i="7"/>
  <c r="J6" i="7"/>
  <c r="K6" i="7"/>
  <c r="L6" i="7"/>
  <c r="M6" i="7"/>
  <c r="N6" i="7"/>
  <c r="O6" i="7"/>
  <c r="P6" i="7"/>
  <c r="Q6" i="7"/>
  <c r="R6" i="7"/>
  <c r="S6" i="7"/>
  <c r="T6" i="7"/>
  <c r="B7" i="7"/>
  <c r="C7" i="7"/>
  <c r="A7" i="7" s="1"/>
  <c r="D7" i="7"/>
  <c r="E7" i="7"/>
  <c r="F7" i="7"/>
  <c r="G7" i="7"/>
  <c r="H7" i="7"/>
  <c r="I7" i="7"/>
  <c r="J7" i="7"/>
  <c r="K7" i="7"/>
  <c r="L7" i="7"/>
  <c r="M7" i="7"/>
  <c r="N7" i="7"/>
  <c r="O7" i="7"/>
  <c r="P7" i="7"/>
  <c r="Q7" i="7"/>
  <c r="R7" i="7"/>
  <c r="S7" i="7"/>
  <c r="T7" i="7"/>
  <c r="B8" i="7"/>
  <c r="C8" i="7"/>
  <c r="A8" i="7" s="1"/>
  <c r="D8" i="7"/>
  <c r="E8" i="7"/>
  <c r="F8" i="7"/>
  <c r="G8" i="7"/>
  <c r="H8" i="7"/>
  <c r="I8" i="7"/>
  <c r="J8" i="7"/>
  <c r="K8" i="7"/>
  <c r="L8" i="7"/>
  <c r="M8" i="7"/>
  <c r="N8" i="7"/>
  <c r="O8" i="7"/>
  <c r="P8" i="7"/>
  <c r="Q8" i="7"/>
  <c r="R8" i="7"/>
  <c r="S8" i="7"/>
  <c r="T8" i="7"/>
  <c r="B9" i="7"/>
  <c r="C9" i="7"/>
  <c r="A9" i="7" s="1"/>
  <c r="D9" i="7"/>
  <c r="E9" i="7"/>
  <c r="F9" i="7"/>
  <c r="G9" i="7"/>
  <c r="H9" i="7"/>
  <c r="I9" i="7"/>
  <c r="J9" i="7"/>
  <c r="K9" i="7"/>
  <c r="L9" i="7"/>
  <c r="M9" i="7"/>
  <c r="N9" i="7"/>
  <c r="O9" i="7"/>
  <c r="P9" i="7"/>
  <c r="Q9" i="7"/>
  <c r="R9" i="7"/>
  <c r="S9" i="7"/>
  <c r="T9" i="7"/>
  <c r="B10" i="7"/>
  <c r="C10" i="7"/>
  <c r="A10" i="7" s="1"/>
  <c r="D10" i="7"/>
  <c r="E10" i="7"/>
  <c r="F10" i="7"/>
  <c r="G10" i="7"/>
  <c r="H10" i="7"/>
  <c r="I10" i="7"/>
  <c r="J10" i="7"/>
  <c r="K10" i="7"/>
  <c r="L10" i="7"/>
  <c r="M10" i="7"/>
  <c r="N10" i="7"/>
  <c r="O10" i="7"/>
  <c r="P10" i="7"/>
  <c r="Q10" i="7"/>
  <c r="R10" i="7"/>
  <c r="S10" i="7"/>
  <c r="T10" i="7"/>
  <c r="B11" i="7"/>
  <c r="C11" i="7"/>
  <c r="A11" i="7" s="1"/>
  <c r="D11" i="7"/>
  <c r="E11" i="7"/>
  <c r="F11" i="7"/>
  <c r="G11" i="7"/>
  <c r="H11" i="7"/>
  <c r="I11" i="7"/>
  <c r="J11" i="7"/>
  <c r="K11" i="7"/>
  <c r="L11" i="7"/>
  <c r="M11" i="7"/>
  <c r="N11" i="7"/>
  <c r="O11" i="7"/>
  <c r="P11" i="7"/>
  <c r="Q11" i="7"/>
  <c r="R11" i="7"/>
  <c r="S11" i="7"/>
  <c r="T11" i="7"/>
  <c r="C2" i="7"/>
  <c r="D2" i="7"/>
  <c r="E2" i="7"/>
  <c r="F2" i="7"/>
  <c r="G2" i="7"/>
  <c r="H2" i="7"/>
  <c r="I2" i="7"/>
  <c r="J2" i="7"/>
  <c r="K2" i="7"/>
  <c r="L2" i="7"/>
  <c r="M2" i="7"/>
  <c r="N2" i="7"/>
  <c r="O2" i="7"/>
  <c r="P2" i="7"/>
  <c r="Q2" i="7"/>
  <c r="R2" i="7"/>
  <c r="S2" i="7"/>
  <c r="T2" i="7"/>
  <c r="B2" i="7"/>
  <c r="N12" i="3" l="1"/>
  <c r="K7" i="3"/>
  <c r="K10" i="3"/>
  <c r="K8" i="3"/>
  <c r="K9" i="3"/>
  <c r="K11" i="3"/>
  <c r="K12" i="3"/>
  <c r="K6" i="3"/>
  <c r="K5" i="3"/>
  <c r="K13" i="3"/>
  <c r="K4" i="3"/>
  <c r="J5" i="3"/>
  <c r="L5" i="3" s="1"/>
  <c r="J6" i="3"/>
  <c r="L6" i="3" s="1"/>
  <c r="J4" i="3"/>
  <c r="J7" i="3"/>
  <c r="L7" i="3" s="1"/>
  <c r="J10" i="3"/>
  <c r="L10" i="3" s="1"/>
  <c r="J11" i="3"/>
  <c r="L11" i="3" s="1"/>
  <c r="J12" i="3"/>
  <c r="L12" i="3" s="1"/>
  <c r="J9" i="3"/>
  <c r="L9" i="3" s="1"/>
  <c r="J8" i="3"/>
  <c r="L8" i="3" s="1"/>
  <c r="J13" i="3"/>
  <c r="L13" i="3" s="1"/>
  <c r="N10" i="3"/>
  <c r="A2" i="7"/>
  <c r="N13" i="3"/>
  <c r="N8" i="3"/>
  <c r="A3" i="7"/>
  <c r="N7" i="3"/>
  <c r="N11" i="3"/>
  <c r="N9" i="3"/>
  <c r="H5" i="3"/>
  <c r="H7" i="3"/>
  <c r="H8" i="3"/>
  <c r="H9" i="3"/>
  <c r="H10" i="3"/>
  <c r="H11" i="3"/>
  <c r="H12" i="3"/>
  <c r="H13" i="3"/>
  <c r="H4" i="3"/>
  <c r="A1" i="2" l="1"/>
  <c r="L4" i="3"/>
  <c r="P9" i="3"/>
  <c r="BE9" i="3"/>
  <c r="AW9" i="3"/>
  <c r="BE11" i="3"/>
  <c r="AW11" i="3"/>
  <c r="BE13" i="3"/>
  <c r="AW13" i="3"/>
  <c r="W7" i="3"/>
  <c r="BE7" i="3"/>
  <c r="AW7" i="3"/>
  <c r="BE10" i="3"/>
  <c r="AW10" i="3"/>
  <c r="AC8" i="3"/>
  <c r="BE8" i="3"/>
  <c r="AW8" i="3"/>
  <c r="X12" i="3"/>
  <c r="AW12" i="3"/>
  <c r="BE12" i="3"/>
  <c r="N5" i="3"/>
  <c r="N4" i="3"/>
  <c r="N6" i="3"/>
  <c r="AC12" i="3"/>
  <c r="T12" i="3"/>
  <c r="Y12" i="3"/>
  <c r="Y8" i="3"/>
  <c r="S12" i="3"/>
  <c r="Z12" i="3"/>
  <c r="W12" i="3"/>
  <c r="R12" i="3"/>
  <c r="AB12" i="3"/>
  <c r="U8" i="3"/>
  <c r="S8" i="3"/>
  <c r="U12" i="3"/>
  <c r="O12" i="3"/>
  <c r="R9" i="3"/>
  <c r="AA12" i="3"/>
  <c r="V12" i="3"/>
  <c r="AD12" i="3"/>
  <c r="P12" i="3"/>
  <c r="Q12" i="3"/>
  <c r="AA8" i="3"/>
  <c r="AE12" i="3"/>
  <c r="Y9" i="3"/>
  <c r="AB13" i="3"/>
  <c r="S13" i="3"/>
  <c r="R13" i="3"/>
  <c r="AA13" i="3"/>
  <c r="W13" i="3"/>
  <c r="AE13" i="3"/>
  <c r="P13" i="3"/>
  <c r="Q13" i="3"/>
  <c r="Z13" i="3"/>
  <c r="T9" i="3"/>
  <c r="X13" i="3"/>
  <c r="Y13" i="3"/>
  <c r="AB9" i="3"/>
  <c r="T13" i="3"/>
  <c r="O10" i="3"/>
  <c r="W9" i="3"/>
  <c r="X9" i="3"/>
  <c r="P10" i="3"/>
  <c r="S9" i="3"/>
  <c r="Z10" i="3"/>
  <c r="AE9" i="3"/>
  <c r="V10" i="3"/>
  <c r="AA9" i="3"/>
  <c r="W10" i="3"/>
  <c r="U10" i="3"/>
  <c r="AD10" i="3"/>
  <c r="AC10" i="3"/>
  <c r="Q9" i="3"/>
  <c r="Z9" i="3"/>
  <c r="AE10" i="3"/>
  <c r="X7" i="3"/>
  <c r="X10" i="3"/>
  <c r="AE7" i="3"/>
  <c r="S11" i="3"/>
  <c r="Z11" i="3"/>
  <c r="Q11" i="3"/>
  <c r="R11" i="3"/>
  <c r="Y11" i="3"/>
  <c r="T10" i="3"/>
  <c r="AA10" i="3"/>
  <c r="AB10" i="3"/>
  <c r="S10" i="3"/>
  <c r="AC11" i="3"/>
  <c r="AE11" i="3"/>
  <c r="X11" i="3"/>
  <c r="AA7" i="3"/>
  <c r="T11" i="3"/>
  <c r="P7" i="3"/>
  <c r="AA11" i="3"/>
  <c r="P11" i="3"/>
  <c r="S7" i="3"/>
  <c r="V7" i="3"/>
  <c r="Y7" i="3"/>
  <c r="Z7" i="3"/>
  <c r="AB7" i="3"/>
  <c r="T7" i="3"/>
  <c r="AD7" i="3"/>
  <c r="Q7" i="3"/>
  <c r="R7" i="3"/>
  <c r="V11" i="3"/>
  <c r="Q8" i="3"/>
  <c r="R8" i="3"/>
  <c r="AE8" i="3"/>
  <c r="T8" i="3"/>
  <c r="P8" i="3"/>
  <c r="V8" i="3"/>
  <c r="AD8" i="3"/>
  <c r="W8" i="3"/>
  <c r="AB8" i="3"/>
  <c r="X8" i="3"/>
  <c r="Z8" i="3"/>
  <c r="O8" i="3"/>
  <c r="AB11" i="3"/>
  <c r="U7" i="3"/>
  <c r="AD11" i="3"/>
  <c r="Q10" i="3"/>
  <c r="O13" i="3"/>
  <c r="AC13" i="3"/>
  <c r="AD13" i="3"/>
  <c r="V13" i="3"/>
  <c r="U13" i="3"/>
  <c r="O11" i="3"/>
  <c r="W11" i="3"/>
  <c r="AC7" i="3"/>
  <c r="U11" i="3"/>
  <c r="O7" i="3"/>
  <c r="Y10" i="3"/>
  <c r="R10" i="3"/>
  <c r="O9" i="3"/>
  <c r="U9" i="3"/>
  <c r="V9" i="3"/>
  <c r="AC9" i="3"/>
  <c r="AD9" i="3"/>
  <c r="G4" i="3"/>
  <c r="AX4" i="3"/>
  <c r="G13" i="3"/>
  <c r="AX13" i="3"/>
  <c r="G10" i="3"/>
  <c r="AX10" i="3"/>
  <c r="G11" i="3"/>
  <c r="AX11" i="3"/>
  <c r="G9" i="3"/>
  <c r="AX9" i="3"/>
  <c r="G12" i="3"/>
  <c r="AX12" i="3"/>
  <c r="G8" i="3"/>
  <c r="AX8" i="3"/>
  <c r="G7" i="3"/>
  <c r="AX7" i="3"/>
  <c r="G6" i="3"/>
  <c r="AX6" i="3"/>
  <c r="G5" i="3"/>
  <c r="AX5" i="3"/>
  <c r="F12" i="3"/>
  <c r="F11" i="3"/>
  <c r="F10" i="3"/>
  <c r="F9" i="3"/>
  <c r="F8" i="3"/>
  <c r="F7" i="3"/>
  <c r="F13" i="3"/>
  <c r="B3" i="4"/>
  <c r="Q6" i="3" l="1"/>
  <c r="AH6" i="3" s="1"/>
  <c r="BE6" i="3"/>
  <c r="AW6" i="3"/>
  <c r="BE4" i="3"/>
  <c r="AW4" i="3"/>
  <c r="AA5" i="3"/>
  <c r="AR5" i="3" s="1"/>
  <c r="BE5" i="3"/>
  <c r="AW5" i="3"/>
  <c r="T4" i="3"/>
  <c r="AK4" i="3" s="1"/>
  <c r="T5" i="3"/>
  <c r="AK5" i="3" s="1"/>
  <c r="W5" i="3"/>
  <c r="AN5" i="3" s="1"/>
  <c r="R5" i="3"/>
  <c r="AI5" i="3" s="1"/>
  <c r="Z5" i="3"/>
  <c r="AQ5" i="3" s="1"/>
  <c r="Y5" i="3"/>
  <c r="S5" i="3"/>
  <c r="AJ5" i="3" s="1"/>
  <c r="AD5" i="3"/>
  <c r="AU5" i="3" s="1"/>
  <c r="Q5" i="3"/>
  <c r="AH5" i="3" s="1"/>
  <c r="V5" i="3"/>
  <c r="AM5" i="3" s="1"/>
  <c r="AC5" i="3"/>
  <c r="AT5" i="3" s="1"/>
  <c r="U4" i="3"/>
  <c r="AL4" i="3" s="1"/>
  <c r="O4" i="3"/>
  <c r="S4" i="3"/>
  <c r="AJ4" i="3" s="1"/>
  <c r="X4" i="3"/>
  <c r="AO4" i="3" s="1"/>
  <c r="P5" i="3"/>
  <c r="AG5" i="3" s="1"/>
  <c r="U5" i="3"/>
  <c r="AL5" i="3" s="1"/>
  <c r="AE5" i="3"/>
  <c r="AV5" i="3" s="1"/>
  <c r="X5" i="3"/>
  <c r="AO5" i="3" s="1"/>
  <c r="P4" i="3"/>
  <c r="AG4" i="3" s="1"/>
  <c r="O5" i="3"/>
  <c r="AF5" i="3" s="1"/>
  <c r="AB5" i="3"/>
  <c r="AS5" i="3" s="1"/>
  <c r="W4" i="3"/>
  <c r="AN4" i="3" s="1"/>
  <c r="AC4" i="3"/>
  <c r="AB4" i="3"/>
  <c r="AD4" i="3"/>
  <c r="AA4" i="3"/>
  <c r="R4" i="3"/>
  <c r="V4" i="3"/>
  <c r="AM4" i="3" s="1"/>
  <c r="Q4" i="3"/>
  <c r="Z4" i="3"/>
  <c r="AE4" i="3"/>
  <c r="AV4" i="3" s="1"/>
  <c r="Y4" i="3"/>
  <c r="AP4" i="3" s="1"/>
  <c r="AE6" i="3"/>
  <c r="AV6" i="3" s="1"/>
  <c r="AB6" i="3"/>
  <c r="AS6" i="3" s="1"/>
  <c r="U6" i="3"/>
  <c r="AL6" i="3" s="1"/>
  <c r="Z6" i="3"/>
  <c r="AQ6" i="3" s="1"/>
  <c r="O6" i="3"/>
  <c r="AF6" i="3" s="1"/>
  <c r="S6" i="3"/>
  <c r="AJ6" i="3" s="1"/>
  <c r="R6" i="3"/>
  <c r="AI6" i="3" s="1"/>
  <c r="AD6" i="3"/>
  <c r="AU6" i="3" s="1"/>
  <c r="P6" i="3"/>
  <c r="AG6" i="3" s="1"/>
  <c r="AA6" i="3"/>
  <c r="AR6" i="3" s="1"/>
  <c r="T6" i="3"/>
  <c r="AK6" i="3" s="1"/>
  <c r="V6" i="3"/>
  <c r="AM6" i="3" s="1"/>
  <c r="Y6" i="3"/>
  <c r="AP6" i="3" s="1"/>
  <c r="AC6" i="3"/>
  <c r="AT6" i="3" s="1"/>
  <c r="W6" i="3"/>
  <c r="AN6" i="3" s="1"/>
  <c r="X6" i="3"/>
  <c r="AO6" i="3" s="1"/>
  <c r="F6" i="3"/>
  <c r="F4" i="3"/>
  <c r="F5" i="3"/>
  <c r="AS13" i="3"/>
  <c r="AK13" i="3"/>
  <c r="AR13" i="3"/>
  <c r="AJ13" i="3"/>
  <c r="AQ13" i="3"/>
  <c r="AI13" i="3"/>
  <c r="AP13" i="3"/>
  <c r="AH13" i="3"/>
  <c r="AM13" i="3"/>
  <c r="AO13" i="3"/>
  <c r="AG13" i="3"/>
  <c r="AV13" i="3"/>
  <c r="AN13" i="3"/>
  <c r="AF13" i="3"/>
  <c r="AU13" i="3"/>
  <c r="AT13" i="3"/>
  <c r="AL13" i="3"/>
  <c r="AT12" i="3"/>
  <c r="AL12" i="3"/>
  <c r="AS12" i="3"/>
  <c r="AK12" i="3"/>
  <c r="AR12" i="3"/>
  <c r="AJ12" i="3"/>
  <c r="AU12" i="3"/>
  <c r="AQ12" i="3"/>
  <c r="AI12" i="3"/>
  <c r="AO12" i="3"/>
  <c r="AP12" i="3"/>
  <c r="AH12" i="3"/>
  <c r="AG12" i="3"/>
  <c r="AV12" i="3"/>
  <c r="AN12" i="3"/>
  <c r="AF12" i="3"/>
  <c r="AM12" i="3"/>
  <c r="AP5" i="3"/>
  <c r="AI7" i="3"/>
  <c r="AH7" i="3"/>
  <c r="AG7" i="3"/>
  <c r="AF7" i="3"/>
  <c r="AL7" i="3"/>
  <c r="AK7" i="3"/>
  <c r="AJ7" i="3"/>
  <c r="AV10" i="3"/>
  <c r="AN10" i="3"/>
  <c r="AF10" i="3"/>
  <c r="AU10" i="3"/>
  <c r="AM10" i="3"/>
  <c r="AT10" i="3"/>
  <c r="AL10" i="3"/>
  <c r="AG10" i="3"/>
  <c r="AS10" i="3"/>
  <c r="AK10" i="3"/>
  <c r="AI10" i="3"/>
  <c r="AH10" i="3"/>
  <c r="AR10" i="3"/>
  <c r="AJ10" i="3"/>
  <c r="AQ10" i="3"/>
  <c r="AP10" i="3"/>
  <c r="AO10" i="3"/>
  <c r="AU11" i="3"/>
  <c r="AM11" i="3"/>
  <c r="AT11" i="3"/>
  <c r="AL11" i="3"/>
  <c r="AS11" i="3"/>
  <c r="AF11" i="3"/>
  <c r="AR11" i="3"/>
  <c r="AJ11" i="3"/>
  <c r="AO11" i="3"/>
  <c r="AV11" i="3"/>
  <c r="AQ11" i="3"/>
  <c r="AP11" i="3"/>
  <c r="AH11" i="3"/>
  <c r="AG11" i="3"/>
  <c r="AN11" i="3"/>
  <c r="AO9" i="3"/>
  <c r="AG9" i="3"/>
  <c r="AV9" i="3"/>
  <c r="AN9" i="3"/>
  <c r="AF9" i="3"/>
  <c r="AU9" i="3"/>
  <c r="AM9" i="3"/>
  <c r="AH9" i="3"/>
  <c r="AT9" i="3"/>
  <c r="AL9" i="3"/>
  <c r="AI9" i="3"/>
  <c r="AS9" i="3"/>
  <c r="AK9" i="3"/>
  <c r="AR9" i="3"/>
  <c r="AJ9" i="3"/>
  <c r="AQ9" i="3"/>
  <c r="AP9" i="3"/>
  <c r="AP8" i="3"/>
  <c r="AH8" i="3"/>
  <c r="AO8" i="3"/>
  <c r="AG8" i="3"/>
  <c r="AV8" i="3"/>
  <c r="AN8" i="3"/>
  <c r="AF8" i="3"/>
  <c r="AI8" i="3"/>
  <c r="AU8" i="3"/>
  <c r="AM8" i="3"/>
  <c r="AS8" i="3"/>
  <c r="AJ8" i="3"/>
  <c r="AT8" i="3"/>
  <c r="AL8" i="3"/>
  <c r="AK8" i="3"/>
  <c r="AR8" i="3"/>
  <c r="AQ8" i="3"/>
  <c r="AI11" i="3"/>
  <c r="AK11" i="3"/>
  <c r="AY5" i="3" l="1"/>
  <c r="O18" i="3"/>
  <c r="A1" i="5"/>
  <c r="O16" i="3"/>
  <c r="AV7" i="3"/>
  <c r="B18" i="6"/>
  <c r="AN7" i="3"/>
  <c r="B10" i="6"/>
  <c r="AQ7" i="3"/>
  <c r="B13" i="6"/>
  <c r="AP7" i="3"/>
  <c r="B12" i="6"/>
  <c r="AU7" i="3"/>
  <c r="BC7" i="3" s="1"/>
  <c r="B17" i="6"/>
  <c r="AT7" i="3"/>
  <c r="B16" i="6"/>
  <c r="AM7" i="3"/>
  <c r="B9" i="6"/>
  <c r="AO7" i="3"/>
  <c r="B11" i="6"/>
  <c r="AS7" i="3"/>
  <c r="B15" i="6"/>
  <c r="AR7" i="3"/>
  <c r="B14" i="6"/>
  <c r="BA4" i="3"/>
  <c r="BA10" i="3"/>
  <c r="BA11" i="3"/>
  <c r="BA12" i="3"/>
  <c r="BA8" i="3"/>
  <c r="BA6" i="3"/>
  <c r="BA9" i="3"/>
  <c r="BA13" i="3"/>
  <c r="BA5" i="3"/>
  <c r="BC13" i="3"/>
  <c r="BC10" i="3"/>
  <c r="BC8" i="3"/>
  <c r="AY11" i="3"/>
  <c r="AZ13" i="3"/>
  <c r="AY6" i="3"/>
  <c r="BC9" i="3"/>
  <c r="AZ5" i="3"/>
  <c r="BB5" i="3"/>
  <c r="AZ6" i="3"/>
  <c r="BB12" i="3"/>
  <c r="AZ7" i="3"/>
  <c r="B5" i="6"/>
  <c r="AI4" i="3"/>
  <c r="AZ9" i="3"/>
  <c r="B4" i="6"/>
  <c r="AH4" i="3"/>
  <c r="BC5" i="3"/>
  <c r="AZ11" i="3"/>
  <c r="AR4" i="3"/>
  <c r="BB13" i="3"/>
  <c r="AZ10" i="3"/>
  <c r="AT4" i="3"/>
  <c r="BB11" i="3"/>
  <c r="AY10" i="3"/>
  <c r="AY12" i="3"/>
  <c r="AY9" i="3"/>
  <c r="BB10" i="3"/>
  <c r="AY7" i="3"/>
  <c r="BB6" i="3"/>
  <c r="AZ12" i="3"/>
  <c r="AU4" i="3"/>
  <c r="BC4" i="3" s="1"/>
  <c r="B2" i="6"/>
  <c r="AF4" i="3"/>
  <c r="BC11" i="3"/>
  <c r="BB9" i="3"/>
  <c r="AS4" i="3"/>
  <c r="AQ4" i="3"/>
  <c r="AZ8" i="3"/>
  <c r="AY13" i="3"/>
  <c r="BC6" i="3"/>
  <c r="BC12" i="3"/>
  <c r="B8" i="6"/>
  <c r="AZ4" i="3"/>
  <c r="AY8" i="3"/>
  <c r="BB8" i="3"/>
  <c r="B3" i="6"/>
  <c r="B7" i="6"/>
  <c r="B6" i="6"/>
  <c r="V18" i="3"/>
  <c r="AD18" i="3"/>
  <c r="Y17" i="3"/>
  <c r="AE16" i="3"/>
  <c r="AA16" i="3"/>
  <c r="AB19" i="3"/>
  <c r="U17" i="3"/>
  <c r="T16" i="3"/>
  <c r="AE18" i="3"/>
  <c r="AB17" i="3"/>
  <c r="X17" i="3"/>
  <c r="W18" i="3"/>
  <c r="Z16" i="3"/>
  <c r="AC19" i="3"/>
  <c r="AC17" i="3"/>
  <c r="U19" i="3"/>
  <c r="S16" i="3"/>
  <c r="W16" i="3"/>
  <c r="Y19" i="3"/>
  <c r="O17" i="3"/>
  <c r="X19" i="3"/>
  <c r="AE19" i="3"/>
  <c r="W19" i="3"/>
  <c r="AC18" i="3"/>
  <c r="AA17" i="3"/>
  <c r="T17" i="3"/>
  <c r="Y16" i="3"/>
  <c r="P29" i="3"/>
  <c r="T18" i="3"/>
  <c r="AD19" i="3"/>
  <c r="V19" i="3"/>
  <c r="AB18" i="3"/>
  <c r="U18" i="3"/>
  <c r="Z17" i="3"/>
  <c r="S17" i="3"/>
  <c r="X16" i="3"/>
  <c r="Q29" i="3"/>
  <c r="R19" i="3"/>
  <c r="AA19" i="3"/>
  <c r="T19" i="3"/>
  <c r="Y18" i="3"/>
  <c r="AE17" i="3"/>
  <c r="W17" i="3"/>
  <c r="AC16" i="3"/>
  <c r="AA18" i="3"/>
  <c r="Z18" i="3"/>
  <c r="S18" i="3"/>
  <c r="AD16" i="3"/>
  <c r="V16" i="3"/>
  <c r="S29" i="3"/>
  <c r="Q16" i="3"/>
  <c r="O19" i="3"/>
  <c r="Z19" i="3"/>
  <c r="S19" i="3"/>
  <c r="X18" i="3"/>
  <c r="AD17" i="3"/>
  <c r="V17" i="3"/>
  <c r="AB16" i="3"/>
  <c r="U16" i="3"/>
  <c r="R29" i="3"/>
  <c r="P19" i="3"/>
  <c r="R16" i="3"/>
  <c r="R17" i="3"/>
  <c r="R18" i="3"/>
  <c r="Q18" i="3"/>
  <c r="Q17" i="3"/>
  <c r="Q19" i="3"/>
  <c r="P17" i="3"/>
  <c r="P18" i="3"/>
  <c r="P16" i="3"/>
  <c r="O29" i="3"/>
  <c r="AY4" i="3" l="1"/>
  <c r="O21" i="3"/>
  <c r="C3" i="4" s="1"/>
  <c r="S33" i="3"/>
  <c r="O23" i="3"/>
  <c r="BA7" i="3"/>
  <c r="BB7" i="3"/>
  <c r="BB4" i="3"/>
  <c r="S32" i="3"/>
  <c r="R33" i="3"/>
  <c r="P30" i="3"/>
  <c r="W26" i="3"/>
  <c r="AE25" i="3"/>
  <c r="P32" i="3"/>
  <c r="AA23" i="3"/>
  <c r="Q33" i="3"/>
  <c r="W25" i="3"/>
  <c r="Q31" i="3"/>
  <c r="S31" i="3"/>
  <c r="R32" i="3"/>
  <c r="Z24" i="3"/>
  <c r="T23" i="3"/>
  <c r="AE24" i="3"/>
  <c r="AA24" i="3"/>
  <c r="O31" i="3"/>
  <c r="S25" i="3"/>
  <c r="O30" i="3"/>
  <c r="O26" i="3"/>
  <c r="AB26" i="3"/>
  <c r="AB24" i="3"/>
  <c r="AB21" i="3"/>
  <c r="AB25" i="3"/>
  <c r="AB23" i="3"/>
  <c r="X21" i="3"/>
  <c r="X25" i="3"/>
  <c r="X26" i="3"/>
  <c r="X23" i="3"/>
  <c r="X24" i="3"/>
  <c r="W23" i="3"/>
  <c r="T26" i="3"/>
  <c r="P21" i="3"/>
  <c r="P24" i="3"/>
  <c r="P23" i="3"/>
  <c r="P26" i="3"/>
  <c r="P25" i="3"/>
  <c r="R25" i="3"/>
  <c r="R21" i="3"/>
  <c r="R24" i="3"/>
  <c r="R26" i="3"/>
  <c r="R23" i="3"/>
  <c r="V23" i="3"/>
  <c r="V26" i="3"/>
  <c r="V24" i="3"/>
  <c r="V21" i="3"/>
  <c r="J3" i="4" s="1"/>
  <c r="V25" i="3"/>
  <c r="P31" i="3"/>
  <c r="Y26" i="3"/>
  <c r="Y21" i="3"/>
  <c r="M3" i="4" s="1"/>
  <c r="Y25" i="3"/>
  <c r="R30" i="3"/>
  <c r="Y23" i="3"/>
  <c r="Y24" i="3"/>
  <c r="AA26" i="3"/>
  <c r="W24" i="3"/>
  <c r="R31" i="3"/>
  <c r="S26" i="3"/>
  <c r="P33" i="3"/>
  <c r="Q32" i="3"/>
  <c r="AA25" i="3"/>
  <c r="AE21" i="3"/>
  <c r="T21" i="3"/>
  <c r="Z23" i="3"/>
  <c r="AD23" i="3"/>
  <c r="S30" i="3"/>
  <c r="AD26" i="3"/>
  <c r="AD24" i="3"/>
  <c r="AD21" i="3"/>
  <c r="R3" i="4" s="1"/>
  <c r="AD25" i="3"/>
  <c r="AA21" i="3"/>
  <c r="S21" i="3"/>
  <c r="G3" i="4" s="1"/>
  <c r="S24" i="3"/>
  <c r="O24" i="3"/>
  <c r="AE26" i="3"/>
  <c r="T24" i="3"/>
  <c r="Z25" i="3"/>
  <c r="O32" i="3"/>
  <c r="O33" i="3"/>
  <c r="Q30" i="3"/>
  <c r="W21" i="3"/>
  <c r="AE23" i="3"/>
  <c r="T25" i="3"/>
  <c r="Z21" i="3"/>
  <c r="Z26" i="3"/>
  <c r="S23" i="3"/>
  <c r="O25" i="3"/>
  <c r="U23" i="3"/>
  <c r="U25" i="3"/>
  <c r="U21" i="3"/>
  <c r="U24" i="3"/>
  <c r="U26" i="3"/>
  <c r="Q21" i="3"/>
  <c r="Q24" i="3"/>
  <c r="Q26" i="3"/>
  <c r="Q23" i="3"/>
  <c r="Q25" i="3"/>
  <c r="AC23" i="3"/>
  <c r="AC26" i="3"/>
  <c r="AC24" i="3"/>
  <c r="AC25" i="3"/>
  <c r="AC21" i="3"/>
  <c r="O3" i="4" l="1"/>
  <c r="O4" i="4" s="1"/>
  <c r="H3" i="4"/>
  <c r="H4" i="4" s="1"/>
  <c r="F3" i="4"/>
  <c r="F4" i="4" s="1"/>
  <c r="P3" i="4"/>
  <c r="P4" i="4" s="1"/>
  <c r="D3" i="4"/>
  <c r="K3" i="4"/>
  <c r="K4" i="4" s="1"/>
  <c r="S3" i="4"/>
  <c r="G6" i="4" s="1"/>
  <c r="G12" i="4" s="1"/>
  <c r="E3" i="4"/>
  <c r="N3" i="4"/>
  <c r="N4" i="4" s="1"/>
  <c r="Q3" i="4"/>
  <c r="Q4" i="4" s="1"/>
  <c r="I3" i="4"/>
  <c r="I4" i="4" s="1"/>
  <c r="L3" i="4"/>
  <c r="L4" i="4" s="1"/>
  <c r="R4" i="4"/>
  <c r="M4" i="4"/>
  <c r="G4" i="4"/>
  <c r="J4" i="4"/>
  <c r="C4" i="4"/>
  <c r="D8" i="4" l="1"/>
  <c r="C7" i="4"/>
  <c r="C6" i="4"/>
  <c r="C12" i="4" s="1"/>
  <c r="D7" i="4"/>
  <c r="C9" i="4"/>
  <c r="C8" i="4"/>
  <c r="F6" i="4"/>
  <c r="F12" i="4" s="1"/>
  <c r="G8" i="4"/>
  <c r="D9" i="4"/>
  <c r="D10" i="4"/>
  <c r="C10" i="4"/>
  <c r="F9" i="4"/>
  <c r="E10" i="4"/>
  <c r="F10" i="4"/>
  <c r="F7" i="4"/>
  <c r="E7" i="4"/>
  <c r="E8" i="4"/>
  <c r="E9" i="4"/>
  <c r="G7" i="4"/>
  <c r="D4" i="4"/>
  <c r="G10" i="4"/>
  <c r="G9" i="4"/>
  <c r="F8" i="4"/>
  <c r="E6" i="4"/>
  <c r="E12" i="4" s="1"/>
  <c r="E4" i="4"/>
  <c r="D6" i="4"/>
  <c r="D12" i="4" s="1"/>
  <c r="S4" i="4"/>
</calcChain>
</file>

<file path=xl/sharedStrings.xml><?xml version="1.0" encoding="utf-8"?>
<sst xmlns="http://schemas.openxmlformats.org/spreadsheetml/2006/main" count="333" uniqueCount="50">
  <si>
    <t>1.4 Distributed Leadership</t>
  </si>
  <si>
    <t>2.1 Staff Growth</t>
  </si>
  <si>
    <t>2.2 Professional Learning</t>
  </si>
  <si>
    <t>2.3 Evaluation Process</t>
  </si>
  <si>
    <t>4.3 Cultivate Academic Success</t>
  </si>
  <si>
    <t>4.4 Data-Informed Decision Making</t>
  </si>
  <si>
    <t>Date</t>
  </si>
  <si>
    <t>0: Laying the Foundation</t>
  </si>
  <si>
    <t>2: Implementing</t>
  </si>
  <si>
    <t>1: Installing</t>
  </si>
  <si>
    <t>Select a Rating</t>
  </si>
  <si>
    <t>Average</t>
  </si>
  <si>
    <t>Laying the Foundation</t>
  </si>
  <si>
    <t>Installing</t>
  </si>
  <si>
    <t>Implementing</t>
  </si>
  <si>
    <t>Leadership</t>
  </si>
  <si>
    <t>Talent Development</t>
  </si>
  <si>
    <t>Stakeholder Engagement &amp; Partnerships</t>
  </si>
  <si>
    <t>Inclusive Policy &amp; Practices</t>
  </si>
  <si>
    <t>Well-Rounded, Coordinated Learning Principles</t>
  </si>
  <si>
    <t>Date:</t>
  </si>
  <si>
    <t>Select a Date</t>
  </si>
  <si>
    <t>Item</t>
  </si>
  <si>
    <t>Current Rating</t>
  </si>
  <si>
    <t>Comments</t>
  </si>
  <si>
    <t>4.5 Provide Multi-Tiered System of Support</t>
  </si>
  <si>
    <t>5.1 Equality &amp; Access</t>
  </si>
  <si>
    <t>5.2 Identify &amp; Remove Barriers to Success</t>
  </si>
  <si>
    <t>4.1 Student Centered &amp; Relational Principles for Learning</t>
  </si>
  <si>
    <t>4.2 Materials &amp; Practices to Inform Instruction</t>
  </si>
  <si>
    <t>1.2 Using Data to Prioritize &amp; Plan</t>
  </si>
  <si>
    <t>1.3 Routines &amp; Structures</t>
  </si>
  <si>
    <t>3.2 Communication Systems to Gather &amp; Share Information</t>
  </si>
  <si>
    <t>3.3 Review &amp; Incorporate Stakeholder Input</t>
  </si>
  <si>
    <t>3.1 Inclusiveness, Recruitment, &amp; Participation</t>
  </si>
  <si>
    <t>School</t>
  </si>
  <si>
    <t>School:</t>
  </si>
  <si>
    <r>
      <t xml:space="preserve">Directions: Using the paper copy of the Needs Assessment for guidance on how to rate each indicator, please enter your school name, enter today's date, and, going across, select ratings for your school from the dropdown menus in each column. To view graphed results on the </t>
    </r>
    <r>
      <rPr>
        <b/>
        <i/>
        <sz val="13"/>
        <color theme="1"/>
        <rFont val="Calibri"/>
        <family val="2"/>
        <scheme val="minor"/>
      </rPr>
      <t>Output</t>
    </r>
    <r>
      <rPr>
        <b/>
        <sz val="13"/>
        <color theme="1"/>
        <rFont val="Calibri"/>
        <family val="2"/>
        <scheme val="minor"/>
      </rPr>
      <t xml:space="preserve"> tab, select a specific completion date from the </t>
    </r>
    <r>
      <rPr>
        <b/>
        <i/>
        <sz val="13"/>
        <color theme="1"/>
        <rFont val="Calibri"/>
        <family val="2"/>
        <scheme val="minor"/>
      </rPr>
      <t>Select a Date</t>
    </r>
    <r>
      <rPr>
        <b/>
        <sz val="13"/>
        <color theme="1"/>
        <rFont val="Calibri"/>
        <family val="2"/>
        <scheme val="minor"/>
      </rPr>
      <t xml:space="preserve"> dropdown menu. If multiple schools are entered into the same graphing template, you may also see individual school or compositie results by using the </t>
    </r>
    <r>
      <rPr>
        <b/>
        <i/>
        <sz val="13"/>
        <color theme="1"/>
        <rFont val="Calibri"/>
        <family val="2"/>
        <scheme val="minor"/>
      </rPr>
      <t xml:space="preserve">Select a School </t>
    </r>
    <r>
      <rPr>
        <b/>
        <sz val="13"/>
        <color theme="1"/>
        <rFont val="Calibri"/>
        <family val="2"/>
        <scheme val="minor"/>
      </rPr>
      <t xml:space="preserve">dropdown menu. If you would like to add comments about your progress and next steps for each indicator, enter them into the Comments column on the </t>
    </r>
    <r>
      <rPr>
        <b/>
        <i/>
        <sz val="13"/>
        <color theme="1"/>
        <rFont val="Calibri"/>
        <family val="2"/>
        <scheme val="minor"/>
      </rPr>
      <t xml:space="preserve">Comments </t>
    </r>
    <r>
      <rPr>
        <b/>
        <sz val="13"/>
        <color theme="1"/>
        <rFont val="Calibri"/>
        <family val="2"/>
        <scheme val="minor"/>
      </rPr>
      <t>tab. For assistance, please contact Dr. Pattie Noonan (pnoonan@ku.edu).</t>
    </r>
  </si>
  <si>
    <t>All Dates</t>
  </si>
  <si>
    <t>Select a School</t>
  </si>
  <si>
    <t>All Schools</t>
  </si>
  <si>
    <t>1.1 Guiding School Vision &amp; Mission</t>
  </si>
  <si>
    <t>3: Sustaining Schoolwide</t>
  </si>
  <si>
    <t>Sustaining Schoolwide</t>
  </si>
  <si>
    <t>5.1 Equity &amp; Access</t>
  </si>
  <si>
    <t>Date Lookup</t>
  </si>
  <si>
    <t>Full Date List</t>
  </si>
  <si>
    <t>Lookup</t>
  </si>
  <si>
    <t>Full School List</t>
  </si>
  <si>
    <t>DATE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</si>
</sst>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 x14ac:knownFonts="1">
    <font>
      <sz val="11"/>
      <color theme="1"/>
      <name val="Calibri"/>
      <family val="2"/>
      <scheme val="minor"/>
    </font>
    <font>
      <b/>
      <sz val="15"/>
      <color theme="1"/>
      <name val="Calibri"/>
      <family val="2"/>
      <scheme val="minor"/>
    </font>
    <font>
      <b/>
      <sz val="22"/>
      <color theme="1"/>
      <name val="Calibri"/>
      <family val="2"/>
      <scheme val="minor"/>
    </font>
    <font>
      <sz val="14"/>
      <color theme="1"/>
      <name val="Calibri"/>
      <family val="2"/>
      <scheme val="minor"/>
    </font>
    <font>
      <b/>
      <sz val="13"/>
      <color theme="1"/>
      <name val="Calibri"/>
      <family val="2"/>
      <scheme val="minor"/>
    </font>
    <font>
      <b/>
      <i/>
      <sz val="13"/>
      <color theme="1"/>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0"/>
        <bgColor indexed="64"/>
      </patternFill>
    </fill>
    <fill>
      <patternFill patternType="solid">
        <fgColor theme="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6">
    <xf numFmtId="0" fontId="0" fillId="0" borderId="0" xfId="0"/>
    <xf numFmtId="0" fontId="0" fillId="7" borderId="1" xfId="0" applyFill="1" applyBorder="1"/>
    <xf numFmtId="0" fontId="0" fillId="2" borderId="1" xfId="0" applyFill="1" applyBorder="1"/>
    <xf numFmtId="0" fontId="0" fillId="3" borderId="1" xfId="0" applyFill="1" applyBorder="1"/>
    <xf numFmtId="0" fontId="0" fillId="4" borderId="1" xfId="0" applyFill="1" applyBorder="1"/>
    <xf numFmtId="0" fontId="0" fillId="5" borderId="1" xfId="0" applyFill="1" applyBorder="1"/>
    <xf numFmtId="0" fontId="0" fillId="6" borderId="1" xfId="0" applyFill="1" applyBorder="1"/>
    <xf numFmtId="14" fontId="0" fillId="7" borderId="1" xfId="0" applyNumberFormat="1" applyFill="1" applyBorder="1"/>
    <xf numFmtId="0" fontId="0" fillId="7" borderId="1" xfId="0" applyFill="1" applyBorder="1" applyAlignment="1">
      <alignment wrapText="1"/>
    </xf>
    <xf numFmtId="0" fontId="0" fillId="0" borderId="0" xfId="0" applyAlignment="1">
      <alignment wrapText="1"/>
    </xf>
    <xf numFmtId="0" fontId="0" fillId="2" borderId="1" xfId="0" applyFill="1" applyBorder="1" applyAlignment="1">
      <alignment horizontal="center" wrapText="1"/>
    </xf>
    <xf numFmtId="0" fontId="0" fillId="3" borderId="1" xfId="0" applyFill="1" applyBorder="1" applyAlignment="1">
      <alignment horizontal="center" wrapText="1"/>
    </xf>
    <xf numFmtId="0" fontId="0" fillId="4" borderId="1" xfId="0" applyFill="1" applyBorder="1" applyAlignment="1">
      <alignment horizontal="center" wrapText="1"/>
    </xf>
    <xf numFmtId="0" fontId="0" fillId="5" borderId="1" xfId="0" applyFill="1" applyBorder="1" applyAlignment="1">
      <alignment horizontal="center" wrapText="1"/>
    </xf>
    <xf numFmtId="0" fontId="0" fillId="6" borderId="1" xfId="0" applyFill="1" applyBorder="1" applyAlignment="1">
      <alignment horizontal="center" wrapText="1"/>
    </xf>
    <xf numFmtId="0" fontId="0" fillId="2" borderId="1" xfId="0" applyFill="1"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5" borderId="1" xfId="0" applyFill="1" applyBorder="1" applyAlignment="1">
      <alignment horizontal="center"/>
    </xf>
    <xf numFmtId="0" fontId="0" fillId="6" borderId="1" xfId="0" applyFill="1" applyBorder="1" applyAlignment="1">
      <alignment horizontal="center"/>
    </xf>
    <xf numFmtId="0" fontId="0" fillId="2" borderId="1" xfId="0" applyFill="1" applyBorder="1" applyAlignment="1">
      <alignment horizontal="left"/>
    </xf>
    <xf numFmtId="0" fontId="0" fillId="3" borderId="1" xfId="0" applyFill="1" applyBorder="1" applyAlignment="1">
      <alignment horizontal="left"/>
    </xf>
    <xf numFmtId="0" fontId="0" fillId="4" borderId="1" xfId="0" applyFill="1" applyBorder="1" applyAlignment="1">
      <alignment horizontal="left"/>
    </xf>
    <xf numFmtId="0" fontId="0" fillId="5" borderId="1" xfId="0" applyFill="1" applyBorder="1" applyAlignment="1">
      <alignment horizontal="left"/>
    </xf>
    <xf numFmtId="0" fontId="0" fillId="6" borderId="1" xfId="0" applyFill="1" applyBorder="1" applyAlignment="1">
      <alignment horizontal="left"/>
    </xf>
    <xf numFmtId="0" fontId="0" fillId="8" borderId="0" xfId="0" applyFill="1"/>
    <xf numFmtId="164" fontId="0" fillId="0" borderId="0" xfId="0" applyNumberFormat="1"/>
    <xf numFmtId="2" fontId="0" fillId="0" borderId="0" xfId="0" applyNumberFormat="1"/>
    <xf numFmtId="14" fontId="0" fillId="0" borderId="0" xfId="0" applyNumberFormat="1"/>
    <xf numFmtId="0" fontId="1" fillId="0" borderId="0" xfId="0" applyFont="1"/>
    <xf numFmtId="0" fontId="0" fillId="2" borderId="0" xfId="0" applyFill="1" applyBorder="1" applyAlignment="1">
      <alignment horizontal="left"/>
    </xf>
    <xf numFmtId="14" fontId="0" fillId="7" borderId="1" xfId="0" applyNumberFormat="1" applyFill="1" applyBorder="1" applyAlignment="1">
      <alignment wrapText="1"/>
    </xf>
    <xf numFmtId="14" fontId="0" fillId="7" borderId="0" xfId="0" applyNumberFormat="1" applyFill="1" applyBorder="1" applyAlignment="1">
      <alignment wrapText="1"/>
    </xf>
    <xf numFmtId="0" fontId="0" fillId="2" borderId="0" xfId="0" applyFill="1" applyBorder="1" applyAlignment="1">
      <alignment horizontal="center" wrapText="1"/>
    </xf>
    <xf numFmtId="0" fontId="0" fillId="7" borderId="0" xfId="0" applyFill="1" applyBorder="1"/>
    <xf numFmtId="0" fontId="0" fillId="7" borderId="0" xfId="0" applyFill="1" applyBorder="1" applyAlignment="1">
      <alignment horizontal="center" wrapText="1"/>
    </xf>
    <xf numFmtId="0" fontId="0" fillId="2" borderId="1" xfId="0" applyFill="1" applyBorder="1" applyAlignment="1">
      <alignment horizontal="left" wrapText="1"/>
    </xf>
    <xf numFmtId="0" fontId="0" fillId="3" borderId="1" xfId="0" applyFill="1" applyBorder="1" applyAlignment="1">
      <alignment horizontal="left" wrapText="1"/>
    </xf>
    <xf numFmtId="0" fontId="0" fillId="4" borderId="1" xfId="0" applyFill="1" applyBorder="1" applyAlignment="1">
      <alignment horizontal="left" wrapText="1"/>
    </xf>
    <xf numFmtId="0" fontId="0" fillId="5" borderId="1" xfId="0" applyFill="1" applyBorder="1" applyAlignment="1">
      <alignment horizontal="left" wrapText="1"/>
    </xf>
    <xf numFmtId="0" fontId="0" fillId="6" borderId="1" xfId="0" applyFill="1" applyBorder="1" applyAlignment="1">
      <alignment horizontal="left" wrapText="1"/>
    </xf>
    <xf numFmtId="0" fontId="3" fillId="7" borderId="1" xfId="0" applyFont="1" applyFill="1" applyBorder="1" applyAlignment="1">
      <alignment horizontal="left" vertical="center" wrapText="1"/>
    </xf>
    <xf numFmtId="0" fontId="0" fillId="0" borderId="0" xfId="0" applyAlignment="1">
      <alignment horizontal="left" wrapText="1"/>
    </xf>
    <xf numFmtId="0" fontId="0" fillId="0" borderId="0" xfId="0" applyAlignment="1">
      <alignment horizontal="left"/>
    </xf>
    <xf numFmtId="0" fontId="0" fillId="10" borderId="0" xfId="0" applyFill="1"/>
    <xf numFmtId="0" fontId="4" fillId="9" borderId="2" xfId="0" applyFont="1" applyFill="1" applyBorder="1" applyAlignment="1">
      <alignment horizontal="left" wrapText="1"/>
    </xf>
    <xf numFmtId="0" fontId="4" fillId="9" borderId="3" xfId="0" applyFont="1" applyFill="1" applyBorder="1" applyAlignment="1">
      <alignment horizontal="left" wrapText="1"/>
    </xf>
    <xf numFmtId="0" fontId="4" fillId="9" borderId="4" xfId="0" applyFont="1" applyFill="1" applyBorder="1" applyAlignment="1">
      <alignment horizontal="left" wrapText="1"/>
    </xf>
    <xf numFmtId="0" fontId="4" fillId="9" borderId="5" xfId="0" applyFont="1" applyFill="1" applyBorder="1" applyAlignment="1">
      <alignment horizontal="left" wrapText="1"/>
    </xf>
    <xf numFmtId="0" fontId="4" fillId="9" borderId="0" xfId="0" applyFont="1" applyFill="1" applyBorder="1" applyAlignment="1">
      <alignment horizontal="left" wrapText="1"/>
    </xf>
    <xf numFmtId="0" fontId="4" fillId="9" borderId="6" xfId="0" applyFont="1" applyFill="1" applyBorder="1" applyAlignment="1">
      <alignment horizontal="left" wrapText="1"/>
    </xf>
    <xf numFmtId="0" fontId="4" fillId="9" borderId="7" xfId="0" applyFont="1" applyFill="1" applyBorder="1" applyAlignment="1">
      <alignment horizontal="left" wrapText="1"/>
    </xf>
    <xf numFmtId="0" fontId="4" fillId="9" borderId="8" xfId="0" applyFont="1" applyFill="1" applyBorder="1" applyAlignment="1">
      <alignment horizontal="left" wrapText="1"/>
    </xf>
    <xf numFmtId="0" fontId="4" fillId="9" borderId="9" xfId="0" applyFont="1" applyFill="1" applyBorder="1" applyAlignment="1">
      <alignment horizontal="left" wrapText="1"/>
    </xf>
    <xf numFmtId="0" fontId="2" fillId="0" borderId="0" xfId="0" applyFont="1" applyAlignment="1">
      <alignment horizontal="center" vertical="center" wrapText="1"/>
    </xf>
    <xf numFmtId="14" fontId="1"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t>Components</a:t>
            </a:r>
          </a:p>
          <a:p>
            <a:pPr>
              <a:defRPr/>
            </a:pPr>
            <a:r>
              <a:rPr lang="en-US" sz="1200" b="0"/>
              <a:t>Percentage of Responses by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5122807017543861"/>
          <c:y val="0.32392348683687272"/>
          <c:w val="0.54573903770450416"/>
          <c:h val="0.65850907787613056"/>
        </c:manualLayout>
      </c:layout>
      <c:barChart>
        <c:barDir val="bar"/>
        <c:grouping val="percentStacked"/>
        <c:varyColors val="0"/>
        <c:ser>
          <c:idx val="0"/>
          <c:order val="0"/>
          <c:tx>
            <c:strRef>
              <c:f>Worksheet2!$B$7</c:f>
              <c:strCache>
                <c:ptCount val="1"/>
                <c:pt idx="0">
                  <c:v>Laying the Foundation</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Worksheet2!$C$5:$G$5</c:f>
              <c:strCache>
                <c:ptCount val="5"/>
                <c:pt idx="0">
                  <c:v>Leadership</c:v>
                </c:pt>
                <c:pt idx="1">
                  <c:v>Talent Development</c:v>
                </c:pt>
                <c:pt idx="2">
                  <c:v>Stakeholder Engagement &amp; Partnerships</c:v>
                </c:pt>
                <c:pt idx="3">
                  <c:v>Well-Rounded, Coordinated Learning Principles</c:v>
                </c:pt>
                <c:pt idx="4">
                  <c:v>Inclusive Policy &amp; Practices</c:v>
                </c:pt>
              </c:strCache>
            </c:strRef>
          </c:cat>
          <c:val>
            <c:numRef>
              <c:f>Worksheet2!$C$7:$G$7</c:f>
              <c:numCache>
                <c:formatCode>0.0%</c:formatCode>
                <c:ptCount val="5"/>
                <c:pt idx="0">
                  <c:v>#N/A</c:v>
                </c:pt>
                <c:pt idx="1">
                  <c:v>#N/A</c:v>
                </c:pt>
                <c:pt idx="2">
                  <c:v>#N/A</c:v>
                </c:pt>
                <c:pt idx="3">
                  <c:v>#N/A</c:v>
                </c:pt>
                <c:pt idx="4">
                  <c:v>#N/A</c:v>
                </c:pt>
              </c:numCache>
            </c:numRef>
          </c:val>
          <c:extLst>
            <c:ext xmlns:c16="http://schemas.microsoft.com/office/drawing/2014/chart" uri="{C3380CC4-5D6E-409C-BE32-E72D297353CC}">
              <c16:uniqueId val="{00000000-6307-4F4E-8F0D-8D102BA4BFDD}"/>
            </c:ext>
          </c:extLst>
        </c:ser>
        <c:ser>
          <c:idx val="1"/>
          <c:order val="1"/>
          <c:tx>
            <c:strRef>
              <c:f>Worksheet2!$B$8</c:f>
              <c:strCache>
                <c:ptCount val="1"/>
                <c:pt idx="0">
                  <c:v>Installing</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Worksheet2!$C$8:$G$8</c:f>
              <c:numCache>
                <c:formatCode>0.0%</c:formatCode>
                <c:ptCount val="5"/>
                <c:pt idx="0">
                  <c:v>#N/A</c:v>
                </c:pt>
                <c:pt idx="1">
                  <c:v>#N/A</c:v>
                </c:pt>
                <c:pt idx="2">
                  <c:v>#N/A</c:v>
                </c:pt>
                <c:pt idx="3">
                  <c:v>#N/A</c:v>
                </c:pt>
                <c:pt idx="4">
                  <c:v>#N/A</c:v>
                </c:pt>
              </c:numCache>
            </c:numRef>
          </c:val>
          <c:extLst>
            <c:ext xmlns:c16="http://schemas.microsoft.com/office/drawing/2014/chart" uri="{C3380CC4-5D6E-409C-BE32-E72D297353CC}">
              <c16:uniqueId val="{00000000-B41B-4E92-970A-3B786D42A931}"/>
            </c:ext>
          </c:extLst>
        </c:ser>
        <c:ser>
          <c:idx val="2"/>
          <c:order val="2"/>
          <c:tx>
            <c:strRef>
              <c:f>Worksheet2!$B$9</c:f>
              <c:strCache>
                <c:ptCount val="1"/>
                <c:pt idx="0">
                  <c:v>Implementing</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Worksheet2!$C$9:$G$9</c:f>
              <c:numCache>
                <c:formatCode>0.0%</c:formatCode>
                <c:ptCount val="5"/>
                <c:pt idx="0">
                  <c:v>#N/A</c:v>
                </c:pt>
                <c:pt idx="1">
                  <c:v>#N/A</c:v>
                </c:pt>
                <c:pt idx="2">
                  <c:v>#N/A</c:v>
                </c:pt>
                <c:pt idx="3">
                  <c:v>#N/A</c:v>
                </c:pt>
                <c:pt idx="4">
                  <c:v>#N/A</c:v>
                </c:pt>
              </c:numCache>
            </c:numRef>
          </c:val>
          <c:extLst>
            <c:ext xmlns:c16="http://schemas.microsoft.com/office/drawing/2014/chart" uri="{C3380CC4-5D6E-409C-BE32-E72D297353CC}">
              <c16:uniqueId val="{00000001-B41B-4E92-970A-3B786D42A931}"/>
            </c:ext>
          </c:extLst>
        </c:ser>
        <c:ser>
          <c:idx val="3"/>
          <c:order val="3"/>
          <c:tx>
            <c:strRef>
              <c:f>Worksheet2!$B$10</c:f>
              <c:strCache>
                <c:ptCount val="1"/>
                <c:pt idx="0">
                  <c:v>Sustaining Schoolwide</c:v>
                </c:pt>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Worksheet2!$C$10:$G$10</c:f>
              <c:numCache>
                <c:formatCode>0.0%</c:formatCode>
                <c:ptCount val="5"/>
                <c:pt idx="0">
                  <c:v>#N/A</c:v>
                </c:pt>
                <c:pt idx="1">
                  <c:v>#N/A</c:v>
                </c:pt>
                <c:pt idx="2">
                  <c:v>#N/A</c:v>
                </c:pt>
                <c:pt idx="3">
                  <c:v>#N/A</c:v>
                </c:pt>
                <c:pt idx="4">
                  <c:v>#N/A</c:v>
                </c:pt>
              </c:numCache>
            </c:numRef>
          </c:val>
          <c:extLst>
            <c:ext xmlns:c16="http://schemas.microsoft.com/office/drawing/2014/chart" uri="{C3380CC4-5D6E-409C-BE32-E72D297353CC}">
              <c16:uniqueId val="{00000002-B41B-4E92-970A-3B786D42A931}"/>
            </c:ext>
          </c:extLst>
        </c:ser>
        <c:dLbls>
          <c:dLblPos val="ctr"/>
          <c:showLegendKey val="0"/>
          <c:showVal val="1"/>
          <c:showCatName val="0"/>
          <c:showSerName val="0"/>
          <c:showPercent val="0"/>
          <c:showBubbleSize val="0"/>
        </c:dLbls>
        <c:gapWidth val="75"/>
        <c:overlap val="100"/>
        <c:axId val="556395864"/>
        <c:axId val="556397432"/>
      </c:barChart>
      <c:catAx>
        <c:axId val="5563958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1"/>
        <c:lblAlgn val="ctr"/>
        <c:lblOffset val="100"/>
        <c:noMultiLvlLbl val="0"/>
      </c:catAx>
      <c:valAx>
        <c:axId val="556397432"/>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0.2"/>
      </c:valAx>
      <c:spPr>
        <a:noFill/>
        <a:ln>
          <a:noFill/>
        </a:ln>
        <a:effectLst/>
      </c:spPr>
    </c:plotArea>
    <c:legend>
      <c:legendPos val="t"/>
      <c:layout>
        <c:manualLayout>
          <c:xMode val="edge"/>
          <c:yMode val="edge"/>
          <c:x val="3.1933508311461065E-2"/>
          <c:y val="0.17360154199475067"/>
          <c:w val="0.9"/>
          <c:h val="6.699885170603674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700" b="1"/>
              <a:t>Well-Rounded, Coordinated Learning Principles</a:t>
            </a:r>
          </a:p>
          <a:p>
            <a:pPr>
              <a:defRPr/>
            </a:pPr>
            <a:r>
              <a:rPr lang="en-US" sz="1200" b="0"/>
              <a:t>Average Across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49477367960585E-2"/>
          <c:y val="0.23711805555555557"/>
          <c:w val="0.85767186996362299"/>
          <c:h val="0.48979877515310588"/>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Worksheet!$AW$4:$AW$13</c:f>
            </c:multiLvlStrRef>
          </c:cat>
          <c:val>
            <c:numRef>
              <c:f>Worksheet!$BB$4:$BB$13</c:f>
              <c:numCache>
                <c:formatCode>0.00</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0405-47F0-B92A-4B404979D0F0}"/>
            </c:ext>
          </c:extLst>
        </c:ser>
        <c:dLbls>
          <c:dLblPos val="ctr"/>
          <c:showLegendKey val="0"/>
          <c:showVal val="1"/>
          <c:showCatName val="0"/>
          <c:showSerName val="0"/>
          <c:showPercent val="0"/>
          <c:showBubbleSize val="0"/>
        </c:dLbls>
        <c:smooth val="0"/>
        <c:axId val="556395864"/>
        <c:axId val="556397432"/>
      </c:lineChart>
      <c:catAx>
        <c:axId val="55639586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0"/>
        <c:lblAlgn val="ctr"/>
        <c:lblOffset val="100"/>
        <c:noMultiLvlLbl val="1"/>
      </c:catAx>
      <c:valAx>
        <c:axId val="55639743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t>Inclusive Policy &amp; Practices</a:t>
            </a:r>
          </a:p>
          <a:p>
            <a:pPr>
              <a:defRPr/>
            </a:pPr>
            <a:r>
              <a:rPr lang="en-US" sz="1200" b="0"/>
              <a:t>Average Across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49477367960585E-2"/>
          <c:y val="0.23711805555555557"/>
          <c:w val="0.85767186996362299"/>
          <c:h val="0.48979877515310588"/>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Worksheet!$AW$4:$AW$13</c:f>
            </c:multiLvlStrRef>
          </c:cat>
          <c:val>
            <c:numRef>
              <c:f>Worksheet!$BC$4:$BC$13</c:f>
              <c:numCache>
                <c:formatCode>0.00</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429F-47C6-BD33-634E731FBA83}"/>
            </c:ext>
          </c:extLst>
        </c:ser>
        <c:dLbls>
          <c:dLblPos val="ctr"/>
          <c:showLegendKey val="0"/>
          <c:showVal val="1"/>
          <c:showCatName val="0"/>
          <c:showSerName val="0"/>
          <c:showPercent val="0"/>
          <c:showBubbleSize val="0"/>
        </c:dLbls>
        <c:smooth val="0"/>
        <c:axId val="556395864"/>
        <c:axId val="556397432"/>
      </c:lineChart>
      <c:catAx>
        <c:axId val="55639586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0"/>
        <c:lblAlgn val="ctr"/>
        <c:lblOffset val="100"/>
        <c:noMultiLvlLbl val="1"/>
      </c:catAx>
      <c:valAx>
        <c:axId val="55639743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a:t>1.1 Guiding School Vision &amp; Mission</a:t>
            </a:r>
          </a:p>
          <a:p>
            <a:pPr>
              <a:defRPr/>
            </a:pPr>
            <a:r>
              <a:rPr lang="en-US" sz="1200" b="0"/>
              <a:t>Ratings Across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49477367960585E-2"/>
          <c:y val="0.28892502567613831"/>
          <c:w val="0.85767186996362299"/>
          <c:h val="0.4052579025447906"/>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Worksheet!$AW$4:$AW$13</c:f>
            </c:multiLvlStrRef>
          </c:cat>
          <c:val>
            <c:numRef>
              <c:f>Worksheet!$O$4:$O$13</c:f>
              <c:numCache>
                <c:formatCode>General</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C886-4663-AB13-0776C9C3E8C5}"/>
            </c:ext>
          </c:extLst>
        </c:ser>
        <c:dLbls>
          <c:dLblPos val="ctr"/>
          <c:showLegendKey val="0"/>
          <c:showVal val="1"/>
          <c:showCatName val="0"/>
          <c:showSerName val="0"/>
          <c:showPercent val="0"/>
          <c:showBubbleSize val="0"/>
        </c:dLbls>
        <c:smooth val="0"/>
        <c:axId val="556395864"/>
        <c:axId val="556397432"/>
      </c:lineChart>
      <c:catAx>
        <c:axId val="55639586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0"/>
        <c:lblAlgn val="ctr"/>
        <c:lblOffset val="100"/>
        <c:noMultiLvlLbl val="1"/>
      </c:catAx>
      <c:valAx>
        <c:axId val="55639743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a:t>1.2 Using Data to Prioritize &amp; Plan</a:t>
            </a:r>
          </a:p>
          <a:p>
            <a:pPr>
              <a:defRPr/>
            </a:pPr>
            <a:r>
              <a:rPr lang="en-US" sz="1200" b="0"/>
              <a:t>Ratings Across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49477367960585E-2"/>
          <c:y val="0.28892502567613831"/>
          <c:w val="0.85767186996362299"/>
          <c:h val="0.4052579025447906"/>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Worksheet!$AW$4:$AW$13</c:f>
            </c:multiLvlStrRef>
          </c:cat>
          <c:val>
            <c:numRef>
              <c:f>Worksheet!$P$4:$P$13</c:f>
              <c:numCache>
                <c:formatCode>General</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F799-43FE-A3AA-8DE9799C9321}"/>
            </c:ext>
          </c:extLst>
        </c:ser>
        <c:dLbls>
          <c:dLblPos val="ctr"/>
          <c:showLegendKey val="0"/>
          <c:showVal val="1"/>
          <c:showCatName val="0"/>
          <c:showSerName val="0"/>
          <c:showPercent val="0"/>
          <c:showBubbleSize val="0"/>
        </c:dLbls>
        <c:smooth val="0"/>
        <c:axId val="556395864"/>
        <c:axId val="556397432"/>
      </c:lineChart>
      <c:catAx>
        <c:axId val="55639586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0"/>
        <c:lblAlgn val="ctr"/>
        <c:lblOffset val="100"/>
        <c:noMultiLvlLbl val="1"/>
      </c:catAx>
      <c:valAx>
        <c:axId val="55639743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a:t>1.3 Routines &amp; Structures</a:t>
            </a:r>
          </a:p>
          <a:p>
            <a:pPr>
              <a:defRPr/>
            </a:pPr>
            <a:r>
              <a:rPr lang="en-US" sz="1200" b="0"/>
              <a:t>Ratings Across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49477367960585E-2"/>
          <c:y val="0.28892502567613831"/>
          <c:w val="0.85767186996362299"/>
          <c:h val="0.4052579025447906"/>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Worksheet!$AW$4:$AW$13</c:f>
            </c:multiLvlStrRef>
          </c:cat>
          <c:val>
            <c:numRef>
              <c:f>Worksheet!$Q$4:$Q$13</c:f>
              <c:numCache>
                <c:formatCode>General</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3BAB-43FD-A9D5-E675C7B2DF69}"/>
            </c:ext>
          </c:extLst>
        </c:ser>
        <c:dLbls>
          <c:dLblPos val="ctr"/>
          <c:showLegendKey val="0"/>
          <c:showVal val="1"/>
          <c:showCatName val="0"/>
          <c:showSerName val="0"/>
          <c:showPercent val="0"/>
          <c:showBubbleSize val="0"/>
        </c:dLbls>
        <c:smooth val="0"/>
        <c:axId val="556395864"/>
        <c:axId val="556397432"/>
      </c:lineChart>
      <c:catAx>
        <c:axId val="55639586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0"/>
        <c:lblAlgn val="ctr"/>
        <c:lblOffset val="100"/>
        <c:noMultiLvlLbl val="1"/>
      </c:catAx>
      <c:valAx>
        <c:axId val="55639743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a:t>1.4 Distributed Leadership</a:t>
            </a:r>
          </a:p>
          <a:p>
            <a:pPr>
              <a:defRPr/>
            </a:pPr>
            <a:r>
              <a:rPr lang="en-US" sz="1200" b="0"/>
              <a:t>Ratings Across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49477367960585E-2"/>
          <c:y val="0.28892502567613831"/>
          <c:w val="0.85767186996362299"/>
          <c:h val="0.4052579025447906"/>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Worksheet!$AW$4:$AW$13</c:f>
            </c:multiLvlStrRef>
          </c:cat>
          <c:val>
            <c:numRef>
              <c:f>Worksheet!$R$4:$R$13</c:f>
              <c:numCache>
                <c:formatCode>General</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1C19-402F-B5A6-48CCEAB7C0B0}"/>
            </c:ext>
          </c:extLst>
        </c:ser>
        <c:dLbls>
          <c:dLblPos val="ctr"/>
          <c:showLegendKey val="0"/>
          <c:showVal val="1"/>
          <c:showCatName val="0"/>
          <c:showSerName val="0"/>
          <c:showPercent val="0"/>
          <c:showBubbleSize val="0"/>
        </c:dLbls>
        <c:smooth val="0"/>
        <c:axId val="556395864"/>
        <c:axId val="556397432"/>
      </c:lineChart>
      <c:catAx>
        <c:axId val="55639586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0"/>
        <c:lblAlgn val="ctr"/>
        <c:lblOffset val="100"/>
        <c:noMultiLvlLbl val="1"/>
      </c:catAx>
      <c:valAx>
        <c:axId val="55639743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a:t>2.1 Staff Growth</a:t>
            </a:r>
          </a:p>
          <a:p>
            <a:pPr>
              <a:defRPr/>
            </a:pPr>
            <a:r>
              <a:rPr lang="en-US" sz="1200" b="0"/>
              <a:t>Ratings Across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49477367960585E-2"/>
          <c:y val="0.23711805555555557"/>
          <c:w val="0.85767186996362299"/>
          <c:h val="0.48979877515310588"/>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Worksheet!$AW$4:$AW$13</c:f>
            </c:multiLvlStrRef>
          </c:cat>
          <c:val>
            <c:numRef>
              <c:f>Worksheet!$S$4:$S$13</c:f>
              <c:numCache>
                <c:formatCode>General</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998E-4791-BCBF-2D1CE159838D}"/>
            </c:ext>
          </c:extLst>
        </c:ser>
        <c:dLbls>
          <c:dLblPos val="ctr"/>
          <c:showLegendKey val="0"/>
          <c:showVal val="1"/>
          <c:showCatName val="0"/>
          <c:showSerName val="0"/>
          <c:showPercent val="0"/>
          <c:showBubbleSize val="0"/>
        </c:dLbls>
        <c:smooth val="0"/>
        <c:axId val="556395864"/>
        <c:axId val="556397432"/>
      </c:lineChart>
      <c:catAx>
        <c:axId val="55639586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0"/>
        <c:lblAlgn val="ctr"/>
        <c:lblOffset val="100"/>
        <c:noMultiLvlLbl val="1"/>
      </c:catAx>
      <c:valAx>
        <c:axId val="55639743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a:t>2.2 Professional Learning</a:t>
            </a:r>
          </a:p>
          <a:p>
            <a:pPr>
              <a:defRPr/>
            </a:pPr>
            <a:r>
              <a:rPr lang="en-US" sz="1200" b="0"/>
              <a:t>Ratings Across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49477367960585E-2"/>
          <c:y val="0.23711805555555557"/>
          <c:w val="0.85767186996362299"/>
          <c:h val="0.48979877515310588"/>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Worksheet!$AW$4:$AW$13</c:f>
            </c:multiLvlStrRef>
          </c:cat>
          <c:val>
            <c:numRef>
              <c:f>Worksheet!$T$4:$T$13</c:f>
              <c:numCache>
                <c:formatCode>General</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6DA1-4D30-B4DD-5638A6284BAC}"/>
            </c:ext>
          </c:extLst>
        </c:ser>
        <c:dLbls>
          <c:dLblPos val="ctr"/>
          <c:showLegendKey val="0"/>
          <c:showVal val="1"/>
          <c:showCatName val="0"/>
          <c:showSerName val="0"/>
          <c:showPercent val="0"/>
          <c:showBubbleSize val="0"/>
        </c:dLbls>
        <c:smooth val="0"/>
        <c:axId val="556395864"/>
        <c:axId val="556397432"/>
      </c:lineChart>
      <c:catAx>
        <c:axId val="55639586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0"/>
        <c:lblAlgn val="ctr"/>
        <c:lblOffset val="100"/>
        <c:noMultiLvlLbl val="1"/>
      </c:catAx>
      <c:valAx>
        <c:axId val="55639743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a:t>2.3 Evaluation Process</a:t>
            </a:r>
          </a:p>
          <a:p>
            <a:pPr>
              <a:defRPr/>
            </a:pPr>
            <a:r>
              <a:rPr lang="en-US" sz="1200" b="0"/>
              <a:t>Ratings Across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49477367960585E-2"/>
          <c:y val="0.23711805555555557"/>
          <c:w val="0.85767186996362299"/>
          <c:h val="0.48979877515310588"/>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Worksheet!$AW$4:$AW$13</c:f>
            </c:multiLvlStrRef>
          </c:cat>
          <c:val>
            <c:numRef>
              <c:f>Worksheet!$U$4:$U$13</c:f>
              <c:numCache>
                <c:formatCode>General</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86CB-4E61-886D-DCA536090F3D}"/>
            </c:ext>
          </c:extLst>
        </c:ser>
        <c:dLbls>
          <c:dLblPos val="ctr"/>
          <c:showLegendKey val="0"/>
          <c:showVal val="1"/>
          <c:showCatName val="0"/>
          <c:showSerName val="0"/>
          <c:showPercent val="0"/>
          <c:showBubbleSize val="0"/>
        </c:dLbls>
        <c:smooth val="0"/>
        <c:axId val="556395864"/>
        <c:axId val="556397432"/>
      </c:lineChart>
      <c:catAx>
        <c:axId val="55639586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0"/>
        <c:lblAlgn val="ctr"/>
        <c:lblOffset val="100"/>
        <c:noMultiLvlLbl val="1"/>
      </c:catAx>
      <c:valAx>
        <c:axId val="55639743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a:t>3.1 </a:t>
            </a:r>
            <a:r>
              <a:rPr lang="en-US" sz="1400" b="1" i="0" u="none" strike="noStrike" baseline="0">
                <a:effectLst/>
              </a:rPr>
              <a:t>Inclusiveness, Recruitment, &amp; Participation</a:t>
            </a:r>
            <a:endParaRPr lang="en-US" sz="1500" b="1"/>
          </a:p>
          <a:p>
            <a:pPr>
              <a:defRPr/>
            </a:pPr>
            <a:r>
              <a:rPr lang="en-US" sz="1200" b="0"/>
              <a:t>Ratings Across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49477367960585E-2"/>
          <c:y val="0.28892502567613831"/>
          <c:w val="0.85767186996362299"/>
          <c:h val="0.4052579025447906"/>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Worksheet!$AW$4:$AW$13</c:f>
            </c:multiLvlStrRef>
          </c:cat>
          <c:val>
            <c:numRef>
              <c:f>Worksheet!$V$4:$V$13</c:f>
              <c:numCache>
                <c:formatCode>General</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9350-4CDD-B466-C73A0EC348DD}"/>
            </c:ext>
          </c:extLst>
        </c:ser>
        <c:dLbls>
          <c:dLblPos val="ctr"/>
          <c:showLegendKey val="0"/>
          <c:showVal val="1"/>
          <c:showCatName val="0"/>
          <c:showSerName val="0"/>
          <c:showPercent val="0"/>
          <c:showBubbleSize val="0"/>
        </c:dLbls>
        <c:smooth val="0"/>
        <c:axId val="556395864"/>
        <c:axId val="556397432"/>
      </c:lineChart>
      <c:catAx>
        <c:axId val="55639586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0"/>
        <c:lblAlgn val="ctr"/>
        <c:lblOffset val="100"/>
        <c:noMultiLvlLbl val="1"/>
      </c:catAx>
      <c:valAx>
        <c:axId val="55639743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t>Leadership</a:t>
            </a:r>
          </a:p>
          <a:p>
            <a:pPr>
              <a:defRPr/>
            </a:pPr>
            <a:r>
              <a:rPr lang="en-US" sz="1100" b="0"/>
              <a:t>Ratings (0=Laying the Foundation, 1=Installing,</a:t>
            </a:r>
            <a:r>
              <a:rPr lang="en-US" sz="1100" b="0" baseline="0"/>
              <a:t> 2=Implementing, </a:t>
            </a:r>
            <a:r>
              <a:rPr lang="en-US" sz="1100" b="0"/>
              <a:t>3=Sustaining Schoolwide)</a:t>
            </a:r>
            <a:endParaRPr lang="en-US"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5122807017543861"/>
          <c:y val="0.32392348683687272"/>
          <c:w val="0.61357535571211497"/>
          <c:h val="0.65850907787613056"/>
        </c:manualLayout>
      </c:layout>
      <c:barChart>
        <c:barDir val="bar"/>
        <c:grouping val="clustered"/>
        <c:varyColors val="0"/>
        <c:ser>
          <c:idx val="0"/>
          <c:order val="0"/>
          <c:spPr>
            <a:solidFill>
              <a:schemeClr val="accent5"/>
            </a:solidFill>
            <a:ln>
              <a:noFill/>
            </a:ln>
            <a:effectLst/>
          </c:spPr>
          <c:invertIfNegative val="0"/>
          <c:dPt>
            <c:idx val="4"/>
            <c:invertIfNegative val="0"/>
            <c:bubble3D val="0"/>
            <c:spPr>
              <a:solidFill>
                <a:schemeClr val="bg2">
                  <a:lumMod val="75000"/>
                </a:schemeClr>
              </a:solidFill>
              <a:ln>
                <a:noFill/>
              </a:ln>
              <a:effectLst/>
            </c:spPr>
            <c:extLst>
              <c:ext xmlns:c16="http://schemas.microsoft.com/office/drawing/2014/chart" uri="{C3380CC4-5D6E-409C-BE32-E72D297353CC}">
                <c16:uniqueId val="{00000008-6378-46C5-8693-76DB40B8B3F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(Worksheet2!$C$1:$F$1,Worksheet2!$C$5)</c:f>
              <c:strCache>
                <c:ptCount val="5"/>
                <c:pt idx="0">
                  <c:v>1.1 Guiding School Vision &amp; Mission</c:v>
                </c:pt>
                <c:pt idx="1">
                  <c:v>1.2 Using Data to Prioritize &amp; Plan</c:v>
                </c:pt>
                <c:pt idx="2">
                  <c:v>1.3 Routines &amp; Structures</c:v>
                </c:pt>
                <c:pt idx="3">
                  <c:v>1.4 Distributed Leadership</c:v>
                </c:pt>
                <c:pt idx="4">
                  <c:v>Leadership</c:v>
                </c:pt>
              </c:strCache>
            </c:strRef>
          </c:cat>
          <c:val>
            <c:numRef>
              <c:f>(Worksheet2!$C$4:$F$4,Worksheet2!$C$6)</c:f>
              <c:numCache>
                <c:formatCode>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78-46C5-8693-76DB40B8B3FE}"/>
            </c:ext>
          </c:extLst>
        </c:ser>
        <c:dLbls>
          <c:dLblPos val="ctr"/>
          <c:showLegendKey val="0"/>
          <c:showVal val="1"/>
          <c:showCatName val="0"/>
          <c:showSerName val="0"/>
          <c:showPercent val="0"/>
          <c:showBubbleSize val="0"/>
        </c:dLbls>
        <c:gapWidth val="75"/>
        <c:axId val="556395864"/>
        <c:axId val="556397432"/>
      </c:barChart>
      <c:catAx>
        <c:axId val="5563958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1"/>
        <c:lblAlgn val="ctr"/>
        <c:lblOffset val="100"/>
        <c:noMultiLvlLbl val="0"/>
      </c:catAx>
      <c:valAx>
        <c:axId val="556397432"/>
        <c:scaling>
          <c:orientation val="minMax"/>
          <c:max val="3"/>
          <c:min val="0"/>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a:t>3.2 </a:t>
            </a:r>
            <a:r>
              <a:rPr lang="en-US" sz="1400" b="1" i="0" u="none" strike="noStrike" baseline="0">
                <a:effectLst/>
              </a:rPr>
              <a:t>Communication Systems to Gather &amp; Share Information</a:t>
            </a:r>
            <a:endParaRPr lang="en-US" sz="1500" b="1"/>
          </a:p>
          <a:p>
            <a:pPr>
              <a:defRPr/>
            </a:pPr>
            <a:r>
              <a:rPr lang="en-US" sz="1200" b="0"/>
              <a:t>Ratings Across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49477367960585E-2"/>
          <c:y val="0.28892502567613831"/>
          <c:w val="0.85767186996362299"/>
          <c:h val="0.4052579025447906"/>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Worksheet!$AW$4:$AW$13</c:f>
            </c:multiLvlStrRef>
          </c:cat>
          <c:val>
            <c:numRef>
              <c:f>Worksheet!$W$4:$W$13</c:f>
              <c:numCache>
                <c:formatCode>General</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5025-4569-B15C-9AF55D9D1315}"/>
            </c:ext>
          </c:extLst>
        </c:ser>
        <c:dLbls>
          <c:dLblPos val="ctr"/>
          <c:showLegendKey val="0"/>
          <c:showVal val="1"/>
          <c:showCatName val="0"/>
          <c:showSerName val="0"/>
          <c:showPercent val="0"/>
          <c:showBubbleSize val="0"/>
        </c:dLbls>
        <c:smooth val="0"/>
        <c:axId val="556395864"/>
        <c:axId val="556397432"/>
      </c:lineChart>
      <c:catAx>
        <c:axId val="55639586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0"/>
        <c:lblAlgn val="ctr"/>
        <c:lblOffset val="100"/>
        <c:noMultiLvlLbl val="1"/>
      </c:catAx>
      <c:valAx>
        <c:axId val="55639743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a:t>3.3 </a:t>
            </a:r>
            <a:r>
              <a:rPr lang="en-US" sz="1400" b="1" i="0" u="none" strike="noStrike" baseline="0">
                <a:effectLst/>
              </a:rPr>
              <a:t>Review &amp; Incorporate Stakeholder Input</a:t>
            </a:r>
            <a:endParaRPr lang="en-US" sz="1500" b="1"/>
          </a:p>
          <a:p>
            <a:pPr>
              <a:defRPr/>
            </a:pPr>
            <a:r>
              <a:rPr lang="en-US" sz="1200" b="0"/>
              <a:t>Ratings Across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49477367960585E-2"/>
          <c:y val="0.28892502567613831"/>
          <c:w val="0.85767186996362299"/>
          <c:h val="0.4052579025447906"/>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Worksheet!$AW$4:$AW$13</c:f>
            </c:multiLvlStrRef>
          </c:cat>
          <c:val>
            <c:numRef>
              <c:f>Worksheet!$X$4:$X$13</c:f>
              <c:numCache>
                <c:formatCode>General</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A197-4448-A4C3-E60794CEB030}"/>
            </c:ext>
          </c:extLst>
        </c:ser>
        <c:dLbls>
          <c:dLblPos val="ctr"/>
          <c:showLegendKey val="0"/>
          <c:showVal val="1"/>
          <c:showCatName val="0"/>
          <c:showSerName val="0"/>
          <c:showPercent val="0"/>
          <c:showBubbleSize val="0"/>
        </c:dLbls>
        <c:smooth val="0"/>
        <c:axId val="556395864"/>
        <c:axId val="556397432"/>
      </c:lineChart>
      <c:catAx>
        <c:axId val="55639586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0"/>
        <c:lblAlgn val="ctr"/>
        <c:lblOffset val="100"/>
        <c:noMultiLvlLbl val="1"/>
      </c:catAx>
      <c:valAx>
        <c:axId val="55639743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a:t>4.1 Student</a:t>
            </a:r>
            <a:r>
              <a:rPr lang="en-US" sz="1500" b="1" baseline="0"/>
              <a:t> </a:t>
            </a:r>
            <a:r>
              <a:rPr lang="en-US" sz="1500" b="1"/>
              <a:t>Centered &amp; Relational Principles for Learning</a:t>
            </a:r>
          </a:p>
          <a:p>
            <a:pPr>
              <a:defRPr/>
            </a:pPr>
            <a:r>
              <a:rPr lang="en-US" sz="1200" b="0"/>
              <a:t>Ratings Across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49477367960585E-2"/>
          <c:y val="0.23711805555555557"/>
          <c:w val="0.85767186996362299"/>
          <c:h val="0.48979877515310588"/>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Worksheet!$AW$4:$AW$13</c:f>
            </c:multiLvlStrRef>
          </c:cat>
          <c:val>
            <c:numRef>
              <c:f>Worksheet!$Y$4:$Y$13</c:f>
              <c:numCache>
                <c:formatCode>General</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3928-4AC5-B624-00AB091A3D41}"/>
            </c:ext>
          </c:extLst>
        </c:ser>
        <c:dLbls>
          <c:dLblPos val="ctr"/>
          <c:showLegendKey val="0"/>
          <c:showVal val="1"/>
          <c:showCatName val="0"/>
          <c:showSerName val="0"/>
          <c:showPercent val="0"/>
          <c:showBubbleSize val="0"/>
        </c:dLbls>
        <c:smooth val="0"/>
        <c:axId val="556395864"/>
        <c:axId val="556397432"/>
      </c:lineChart>
      <c:catAx>
        <c:axId val="55639586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0"/>
        <c:lblAlgn val="ctr"/>
        <c:lblOffset val="100"/>
        <c:noMultiLvlLbl val="1"/>
      </c:catAx>
      <c:valAx>
        <c:axId val="55639743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a:t>4.2 Materials &amp; Practices to Inform Instruction</a:t>
            </a:r>
          </a:p>
          <a:p>
            <a:pPr>
              <a:defRPr/>
            </a:pPr>
            <a:r>
              <a:rPr lang="en-US" sz="1200" b="0"/>
              <a:t>Ratings Across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49477367960585E-2"/>
          <c:y val="0.23711805555555557"/>
          <c:w val="0.85767186996362299"/>
          <c:h val="0.48979877515310588"/>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Worksheet!$AW$4:$AW$13</c:f>
            </c:multiLvlStrRef>
          </c:cat>
          <c:val>
            <c:numRef>
              <c:f>Worksheet!$Z$4:$Z$13</c:f>
              <c:numCache>
                <c:formatCode>General</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66C7-4651-92F0-6B40404166E9}"/>
            </c:ext>
          </c:extLst>
        </c:ser>
        <c:dLbls>
          <c:dLblPos val="ctr"/>
          <c:showLegendKey val="0"/>
          <c:showVal val="1"/>
          <c:showCatName val="0"/>
          <c:showSerName val="0"/>
          <c:showPercent val="0"/>
          <c:showBubbleSize val="0"/>
        </c:dLbls>
        <c:smooth val="0"/>
        <c:axId val="556395864"/>
        <c:axId val="556397432"/>
      </c:lineChart>
      <c:catAx>
        <c:axId val="55639586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0"/>
        <c:lblAlgn val="ctr"/>
        <c:lblOffset val="100"/>
        <c:noMultiLvlLbl val="1"/>
      </c:catAx>
      <c:valAx>
        <c:axId val="55639743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a:t>4.3 Cultivate Academic Success</a:t>
            </a:r>
          </a:p>
          <a:p>
            <a:pPr>
              <a:defRPr/>
            </a:pPr>
            <a:r>
              <a:rPr lang="en-US" sz="1200" b="0"/>
              <a:t>Ratings Across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49477367960585E-2"/>
          <c:y val="0.23711805555555557"/>
          <c:w val="0.85767186996362299"/>
          <c:h val="0.48979877515310588"/>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Worksheet!$AW$4:$AW$13</c:f>
            </c:multiLvlStrRef>
          </c:cat>
          <c:val>
            <c:numRef>
              <c:f>Worksheet!$AA$4:$AA$13</c:f>
              <c:numCache>
                <c:formatCode>General</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92B2-448C-B1CC-40E1AB66974B}"/>
            </c:ext>
          </c:extLst>
        </c:ser>
        <c:dLbls>
          <c:dLblPos val="ctr"/>
          <c:showLegendKey val="0"/>
          <c:showVal val="1"/>
          <c:showCatName val="0"/>
          <c:showSerName val="0"/>
          <c:showPercent val="0"/>
          <c:showBubbleSize val="0"/>
        </c:dLbls>
        <c:smooth val="0"/>
        <c:axId val="556395864"/>
        <c:axId val="556397432"/>
      </c:lineChart>
      <c:catAx>
        <c:axId val="55639586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0"/>
        <c:lblAlgn val="ctr"/>
        <c:lblOffset val="100"/>
        <c:noMultiLvlLbl val="1"/>
      </c:catAx>
      <c:valAx>
        <c:axId val="55639743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a:t>4.4 Data-Informed Decision Making</a:t>
            </a:r>
          </a:p>
          <a:p>
            <a:pPr>
              <a:defRPr/>
            </a:pPr>
            <a:r>
              <a:rPr lang="en-US" sz="1200" b="0"/>
              <a:t>Ratings Across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49477367960585E-2"/>
          <c:y val="0.28892502567613831"/>
          <c:w val="0.85767186996362299"/>
          <c:h val="0.4052579025447906"/>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Worksheet!$AW$4:$AW$13</c:f>
            </c:multiLvlStrRef>
          </c:cat>
          <c:val>
            <c:numRef>
              <c:f>Worksheet!$AB$4:$AB$13</c:f>
              <c:numCache>
                <c:formatCode>General</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CFA8-418D-8AE9-31128CFA5B73}"/>
            </c:ext>
          </c:extLst>
        </c:ser>
        <c:dLbls>
          <c:dLblPos val="ctr"/>
          <c:showLegendKey val="0"/>
          <c:showVal val="1"/>
          <c:showCatName val="0"/>
          <c:showSerName val="0"/>
          <c:showPercent val="0"/>
          <c:showBubbleSize val="0"/>
        </c:dLbls>
        <c:smooth val="0"/>
        <c:axId val="556395864"/>
        <c:axId val="556397432"/>
      </c:lineChart>
      <c:catAx>
        <c:axId val="55639586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0"/>
        <c:lblAlgn val="ctr"/>
        <c:lblOffset val="100"/>
        <c:noMultiLvlLbl val="1"/>
      </c:catAx>
      <c:valAx>
        <c:axId val="55639743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a:t>4.5 Provide Multi-Tiered System of Support</a:t>
            </a:r>
          </a:p>
          <a:p>
            <a:pPr>
              <a:defRPr/>
            </a:pPr>
            <a:r>
              <a:rPr lang="en-US" sz="1200" b="0"/>
              <a:t>Ratings Across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49477367960585E-2"/>
          <c:y val="0.28892502567613831"/>
          <c:w val="0.85767186996362299"/>
          <c:h val="0.4052579025447906"/>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Worksheet!$AW$4:$AW$13</c:f>
            </c:multiLvlStrRef>
          </c:cat>
          <c:val>
            <c:numRef>
              <c:f>Worksheet!$AC$4:$AC$13</c:f>
              <c:numCache>
                <c:formatCode>General</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7038-4937-9B5A-971A8B6B681B}"/>
            </c:ext>
          </c:extLst>
        </c:ser>
        <c:dLbls>
          <c:dLblPos val="ctr"/>
          <c:showLegendKey val="0"/>
          <c:showVal val="1"/>
          <c:showCatName val="0"/>
          <c:showSerName val="0"/>
          <c:showPercent val="0"/>
          <c:showBubbleSize val="0"/>
        </c:dLbls>
        <c:smooth val="0"/>
        <c:axId val="556395864"/>
        <c:axId val="556397432"/>
      </c:lineChart>
      <c:catAx>
        <c:axId val="55639586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0"/>
        <c:lblAlgn val="ctr"/>
        <c:lblOffset val="100"/>
        <c:noMultiLvlLbl val="1"/>
      </c:catAx>
      <c:valAx>
        <c:axId val="55639743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a:t>5.1 Equality &amp; Access</a:t>
            </a:r>
          </a:p>
          <a:p>
            <a:pPr>
              <a:defRPr/>
            </a:pPr>
            <a:r>
              <a:rPr lang="en-US" sz="1200" b="0"/>
              <a:t>Ratings Across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49477367960585E-2"/>
          <c:y val="0.28892502567613831"/>
          <c:w val="0.85767186996362299"/>
          <c:h val="0.4052579025447906"/>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Worksheet!$AW$4:$AW$13</c:f>
            </c:multiLvlStrRef>
          </c:cat>
          <c:val>
            <c:numRef>
              <c:f>Worksheet!$AD$4:$AD$13</c:f>
              <c:numCache>
                <c:formatCode>General</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1096-49F2-A416-F54BD4529055}"/>
            </c:ext>
          </c:extLst>
        </c:ser>
        <c:dLbls>
          <c:dLblPos val="ctr"/>
          <c:showLegendKey val="0"/>
          <c:showVal val="1"/>
          <c:showCatName val="0"/>
          <c:showSerName val="0"/>
          <c:showPercent val="0"/>
          <c:showBubbleSize val="0"/>
        </c:dLbls>
        <c:smooth val="0"/>
        <c:axId val="556395864"/>
        <c:axId val="556397432"/>
      </c:lineChart>
      <c:catAx>
        <c:axId val="55639586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0"/>
        <c:lblAlgn val="ctr"/>
        <c:lblOffset val="100"/>
        <c:noMultiLvlLbl val="1"/>
      </c:catAx>
      <c:valAx>
        <c:axId val="55639743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a:t>5.2 Identify &amp; Remove Barriers to Success</a:t>
            </a:r>
          </a:p>
          <a:p>
            <a:pPr>
              <a:defRPr/>
            </a:pPr>
            <a:r>
              <a:rPr lang="en-US" sz="1200" b="0"/>
              <a:t>Ratings Across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49477367960585E-2"/>
          <c:y val="0.28892502567613831"/>
          <c:w val="0.85767186996362299"/>
          <c:h val="0.4052579025447906"/>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Worksheet!$AW$4:$AW$13</c:f>
            </c:multiLvlStrRef>
          </c:cat>
          <c:val>
            <c:numRef>
              <c:f>Worksheet!$AE$4:$AE$13</c:f>
              <c:numCache>
                <c:formatCode>General</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7E30-4FBB-9543-B0FA7FC8C93F}"/>
            </c:ext>
          </c:extLst>
        </c:ser>
        <c:dLbls>
          <c:dLblPos val="ctr"/>
          <c:showLegendKey val="0"/>
          <c:showVal val="1"/>
          <c:showCatName val="0"/>
          <c:showSerName val="0"/>
          <c:showPercent val="0"/>
          <c:showBubbleSize val="0"/>
        </c:dLbls>
        <c:smooth val="0"/>
        <c:axId val="556395864"/>
        <c:axId val="556397432"/>
      </c:lineChart>
      <c:catAx>
        <c:axId val="55639586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0"/>
        <c:lblAlgn val="ctr"/>
        <c:lblOffset val="100"/>
        <c:noMultiLvlLbl val="1"/>
      </c:catAx>
      <c:valAx>
        <c:axId val="55639743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t>Talent</a:t>
            </a:r>
            <a:r>
              <a:rPr lang="en-US" sz="2000" b="1" baseline="0"/>
              <a:t> Development</a:t>
            </a:r>
            <a:endParaRPr lang="en-US" sz="2000" b="1"/>
          </a:p>
          <a:p>
            <a:pPr>
              <a:defRPr/>
            </a:pPr>
            <a:r>
              <a:rPr lang="en-US" sz="1100" b="0"/>
              <a:t>Ratings (0=Laying the Foundation, 1=Installing,</a:t>
            </a:r>
            <a:r>
              <a:rPr lang="en-US" sz="1100" b="0" baseline="0"/>
              <a:t> 2=Implementing, </a:t>
            </a:r>
            <a:r>
              <a:rPr lang="en-US" sz="1100" b="0"/>
              <a:t>3=Sustaining Schoolwide)</a:t>
            </a:r>
            <a:endParaRPr lang="en-US"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5122807017543861"/>
          <c:y val="0.29267361111111112"/>
          <c:w val="0.61357535571211497"/>
          <c:h val="0.68975913167104119"/>
        </c:manualLayout>
      </c:layout>
      <c:barChart>
        <c:barDir val="bar"/>
        <c:grouping val="clustered"/>
        <c:varyColors val="0"/>
        <c:ser>
          <c:idx val="0"/>
          <c:order val="0"/>
          <c:spPr>
            <a:solidFill>
              <a:schemeClr val="accent5"/>
            </a:solidFill>
            <a:ln>
              <a:noFill/>
            </a:ln>
            <a:effectLst/>
          </c:spPr>
          <c:invertIfNegative val="0"/>
          <c:dPt>
            <c:idx val="3"/>
            <c:invertIfNegative val="0"/>
            <c:bubble3D val="0"/>
            <c:spPr>
              <a:solidFill>
                <a:schemeClr val="bg2">
                  <a:lumMod val="75000"/>
                </a:schemeClr>
              </a:solidFill>
              <a:ln>
                <a:noFill/>
              </a:ln>
              <a:effectLst/>
            </c:spPr>
            <c:extLst>
              <c:ext xmlns:c16="http://schemas.microsoft.com/office/drawing/2014/chart" uri="{C3380CC4-5D6E-409C-BE32-E72D297353CC}">
                <c16:uniqueId val="{00000003-AF21-4700-832E-1953EC31104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(Worksheet2!$G$1:$I$1,Worksheet2!$D$5)</c:f>
              <c:strCache>
                <c:ptCount val="4"/>
                <c:pt idx="0">
                  <c:v>2.1 Staff Growth</c:v>
                </c:pt>
                <c:pt idx="1">
                  <c:v>2.2 Professional Learning</c:v>
                </c:pt>
                <c:pt idx="2">
                  <c:v>2.3 Evaluation Process</c:v>
                </c:pt>
                <c:pt idx="3">
                  <c:v>Talent Development</c:v>
                </c:pt>
              </c:strCache>
            </c:strRef>
          </c:cat>
          <c:val>
            <c:numRef>
              <c:f>(Worksheet2!$G$4:$I$4,Worksheet2!$D$6)</c:f>
              <c:numCache>
                <c:formatCode>0.00</c:formatCode>
                <c:ptCount val="4"/>
                <c:pt idx="0">
                  <c:v>#N/A</c:v>
                </c:pt>
                <c:pt idx="1">
                  <c:v>#N/A</c:v>
                </c:pt>
                <c:pt idx="2">
                  <c:v>#N/A</c:v>
                </c:pt>
                <c:pt idx="3">
                  <c:v>#N/A</c:v>
                </c:pt>
              </c:numCache>
            </c:numRef>
          </c:val>
          <c:extLst>
            <c:ext xmlns:c16="http://schemas.microsoft.com/office/drawing/2014/chart" uri="{C3380CC4-5D6E-409C-BE32-E72D297353CC}">
              <c16:uniqueId val="{00000002-AF21-4700-832E-1953EC31104D}"/>
            </c:ext>
          </c:extLst>
        </c:ser>
        <c:dLbls>
          <c:dLblPos val="ctr"/>
          <c:showLegendKey val="0"/>
          <c:showVal val="1"/>
          <c:showCatName val="0"/>
          <c:showSerName val="0"/>
          <c:showPercent val="0"/>
          <c:showBubbleSize val="0"/>
        </c:dLbls>
        <c:gapWidth val="75"/>
        <c:axId val="556395864"/>
        <c:axId val="556397432"/>
      </c:barChart>
      <c:catAx>
        <c:axId val="5563958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1"/>
        <c:lblAlgn val="ctr"/>
        <c:lblOffset val="100"/>
        <c:noMultiLvlLbl val="0"/>
      </c:catAx>
      <c:valAx>
        <c:axId val="556397432"/>
        <c:scaling>
          <c:orientation val="minMax"/>
          <c:max val="3"/>
          <c:min val="0"/>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t>Stakeholder Engagement &amp; Partnerships</a:t>
            </a:r>
          </a:p>
          <a:p>
            <a:pPr>
              <a:defRPr/>
            </a:pPr>
            <a:r>
              <a:rPr lang="en-US" sz="1100" b="0"/>
              <a:t>Ratings (0=Laying the Foundation, 1=Installing,</a:t>
            </a:r>
            <a:r>
              <a:rPr lang="en-US" sz="1100" b="0" baseline="0"/>
              <a:t> 2=Implementing, </a:t>
            </a:r>
            <a:r>
              <a:rPr lang="en-US" sz="1100" b="0"/>
              <a:t>3=Sustaining Schoolwide)</a:t>
            </a:r>
            <a:endParaRPr lang="en-US"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5122807017543861"/>
          <c:y val="0.28920125218722659"/>
          <c:w val="0.61357535571211497"/>
          <c:h val="0.69323121719160108"/>
        </c:manualLayout>
      </c:layout>
      <c:barChart>
        <c:barDir val="bar"/>
        <c:grouping val="clustered"/>
        <c:varyColors val="0"/>
        <c:ser>
          <c:idx val="0"/>
          <c:order val="0"/>
          <c:spPr>
            <a:solidFill>
              <a:schemeClr val="accent5"/>
            </a:solidFill>
            <a:ln>
              <a:noFill/>
            </a:ln>
            <a:effectLst/>
          </c:spPr>
          <c:invertIfNegative val="0"/>
          <c:dPt>
            <c:idx val="3"/>
            <c:invertIfNegative val="0"/>
            <c:bubble3D val="0"/>
            <c:spPr>
              <a:solidFill>
                <a:schemeClr val="bg2">
                  <a:lumMod val="75000"/>
                </a:schemeClr>
              </a:solidFill>
              <a:ln>
                <a:noFill/>
              </a:ln>
              <a:effectLst/>
            </c:spPr>
            <c:extLst>
              <c:ext xmlns:c16="http://schemas.microsoft.com/office/drawing/2014/chart" uri="{C3380CC4-5D6E-409C-BE32-E72D297353CC}">
                <c16:uniqueId val="{00000001-0807-4A6E-AE1B-9F3FF8D3FA1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(Worksheet2!$J$1:$L$1,Worksheet2!$E$5)</c:f>
              <c:strCache>
                <c:ptCount val="4"/>
                <c:pt idx="0">
                  <c:v>3.1 Inclusiveness, Recruitment, &amp; Participation</c:v>
                </c:pt>
                <c:pt idx="1">
                  <c:v>3.2 Communication Systems to Gather &amp; Share Information</c:v>
                </c:pt>
                <c:pt idx="2">
                  <c:v>3.3 Review &amp; Incorporate Stakeholder Input</c:v>
                </c:pt>
                <c:pt idx="3">
                  <c:v>Stakeholder Engagement &amp; Partnerships</c:v>
                </c:pt>
              </c:strCache>
            </c:strRef>
          </c:cat>
          <c:val>
            <c:numRef>
              <c:f>(Worksheet2!$J$4:$L$4,Worksheet2!$E$6)</c:f>
              <c:numCache>
                <c:formatCode>0.00</c:formatCode>
                <c:ptCount val="4"/>
                <c:pt idx="0">
                  <c:v>#N/A</c:v>
                </c:pt>
                <c:pt idx="1">
                  <c:v>#N/A</c:v>
                </c:pt>
                <c:pt idx="2">
                  <c:v>#N/A</c:v>
                </c:pt>
                <c:pt idx="3">
                  <c:v>#N/A</c:v>
                </c:pt>
              </c:numCache>
            </c:numRef>
          </c:val>
          <c:extLst>
            <c:ext xmlns:c16="http://schemas.microsoft.com/office/drawing/2014/chart" uri="{C3380CC4-5D6E-409C-BE32-E72D297353CC}">
              <c16:uniqueId val="{00000000-A8DE-433F-B307-ABA309BE0D4B}"/>
            </c:ext>
          </c:extLst>
        </c:ser>
        <c:dLbls>
          <c:dLblPos val="ctr"/>
          <c:showLegendKey val="0"/>
          <c:showVal val="1"/>
          <c:showCatName val="0"/>
          <c:showSerName val="0"/>
          <c:showPercent val="0"/>
          <c:showBubbleSize val="0"/>
        </c:dLbls>
        <c:gapWidth val="75"/>
        <c:axId val="556395864"/>
        <c:axId val="556397432"/>
      </c:barChart>
      <c:catAx>
        <c:axId val="5563958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1"/>
        <c:lblAlgn val="ctr"/>
        <c:lblOffset val="100"/>
        <c:noMultiLvlLbl val="0"/>
      </c:catAx>
      <c:valAx>
        <c:axId val="556397432"/>
        <c:scaling>
          <c:orientation val="minMax"/>
          <c:max val="3"/>
          <c:min val="0"/>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t>Well-Rounded, Coordinated Learning</a:t>
            </a:r>
            <a:r>
              <a:rPr lang="en-US" sz="2000" b="1" baseline="0"/>
              <a:t> Principles</a:t>
            </a:r>
            <a:endParaRPr lang="en-US" sz="2000" b="1"/>
          </a:p>
          <a:p>
            <a:pPr>
              <a:defRPr/>
            </a:pPr>
            <a:r>
              <a:rPr lang="en-US" sz="1100" b="0"/>
              <a:t>Ratings (0=Laying the Foundation, 1=Installing,</a:t>
            </a:r>
            <a:r>
              <a:rPr lang="en-US" sz="1100" b="0" baseline="0"/>
              <a:t> 2=Implementing, </a:t>
            </a:r>
            <a:r>
              <a:rPr lang="en-US" sz="1100" b="0"/>
              <a:t>3=Sustaining Schoolwide)</a:t>
            </a:r>
            <a:endParaRPr lang="en-US"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5122807017543861"/>
          <c:y val="0.24526428988043161"/>
          <c:w val="0.61357535571211497"/>
          <c:h val="0.73716827063283752"/>
        </c:manualLayout>
      </c:layout>
      <c:barChart>
        <c:barDir val="bar"/>
        <c:grouping val="clustered"/>
        <c:varyColors val="0"/>
        <c:ser>
          <c:idx val="0"/>
          <c:order val="0"/>
          <c:spPr>
            <a:solidFill>
              <a:schemeClr val="accent5"/>
            </a:solidFill>
            <a:ln>
              <a:noFill/>
            </a:ln>
            <a:effectLst/>
          </c:spPr>
          <c:invertIfNegative val="0"/>
          <c:dPt>
            <c:idx val="5"/>
            <c:invertIfNegative val="0"/>
            <c:bubble3D val="0"/>
            <c:spPr>
              <a:solidFill>
                <a:schemeClr val="bg2">
                  <a:lumMod val="75000"/>
                </a:schemeClr>
              </a:solidFill>
              <a:ln>
                <a:noFill/>
              </a:ln>
              <a:effectLst/>
            </c:spPr>
            <c:extLst>
              <c:ext xmlns:c16="http://schemas.microsoft.com/office/drawing/2014/chart" uri="{C3380CC4-5D6E-409C-BE32-E72D297353CC}">
                <c16:uniqueId val="{00000001-5A92-4901-830E-2C0879CD5CC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(Worksheet2!$M$1:$Q$1,Worksheet2!$F$5)</c:f>
              <c:strCache>
                <c:ptCount val="6"/>
                <c:pt idx="0">
                  <c:v>4.1 Student Centered &amp; Relational Principles for Learning</c:v>
                </c:pt>
                <c:pt idx="1">
                  <c:v>4.2 Materials &amp; Practices to Inform Instruction</c:v>
                </c:pt>
                <c:pt idx="2">
                  <c:v>4.3 Cultivate Academic Success</c:v>
                </c:pt>
                <c:pt idx="3">
                  <c:v>4.4 Data-Informed Decision Making</c:v>
                </c:pt>
                <c:pt idx="4">
                  <c:v>4.5 Provide Multi-Tiered System of Support</c:v>
                </c:pt>
                <c:pt idx="5">
                  <c:v>Well-Rounded, Coordinated Learning Principles</c:v>
                </c:pt>
              </c:strCache>
            </c:strRef>
          </c:cat>
          <c:val>
            <c:numRef>
              <c:f>(Worksheet2!$M$4:$Q$4,Worksheet2!$F$6)</c:f>
              <c:numCache>
                <c:formatCode>0.00</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0-5A92-4901-830E-2C0879CD5CC6}"/>
            </c:ext>
          </c:extLst>
        </c:ser>
        <c:dLbls>
          <c:dLblPos val="ctr"/>
          <c:showLegendKey val="0"/>
          <c:showVal val="1"/>
          <c:showCatName val="0"/>
          <c:showSerName val="0"/>
          <c:showPercent val="0"/>
          <c:showBubbleSize val="0"/>
        </c:dLbls>
        <c:gapWidth val="75"/>
        <c:axId val="556395864"/>
        <c:axId val="556397432"/>
      </c:barChart>
      <c:catAx>
        <c:axId val="5563958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1"/>
        <c:lblAlgn val="ctr"/>
        <c:lblOffset val="100"/>
        <c:noMultiLvlLbl val="0"/>
      </c:catAx>
      <c:valAx>
        <c:axId val="556397432"/>
        <c:scaling>
          <c:orientation val="minMax"/>
          <c:max val="3"/>
          <c:min val="0"/>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t>Inclusive Policy &amp; Practices</a:t>
            </a:r>
          </a:p>
          <a:p>
            <a:pPr>
              <a:defRPr/>
            </a:pPr>
            <a:r>
              <a:rPr lang="en-US" sz="1100" b="0"/>
              <a:t>Ratings (0=Laying the Foundation, 1=Installing,</a:t>
            </a:r>
            <a:r>
              <a:rPr lang="en-US" sz="1100" b="0" baseline="0"/>
              <a:t> 2=Implementing, </a:t>
            </a:r>
            <a:r>
              <a:rPr lang="en-US" sz="1100" b="0"/>
              <a:t>3=Sustaining Schoolwide)</a:t>
            </a:r>
            <a:endParaRPr lang="en-US"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5122807017543861"/>
          <c:y val="0.31657855268091489"/>
          <c:w val="0.61357535571211497"/>
          <c:h val="0.66585426821647298"/>
        </c:manualLayout>
      </c:layout>
      <c:barChart>
        <c:barDir val="bar"/>
        <c:grouping val="clustered"/>
        <c:varyColors val="0"/>
        <c:ser>
          <c:idx val="0"/>
          <c:order val="0"/>
          <c:spPr>
            <a:solidFill>
              <a:schemeClr val="accent5"/>
            </a:solidFill>
            <a:ln>
              <a:noFill/>
            </a:ln>
            <a:effectLst/>
          </c:spPr>
          <c:invertIfNegative val="0"/>
          <c:dPt>
            <c:idx val="2"/>
            <c:invertIfNegative val="0"/>
            <c:bubble3D val="0"/>
            <c:spPr>
              <a:solidFill>
                <a:schemeClr val="bg2">
                  <a:lumMod val="75000"/>
                </a:schemeClr>
              </a:solidFill>
              <a:ln>
                <a:noFill/>
              </a:ln>
              <a:effectLst/>
            </c:spPr>
            <c:extLst>
              <c:ext xmlns:c16="http://schemas.microsoft.com/office/drawing/2014/chart" uri="{C3380CC4-5D6E-409C-BE32-E72D297353CC}">
                <c16:uniqueId val="{00000004-925C-4A6E-84C7-C3904916BF0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(Worksheet2!$R$1:$S$1,Worksheet2!$G$5)</c:f>
              <c:strCache>
                <c:ptCount val="3"/>
                <c:pt idx="0">
                  <c:v>5.1 Equality &amp; Access</c:v>
                </c:pt>
                <c:pt idx="1">
                  <c:v>5.2 Identify &amp; Remove Barriers to Success</c:v>
                </c:pt>
                <c:pt idx="2">
                  <c:v>Inclusive Policy &amp; Practices</c:v>
                </c:pt>
              </c:strCache>
            </c:strRef>
          </c:cat>
          <c:val>
            <c:numRef>
              <c:f>(Worksheet2!$R$4:$S$4,Worksheet2!$G$6)</c:f>
              <c:numCache>
                <c:formatCode>0.00</c:formatCode>
                <c:ptCount val="3"/>
                <c:pt idx="0">
                  <c:v>#N/A</c:v>
                </c:pt>
                <c:pt idx="1">
                  <c:v>#N/A</c:v>
                </c:pt>
                <c:pt idx="2">
                  <c:v>#N/A</c:v>
                </c:pt>
              </c:numCache>
            </c:numRef>
          </c:val>
          <c:extLst>
            <c:ext xmlns:c16="http://schemas.microsoft.com/office/drawing/2014/chart" uri="{C3380CC4-5D6E-409C-BE32-E72D297353CC}">
              <c16:uniqueId val="{00000000-925C-4A6E-84C7-C3904916BF04}"/>
            </c:ext>
          </c:extLst>
        </c:ser>
        <c:dLbls>
          <c:dLblPos val="ctr"/>
          <c:showLegendKey val="0"/>
          <c:showVal val="1"/>
          <c:showCatName val="0"/>
          <c:showSerName val="0"/>
          <c:showPercent val="0"/>
          <c:showBubbleSize val="0"/>
        </c:dLbls>
        <c:gapWidth val="75"/>
        <c:axId val="556395864"/>
        <c:axId val="556397432"/>
      </c:barChart>
      <c:catAx>
        <c:axId val="5563958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1"/>
        <c:lblAlgn val="ctr"/>
        <c:lblOffset val="100"/>
        <c:noMultiLvlLbl val="0"/>
      </c:catAx>
      <c:valAx>
        <c:axId val="556397432"/>
        <c:scaling>
          <c:orientation val="minMax"/>
          <c:max val="3"/>
          <c:min val="0"/>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t>Leadership</a:t>
            </a:r>
          </a:p>
          <a:p>
            <a:pPr>
              <a:defRPr/>
            </a:pPr>
            <a:r>
              <a:rPr lang="en-US" sz="1200" b="0"/>
              <a:t>Average Across</a:t>
            </a:r>
            <a:r>
              <a:rPr lang="en-US" sz="1200" b="0" baseline="0"/>
              <a:t> Time</a:t>
            </a:r>
            <a:endParaRPr lang="en-US" sz="1200" b="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49477367960585E-2"/>
          <c:y val="0.23711805555555557"/>
          <c:w val="0.85767186996362299"/>
          <c:h val="0.48979877515310588"/>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Worksheet!$AW$4:$AW$13</c:f>
            </c:multiLvlStrRef>
          </c:cat>
          <c:val>
            <c:numRef>
              <c:f>Worksheet!$AY$4:$AY$13</c:f>
              <c:numCache>
                <c:formatCode>0.00</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879A-48C1-A635-44BD1176A831}"/>
            </c:ext>
          </c:extLst>
        </c:ser>
        <c:dLbls>
          <c:dLblPos val="ctr"/>
          <c:showLegendKey val="0"/>
          <c:showVal val="1"/>
          <c:showCatName val="0"/>
          <c:showSerName val="0"/>
          <c:showPercent val="0"/>
          <c:showBubbleSize val="0"/>
        </c:dLbls>
        <c:smooth val="0"/>
        <c:axId val="556395864"/>
        <c:axId val="556397432"/>
      </c:lineChart>
      <c:catAx>
        <c:axId val="55639586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0"/>
        <c:lblAlgn val="ctr"/>
        <c:lblOffset val="100"/>
        <c:noMultiLvlLbl val="1"/>
      </c:catAx>
      <c:valAx>
        <c:axId val="55639743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t>Talent Development</a:t>
            </a:r>
          </a:p>
          <a:p>
            <a:pPr>
              <a:defRPr/>
            </a:pPr>
            <a:r>
              <a:rPr lang="en-US" sz="1200" b="0"/>
              <a:t>Average</a:t>
            </a:r>
            <a:r>
              <a:rPr lang="en-US" sz="1200" b="0" baseline="0"/>
              <a:t> Across Time</a:t>
            </a:r>
            <a:endParaRPr lang="en-US" sz="1200" b="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49477367960585E-2"/>
          <c:y val="0.23711805555555557"/>
          <c:w val="0.85767186996362299"/>
          <c:h val="0.48979877515310588"/>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Worksheet!$AW$4:$AW$13</c:f>
            </c:multiLvlStrRef>
          </c:cat>
          <c:val>
            <c:numRef>
              <c:f>Worksheet!$AZ$4:$AZ$13</c:f>
              <c:numCache>
                <c:formatCode>0.00</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DB86-4167-98A5-B225EAA5C570}"/>
            </c:ext>
          </c:extLst>
        </c:ser>
        <c:dLbls>
          <c:dLblPos val="ctr"/>
          <c:showLegendKey val="0"/>
          <c:showVal val="1"/>
          <c:showCatName val="0"/>
          <c:showSerName val="0"/>
          <c:showPercent val="0"/>
          <c:showBubbleSize val="0"/>
        </c:dLbls>
        <c:smooth val="0"/>
        <c:axId val="556395864"/>
        <c:axId val="556397432"/>
      </c:lineChart>
      <c:catAx>
        <c:axId val="55639586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0"/>
        <c:lblAlgn val="ctr"/>
        <c:lblOffset val="100"/>
        <c:noMultiLvlLbl val="1"/>
      </c:catAx>
      <c:valAx>
        <c:axId val="55639743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t>Stakeholder Engagement &amp; Partnerships</a:t>
            </a:r>
          </a:p>
          <a:p>
            <a:pPr>
              <a:defRPr/>
            </a:pPr>
            <a:r>
              <a:rPr lang="en-US" sz="1200" b="0"/>
              <a:t>Average Across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49477367960585E-2"/>
          <c:y val="0.23711805555555557"/>
          <c:w val="0.85767186996362299"/>
          <c:h val="0.48979877515310588"/>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Worksheet!$AW$4:$AW$13</c:f>
            </c:multiLvlStrRef>
          </c:cat>
          <c:val>
            <c:numRef>
              <c:f>Worksheet!$BA$4:$BA$13</c:f>
              <c:numCache>
                <c:formatCode>0.00</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CDCC-427F-95F3-E9757DAFA663}"/>
            </c:ext>
          </c:extLst>
        </c:ser>
        <c:dLbls>
          <c:dLblPos val="ctr"/>
          <c:showLegendKey val="0"/>
          <c:showVal val="1"/>
          <c:showCatName val="0"/>
          <c:showSerName val="0"/>
          <c:showPercent val="0"/>
          <c:showBubbleSize val="0"/>
        </c:dLbls>
        <c:smooth val="0"/>
        <c:axId val="556395864"/>
        <c:axId val="556397432"/>
      </c:lineChart>
      <c:catAx>
        <c:axId val="55639586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7432"/>
        <c:crosses val="autoZero"/>
        <c:auto val="0"/>
        <c:lblAlgn val="ctr"/>
        <c:lblOffset val="100"/>
        <c:noMultiLvlLbl val="1"/>
      </c:catAx>
      <c:valAx>
        <c:axId val="55639743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9586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horizontalDpi="-2" verticalDpi="-2"/>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4.xml"/><Relationship Id="rId13" Type="http://schemas.openxmlformats.org/officeDocument/2006/relationships/chart" Target="../charts/chart19.xml"/><Relationship Id="rId18" Type="http://schemas.openxmlformats.org/officeDocument/2006/relationships/chart" Target="../charts/chart24.xml"/><Relationship Id="rId3" Type="http://schemas.openxmlformats.org/officeDocument/2006/relationships/chart" Target="../charts/chart9.xml"/><Relationship Id="rId21" Type="http://schemas.openxmlformats.org/officeDocument/2006/relationships/chart" Target="../charts/chart27.xml"/><Relationship Id="rId7" Type="http://schemas.openxmlformats.org/officeDocument/2006/relationships/chart" Target="../charts/chart13.xml"/><Relationship Id="rId12" Type="http://schemas.openxmlformats.org/officeDocument/2006/relationships/chart" Target="../charts/chart18.xml"/><Relationship Id="rId17" Type="http://schemas.openxmlformats.org/officeDocument/2006/relationships/chart" Target="../charts/chart23.xml"/><Relationship Id="rId2" Type="http://schemas.openxmlformats.org/officeDocument/2006/relationships/chart" Target="../charts/chart8.xml"/><Relationship Id="rId16" Type="http://schemas.openxmlformats.org/officeDocument/2006/relationships/chart" Target="../charts/chart22.xml"/><Relationship Id="rId20" Type="http://schemas.openxmlformats.org/officeDocument/2006/relationships/chart" Target="../charts/chart26.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5" Type="http://schemas.openxmlformats.org/officeDocument/2006/relationships/chart" Target="../charts/chart11.xml"/><Relationship Id="rId15" Type="http://schemas.openxmlformats.org/officeDocument/2006/relationships/chart" Target="../charts/chart21.xml"/><Relationship Id="rId10" Type="http://schemas.openxmlformats.org/officeDocument/2006/relationships/chart" Target="../charts/chart16.xml"/><Relationship Id="rId19" Type="http://schemas.openxmlformats.org/officeDocument/2006/relationships/chart" Target="../charts/chart25.xml"/><Relationship Id="rId4" Type="http://schemas.openxmlformats.org/officeDocument/2006/relationships/chart" Target="../charts/chart10.xml"/><Relationship Id="rId9" Type="http://schemas.openxmlformats.org/officeDocument/2006/relationships/chart" Target="../charts/chart15.xml"/><Relationship Id="rId14" Type="http://schemas.openxmlformats.org/officeDocument/2006/relationships/chart" Target="../charts/chart20.xml"/><Relationship Id="rId22"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xdr:from>
      <xdr:col>0</xdr:col>
      <xdr:colOff>347133</xdr:colOff>
      <xdr:row>5</xdr:row>
      <xdr:rowOff>97365</xdr:rowOff>
    </xdr:from>
    <xdr:to>
      <xdr:col>9</xdr:col>
      <xdr:colOff>256116</xdr:colOff>
      <xdr:row>24</xdr:row>
      <xdr:rowOff>135466</xdr:rowOff>
    </xdr:to>
    <xdr:graphicFrame macro="">
      <xdr:nvGraphicFramePr>
        <xdr:cNvPr id="3" name="Chart 2" title="Components">
          <a:extLst>
            <a:ext uri="{FF2B5EF4-FFF2-40B4-BE49-F238E27FC236}">
              <a16:creationId xmlns:a16="http://schemas.microsoft.com/office/drawing/2014/main" id="{3ED90F84-271E-429C-84A5-1DA9006C29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351368</xdr:colOff>
      <xdr:row>25</xdr:row>
      <xdr:rowOff>4232</xdr:rowOff>
    </xdr:from>
    <xdr:to>
      <xdr:col>9</xdr:col>
      <xdr:colOff>260351</xdr:colOff>
      <xdr:row>43</xdr:row>
      <xdr:rowOff>70907</xdr:rowOff>
    </xdr:to>
    <xdr:graphicFrame macro="">
      <xdr:nvGraphicFramePr>
        <xdr:cNvPr id="4" name="Chart 3" title="Leadership">
          <a:extLst>
            <a:ext uri="{FF2B5EF4-FFF2-40B4-BE49-F238E27FC236}">
              <a16:creationId xmlns:a16="http://schemas.microsoft.com/office/drawing/2014/main" id="{66F24F51-C0AD-41C4-A2F6-0996FF2B74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342900</xdr:colOff>
      <xdr:row>46</xdr:row>
      <xdr:rowOff>98424</xdr:rowOff>
    </xdr:from>
    <xdr:to>
      <xdr:col>9</xdr:col>
      <xdr:colOff>251883</xdr:colOff>
      <xdr:row>65</xdr:row>
      <xdr:rowOff>136524</xdr:rowOff>
    </xdr:to>
    <xdr:graphicFrame macro="">
      <xdr:nvGraphicFramePr>
        <xdr:cNvPr id="5" name="Chart 4" title="Talent Development">
          <a:extLst>
            <a:ext uri="{FF2B5EF4-FFF2-40B4-BE49-F238E27FC236}">
              <a16:creationId xmlns:a16="http://schemas.microsoft.com/office/drawing/2014/main" id="{9ECA0A32-F944-40F0-8CE7-39E8BFDB5E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334434</xdr:colOff>
      <xdr:row>66</xdr:row>
      <xdr:rowOff>133348</xdr:rowOff>
    </xdr:from>
    <xdr:to>
      <xdr:col>9</xdr:col>
      <xdr:colOff>243417</xdr:colOff>
      <xdr:row>89</xdr:row>
      <xdr:rowOff>140968</xdr:rowOff>
    </xdr:to>
    <xdr:graphicFrame macro="">
      <xdr:nvGraphicFramePr>
        <xdr:cNvPr id="6" name="Chart 5" title="Stakeholder Engagment">
          <a:extLst>
            <a:ext uri="{FF2B5EF4-FFF2-40B4-BE49-F238E27FC236}">
              <a16:creationId xmlns:a16="http://schemas.microsoft.com/office/drawing/2014/main" id="{9D05C1EC-5DE8-4D5E-9ADB-08BB0D99BB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331259</xdr:colOff>
      <xdr:row>91</xdr:row>
      <xdr:rowOff>120651</xdr:rowOff>
    </xdr:from>
    <xdr:to>
      <xdr:col>9</xdr:col>
      <xdr:colOff>240242</xdr:colOff>
      <xdr:row>120</xdr:row>
      <xdr:rowOff>82551</xdr:rowOff>
    </xdr:to>
    <xdr:graphicFrame macro="">
      <xdr:nvGraphicFramePr>
        <xdr:cNvPr id="7" name="Chart 6" title="Well Rounded">
          <a:extLst>
            <a:ext uri="{FF2B5EF4-FFF2-40B4-BE49-F238E27FC236}">
              <a16:creationId xmlns:a16="http://schemas.microsoft.com/office/drawing/2014/main" id="{39DB6619-BC25-43C0-9219-E521F52790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330201</xdr:colOff>
      <xdr:row>121</xdr:row>
      <xdr:rowOff>4235</xdr:rowOff>
    </xdr:from>
    <xdr:to>
      <xdr:col>9</xdr:col>
      <xdr:colOff>239184</xdr:colOff>
      <xdr:row>137</xdr:row>
      <xdr:rowOff>148167</xdr:rowOff>
    </xdr:to>
    <xdr:graphicFrame macro="">
      <xdr:nvGraphicFramePr>
        <xdr:cNvPr id="9" name="Chart 8" title="Inclusive Policy &amp; Practices">
          <a:extLst>
            <a:ext uri="{FF2B5EF4-FFF2-40B4-BE49-F238E27FC236}">
              <a16:creationId xmlns:a16="http://schemas.microsoft.com/office/drawing/2014/main" id="{78BED686-5342-4419-BD51-5FE81A83B2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0.89251</cdr:x>
      <cdr:y>0.73887</cdr:y>
    </cdr:from>
    <cdr:to>
      <cdr:x>1</cdr:x>
      <cdr:y>0.87822</cdr:y>
    </cdr:to>
    <cdr:sp macro="" textlink="Worksheet2!$F$12">
      <cdr:nvSpPr>
        <cdr:cNvPr id="3" name="TextBox 2"/>
        <cdr:cNvSpPr txBox="1"/>
      </cdr:nvSpPr>
      <cdr:spPr>
        <a:xfrm xmlns:a="http://schemas.openxmlformats.org/drawingml/2006/main">
          <a:off x="4815418" y="2702492"/>
          <a:ext cx="579965" cy="5096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15505F3F-98CC-4C45-8A9E-68E197790856}" type="TxLink">
            <a:rPr lang="en-US" sz="800" b="1" i="0" u="none" strike="noStrike">
              <a:solidFill>
                <a:srgbClr val="00B0F0"/>
              </a:solidFill>
              <a:latin typeface="Calibri"/>
              <a:cs typeface="Calibri"/>
            </a:rPr>
            <a:pPr algn="ctr"/>
            <a:t>#N/A</a:t>
          </a:fld>
          <a:endParaRPr lang="en-US" sz="800" b="1">
            <a:solidFill>
              <a:srgbClr val="00B0F0"/>
            </a:solidFill>
          </a:endParaRPr>
        </a:p>
      </cdr:txBody>
    </cdr:sp>
  </cdr:relSizeAnchor>
  <cdr:relSizeAnchor xmlns:cdr="http://schemas.openxmlformats.org/drawingml/2006/chartDrawing">
    <cdr:from>
      <cdr:x>0.89634</cdr:x>
      <cdr:y>0.34662</cdr:y>
    </cdr:from>
    <cdr:to>
      <cdr:x>1</cdr:x>
      <cdr:y>0.49642</cdr:y>
    </cdr:to>
    <cdr:sp macro="" textlink="Worksheet2!$C$12">
      <cdr:nvSpPr>
        <cdr:cNvPr id="4" name="TextBox 3"/>
        <cdr:cNvSpPr txBox="1"/>
      </cdr:nvSpPr>
      <cdr:spPr>
        <a:xfrm xmlns:a="http://schemas.openxmlformats.org/drawingml/2006/main">
          <a:off x="4866454" y="1267810"/>
          <a:ext cx="562796" cy="5479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9559C248-379E-4367-978F-D14562E0F893}" type="TxLink">
            <a:rPr lang="en-US" sz="800" b="1" i="0" u="none" strike="noStrike">
              <a:solidFill>
                <a:srgbClr val="00B0F0"/>
              </a:solidFill>
              <a:latin typeface="Calibri"/>
              <a:cs typeface="Calibri"/>
            </a:rPr>
            <a:pPr algn="ctr"/>
            <a:t>#N/A</a:t>
          </a:fld>
          <a:endParaRPr lang="en-US" sz="800" b="1">
            <a:solidFill>
              <a:srgbClr val="00B0F0"/>
            </a:solidFill>
          </a:endParaRPr>
        </a:p>
      </cdr:txBody>
    </cdr:sp>
  </cdr:relSizeAnchor>
  <cdr:relSizeAnchor xmlns:cdr="http://schemas.openxmlformats.org/drawingml/2006/chartDrawing">
    <cdr:from>
      <cdr:x>0.89712</cdr:x>
      <cdr:y>0.47713</cdr:y>
    </cdr:from>
    <cdr:to>
      <cdr:x>1</cdr:x>
      <cdr:y>0.63291</cdr:y>
    </cdr:to>
    <cdr:sp macro="" textlink="Worksheet2!$D$12">
      <cdr:nvSpPr>
        <cdr:cNvPr id="5" name="TextBox 4"/>
        <cdr:cNvSpPr txBox="1"/>
      </cdr:nvSpPr>
      <cdr:spPr>
        <a:xfrm xmlns:a="http://schemas.openxmlformats.org/drawingml/2006/main">
          <a:off x="4870689" y="1745160"/>
          <a:ext cx="558561" cy="5697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276C06BE-280F-4C60-85C1-077055056A10}" type="TxLink">
            <a:rPr lang="en-US" sz="800" b="0" i="0" u="none" strike="noStrike">
              <a:solidFill>
                <a:srgbClr val="00B0F0"/>
              </a:solidFill>
              <a:latin typeface="Calibri"/>
              <a:cs typeface="Calibri"/>
            </a:rPr>
            <a:pPr algn="ctr"/>
            <a:t>#N/A</a:t>
          </a:fld>
          <a:endParaRPr lang="en-US" sz="800" b="0">
            <a:solidFill>
              <a:srgbClr val="00B0F0"/>
            </a:solidFill>
          </a:endParaRPr>
        </a:p>
      </cdr:txBody>
    </cdr:sp>
  </cdr:relSizeAnchor>
  <cdr:relSizeAnchor xmlns:cdr="http://schemas.openxmlformats.org/drawingml/2006/chartDrawing">
    <cdr:from>
      <cdr:x>0.89634</cdr:x>
      <cdr:y>0.60614</cdr:y>
    </cdr:from>
    <cdr:to>
      <cdr:x>1</cdr:x>
      <cdr:y>0.75595</cdr:y>
    </cdr:to>
    <cdr:sp macro="" textlink="Worksheet2!$E$12">
      <cdr:nvSpPr>
        <cdr:cNvPr id="6" name="TextBox 5"/>
        <cdr:cNvSpPr txBox="1"/>
      </cdr:nvSpPr>
      <cdr:spPr>
        <a:xfrm xmlns:a="http://schemas.openxmlformats.org/drawingml/2006/main">
          <a:off x="4866454" y="2217024"/>
          <a:ext cx="562796" cy="5479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30232ADA-33C4-4147-9200-296109802D8F}" type="TxLink">
            <a:rPr lang="en-US" sz="800" b="1" i="0" u="none" strike="noStrike">
              <a:solidFill>
                <a:srgbClr val="00B0F0"/>
              </a:solidFill>
              <a:latin typeface="Calibri"/>
              <a:cs typeface="Calibri"/>
            </a:rPr>
            <a:pPr algn="ctr"/>
            <a:t>#N/A</a:t>
          </a:fld>
          <a:endParaRPr lang="en-US" sz="800" b="1">
            <a:solidFill>
              <a:srgbClr val="00B0F0"/>
            </a:solidFill>
          </a:endParaRPr>
        </a:p>
      </cdr:txBody>
    </cdr:sp>
  </cdr:relSizeAnchor>
  <cdr:relSizeAnchor xmlns:cdr="http://schemas.openxmlformats.org/drawingml/2006/chartDrawing">
    <cdr:from>
      <cdr:x>0.89074</cdr:x>
      <cdr:y>0.8724</cdr:y>
    </cdr:from>
    <cdr:to>
      <cdr:x>1</cdr:x>
      <cdr:y>0.99219</cdr:y>
    </cdr:to>
    <cdr:sp macro="" textlink="Worksheet2!$G$12">
      <cdr:nvSpPr>
        <cdr:cNvPr id="7" name="TextBox 6"/>
        <cdr:cNvSpPr txBox="1"/>
      </cdr:nvSpPr>
      <cdr:spPr>
        <a:xfrm xmlns:a="http://schemas.openxmlformats.org/drawingml/2006/main">
          <a:off x="4805892" y="3190891"/>
          <a:ext cx="589491" cy="4381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880B0513-DDB5-4999-9735-4238A2082D59}" type="TxLink">
            <a:rPr lang="en-US" sz="800" b="1" i="0" u="none" strike="noStrike">
              <a:solidFill>
                <a:srgbClr val="00B0F0"/>
              </a:solidFill>
              <a:latin typeface="Calibri"/>
              <a:cs typeface="Calibri"/>
            </a:rPr>
            <a:pPr algn="ctr"/>
            <a:t>#N/A</a:t>
          </a:fld>
          <a:endParaRPr lang="en-US" sz="800" b="1">
            <a:solidFill>
              <a:srgbClr val="00B0F0"/>
            </a:solidFill>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143933</xdr:colOff>
      <xdr:row>8</xdr:row>
      <xdr:rowOff>83608</xdr:rowOff>
    </xdr:from>
    <xdr:to>
      <xdr:col>9</xdr:col>
      <xdr:colOff>372533</xdr:colOff>
      <xdr:row>22</xdr:row>
      <xdr:rowOff>26458</xdr:rowOff>
    </xdr:to>
    <xdr:graphicFrame macro="">
      <xdr:nvGraphicFramePr>
        <xdr:cNvPr id="2" name="Chart 1" title="Leadership">
          <a:extLst>
            <a:ext uri="{FF2B5EF4-FFF2-40B4-BE49-F238E27FC236}">
              <a16:creationId xmlns:a16="http://schemas.microsoft.com/office/drawing/2014/main" id="{808260DD-9893-4BB3-8C28-4A8BB09231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135467</xdr:colOff>
      <xdr:row>23</xdr:row>
      <xdr:rowOff>101600</xdr:rowOff>
    </xdr:from>
    <xdr:to>
      <xdr:col>9</xdr:col>
      <xdr:colOff>402167</xdr:colOff>
      <xdr:row>37</xdr:row>
      <xdr:rowOff>44450</xdr:rowOff>
    </xdr:to>
    <xdr:graphicFrame macro="">
      <xdr:nvGraphicFramePr>
        <xdr:cNvPr id="4" name="Chart 3" title="Talent Development">
          <a:extLst>
            <a:ext uri="{FF2B5EF4-FFF2-40B4-BE49-F238E27FC236}">
              <a16:creationId xmlns:a16="http://schemas.microsoft.com/office/drawing/2014/main" id="{2FC11320-1736-43F9-9395-CBBFE2135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110067</xdr:colOff>
      <xdr:row>47</xdr:row>
      <xdr:rowOff>4234</xdr:rowOff>
    </xdr:from>
    <xdr:to>
      <xdr:col>9</xdr:col>
      <xdr:colOff>397933</xdr:colOff>
      <xdr:row>60</xdr:row>
      <xdr:rowOff>137584</xdr:rowOff>
    </xdr:to>
    <xdr:graphicFrame macro="">
      <xdr:nvGraphicFramePr>
        <xdr:cNvPr id="5" name="Chart 4" title="Stakeholder Engagment">
          <a:extLst>
            <a:ext uri="{FF2B5EF4-FFF2-40B4-BE49-F238E27FC236}">
              <a16:creationId xmlns:a16="http://schemas.microsoft.com/office/drawing/2014/main" id="{7253231B-0863-49A2-BDA9-84C644118C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105833</xdr:colOff>
      <xdr:row>62</xdr:row>
      <xdr:rowOff>56092</xdr:rowOff>
    </xdr:from>
    <xdr:to>
      <xdr:col>9</xdr:col>
      <xdr:colOff>414867</xdr:colOff>
      <xdr:row>76</xdr:row>
      <xdr:rowOff>7409</xdr:rowOff>
    </xdr:to>
    <xdr:graphicFrame macro="">
      <xdr:nvGraphicFramePr>
        <xdr:cNvPr id="6" name="Chart 5" title="Well-Rounded">
          <a:extLst>
            <a:ext uri="{FF2B5EF4-FFF2-40B4-BE49-F238E27FC236}">
              <a16:creationId xmlns:a16="http://schemas.microsoft.com/office/drawing/2014/main" id="{5CE7A631-1308-4ED3-819A-17065FE11E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93134</xdr:colOff>
      <xdr:row>77</xdr:row>
      <xdr:rowOff>104775</xdr:rowOff>
    </xdr:from>
    <xdr:to>
      <xdr:col>9</xdr:col>
      <xdr:colOff>444500</xdr:colOff>
      <xdr:row>91</xdr:row>
      <xdr:rowOff>47625</xdr:rowOff>
    </xdr:to>
    <xdr:graphicFrame macro="">
      <xdr:nvGraphicFramePr>
        <xdr:cNvPr id="7" name="Chart 6" title="Inclusive Policy &amp; Practices">
          <a:extLst>
            <a:ext uri="{FF2B5EF4-FFF2-40B4-BE49-F238E27FC236}">
              <a16:creationId xmlns:a16="http://schemas.microsoft.com/office/drawing/2014/main" id="{A5E8D57B-3E09-487B-BF65-F2DC90144D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67733</xdr:colOff>
      <xdr:row>93</xdr:row>
      <xdr:rowOff>57150</xdr:rowOff>
    </xdr:from>
    <xdr:to>
      <xdr:col>9</xdr:col>
      <xdr:colOff>465667</xdr:colOff>
      <xdr:row>104</xdr:row>
      <xdr:rowOff>157903</xdr:rowOff>
    </xdr:to>
    <xdr:graphicFrame macro="">
      <xdr:nvGraphicFramePr>
        <xdr:cNvPr id="8" name="Chart 7" title="1.1 Guiding District Vision">
          <a:extLst>
            <a:ext uri="{FF2B5EF4-FFF2-40B4-BE49-F238E27FC236}">
              <a16:creationId xmlns:a16="http://schemas.microsoft.com/office/drawing/2014/main" id="{041F0766-64B9-4ADF-9ECC-6149850734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71967</xdr:colOff>
      <xdr:row>104</xdr:row>
      <xdr:rowOff>160866</xdr:rowOff>
    </xdr:from>
    <xdr:to>
      <xdr:col>9</xdr:col>
      <xdr:colOff>469901</xdr:colOff>
      <xdr:row>116</xdr:row>
      <xdr:rowOff>79586</xdr:rowOff>
    </xdr:to>
    <xdr:graphicFrame macro="">
      <xdr:nvGraphicFramePr>
        <xdr:cNvPr id="18" name="Chart 17" title="1.2 Using Data">
          <a:extLst>
            <a:ext uri="{FF2B5EF4-FFF2-40B4-BE49-F238E27FC236}">
              <a16:creationId xmlns:a16="http://schemas.microsoft.com/office/drawing/2014/main" id="{940876D2-B48D-4406-9534-C2F41E01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76200</xdr:colOff>
      <xdr:row>116</xdr:row>
      <xdr:rowOff>76200</xdr:rowOff>
    </xdr:from>
    <xdr:to>
      <xdr:col>9</xdr:col>
      <xdr:colOff>474134</xdr:colOff>
      <xdr:row>127</xdr:row>
      <xdr:rowOff>176954</xdr:rowOff>
    </xdr:to>
    <xdr:graphicFrame macro="">
      <xdr:nvGraphicFramePr>
        <xdr:cNvPr id="20" name="Chart 19" title="1.3 Routines">
          <a:extLst>
            <a:ext uri="{FF2B5EF4-FFF2-40B4-BE49-F238E27FC236}">
              <a16:creationId xmlns:a16="http://schemas.microsoft.com/office/drawing/2014/main" id="{565F5B52-5AD6-4082-9716-0B04F30820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76200</xdr:colOff>
      <xdr:row>127</xdr:row>
      <xdr:rowOff>177800</xdr:rowOff>
    </xdr:from>
    <xdr:to>
      <xdr:col>9</xdr:col>
      <xdr:colOff>474134</xdr:colOff>
      <xdr:row>139</xdr:row>
      <xdr:rowOff>96520</xdr:rowOff>
    </xdr:to>
    <xdr:graphicFrame macro="">
      <xdr:nvGraphicFramePr>
        <xdr:cNvPr id="22" name="Chart 21" title="1.4 Distributed Leadership">
          <a:extLst>
            <a:ext uri="{FF2B5EF4-FFF2-40B4-BE49-F238E27FC236}">
              <a16:creationId xmlns:a16="http://schemas.microsoft.com/office/drawing/2014/main" id="{EF6AFD17-CBEB-4E11-B7E6-4EE18AE668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80433</xdr:colOff>
      <xdr:row>140</xdr:row>
      <xdr:rowOff>84666</xdr:rowOff>
    </xdr:from>
    <xdr:to>
      <xdr:col>9</xdr:col>
      <xdr:colOff>474133</xdr:colOff>
      <xdr:row>154</xdr:row>
      <xdr:rowOff>35983</xdr:rowOff>
    </xdr:to>
    <xdr:graphicFrame macro="">
      <xdr:nvGraphicFramePr>
        <xdr:cNvPr id="24" name="Chart 23" title="2.1 Staff Growth">
          <a:extLst>
            <a:ext uri="{FF2B5EF4-FFF2-40B4-BE49-F238E27FC236}">
              <a16:creationId xmlns:a16="http://schemas.microsoft.com/office/drawing/2014/main" id="{D0B24D3A-3715-41F5-B703-1ED6EB93E1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76200</xdr:colOff>
      <xdr:row>154</xdr:row>
      <xdr:rowOff>71967</xdr:rowOff>
    </xdr:from>
    <xdr:to>
      <xdr:col>9</xdr:col>
      <xdr:colOff>469900</xdr:colOff>
      <xdr:row>168</xdr:row>
      <xdr:rowOff>23283</xdr:rowOff>
    </xdr:to>
    <xdr:graphicFrame macro="">
      <xdr:nvGraphicFramePr>
        <xdr:cNvPr id="26" name="Chart 25" title="2.2 Professional Learning">
          <a:extLst>
            <a:ext uri="{FF2B5EF4-FFF2-40B4-BE49-F238E27FC236}">
              <a16:creationId xmlns:a16="http://schemas.microsoft.com/office/drawing/2014/main" id="{E7482467-0017-4D92-AA14-BCA63641A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88899</xdr:colOff>
      <xdr:row>168</xdr:row>
      <xdr:rowOff>76200</xdr:rowOff>
    </xdr:from>
    <xdr:to>
      <xdr:col>9</xdr:col>
      <xdr:colOff>482599</xdr:colOff>
      <xdr:row>182</xdr:row>
      <xdr:rowOff>27516</xdr:rowOff>
    </xdr:to>
    <xdr:graphicFrame macro="">
      <xdr:nvGraphicFramePr>
        <xdr:cNvPr id="28" name="Chart 27" title="2.3 Evaluation Process">
          <a:extLst>
            <a:ext uri="{FF2B5EF4-FFF2-40B4-BE49-F238E27FC236}">
              <a16:creationId xmlns:a16="http://schemas.microsoft.com/office/drawing/2014/main" id="{94532798-5AF2-4024-8144-7E5205DC59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101600</xdr:colOff>
      <xdr:row>187</xdr:row>
      <xdr:rowOff>0</xdr:rowOff>
    </xdr:from>
    <xdr:to>
      <xdr:col>9</xdr:col>
      <xdr:colOff>499534</xdr:colOff>
      <xdr:row>198</xdr:row>
      <xdr:rowOff>75353</xdr:rowOff>
    </xdr:to>
    <xdr:graphicFrame macro="">
      <xdr:nvGraphicFramePr>
        <xdr:cNvPr id="32" name="Chart 31" title="3.2 Communication">
          <a:extLst>
            <a:ext uri="{FF2B5EF4-FFF2-40B4-BE49-F238E27FC236}">
              <a16:creationId xmlns:a16="http://schemas.microsoft.com/office/drawing/2014/main" id="{3F7F1BF5-3E17-49B3-8C50-5A17A23A79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110066</xdr:colOff>
      <xdr:row>198</xdr:row>
      <xdr:rowOff>84666</xdr:rowOff>
    </xdr:from>
    <xdr:to>
      <xdr:col>9</xdr:col>
      <xdr:colOff>508000</xdr:colOff>
      <xdr:row>210</xdr:row>
      <xdr:rowOff>3386</xdr:rowOff>
    </xdr:to>
    <xdr:graphicFrame macro="">
      <xdr:nvGraphicFramePr>
        <xdr:cNvPr id="34" name="Chart 33" title="3.3 Review">
          <a:extLst>
            <a:ext uri="{FF2B5EF4-FFF2-40B4-BE49-F238E27FC236}">
              <a16:creationId xmlns:a16="http://schemas.microsoft.com/office/drawing/2014/main" id="{263B3B68-2338-432B-B1E5-FA5B9E28C1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110067</xdr:colOff>
      <xdr:row>210</xdr:row>
      <xdr:rowOff>12700</xdr:rowOff>
    </xdr:from>
    <xdr:to>
      <xdr:col>9</xdr:col>
      <xdr:colOff>508001</xdr:colOff>
      <xdr:row>221</xdr:row>
      <xdr:rowOff>113453</xdr:rowOff>
    </xdr:to>
    <xdr:graphicFrame macro="">
      <xdr:nvGraphicFramePr>
        <xdr:cNvPr id="36" name="Chart 35" title="3.4 Tribal Consultation">
          <a:extLst>
            <a:ext uri="{FF2B5EF4-FFF2-40B4-BE49-F238E27FC236}">
              <a16:creationId xmlns:a16="http://schemas.microsoft.com/office/drawing/2014/main" id="{E8CF0C82-2E84-41C2-9431-A0F071FDB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118533</xdr:colOff>
      <xdr:row>222</xdr:row>
      <xdr:rowOff>46566</xdr:rowOff>
    </xdr:from>
    <xdr:to>
      <xdr:col>9</xdr:col>
      <xdr:colOff>512233</xdr:colOff>
      <xdr:row>235</xdr:row>
      <xdr:rowOff>179916</xdr:rowOff>
    </xdr:to>
    <xdr:graphicFrame macro="">
      <xdr:nvGraphicFramePr>
        <xdr:cNvPr id="38" name="Chart 37" title="4.1 STudent-Centered">
          <a:extLst>
            <a:ext uri="{FF2B5EF4-FFF2-40B4-BE49-F238E27FC236}">
              <a16:creationId xmlns:a16="http://schemas.microsoft.com/office/drawing/2014/main" id="{A407504F-8144-4694-AA3E-C82A58A21F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114300</xdr:colOff>
      <xdr:row>236</xdr:row>
      <xdr:rowOff>38100</xdr:rowOff>
    </xdr:from>
    <xdr:to>
      <xdr:col>9</xdr:col>
      <xdr:colOff>508000</xdr:colOff>
      <xdr:row>249</xdr:row>
      <xdr:rowOff>171450</xdr:rowOff>
    </xdr:to>
    <xdr:graphicFrame macro="">
      <xdr:nvGraphicFramePr>
        <xdr:cNvPr id="40" name="Chart 39" title="4.2 Materials">
          <a:extLst>
            <a:ext uri="{FF2B5EF4-FFF2-40B4-BE49-F238E27FC236}">
              <a16:creationId xmlns:a16="http://schemas.microsoft.com/office/drawing/2014/main" id="{0FD3E2E0-099C-46BF-A1FD-ECAE811FEF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114300</xdr:colOff>
      <xdr:row>250</xdr:row>
      <xdr:rowOff>46567</xdr:rowOff>
    </xdr:from>
    <xdr:to>
      <xdr:col>9</xdr:col>
      <xdr:colOff>508000</xdr:colOff>
      <xdr:row>263</xdr:row>
      <xdr:rowOff>179916</xdr:rowOff>
    </xdr:to>
    <xdr:graphicFrame macro="">
      <xdr:nvGraphicFramePr>
        <xdr:cNvPr id="41" name="Chart 40" title="4.3 Cultivate ">
          <a:extLst>
            <a:ext uri="{FF2B5EF4-FFF2-40B4-BE49-F238E27FC236}">
              <a16:creationId xmlns:a16="http://schemas.microsoft.com/office/drawing/2014/main" id="{2B0A9611-34D9-47AC-9D71-0D4D5FA75C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118533</xdr:colOff>
      <xdr:row>269</xdr:row>
      <xdr:rowOff>29634</xdr:rowOff>
    </xdr:from>
    <xdr:to>
      <xdr:col>9</xdr:col>
      <xdr:colOff>516467</xdr:colOff>
      <xdr:row>280</xdr:row>
      <xdr:rowOff>130388</xdr:rowOff>
    </xdr:to>
    <xdr:graphicFrame macro="">
      <xdr:nvGraphicFramePr>
        <xdr:cNvPr id="43" name="Chart 42" title="4.4 Data Informed">
          <a:extLst>
            <a:ext uri="{FF2B5EF4-FFF2-40B4-BE49-F238E27FC236}">
              <a16:creationId xmlns:a16="http://schemas.microsoft.com/office/drawing/2014/main" id="{2973BEAE-554B-4BF0-9566-706953D10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114301</xdr:colOff>
      <xdr:row>280</xdr:row>
      <xdr:rowOff>139701</xdr:rowOff>
    </xdr:from>
    <xdr:to>
      <xdr:col>9</xdr:col>
      <xdr:colOff>512235</xdr:colOff>
      <xdr:row>292</xdr:row>
      <xdr:rowOff>58421</xdr:rowOff>
    </xdr:to>
    <xdr:graphicFrame macro="">
      <xdr:nvGraphicFramePr>
        <xdr:cNvPr id="45" name="Chart 44" title="MTSS">
          <a:extLst>
            <a:ext uri="{FF2B5EF4-FFF2-40B4-BE49-F238E27FC236}">
              <a16:creationId xmlns:a16="http://schemas.microsoft.com/office/drawing/2014/main" id="{BF901EC9-0316-4E85-9E78-B4729158F9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110067</xdr:colOff>
      <xdr:row>292</xdr:row>
      <xdr:rowOff>55034</xdr:rowOff>
    </xdr:from>
    <xdr:to>
      <xdr:col>9</xdr:col>
      <xdr:colOff>508001</xdr:colOff>
      <xdr:row>303</xdr:row>
      <xdr:rowOff>155787</xdr:rowOff>
    </xdr:to>
    <xdr:graphicFrame macro="">
      <xdr:nvGraphicFramePr>
        <xdr:cNvPr id="47" name="Chart 46" title="5.1 Equality">
          <a:extLst>
            <a:ext uri="{FF2B5EF4-FFF2-40B4-BE49-F238E27FC236}">
              <a16:creationId xmlns:a16="http://schemas.microsoft.com/office/drawing/2014/main" id="{75E41868-0F5D-4DFA-BADC-3D660D40F0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110066</xdr:colOff>
      <xdr:row>303</xdr:row>
      <xdr:rowOff>156633</xdr:rowOff>
    </xdr:from>
    <xdr:to>
      <xdr:col>9</xdr:col>
      <xdr:colOff>508000</xdr:colOff>
      <xdr:row>315</xdr:row>
      <xdr:rowOff>75353</xdr:rowOff>
    </xdr:to>
    <xdr:graphicFrame macro="">
      <xdr:nvGraphicFramePr>
        <xdr:cNvPr id="49" name="Chart 48" title="5.2 Barriers">
          <a:extLst>
            <a:ext uri="{FF2B5EF4-FFF2-40B4-BE49-F238E27FC236}">
              <a16:creationId xmlns:a16="http://schemas.microsoft.com/office/drawing/2014/main" id="{0B214AD1-E6CD-4DC7-8B76-C1A968E1AF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abSelected="1" workbookViewId="0">
      <pane ySplit="1" topLeftCell="A2" activePane="bottomLeft" state="frozen"/>
      <selection pane="bottomLeft" activeCell="A3" sqref="A3"/>
    </sheetView>
  </sheetViews>
  <sheetFormatPr defaultRowHeight="15" x14ac:dyDescent="0.25"/>
  <cols>
    <col min="1" max="1" width="20.28515625" style="1" customWidth="1"/>
    <col min="2" max="2" width="11.140625" style="1" bestFit="1" customWidth="1"/>
    <col min="3" max="6" width="23" style="2" bestFit="1" customWidth="1"/>
    <col min="7" max="9" width="23" style="3" bestFit="1" customWidth="1"/>
    <col min="10" max="10" width="27.140625" style="4" customWidth="1"/>
    <col min="11" max="11" width="24.85546875" style="4" customWidth="1"/>
    <col min="12" max="12" width="23" style="4" bestFit="1" customWidth="1"/>
    <col min="13" max="13" width="28.7109375" style="5" customWidth="1"/>
    <col min="14" max="14" width="24.5703125" style="5" customWidth="1"/>
    <col min="15" max="16" width="23" style="5" bestFit="1" customWidth="1"/>
    <col min="17" max="17" width="23.7109375" style="5" customWidth="1"/>
    <col min="18" max="18" width="23" style="6" bestFit="1" customWidth="1"/>
    <col min="19" max="19" width="25.85546875" style="6" customWidth="1"/>
  </cols>
  <sheetData>
    <row r="1" spans="1:19" s="9" customFormat="1" ht="45" x14ac:dyDescent="0.25">
      <c r="A1" s="8" t="s">
        <v>35</v>
      </c>
      <c r="B1" s="8" t="s">
        <v>6</v>
      </c>
      <c r="C1" s="10" t="s">
        <v>41</v>
      </c>
      <c r="D1" s="10" t="s">
        <v>30</v>
      </c>
      <c r="E1" s="10" t="s">
        <v>31</v>
      </c>
      <c r="F1" s="10" t="s">
        <v>0</v>
      </c>
      <c r="G1" s="11" t="s">
        <v>1</v>
      </c>
      <c r="H1" s="11" t="s">
        <v>2</v>
      </c>
      <c r="I1" s="11" t="s">
        <v>3</v>
      </c>
      <c r="J1" s="12" t="s">
        <v>34</v>
      </c>
      <c r="K1" s="12" t="s">
        <v>32</v>
      </c>
      <c r="L1" s="12" t="s">
        <v>33</v>
      </c>
      <c r="M1" s="13" t="s">
        <v>28</v>
      </c>
      <c r="N1" s="13" t="s">
        <v>29</v>
      </c>
      <c r="O1" s="13" t="s">
        <v>4</v>
      </c>
      <c r="P1" s="13" t="s">
        <v>5</v>
      </c>
      <c r="Q1" s="13" t="s">
        <v>25</v>
      </c>
      <c r="R1" s="14" t="s">
        <v>26</v>
      </c>
      <c r="S1" s="14" t="s">
        <v>27</v>
      </c>
    </row>
    <row r="2" spans="1:19" x14ac:dyDescent="0.25">
      <c r="B2" s="7"/>
      <c r="C2" s="15" t="s">
        <v>10</v>
      </c>
      <c r="D2" s="15" t="s">
        <v>10</v>
      </c>
      <c r="E2" s="15" t="s">
        <v>10</v>
      </c>
      <c r="F2" s="15" t="s">
        <v>10</v>
      </c>
      <c r="G2" s="16" t="s">
        <v>10</v>
      </c>
      <c r="H2" s="16" t="s">
        <v>10</v>
      </c>
      <c r="I2" s="16" t="s">
        <v>10</v>
      </c>
      <c r="J2" s="17" t="s">
        <v>10</v>
      </c>
      <c r="K2" s="17" t="s">
        <v>10</v>
      </c>
      <c r="L2" s="17" t="s">
        <v>10</v>
      </c>
      <c r="M2" s="18" t="s">
        <v>10</v>
      </c>
      <c r="N2" s="18" t="s">
        <v>10</v>
      </c>
      <c r="O2" s="18" t="s">
        <v>10</v>
      </c>
      <c r="P2" s="18" t="s">
        <v>10</v>
      </c>
      <c r="Q2" s="18" t="s">
        <v>10</v>
      </c>
      <c r="R2" s="19" t="s">
        <v>10</v>
      </c>
      <c r="S2" s="19" t="s">
        <v>10</v>
      </c>
    </row>
    <row r="3" spans="1:19" x14ac:dyDescent="0.25">
      <c r="B3" s="7"/>
      <c r="C3" s="15" t="s">
        <v>10</v>
      </c>
      <c r="D3" s="15" t="s">
        <v>10</v>
      </c>
      <c r="E3" s="15" t="s">
        <v>10</v>
      </c>
      <c r="F3" s="15" t="s">
        <v>10</v>
      </c>
      <c r="G3" s="16" t="s">
        <v>10</v>
      </c>
      <c r="H3" s="16" t="s">
        <v>10</v>
      </c>
      <c r="I3" s="16" t="s">
        <v>10</v>
      </c>
      <c r="J3" s="17" t="s">
        <v>10</v>
      </c>
      <c r="K3" s="17" t="s">
        <v>10</v>
      </c>
      <c r="L3" s="17" t="s">
        <v>10</v>
      </c>
      <c r="M3" s="18" t="s">
        <v>10</v>
      </c>
      <c r="N3" s="18" t="s">
        <v>10</v>
      </c>
      <c r="O3" s="18" t="s">
        <v>10</v>
      </c>
      <c r="P3" s="18" t="s">
        <v>10</v>
      </c>
      <c r="Q3" s="18" t="s">
        <v>10</v>
      </c>
      <c r="R3" s="19" t="s">
        <v>10</v>
      </c>
      <c r="S3" s="19" t="s">
        <v>10</v>
      </c>
    </row>
    <row r="4" spans="1:19" x14ac:dyDescent="0.25">
      <c r="B4" s="7"/>
      <c r="C4" s="15" t="s">
        <v>10</v>
      </c>
      <c r="D4" s="15" t="s">
        <v>10</v>
      </c>
      <c r="E4" s="15" t="s">
        <v>10</v>
      </c>
      <c r="F4" s="15" t="s">
        <v>10</v>
      </c>
      <c r="G4" s="16" t="s">
        <v>10</v>
      </c>
      <c r="H4" s="16" t="s">
        <v>10</v>
      </c>
      <c r="I4" s="16" t="s">
        <v>10</v>
      </c>
      <c r="J4" s="17" t="s">
        <v>10</v>
      </c>
      <c r="K4" s="17" t="s">
        <v>10</v>
      </c>
      <c r="L4" s="17" t="s">
        <v>10</v>
      </c>
      <c r="M4" s="18" t="s">
        <v>10</v>
      </c>
      <c r="N4" s="18" t="s">
        <v>10</v>
      </c>
      <c r="O4" s="18" t="s">
        <v>10</v>
      </c>
      <c r="P4" s="18" t="s">
        <v>10</v>
      </c>
      <c r="Q4" s="18" t="s">
        <v>10</v>
      </c>
      <c r="R4" s="19" t="s">
        <v>10</v>
      </c>
      <c r="S4" s="19" t="s">
        <v>10</v>
      </c>
    </row>
    <row r="5" spans="1:19" x14ac:dyDescent="0.25">
      <c r="B5" s="7"/>
      <c r="C5" s="15" t="s">
        <v>10</v>
      </c>
      <c r="D5" s="15" t="s">
        <v>10</v>
      </c>
      <c r="E5" s="15" t="s">
        <v>10</v>
      </c>
      <c r="F5" s="15" t="s">
        <v>10</v>
      </c>
      <c r="G5" s="16" t="s">
        <v>10</v>
      </c>
      <c r="H5" s="16" t="s">
        <v>10</v>
      </c>
      <c r="I5" s="16" t="s">
        <v>10</v>
      </c>
      <c r="J5" s="17" t="s">
        <v>10</v>
      </c>
      <c r="K5" s="17" t="s">
        <v>10</v>
      </c>
      <c r="L5" s="17" t="s">
        <v>10</v>
      </c>
      <c r="M5" s="18" t="s">
        <v>10</v>
      </c>
      <c r="N5" s="18" t="s">
        <v>10</v>
      </c>
      <c r="O5" s="18" t="s">
        <v>10</v>
      </c>
      <c r="P5" s="18" t="s">
        <v>10</v>
      </c>
      <c r="Q5" s="18" t="s">
        <v>10</v>
      </c>
      <c r="R5" s="19" t="s">
        <v>10</v>
      </c>
      <c r="S5" s="19" t="s">
        <v>10</v>
      </c>
    </row>
    <row r="6" spans="1:19" x14ac:dyDescent="0.25">
      <c r="B6" s="7"/>
      <c r="C6" s="15" t="s">
        <v>10</v>
      </c>
      <c r="D6" s="15" t="s">
        <v>10</v>
      </c>
      <c r="E6" s="15" t="s">
        <v>10</v>
      </c>
      <c r="F6" s="15" t="s">
        <v>10</v>
      </c>
      <c r="G6" s="16" t="s">
        <v>10</v>
      </c>
      <c r="H6" s="16" t="s">
        <v>10</v>
      </c>
      <c r="I6" s="16" t="s">
        <v>10</v>
      </c>
      <c r="J6" s="17" t="s">
        <v>10</v>
      </c>
      <c r="K6" s="17" t="s">
        <v>10</v>
      </c>
      <c r="L6" s="17" t="s">
        <v>10</v>
      </c>
      <c r="M6" s="18" t="s">
        <v>10</v>
      </c>
      <c r="N6" s="18" t="s">
        <v>10</v>
      </c>
      <c r="O6" s="18" t="s">
        <v>10</v>
      </c>
      <c r="P6" s="18" t="s">
        <v>10</v>
      </c>
      <c r="Q6" s="18" t="s">
        <v>10</v>
      </c>
      <c r="R6" s="19" t="s">
        <v>10</v>
      </c>
      <c r="S6" s="19" t="s">
        <v>10</v>
      </c>
    </row>
    <row r="7" spans="1:19" x14ac:dyDescent="0.25">
      <c r="B7" s="7"/>
      <c r="C7" s="15" t="s">
        <v>10</v>
      </c>
      <c r="D7" s="15" t="s">
        <v>10</v>
      </c>
      <c r="E7" s="15" t="s">
        <v>10</v>
      </c>
      <c r="F7" s="15" t="s">
        <v>10</v>
      </c>
      <c r="G7" s="16" t="s">
        <v>10</v>
      </c>
      <c r="H7" s="16" t="s">
        <v>10</v>
      </c>
      <c r="I7" s="16" t="s">
        <v>10</v>
      </c>
      <c r="J7" s="17" t="s">
        <v>10</v>
      </c>
      <c r="K7" s="17" t="s">
        <v>10</v>
      </c>
      <c r="L7" s="17" t="s">
        <v>10</v>
      </c>
      <c r="M7" s="18" t="s">
        <v>10</v>
      </c>
      <c r="N7" s="18" t="s">
        <v>10</v>
      </c>
      <c r="O7" s="18" t="s">
        <v>10</v>
      </c>
      <c r="P7" s="18" t="s">
        <v>10</v>
      </c>
      <c r="Q7" s="18" t="s">
        <v>10</v>
      </c>
      <c r="R7" s="19" t="s">
        <v>10</v>
      </c>
      <c r="S7" s="19" t="s">
        <v>10</v>
      </c>
    </row>
    <row r="8" spans="1:19" x14ac:dyDescent="0.25">
      <c r="C8" s="15" t="s">
        <v>10</v>
      </c>
      <c r="D8" s="15" t="s">
        <v>10</v>
      </c>
      <c r="E8" s="15" t="s">
        <v>10</v>
      </c>
      <c r="F8" s="15" t="s">
        <v>10</v>
      </c>
      <c r="G8" s="16" t="s">
        <v>10</v>
      </c>
      <c r="H8" s="16" t="s">
        <v>10</v>
      </c>
      <c r="I8" s="16" t="s">
        <v>10</v>
      </c>
      <c r="J8" s="17" t="s">
        <v>10</v>
      </c>
      <c r="K8" s="17" t="s">
        <v>10</v>
      </c>
      <c r="L8" s="17" t="s">
        <v>10</v>
      </c>
      <c r="M8" s="18" t="s">
        <v>10</v>
      </c>
      <c r="N8" s="18" t="s">
        <v>10</v>
      </c>
      <c r="O8" s="18" t="s">
        <v>10</v>
      </c>
      <c r="P8" s="18" t="s">
        <v>10</v>
      </c>
      <c r="Q8" s="18" t="s">
        <v>10</v>
      </c>
      <c r="R8" s="19" t="s">
        <v>10</v>
      </c>
      <c r="S8" s="19" t="s">
        <v>10</v>
      </c>
    </row>
    <row r="9" spans="1:19" x14ac:dyDescent="0.25">
      <c r="C9" s="15" t="s">
        <v>10</v>
      </c>
      <c r="D9" s="15" t="s">
        <v>10</v>
      </c>
      <c r="E9" s="15" t="s">
        <v>10</v>
      </c>
      <c r="F9" s="15" t="s">
        <v>10</v>
      </c>
      <c r="G9" s="16" t="s">
        <v>10</v>
      </c>
      <c r="H9" s="16" t="s">
        <v>10</v>
      </c>
      <c r="I9" s="16" t="s">
        <v>10</v>
      </c>
      <c r="J9" s="17" t="s">
        <v>10</v>
      </c>
      <c r="K9" s="17" t="s">
        <v>10</v>
      </c>
      <c r="L9" s="17" t="s">
        <v>10</v>
      </c>
      <c r="M9" s="18" t="s">
        <v>10</v>
      </c>
      <c r="N9" s="18" t="s">
        <v>10</v>
      </c>
      <c r="O9" s="18" t="s">
        <v>10</v>
      </c>
      <c r="P9" s="18" t="s">
        <v>10</v>
      </c>
      <c r="Q9" s="18" t="s">
        <v>10</v>
      </c>
      <c r="R9" s="19" t="s">
        <v>10</v>
      </c>
      <c r="S9" s="19" t="s">
        <v>10</v>
      </c>
    </row>
    <row r="10" spans="1:19" x14ac:dyDescent="0.25">
      <c r="C10" s="15" t="s">
        <v>10</v>
      </c>
      <c r="D10" s="15" t="s">
        <v>10</v>
      </c>
      <c r="E10" s="15" t="s">
        <v>10</v>
      </c>
      <c r="F10" s="15" t="s">
        <v>10</v>
      </c>
      <c r="G10" s="16" t="s">
        <v>10</v>
      </c>
      <c r="H10" s="16" t="s">
        <v>10</v>
      </c>
      <c r="I10" s="16" t="s">
        <v>10</v>
      </c>
      <c r="J10" s="17" t="s">
        <v>10</v>
      </c>
      <c r="K10" s="17" t="s">
        <v>10</v>
      </c>
      <c r="L10" s="17" t="s">
        <v>10</v>
      </c>
      <c r="M10" s="18" t="s">
        <v>10</v>
      </c>
      <c r="N10" s="18" t="s">
        <v>10</v>
      </c>
      <c r="O10" s="18" t="s">
        <v>10</v>
      </c>
      <c r="P10" s="18" t="s">
        <v>10</v>
      </c>
      <c r="Q10" s="18" t="s">
        <v>10</v>
      </c>
      <c r="R10" s="19" t="s">
        <v>10</v>
      </c>
      <c r="S10" s="19" t="s">
        <v>10</v>
      </c>
    </row>
    <row r="11" spans="1:19" x14ac:dyDescent="0.25">
      <c r="C11" s="15" t="s">
        <v>10</v>
      </c>
      <c r="D11" s="15" t="s">
        <v>10</v>
      </c>
      <c r="E11" s="15" t="s">
        <v>10</v>
      </c>
      <c r="F11" s="15" t="s">
        <v>10</v>
      </c>
      <c r="G11" s="16" t="s">
        <v>10</v>
      </c>
      <c r="H11" s="16" t="s">
        <v>10</v>
      </c>
      <c r="I11" s="16" t="s">
        <v>10</v>
      </c>
      <c r="J11" s="17" t="s">
        <v>10</v>
      </c>
      <c r="K11" s="17" t="s">
        <v>10</v>
      </c>
      <c r="L11" s="17" t="s">
        <v>10</v>
      </c>
      <c r="M11" s="18" t="s">
        <v>10</v>
      </c>
      <c r="N11" s="18" t="s">
        <v>10</v>
      </c>
      <c r="O11" s="18" t="s">
        <v>10</v>
      </c>
      <c r="P11" s="18" t="s">
        <v>10</v>
      </c>
      <c r="Q11" s="18" t="s">
        <v>10</v>
      </c>
      <c r="R11" s="19" t="s">
        <v>10</v>
      </c>
      <c r="S11" s="19" t="s">
        <v>10</v>
      </c>
    </row>
    <row r="12" spans="1:19" x14ac:dyDescent="0.25">
      <c r="C12" s="15"/>
      <c r="D12" s="15"/>
      <c r="E12" s="15"/>
      <c r="F12" s="15"/>
      <c r="G12" s="16"/>
      <c r="H12" s="16"/>
      <c r="I12" s="16"/>
      <c r="J12" s="17"/>
      <c r="K12" s="17"/>
      <c r="L12" s="17"/>
      <c r="M12" s="18"/>
      <c r="N12" s="18"/>
      <c r="O12" s="18"/>
      <c r="P12" s="18"/>
      <c r="Q12" s="18"/>
      <c r="R12" s="19"/>
      <c r="S12" s="19"/>
    </row>
    <row r="13" spans="1:19" ht="15" customHeight="1" x14ac:dyDescent="0.25">
      <c r="A13" s="45" t="s">
        <v>37</v>
      </c>
      <c r="B13" s="46"/>
      <c r="C13" s="46"/>
      <c r="D13" s="46"/>
      <c r="E13" s="47"/>
      <c r="F13" s="15"/>
      <c r="G13" s="16"/>
      <c r="H13" s="16"/>
      <c r="I13" s="16"/>
      <c r="J13" s="17"/>
      <c r="K13" s="17"/>
      <c r="L13" s="17"/>
      <c r="M13" s="18"/>
      <c r="N13" s="18"/>
      <c r="O13" s="18"/>
      <c r="P13" s="18"/>
      <c r="Q13" s="18"/>
      <c r="R13" s="19"/>
      <c r="S13" s="19"/>
    </row>
    <row r="14" spans="1:19" ht="15" customHeight="1" x14ac:dyDescent="0.25">
      <c r="A14" s="48"/>
      <c r="B14" s="49"/>
      <c r="C14" s="49"/>
      <c r="D14" s="49"/>
      <c r="E14" s="50"/>
      <c r="F14" s="15"/>
      <c r="G14" s="16"/>
      <c r="H14" s="16"/>
      <c r="I14" s="16"/>
      <c r="J14" s="17"/>
      <c r="K14" s="17"/>
      <c r="L14" s="17"/>
      <c r="M14" s="18"/>
      <c r="N14" s="18"/>
      <c r="O14" s="18"/>
      <c r="P14" s="18"/>
      <c r="Q14" s="18"/>
      <c r="R14" s="19"/>
      <c r="S14" s="19"/>
    </row>
    <row r="15" spans="1:19" ht="15" customHeight="1" x14ac:dyDescent="0.25">
      <c r="A15" s="48"/>
      <c r="B15" s="49"/>
      <c r="C15" s="49"/>
      <c r="D15" s="49"/>
      <c r="E15" s="50"/>
      <c r="F15" s="15"/>
      <c r="G15" s="16"/>
      <c r="H15" s="16"/>
      <c r="I15" s="16"/>
      <c r="J15" s="17"/>
      <c r="K15" s="17"/>
      <c r="L15" s="17"/>
      <c r="M15" s="18"/>
      <c r="N15" s="18"/>
      <c r="O15" s="18"/>
      <c r="P15" s="18"/>
      <c r="Q15" s="18"/>
      <c r="R15" s="19"/>
      <c r="S15" s="19"/>
    </row>
    <row r="16" spans="1:19" ht="15" customHeight="1" x14ac:dyDescent="0.25">
      <c r="A16" s="48"/>
      <c r="B16" s="49"/>
      <c r="C16" s="49"/>
      <c r="D16" s="49"/>
      <c r="E16" s="50"/>
      <c r="F16" s="15"/>
      <c r="G16" s="16"/>
      <c r="H16" s="16"/>
      <c r="I16" s="16"/>
      <c r="J16" s="17"/>
      <c r="K16" s="17"/>
      <c r="L16" s="17"/>
      <c r="M16" s="18"/>
      <c r="N16" s="18"/>
      <c r="O16" s="18"/>
      <c r="P16" s="18"/>
      <c r="Q16" s="18"/>
      <c r="R16" s="19"/>
      <c r="S16" s="19"/>
    </row>
    <row r="17" spans="1:19" ht="15" customHeight="1" x14ac:dyDescent="0.25">
      <c r="A17" s="48"/>
      <c r="B17" s="49"/>
      <c r="C17" s="49"/>
      <c r="D17" s="49"/>
      <c r="E17" s="50"/>
      <c r="F17" s="15"/>
      <c r="G17" s="16"/>
      <c r="H17" s="16"/>
      <c r="I17" s="16"/>
      <c r="J17" s="17"/>
      <c r="K17" s="17"/>
      <c r="L17" s="17"/>
      <c r="M17" s="18"/>
      <c r="N17" s="18"/>
      <c r="O17" s="18"/>
      <c r="P17" s="18"/>
      <c r="Q17" s="18"/>
      <c r="R17" s="19"/>
      <c r="S17" s="19"/>
    </row>
    <row r="18" spans="1:19" ht="15" customHeight="1" x14ac:dyDescent="0.25">
      <c r="A18" s="48"/>
      <c r="B18" s="49"/>
      <c r="C18" s="49"/>
      <c r="D18" s="49"/>
      <c r="E18" s="50"/>
      <c r="F18" s="15"/>
      <c r="G18" s="16"/>
      <c r="H18" s="16"/>
      <c r="I18" s="16"/>
      <c r="J18" s="17"/>
      <c r="K18" s="17"/>
      <c r="L18" s="17"/>
      <c r="M18" s="18"/>
      <c r="N18" s="18"/>
      <c r="O18" s="18"/>
      <c r="P18" s="18"/>
      <c r="Q18" s="18"/>
      <c r="R18" s="19"/>
      <c r="S18" s="19"/>
    </row>
    <row r="19" spans="1:19" x14ac:dyDescent="0.25">
      <c r="A19" s="48"/>
      <c r="B19" s="49"/>
      <c r="C19" s="49"/>
      <c r="D19" s="49"/>
      <c r="E19" s="50"/>
      <c r="F19" s="15"/>
      <c r="G19" s="16"/>
      <c r="H19" s="16"/>
      <c r="I19" s="16"/>
      <c r="J19" s="17"/>
      <c r="K19" s="17"/>
      <c r="L19" s="17"/>
      <c r="M19" s="18"/>
      <c r="N19" s="18"/>
      <c r="O19" s="18"/>
      <c r="P19" s="18"/>
      <c r="Q19" s="18"/>
      <c r="R19" s="19"/>
      <c r="S19" s="19"/>
    </row>
    <row r="20" spans="1:19" x14ac:dyDescent="0.25">
      <c r="A20" s="48"/>
      <c r="B20" s="49"/>
      <c r="C20" s="49"/>
      <c r="D20" s="49"/>
      <c r="E20" s="50"/>
      <c r="F20" s="15"/>
      <c r="G20" s="16"/>
      <c r="H20" s="16"/>
      <c r="I20" s="16"/>
      <c r="J20" s="17"/>
      <c r="K20" s="17"/>
      <c r="L20" s="17"/>
      <c r="M20" s="18"/>
      <c r="N20" s="18"/>
      <c r="O20" s="18"/>
      <c r="P20" s="18"/>
      <c r="Q20" s="18"/>
      <c r="R20" s="19"/>
      <c r="S20" s="19"/>
    </row>
    <row r="21" spans="1:19" x14ac:dyDescent="0.25">
      <c r="A21" s="51"/>
      <c r="B21" s="52"/>
      <c r="C21" s="52"/>
      <c r="D21" s="52"/>
      <c r="E21" s="53"/>
      <c r="F21" s="15"/>
      <c r="G21" s="16"/>
      <c r="H21" s="16"/>
      <c r="I21" s="16"/>
      <c r="J21" s="17"/>
      <c r="K21" s="17"/>
      <c r="L21" s="17"/>
      <c r="M21" s="18"/>
      <c r="N21" s="18"/>
      <c r="O21" s="18"/>
      <c r="P21" s="18"/>
      <c r="Q21" s="18"/>
      <c r="R21" s="19"/>
      <c r="S21" s="19"/>
    </row>
    <row r="22" spans="1:19" x14ac:dyDescent="0.25">
      <c r="C22" s="15"/>
      <c r="D22" s="15"/>
      <c r="E22" s="15"/>
      <c r="F22" s="15"/>
      <c r="G22" s="16"/>
      <c r="H22" s="16"/>
      <c r="I22" s="16"/>
      <c r="J22" s="17"/>
      <c r="K22" s="17"/>
      <c r="L22" s="17"/>
      <c r="M22" s="18"/>
      <c r="N22" s="18"/>
      <c r="O22" s="18"/>
      <c r="P22" s="18"/>
      <c r="Q22" s="18"/>
      <c r="R22" s="19"/>
      <c r="S22" s="19"/>
    </row>
    <row r="23" spans="1:19" x14ac:dyDescent="0.25">
      <c r="C23" s="15"/>
      <c r="D23" s="15"/>
      <c r="E23" s="15"/>
      <c r="F23" s="15"/>
      <c r="G23" s="16"/>
      <c r="H23" s="16"/>
      <c r="I23" s="16"/>
      <c r="J23" s="17"/>
      <c r="K23" s="17"/>
      <c r="L23" s="17"/>
      <c r="M23" s="18"/>
      <c r="N23" s="18"/>
      <c r="O23" s="18"/>
      <c r="P23" s="18"/>
      <c r="Q23" s="18"/>
      <c r="R23" s="19"/>
      <c r="S23" s="19"/>
    </row>
    <row r="24" spans="1:19" x14ac:dyDescent="0.25">
      <c r="C24" s="15"/>
      <c r="D24" s="15"/>
      <c r="E24" s="15"/>
      <c r="F24" s="15"/>
      <c r="G24" s="16"/>
      <c r="H24" s="16"/>
      <c r="I24" s="16"/>
      <c r="J24" s="17"/>
      <c r="K24" s="17"/>
      <c r="L24" s="17"/>
      <c r="M24" s="18"/>
      <c r="N24" s="18"/>
      <c r="O24" s="18"/>
      <c r="P24" s="18"/>
      <c r="Q24" s="18"/>
      <c r="R24" s="19"/>
      <c r="S24" s="19"/>
    </row>
    <row r="25" spans="1:19" x14ac:dyDescent="0.25">
      <c r="C25" s="15"/>
      <c r="D25" s="15"/>
      <c r="E25" s="15"/>
      <c r="F25" s="15"/>
      <c r="G25" s="16"/>
      <c r="H25" s="16"/>
      <c r="I25" s="16"/>
      <c r="J25" s="17"/>
      <c r="K25" s="17"/>
      <c r="L25" s="17"/>
      <c r="M25" s="18"/>
      <c r="N25" s="18"/>
      <c r="O25" s="18"/>
      <c r="P25" s="18"/>
      <c r="Q25" s="18"/>
      <c r="R25" s="19"/>
      <c r="S25" s="19"/>
    </row>
    <row r="26" spans="1:19" x14ac:dyDescent="0.25">
      <c r="C26" s="15"/>
      <c r="D26" s="15"/>
      <c r="E26" s="15"/>
      <c r="F26" s="15"/>
      <c r="G26" s="16"/>
      <c r="H26" s="16"/>
      <c r="I26" s="16"/>
      <c r="J26" s="17"/>
      <c r="K26" s="17"/>
      <c r="L26" s="17"/>
      <c r="M26" s="18"/>
      <c r="N26" s="18"/>
      <c r="O26" s="18"/>
      <c r="P26" s="18"/>
      <c r="Q26" s="18"/>
      <c r="R26" s="19"/>
      <c r="S26" s="19"/>
    </row>
    <row r="27" spans="1:19" x14ac:dyDescent="0.25">
      <c r="C27" s="15"/>
      <c r="D27" s="15"/>
      <c r="E27" s="15"/>
      <c r="F27" s="15"/>
      <c r="G27" s="16"/>
      <c r="H27" s="16"/>
      <c r="I27" s="16"/>
      <c r="J27" s="17"/>
      <c r="K27" s="17"/>
      <c r="L27" s="17"/>
      <c r="M27" s="18"/>
      <c r="N27" s="18"/>
      <c r="O27" s="18"/>
      <c r="P27" s="18"/>
      <c r="Q27" s="18"/>
      <c r="R27" s="19"/>
      <c r="S27" s="19"/>
    </row>
    <row r="28" spans="1:19" x14ac:dyDescent="0.25">
      <c r="C28" s="15"/>
      <c r="D28" s="15"/>
      <c r="E28" s="15"/>
      <c r="F28" s="15"/>
      <c r="G28" s="16"/>
      <c r="H28" s="16"/>
      <c r="I28" s="16"/>
      <c r="J28" s="17"/>
      <c r="K28" s="17"/>
      <c r="L28" s="17"/>
      <c r="M28" s="18"/>
      <c r="N28" s="18"/>
      <c r="O28" s="18"/>
      <c r="P28" s="18"/>
      <c r="Q28" s="18"/>
      <c r="R28" s="19"/>
      <c r="S28" s="19"/>
    </row>
    <row r="29" spans="1:19" x14ac:dyDescent="0.25">
      <c r="C29" s="15"/>
      <c r="D29" s="15"/>
      <c r="E29" s="15"/>
      <c r="F29" s="15"/>
      <c r="G29" s="16"/>
      <c r="H29" s="16"/>
      <c r="I29" s="16"/>
      <c r="J29" s="17"/>
      <c r="K29" s="17"/>
      <c r="L29" s="17"/>
      <c r="M29" s="18"/>
      <c r="N29" s="18"/>
      <c r="O29" s="18"/>
      <c r="P29" s="18"/>
      <c r="Q29" s="18"/>
      <c r="R29" s="19"/>
      <c r="S29" s="19"/>
    </row>
    <row r="30" spans="1:19" x14ac:dyDescent="0.25">
      <c r="C30" s="15"/>
      <c r="D30" s="15"/>
      <c r="E30" s="15"/>
      <c r="F30" s="15"/>
      <c r="G30" s="16"/>
      <c r="H30" s="16"/>
      <c r="I30" s="16"/>
      <c r="J30" s="17"/>
      <c r="K30" s="17"/>
      <c r="L30" s="17"/>
      <c r="M30" s="18"/>
      <c r="N30" s="18"/>
      <c r="O30" s="18"/>
      <c r="P30" s="18"/>
      <c r="Q30" s="18"/>
      <c r="R30" s="19"/>
      <c r="S30" s="19"/>
    </row>
    <row r="31" spans="1:19" x14ac:dyDescent="0.25">
      <c r="C31" s="15"/>
      <c r="D31" s="15"/>
      <c r="E31" s="15"/>
      <c r="F31" s="15"/>
      <c r="G31" s="16"/>
      <c r="H31" s="16"/>
      <c r="I31" s="16"/>
      <c r="J31" s="17"/>
      <c r="K31" s="17"/>
      <c r="L31" s="17"/>
      <c r="M31" s="18"/>
      <c r="N31" s="18"/>
      <c r="O31" s="18"/>
      <c r="P31" s="18"/>
      <c r="Q31" s="18"/>
      <c r="R31" s="19"/>
      <c r="S31" s="19"/>
    </row>
    <row r="32" spans="1:19" x14ac:dyDescent="0.25">
      <c r="C32" s="15"/>
      <c r="D32" s="15"/>
      <c r="E32" s="15"/>
      <c r="F32" s="15"/>
      <c r="G32" s="16"/>
      <c r="H32" s="16"/>
      <c r="I32" s="16"/>
      <c r="J32" s="17"/>
      <c r="K32" s="17"/>
      <c r="L32" s="17"/>
      <c r="M32" s="18"/>
      <c r="N32" s="18"/>
      <c r="O32" s="18"/>
      <c r="P32" s="18"/>
      <c r="Q32" s="18"/>
      <c r="R32" s="19"/>
      <c r="S32" s="19"/>
    </row>
    <row r="33" spans="3:19" x14ac:dyDescent="0.25">
      <c r="C33" s="15"/>
      <c r="D33" s="15"/>
      <c r="E33" s="15"/>
      <c r="F33" s="15"/>
      <c r="G33" s="16"/>
      <c r="H33" s="16"/>
      <c r="I33" s="16"/>
      <c r="J33" s="17"/>
      <c r="K33" s="17"/>
      <c r="L33" s="17"/>
      <c r="M33" s="18"/>
      <c r="N33" s="18"/>
      <c r="O33" s="18"/>
      <c r="P33" s="18"/>
      <c r="Q33" s="18"/>
      <c r="R33" s="19"/>
      <c r="S33" s="19"/>
    </row>
    <row r="34" spans="3:19" x14ac:dyDescent="0.25">
      <c r="C34" s="15"/>
      <c r="D34" s="15"/>
      <c r="E34" s="15"/>
      <c r="F34" s="15"/>
      <c r="G34" s="16"/>
      <c r="H34" s="16"/>
      <c r="I34" s="16"/>
      <c r="J34" s="17"/>
      <c r="K34" s="17"/>
      <c r="L34" s="17"/>
      <c r="M34" s="18"/>
      <c r="N34" s="18"/>
      <c r="O34" s="18"/>
      <c r="P34" s="18"/>
      <c r="Q34" s="18"/>
      <c r="R34" s="19"/>
      <c r="S34" s="19"/>
    </row>
    <row r="35" spans="3:19" x14ac:dyDescent="0.25">
      <c r="C35" s="15"/>
      <c r="D35" s="15"/>
      <c r="E35" s="15"/>
      <c r="F35" s="15"/>
      <c r="G35" s="16"/>
      <c r="H35" s="16"/>
      <c r="I35" s="16"/>
      <c r="J35" s="17"/>
      <c r="K35" s="17"/>
      <c r="L35" s="17"/>
      <c r="M35" s="18"/>
      <c r="N35" s="18"/>
      <c r="O35" s="18"/>
      <c r="P35" s="18"/>
      <c r="Q35" s="18"/>
      <c r="R35" s="19"/>
      <c r="S35" s="19"/>
    </row>
    <row r="36" spans="3:19" x14ac:dyDescent="0.25">
      <c r="C36" s="15"/>
      <c r="D36" s="15"/>
      <c r="E36" s="15"/>
      <c r="F36" s="15"/>
      <c r="G36" s="16"/>
      <c r="H36" s="16"/>
      <c r="I36" s="16"/>
      <c r="J36" s="17"/>
      <c r="K36" s="17"/>
      <c r="L36" s="17"/>
      <c r="M36" s="18"/>
      <c r="N36" s="18"/>
      <c r="O36" s="18"/>
      <c r="P36" s="18"/>
      <c r="Q36" s="18"/>
      <c r="R36" s="19"/>
      <c r="S36" s="19"/>
    </row>
    <row r="37" spans="3:19" x14ac:dyDescent="0.25">
      <c r="C37" s="15"/>
      <c r="D37" s="15"/>
      <c r="E37" s="15"/>
      <c r="F37" s="15"/>
      <c r="G37" s="16"/>
      <c r="H37" s="16"/>
      <c r="I37" s="16"/>
      <c r="J37" s="17"/>
      <c r="K37" s="17"/>
      <c r="L37" s="17"/>
      <c r="M37" s="18"/>
      <c r="N37" s="18"/>
      <c r="O37" s="18"/>
      <c r="P37" s="18"/>
      <c r="Q37" s="18"/>
      <c r="R37" s="19"/>
      <c r="S37" s="19"/>
    </row>
    <row r="38" spans="3:19" x14ac:dyDescent="0.25">
      <c r="C38" s="15"/>
      <c r="D38" s="15"/>
      <c r="E38" s="15"/>
      <c r="F38" s="15"/>
      <c r="G38" s="16"/>
      <c r="H38" s="16"/>
      <c r="I38" s="16"/>
      <c r="J38" s="17"/>
      <c r="K38" s="17"/>
      <c r="L38" s="17"/>
      <c r="M38" s="18"/>
      <c r="N38" s="18"/>
      <c r="O38" s="18"/>
      <c r="P38" s="18"/>
      <c r="Q38" s="18"/>
      <c r="R38" s="19"/>
      <c r="S38" s="19"/>
    </row>
    <row r="39" spans="3:19" x14ac:dyDescent="0.25">
      <c r="C39" s="15"/>
      <c r="D39" s="15"/>
      <c r="E39" s="15"/>
      <c r="F39" s="15"/>
      <c r="G39" s="16"/>
      <c r="H39" s="16"/>
      <c r="I39" s="16"/>
      <c r="J39" s="17"/>
      <c r="K39" s="17"/>
      <c r="L39" s="17"/>
      <c r="M39" s="18"/>
      <c r="N39" s="18"/>
      <c r="O39" s="18"/>
      <c r="P39" s="18"/>
      <c r="Q39" s="18"/>
      <c r="R39" s="19"/>
      <c r="S39" s="19"/>
    </row>
    <row r="40" spans="3:19" x14ac:dyDescent="0.25">
      <c r="C40" s="15"/>
      <c r="D40" s="15"/>
      <c r="E40" s="15"/>
      <c r="F40" s="15"/>
      <c r="G40" s="16"/>
      <c r="H40" s="16"/>
      <c r="I40" s="16"/>
      <c r="J40" s="17"/>
      <c r="K40" s="17"/>
      <c r="L40" s="17"/>
      <c r="M40" s="18"/>
      <c r="N40" s="18"/>
      <c r="O40" s="18"/>
      <c r="P40" s="18"/>
      <c r="Q40" s="18"/>
      <c r="R40" s="19"/>
      <c r="S40" s="19"/>
    </row>
    <row r="41" spans="3:19" x14ac:dyDescent="0.25">
      <c r="C41" s="15"/>
      <c r="D41" s="15"/>
      <c r="E41" s="15"/>
      <c r="F41" s="15"/>
      <c r="G41" s="16"/>
      <c r="H41" s="16"/>
      <c r="I41" s="16"/>
      <c r="J41" s="17"/>
      <c r="K41" s="17"/>
      <c r="L41" s="17"/>
      <c r="M41" s="18"/>
      <c r="N41" s="18"/>
      <c r="O41" s="18"/>
      <c r="P41" s="18"/>
      <c r="Q41" s="18"/>
      <c r="R41" s="19"/>
      <c r="S41" s="19"/>
    </row>
    <row r="42" spans="3:19" x14ac:dyDescent="0.25">
      <c r="C42" s="15"/>
      <c r="D42" s="15"/>
      <c r="E42" s="15"/>
      <c r="F42" s="15"/>
      <c r="G42" s="16"/>
      <c r="H42" s="16"/>
      <c r="I42" s="16"/>
      <c r="J42" s="17"/>
      <c r="K42" s="17"/>
      <c r="L42" s="17"/>
      <c r="M42" s="18"/>
      <c r="N42" s="18"/>
      <c r="O42" s="18"/>
      <c r="P42" s="18"/>
      <c r="Q42" s="18"/>
      <c r="R42" s="19"/>
      <c r="S42" s="19"/>
    </row>
    <row r="43" spans="3:19" x14ac:dyDescent="0.25">
      <c r="C43" s="15"/>
      <c r="D43" s="15"/>
      <c r="E43" s="15"/>
      <c r="F43" s="15"/>
      <c r="G43" s="16"/>
      <c r="H43" s="16"/>
      <c r="I43" s="16"/>
      <c r="J43" s="17"/>
      <c r="K43" s="17"/>
      <c r="L43" s="17"/>
      <c r="M43" s="18"/>
      <c r="N43" s="18"/>
      <c r="O43" s="18"/>
      <c r="P43" s="18"/>
      <c r="Q43" s="18"/>
      <c r="R43" s="19"/>
      <c r="S43" s="19"/>
    </row>
    <row r="44" spans="3:19" x14ac:dyDescent="0.25">
      <c r="C44" s="15"/>
      <c r="D44" s="15"/>
      <c r="E44" s="15"/>
      <c r="F44" s="15"/>
      <c r="G44" s="16"/>
      <c r="H44" s="16"/>
      <c r="I44" s="16"/>
      <c r="J44" s="17"/>
      <c r="K44" s="17"/>
      <c r="L44" s="17"/>
      <c r="M44" s="18"/>
      <c r="N44" s="18"/>
      <c r="O44" s="18"/>
      <c r="P44" s="18"/>
      <c r="Q44" s="18"/>
      <c r="R44" s="19"/>
      <c r="S44" s="19"/>
    </row>
    <row r="45" spans="3:19" x14ac:dyDescent="0.25">
      <c r="C45" s="15"/>
      <c r="D45" s="15"/>
      <c r="E45" s="15"/>
      <c r="F45" s="15"/>
      <c r="G45" s="16"/>
      <c r="H45" s="16"/>
      <c r="I45" s="16"/>
      <c r="J45" s="17"/>
      <c r="K45" s="17"/>
      <c r="L45" s="17"/>
      <c r="M45" s="18"/>
      <c r="N45" s="18"/>
      <c r="O45" s="18"/>
      <c r="P45" s="18"/>
      <c r="Q45" s="18"/>
      <c r="R45" s="19"/>
      <c r="S45" s="19"/>
    </row>
    <row r="46" spans="3:19" x14ac:dyDescent="0.25">
      <c r="C46" s="15"/>
      <c r="D46" s="15"/>
      <c r="E46" s="15"/>
      <c r="F46" s="15"/>
      <c r="G46" s="16"/>
      <c r="H46" s="16"/>
      <c r="I46" s="16"/>
      <c r="J46" s="17"/>
      <c r="K46" s="17"/>
      <c r="L46" s="17"/>
      <c r="M46" s="18"/>
      <c r="N46" s="18"/>
      <c r="O46" s="18"/>
      <c r="P46" s="18"/>
      <c r="Q46" s="18"/>
      <c r="R46" s="19"/>
      <c r="S46" s="19"/>
    </row>
    <row r="47" spans="3:19" x14ac:dyDescent="0.25">
      <c r="C47" s="15"/>
      <c r="D47" s="15"/>
      <c r="E47" s="15"/>
      <c r="F47" s="15"/>
      <c r="G47" s="16"/>
      <c r="H47" s="16"/>
      <c r="I47" s="16"/>
      <c r="J47" s="17"/>
      <c r="K47" s="17"/>
      <c r="L47" s="17"/>
      <c r="M47" s="18"/>
      <c r="N47" s="18"/>
      <c r="O47" s="18"/>
      <c r="P47" s="18"/>
      <c r="Q47" s="18"/>
      <c r="R47" s="19"/>
      <c r="S47" s="19"/>
    </row>
    <row r="48" spans="3:19" x14ac:dyDescent="0.25">
      <c r="C48" s="15"/>
      <c r="D48" s="15"/>
      <c r="E48" s="15"/>
      <c r="F48" s="15"/>
      <c r="G48" s="16"/>
      <c r="H48" s="16"/>
      <c r="I48" s="16"/>
      <c r="J48" s="17"/>
      <c r="K48" s="17"/>
      <c r="L48" s="17"/>
      <c r="M48" s="18"/>
      <c r="N48" s="18"/>
      <c r="O48" s="18"/>
      <c r="P48" s="18"/>
      <c r="Q48" s="18"/>
      <c r="R48" s="19"/>
      <c r="S48" s="19"/>
    </row>
    <row r="49" spans="3:19" x14ac:dyDescent="0.25">
      <c r="C49" s="15"/>
      <c r="D49" s="15"/>
      <c r="E49" s="15"/>
      <c r="F49" s="15"/>
      <c r="G49" s="16"/>
      <c r="H49" s="16"/>
      <c r="I49" s="16"/>
      <c r="J49" s="17"/>
      <c r="K49" s="17"/>
      <c r="L49" s="17"/>
      <c r="M49" s="18"/>
      <c r="N49" s="18"/>
      <c r="O49" s="18"/>
      <c r="P49" s="18"/>
      <c r="Q49" s="18"/>
      <c r="R49" s="19"/>
      <c r="S49" s="19"/>
    </row>
    <row r="50" spans="3:19" x14ac:dyDescent="0.25">
      <c r="C50" s="15"/>
      <c r="D50" s="15"/>
      <c r="E50" s="15"/>
      <c r="F50" s="15"/>
      <c r="G50" s="16"/>
      <c r="H50" s="16"/>
      <c r="I50" s="16"/>
      <c r="J50" s="17"/>
      <c r="K50" s="17"/>
      <c r="L50" s="17"/>
      <c r="M50" s="18"/>
      <c r="N50" s="18"/>
      <c r="O50" s="18"/>
      <c r="P50" s="18"/>
      <c r="Q50" s="18"/>
      <c r="R50" s="19"/>
      <c r="S50" s="19"/>
    </row>
    <row r="51" spans="3:19" x14ac:dyDescent="0.25">
      <c r="C51" s="15"/>
      <c r="D51" s="15"/>
      <c r="E51" s="15"/>
      <c r="F51" s="15"/>
      <c r="G51" s="16"/>
      <c r="H51" s="16"/>
      <c r="I51" s="16"/>
      <c r="J51" s="17"/>
      <c r="K51" s="17"/>
      <c r="L51" s="17"/>
      <c r="M51" s="18"/>
      <c r="N51" s="18"/>
      <c r="O51" s="18"/>
      <c r="P51" s="18"/>
      <c r="Q51" s="18"/>
      <c r="R51" s="19"/>
      <c r="S51" s="19"/>
    </row>
  </sheetData>
  <mergeCells count="1">
    <mergeCell ref="A13:E21"/>
  </mergeCells>
  <dataValidations count="1">
    <dataValidation type="date" allowBlank="1" showInputMessage="1" showErrorMessage="1" sqref="B52:B1048576 B1:B11">
      <formula1>36892</formula1>
      <formula2>44907</formula2>
    </dataValidation>
  </dataValidations>
  <pageMargins left="0.7" right="0.7" top="0.75" bottom="0.75" header="0.3" footer="0.3"/>
  <pageSetup orientation="portrait" horizontalDpi="4294967294" verticalDpi="4294967294"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Worksheet!$D$1:$D$5</xm:f>
          </x14:formula1>
          <xm:sqref>C2:S11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B5" sqref="B5"/>
    </sheetView>
  </sheetViews>
  <sheetFormatPr defaultRowHeight="15" x14ac:dyDescent="0.25"/>
  <sheetData>
    <row r="1" spans="1:10" ht="21" customHeight="1" x14ac:dyDescent="0.25">
      <c r="A1" s="54" t="str">
        <f>IF(AND(E5="All Schools",E4="All Dates"),"All Schools: School Needs Assessment",IF(AND(E5="All Schools",(COUNTBLANK(Worksheet!J4:J13)+COUNTIF(Worksheet!J4:J13,E4))&lt;10),"NOT ALL SCHOOLS COMPLETED ON THIS DATE",IF(AND(E5="All Schools",(COUNTBLANK(Worksheet!J4:J13)+COUNTIF(Worksheet!J4:J13,E4))=10),"All Schools: School Needs Assessment",IF(OR(E4="Select a Date",E5="Select a School"),"School Needs Assessment",IF(E4="All Dates",E5&amp;": School Needs Assessment",IF(VLOOKUP(E5,Worksheet!K4:L13,2,FALSE)=E4,E5&amp;": School Needs Assessment","SELECTED DATE AND SCHOOL DO NOT MATCH"))))))</f>
        <v>School Needs Assessment</v>
      </c>
      <c r="B1" s="54"/>
      <c r="C1" s="54"/>
      <c r="D1" s="54"/>
      <c r="E1" s="54"/>
      <c r="F1" s="54"/>
      <c r="G1" s="54"/>
      <c r="H1" s="54"/>
      <c r="I1" s="54"/>
      <c r="J1" s="54"/>
    </row>
    <row r="2" spans="1:10" ht="14.45" customHeight="1" x14ac:dyDescent="0.25">
      <c r="A2" s="54"/>
      <c r="B2" s="54"/>
      <c r="C2" s="54"/>
      <c r="D2" s="54"/>
      <c r="E2" s="54"/>
      <c r="F2" s="54"/>
      <c r="G2" s="54"/>
      <c r="H2" s="54"/>
      <c r="I2" s="54"/>
      <c r="J2" s="54"/>
    </row>
    <row r="3" spans="1:10" ht="40.700000000000003" customHeight="1" x14ac:dyDescent="0.25">
      <c r="A3" s="54"/>
      <c r="B3" s="54"/>
      <c r="C3" s="54"/>
      <c r="D3" s="54"/>
      <c r="E3" s="54"/>
      <c r="F3" s="54"/>
      <c r="G3" s="54"/>
      <c r="H3" s="54"/>
      <c r="I3" s="54"/>
      <c r="J3" s="54"/>
    </row>
    <row r="4" spans="1:10" ht="19.5" x14ac:dyDescent="0.3">
      <c r="D4" s="29" t="s">
        <v>20</v>
      </c>
      <c r="E4" s="55" t="s">
        <v>21</v>
      </c>
      <c r="F4" s="55"/>
      <c r="G4" s="55"/>
      <c r="H4" s="55"/>
    </row>
    <row r="5" spans="1:10" ht="19.5" x14ac:dyDescent="0.3">
      <c r="D5" s="29" t="s">
        <v>36</v>
      </c>
      <c r="E5" s="55" t="s">
        <v>39</v>
      </c>
      <c r="F5" s="55"/>
      <c r="G5" s="55"/>
      <c r="H5" s="55"/>
    </row>
  </sheetData>
  <mergeCells count="3">
    <mergeCell ref="A1:J3"/>
    <mergeCell ref="E5:H5"/>
    <mergeCell ref="E4:H4"/>
  </mergeCells>
  <pageMargins left="0.25" right="0.25"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Worksheet!$J$2:$J$13</xm:f>
          </x14:formula1>
          <xm:sqref>E4</xm:sqref>
        </x14:dataValidation>
        <x14:dataValidation type="list" allowBlank="1" showInputMessage="1" showErrorMessage="1">
          <x14:formula1>
            <xm:f>Worksheet!$F$2:$F$13</xm:f>
          </x14:formula1>
          <xm:sqref>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A6" sqref="A6"/>
    </sheetView>
  </sheetViews>
  <sheetFormatPr defaultRowHeight="15" x14ac:dyDescent="0.25"/>
  <sheetData>
    <row r="1" spans="1:10" ht="14.45" customHeight="1" x14ac:dyDescent="0.25">
      <c r="A1" s="54" t="str">
        <f>Output!A1</f>
        <v>School Needs Assessment</v>
      </c>
      <c r="B1" s="54"/>
      <c r="C1" s="54"/>
      <c r="D1" s="54"/>
      <c r="E1" s="54"/>
      <c r="F1" s="54"/>
      <c r="G1" s="54"/>
      <c r="H1" s="54"/>
      <c r="I1" s="54"/>
      <c r="J1" s="54"/>
    </row>
    <row r="2" spans="1:10" ht="14.45" customHeight="1" x14ac:dyDescent="0.25">
      <c r="A2" s="54"/>
      <c r="B2" s="54"/>
      <c r="C2" s="54"/>
      <c r="D2" s="54"/>
      <c r="E2" s="54"/>
      <c r="F2" s="54"/>
      <c r="G2" s="54"/>
      <c r="H2" s="54"/>
      <c r="I2" s="54"/>
      <c r="J2" s="54"/>
    </row>
    <row r="3" spans="1:10" ht="14.45" customHeight="1" x14ac:dyDescent="0.25">
      <c r="A3" s="54"/>
      <c r="B3" s="54"/>
      <c r="C3" s="54"/>
      <c r="D3" s="54"/>
      <c r="E3" s="54"/>
      <c r="F3" s="54"/>
      <c r="G3" s="54"/>
      <c r="H3" s="54"/>
      <c r="I3" s="54"/>
      <c r="J3" s="54"/>
    </row>
    <row r="4" spans="1:10" ht="14.45" customHeight="1" x14ac:dyDescent="0.25">
      <c r="A4" s="54"/>
      <c r="B4" s="54"/>
      <c r="C4" s="54"/>
      <c r="D4" s="54"/>
      <c r="E4" s="54"/>
      <c r="F4" s="54"/>
      <c r="G4" s="54"/>
      <c r="H4" s="54"/>
      <c r="I4" s="54"/>
      <c r="J4" s="54"/>
    </row>
    <row r="5" spans="1:10" ht="19.350000000000001" customHeight="1" x14ac:dyDescent="0.25">
      <c r="A5" s="54"/>
      <c r="B5" s="54"/>
      <c r="C5" s="54"/>
      <c r="D5" s="54"/>
      <c r="E5" s="54"/>
      <c r="F5" s="54"/>
      <c r="G5" s="54"/>
      <c r="H5" s="54"/>
      <c r="I5" s="54"/>
      <c r="J5" s="54"/>
    </row>
  </sheetData>
  <mergeCells count="1">
    <mergeCell ref="A1:J5"/>
  </mergeCell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workbookViewId="0">
      <selection activeCell="A18" sqref="A18"/>
    </sheetView>
  </sheetViews>
  <sheetFormatPr defaultRowHeight="15" x14ac:dyDescent="0.25"/>
  <cols>
    <col min="1" max="1" width="34.28515625" style="42" customWidth="1"/>
    <col min="2" max="2" width="9.85546875" style="43" customWidth="1"/>
    <col min="3" max="3" width="129.28515625" style="43" customWidth="1"/>
  </cols>
  <sheetData>
    <row r="1" spans="1:20" s="34" customFormat="1" ht="36.75" customHeight="1" x14ac:dyDescent="0.25">
      <c r="A1" s="41" t="s">
        <v>22</v>
      </c>
      <c r="B1" s="41" t="s">
        <v>23</v>
      </c>
      <c r="C1" s="41" t="s">
        <v>24</v>
      </c>
      <c r="D1" s="35"/>
      <c r="E1" s="35"/>
      <c r="F1" s="35"/>
      <c r="G1" s="35"/>
      <c r="H1" s="35"/>
      <c r="I1" s="35"/>
      <c r="J1" s="35"/>
      <c r="K1" s="35"/>
      <c r="L1" s="35"/>
      <c r="M1" s="35"/>
      <c r="N1" s="35"/>
      <c r="O1" s="35"/>
      <c r="P1" s="35"/>
      <c r="Q1" s="35"/>
      <c r="R1" s="35"/>
      <c r="S1" s="35"/>
      <c r="T1" s="35"/>
    </row>
    <row r="2" spans="1:20" x14ac:dyDescent="0.25">
      <c r="A2" s="36" t="s">
        <v>41</v>
      </c>
      <c r="B2" s="36" t="str">
        <f>IF(Worksheet!N$4="","",VLOOKUP(MAX(Worksheet!$N$4:$N$13),Worksheet!$N:$AE,2,FALSE))</f>
        <v/>
      </c>
      <c r="C2" s="36"/>
    </row>
    <row r="3" spans="1:20" x14ac:dyDescent="0.25">
      <c r="A3" s="36" t="s">
        <v>30</v>
      </c>
      <c r="B3" s="36" t="str">
        <f>IF(Worksheet!N$4="","",VLOOKUP(MAX(Worksheet!$N$4:$N$13),Worksheet!$N:$AE,3,FALSE))</f>
        <v/>
      </c>
      <c r="C3" s="36"/>
    </row>
    <row r="4" spans="1:20" x14ac:dyDescent="0.25">
      <c r="A4" s="36" t="s">
        <v>31</v>
      </c>
      <c r="B4" s="36" t="str">
        <f>IF(Worksheet!N$4="","",VLOOKUP(MAX(Worksheet!$N$4:$N$13),Worksheet!$N:$AE,4,FALSE))</f>
        <v/>
      </c>
      <c r="C4" s="36"/>
    </row>
    <row r="5" spans="1:20" x14ac:dyDescent="0.25">
      <c r="A5" s="36" t="s">
        <v>0</v>
      </c>
      <c r="B5" s="36" t="str">
        <f>IF(Worksheet!N$4="","",VLOOKUP(MAX(Worksheet!$N$4:$N$13),Worksheet!$N:$AE,5,FALSE))</f>
        <v/>
      </c>
      <c r="C5" s="36"/>
    </row>
    <row r="6" spans="1:20" x14ac:dyDescent="0.25">
      <c r="A6" s="37" t="s">
        <v>1</v>
      </c>
      <c r="B6" s="37" t="str">
        <f>IF(Worksheet!N$4="","",VLOOKUP(MAX(Worksheet!$N$4:$N$13),Worksheet!$N:$AE,6,FALSE))</f>
        <v/>
      </c>
      <c r="C6" s="37"/>
    </row>
    <row r="7" spans="1:20" x14ac:dyDescent="0.25">
      <c r="A7" s="37" t="s">
        <v>2</v>
      </c>
      <c r="B7" s="37" t="str">
        <f>IF(Worksheet!N$4="","",VLOOKUP(MAX(Worksheet!$N$4:$N$13),Worksheet!$N:$AE,7,FALSE))</f>
        <v/>
      </c>
      <c r="C7" s="37"/>
    </row>
    <row r="8" spans="1:20" x14ac:dyDescent="0.25">
      <c r="A8" s="37" t="s">
        <v>3</v>
      </c>
      <c r="B8" s="37" t="str">
        <f>IF(Worksheet!N$4="","",VLOOKUP(MAX(Worksheet!$N$4:$N$13),Worksheet!$N:$AE,8,FALSE))</f>
        <v/>
      </c>
      <c r="C8" s="37"/>
    </row>
    <row r="9" spans="1:20" ht="30" x14ac:dyDescent="0.25">
      <c r="A9" s="38" t="s">
        <v>34</v>
      </c>
      <c r="B9" s="38" t="str">
        <f>IF(Worksheet!N$4="","",VLOOKUP(MAX(Worksheet!$N$4:$N$13),Worksheet!$N:$AE,9,FALSE))</f>
        <v/>
      </c>
      <c r="C9" s="38"/>
    </row>
    <row r="10" spans="1:20" ht="30" x14ac:dyDescent="0.25">
      <c r="A10" s="38" t="s">
        <v>32</v>
      </c>
      <c r="B10" s="38" t="str">
        <f>IF(Worksheet!N$4="","",VLOOKUP(MAX(Worksheet!$N$4:$N$13),Worksheet!$N:$AE,10,FALSE))</f>
        <v/>
      </c>
      <c r="C10" s="38"/>
    </row>
    <row r="11" spans="1:20" ht="30" x14ac:dyDescent="0.25">
      <c r="A11" s="38" t="s">
        <v>33</v>
      </c>
      <c r="B11" s="38" t="str">
        <f>IF(Worksheet!N$4="","",VLOOKUP(MAX(Worksheet!$N$4:$N$13),Worksheet!$N:$AE,11,FALSE))</f>
        <v/>
      </c>
      <c r="C11" s="38"/>
    </row>
    <row r="12" spans="1:20" ht="30" x14ac:dyDescent="0.25">
      <c r="A12" s="39" t="s">
        <v>28</v>
      </c>
      <c r="B12" s="39" t="str">
        <f>IF(Worksheet!N$4="","",VLOOKUP(MAX(Worksheet!$N$4:$N$13),Worksheet!$N:$AE,12,FALSE))</f>
        <v/>
      </c>
      <c r="C12" s="39"/>
    </row>
    <row r="13" spans="1:20" ht="30" x14ac:dyDescent="0.25">
      <c r="A13" s="39" t="s">
        <v>29</v>
      </c>
      <c r="B13" s="39" t="str">
        <f>IF(Worksheet!N$4="","",VLOOKUP(MAX(Worksheet!$N$4:$N$13),Worksheet!$N:$AE,13,FALSE))</f>
        <v/>
      </c>
      <c r="C13" s="39"/>
    </row>
    <row r="14" spans="1:20" x14ac:dyDescent="0.25">
      <c r="A14" s="39" t="s">
        <v>4</v>
      </c>
      <c r="B14" s="39" t="str">
        <f>IF(Worksheet!N$4="","",VLOOKUP(MAX(Worksheet!$N$4:$N$13),Worksheet!$N:$AE,14,FALSE))</f>
        <v/>
      </c>
      <c r="C14" s="39"/>
    </row>
    <row r="15" spans="1:20" x14ac:dyDescent="0.25">
      <c r="A15" s="39" t="s">
        <v>5</v>
      </c>
      <c r="B15" s="39" t="str">
        <f>IF(Worksheet!N$4="","",VLOOKUP(MAX(Worksheet!$N$4:$N$13),Worksheet!$N:$AE,15,FALSE))</f>
        <v/>
      </c>
      <c r="C15" s="39"/>
    </row>
    <row r="16" spans="1:20" ht="30" x14ac:dyDescent="0.25">
      <c r="A16" s="39" t="s">
        <v>25</v>
      </c>
      <c r="B16" s="39" t="str">
        <f>IF(Worksheet!N$4="","",VLOOKUP(MAX(Worksheet!$N$4:$N$13),Worksheet!$N:$AE,16,FALSE))</f>
        <v/>
      </c>
      <c r="C16" s="39"/>
    </row>
    <row r="17" spans="1:3" x14ac:dyDescent="0.25">
      <c r="A17" s="40" t="s">
        <v>44</v>
      </c>
      <c r="B17" s="40" t="str">
        <f>IF(Worksheet!N$4="","",VLOOKUP(MAX(Worksheet!$N$4:$N$13),Worksheet!$N:$AE,17,FALSE))</f>
        <v/>
      </c>
      <c r="C17" s="40"/>
    </row>
    <row r="18" spans="1:3" ht="30" x14ac:dyDescent="0.25">
      <c r="A18" s="40" t="s">
        <v>27</v>
      </c>
      <c r="B18" s="40" t="str">
        <f>IF(Worksheet!N$4="","",VLOOKUP(MAX(Worksheet!$N$4:$N$13),Worksheet!$N:$AE,18,FALSE))</f>
        <v/>
      </c>
      <c r="C18" s="4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3"/>
  <sheetViews>
    <sheetView workbookViewId="0">
      <pane ySplit="1" topLeftCell="A2" activePane="bottomLeft" state="frozen"/>
      <selection pane="bottomLeft" activeCell="BF5" sqref="BF5"/>
    </sheetView>
  </sheetViews>
  <sheetFormatPr defaultRowHeight="15" x14ac:dyDescent="0.25"/>
  <cols>
    <col min="2" max="2" width="9.7109375" bestFit="1" customWidth="1"/>
    <col min="3" max="3" width="9.7109375" customWidth="1"/>
    <col min="10" max="10" width="11" customWidth="1"/>
    <col min="11" max="11" width="12.5703125" bestFit="1" customWidth="1"/>
    <col min="12" max="12" width="12.5703125" customWidth="1"/>
    <col min="14" max="14" width="11" customWidth="1"/>
    <col min="49" max="49" width="9.7109375" bestFit="1" customWidth="1"/>
    <col min="50" max="50" width="9.7109375" customWidth="1"/>
    <col min="56" max="57" width="9.7109375" bestFit="1" customWidth="1"/>
  </cols>
  <sheetData>
    <row r="1" spans="1:62" ht="29.25" customHeight="1" x14ac:dyDescent="0.25">
      <c r="A1" t="s">
        <v>47</v>
      </c>
      <c r="B1" t="s">
        <v>46</v>
      </c>
      <c r="C1" t="s">
        <v>48</v>
      </c>
      <c r="D1" t="s">
        <v>10</v>
      </c>
      <c r="N1" t="s">
        <v>6</v>
      </c>
      <c r="O1" s="20" t="s">
        <v>41</v>
      </c>
      <c r="P1" s="20" t="s">
        <v>30</v>
      </c>
      <c r="Q1" s="20" t="s">
        <v>31</v>
      </c>
      <c r="R1" s="20" t="s">
        <v>0</v>
      </c>
      <c r="S1" s="21" t="s">
        <v>1</v>
      </c>
      <c r="T1" s="21" t="s">
        <v>2</v>
      </c>
      <c r="U1" s="21" t="s">
        <v>3</v>
      </c>
      <c r="V1" s="22" t="s">
        <v>34</v>
      </c>
      <c r="W1" s="22" t="s">
        <v>32</v>
      </c>
      <c r="X1" s="22" t="s">
        <v>33</v>
      </c>
      <c r="Y1" s="23" t="s">
        <v>28</v>
      </c>
      <c r="Z1" s="23" t="s">
        <v>29</v>
      </c>
      <c r="AA1" s="23" t="s">
        <v>4</v>
      </c>
      <c r="AB1" s="23" t="s">
        <v>5</v>
      </c>
      <c r="AC1" s="23" t="s">
        <v>25</v>
      </c>
      <c r="AD1" s="24" t="s">
        <v>26</v>
      </c>
      <c r="AE1" s="24" t="s">
        <v>27</v>
      </c>
      <c r="AF1" s="20" t="s">
        <v>41</v>
      </c>
      <c r="AG1" s="20" t="s">
        <v>30</v>
      </c>
      <c r="AH1" s="20" t="s">
        <v>31</v>
      </c>
      <c r="AI1" s="20" t="s">
        <v>0</v>
      </c>
      <c r="AJ1" s="21" t="s">
        <v>1</v>
      </c>
      <c r="AK1" s="21" t="s">
        <v>2</v>
      </c>
      <c r="AL1" s="21" t="s">
        <v>3</v>
      </c>
      <c r="AM1" s="22" t="s">
        <v>34</v>
      </c>
      <c r="AN1" s="22" t="s">
        <v>32</v>
      </c>
      <c r="AO1" s="22" t="s">
        <v>33</v>
      </c>
      <c r="AP1" s="23" t="s">
        <v>28</v>
      </c>
      <c r="AQ1" s="23" t="s">
        <v>29</v>
      </c>
      <c r="AR1" s="23" t="s">
        <v>4</v>
      </c>
      <c r="AS1" s="23" t="s">
        <v>5</v>
      </c>
      <c r="AT1" s="23" t="s">
        <v>25</v>
      </c>
      <c r="AU1" s="24" t="s">
        <v>26</v>
      </c>
      <c r="AV1" s="24" t="s">
        <v>27</v>
      </c>
    </row>
    <row r="2" spans="1:62" ht="29.25" customHeight="1" x14ac:dyDescent="0.25">
      <c r="A2" t="str">
        <f>IF(B2="","",B2+(ROW(B2)*0.0000001))</f>
        <v/>
      </c>
      <c r="B2" s="28" t="str">
        <f>IF(Input!B2="","",Input!B2)</f>
        <v/>
      </c>
      <c r="C2" s="28" t="str">
        <f>IF(Input!A2="","",Input!A2)</f>
        <v/>
      </c>
      <c r="D2" t="s">
        <v>7</v>
      </c>
      <c r="F2" t="s">
        <v>39</v>
      </c>
      <c r="J2" t="s">
        <v>21</v>
      </c>
      <c r="O2" s="30">
        <v>4</v>
      </c>
      <c r="P2" s="30">
        <v>5</v>
      </c>
      <c r="Q2" s="30">
        <v>6</v>
      </c>
      <c r="R2" s="30">
        <v>7</v>
      </c>
      <c r="S2" s="30">
        <v>8</v>
      </c>
      <c r="T2" s="30">
        <v>9</v>
      </c>
      <c r="U2" s="30">
        <v>10</v>
      </c>
      <c r="V2" s="30">
        <v>11</v>
      </c>
      <c r="W2" s="30">
        <v>12</v>
      </c>
      <c r="X2" s="30">
        <v>13</v>
      </c>
      <c r="Y2" s="30">
        <v>14</v>
      </c>
      <c r="Z2" s="30">
        <v>15</v>
      </c>
      <c r="AA2" s="30">
        <v>16</v>
      </c>
      <c r="AB2" s="30">
        <v>17</v>
      </c>
      <c r="AC2" s="30">
        <v>18</v>
      </c>
      <c r="AD2" s="30">
        <v>19</v>
      </c>
      <c r="AE2" s="30">
        <v>20</v>
      </c>
      <c r="AF2" s="30"/>
      <c r="AG2" s="30"/>
      <c r="AH2" s="30"/>
      <c r="AI2" s="30"/>
      <c r="AJ2" s="30"/>
      <c r="AK2" s="30"/>
      <c r="AL2" s="30"/>
      <c r="AM2" s="30"/>
      <c r="AN2" s="30"/>
      <c r="AO2" s="30"/>
      <c r="AP2" s="30"/>
      <c r="AQ2" s="30"/>
      <c r="AR2" s="30"/>
      <c r="AS2" s="30"/>
      <c r="AT2" s="30"/>
      <c r="AU2" s="30"/>
      <c r="AV2" s="30"/>
      <c r="BF2" t="s">
        <v>49</v>
      </c>
    </row>
    <row r="3" spans="1:62" x14ac:dyDescent="0.25">
      <c r="A3" t="str">
        <f t="shared" ref="A3:A12" si="0">IF(B3="","",B3+(ROW(B3)*0.0000001))</f>
        <v/>
      </c>
      <c r="B3" s="28" t="str">
        <f>IF(Input!B3="","",Input!B3)</f>
        <v/>
      </c>
      <c r="C3" s="28" t="str">
        <f>IF(Input!A3="","",Input!A3)</f>
        <v/>
      </c>
      <c r="D3" t="s">
        <v>9</v>
      </c>
      <c r="F3" t="s">
        <v>40</v>
      </c>
      <c r="J3" t="s">
        <v>38</v>
      </c>
      <c r="AY3" t="s">
        <v>15</v>
      </c>
      <c r="AZ3" t="s">
        <v>16</v>
      </c>
      <c r="BA3" t="s">
        <v>17</v>
      </c>
      <c r="BB3" t="s">
        <v>19</v>
      </c>
      <c r="BC3" t="s">
        <v>18</v>
      </c>
      <c r="BF3" t="s">
        <v>15</v>
      </c>
      <c r="BG3" t="s">
        <v>16</v>
      </c>
      <c r="BH3" t="s">
        <v>17</v>
      </c>
      <c r="BI3" t="s">
        <v>19</v>
      </c>
      <c r="BJ3" t="s">
        <v>18</v>
      </c>
    </row>
    <row r="4" spans="1:62" x14ac:dyDescent="0.25">
      <c r="A4" t="str">
        <f t="shared" si="0"/>
        <v/>
      </c>
      <c r="B4" s="28" t="str">
        <f>IF(Input!B4="","",Input!B4)</f>
        <v/>
      </c>
      <c r="C4" s="28" t="str">
        <f>IF(Input!A4="","",Input!A4)</f>
        <v/>
      </c>
      <c r="D4" t="s">
        <v>8</v>
      </c>
      <c r="E4">
        <v>1</v>
      </c>
      <c r="F4" s="28" t="str">
        <f>IF(10-COUNTBLANK(H$4:H$13)&lt;E4,"",VLOOKUP(SMALL(G$4:G$13,E4),G$4:H$13,2,FALSE))</f>
        <v/>
      </c>
      <c r="G4" t="str">
        <f>IF(H4="","",ROW(H4))</f>
        <v/>
      </c>
      <c r="H4" t="str">
        <f>IF(10-COUNTBLANK(Input!A$2:A$11)&lt;M4,"",IF(COUNTIF(Input!A$2:A2,Input!A2)&gt;1,"",Input!A2))</f>
        <v/>
      </c>
      <c r="I4">
        <v>1</v>
      </c>
      <c r="J4" s="28" t="str">
        <f>IF(10-COUNTBLANK(A$2:A$11)&lt;I4,"",VLOOKUP(SMALL(A$2:A$11,I4),A$2:B$11,2,FALSE))</f>
        <v/>
      </c>
      <c r="K4" s="28" t="str">
        <f>IF(10-COUNTBLANK(A$2:A$11)&lt;I4,"",VLOOKUP(SMALL(A$2:A$11,I4),A$2:C$11,3,FALSE))</f>
        <v/>
      </c>
      <c r="L4" s="28" t="str">
        <f>J4</f>
        <v/>
      </c>
      <c r="M4">
        <v>1</v>
      </c>
      <c r="N4" s="28" t="str">
        <f>IF(10-COUNTBLANK(Filtered!C$2:C$11)&lt;M4,"",SMALL(Filtered!A:A,M4))</f>
        <v/>
      </c>
      <c r="O4" t="e">
        <f>IF($N4="",#N/A,IF(VLOOKUP($N4,Filtered!$A:$T,O$2,FALSE)="Select a Rating",#N/A,_xlfn.NUMBERVALUE(LEFT(VLOOKUP($N4,Filtered!$A:$T,O$2,FALSE),1))))</f>
        <v>#N/A</v>
      </c>
      <c r="P4" t="e">
        <f>IF($N4="",#N/A,IF(VLOOKUP($N4,Filtered!$A:$T,P$2,FALSE)="Select a Rating",#N/A,_xlfn.NUMBERVALUE(LEFT(VLOOKUP($N4,Filtered!$A:$T,P$2,FALSE),1))))</f>
        <v>#N/A</v>
      </c>
      <c r="Q4" t="e">
        <f>IF($N4="",#N/A,IF(VLOOKUP($N4,Filtered!$A:$T,Q$2,FALSE)="Select a Rating",#N/A,_xlfn.NUMBERVALUE(LEFT(VLOOKUP($N4,Filtered!$A:$T,Q$2,FALSE),1))))</f>
        <v>#N/A</v>
      </c>
      <c r="R4" t="e">
        <f>IF($N4="",#N/A,IF(VLOOKUP($N4,Filtered!$A:$T,R$2,FALSE)="Select a Rating",#N/A,_xlfn.NUMBERVALUE(LEFT(VLOOKUP($N4,Filtered!$A:$T,R$2,FALSE),1))))</f>
        <v>#N/A</v>
      </c>
      <c r="S4" t="e">
        <f>IF($N4="",#N/A,IF(VLOOKUP($N4,Filtered!$A:$T,S$2,FALSE)="Select a Rating",#N/A,_xlfn.NUMBERVALUE(LEFT(VLOOKUP($N4,Filtered!$A:$T,S$2,FALSE),1))))</f>
        <v>#N/A</v>
      </c>
      <c r="T4" t="e">
        <f>IF($N4="",#N/A,IF(VLOOKUP($N4,Filtered!$A:$T,T$2,FALSE)="Select a Rating",#N/A,_xlfn.NUMBERVALUE(LEFT(VLOOKUP($N4,Filtered!$A:$T,T$2,FALSE),1))))</f>
        <v>#N/A</v>
      </c>
      <c r="U4" t="e">
        <f>IF($N4="",#N/A,IF(VLOOKUP($N4,Filtered!$A:$T,U$2,FALSE)="Select a Rating",#N/A,_xlfn.NUMBERVALUE(LEFT(VLOOKUP($N4,Filtered!$A:$T,U$2,FALSE),1))))</f>
        <v>#N/A</v>
      </c>
      <c r="V4" t="e">
        <f>IF($N4="",#N/A,IF(VLOOKUP($N4,Filtered!$A:$T,V$2,FALSE)="Select a Rating",#N/A,_xlfn.NUMBERVALUE(LEFT(VLOOKUP($N4,Filtered!$A:$T,V$2,FALSE),1))))</f>
        <v>#N/A</v>
      </c>
      <c r="W4" t="e">
        <f>IF($N4="",#N/A,IF(VLOOKUP($N4,Filtered!$A:$T,W$2,FALSE)="Select a Rating",#N/A,_xlfn.NUMBERVALUE(LEFT(VLOOKUP($N4,Filtered!$A:$T,W$2,FALSE),1))))</f>
        <v>#N/A</v>
      </c>
      <c r="X4" t="e">
        <f>IF($N4="",#N/A,IF(VLOOKUP($N4,Filtered!$A:$T,X$2,FALSE)="Select a Rating",#N/A,_xlfn.NUMBERVALUE(LEFT(VLOOKUP($N4,Filtered!$A:$T,X$2,FALSE),1))))</f>
        <v>#N/A</v>
      </c>
      <c r="Y4" t="e">
        <f>IF($N4="",#N/A,IF(VLOOKUP($N4,Filtered!$A:$T,Y$2,FALSE)="Select a Rating",#N/A,_xlfn.NUMBERVALUE(LEFT(VLOOKUP($N4,Filtered!$A:$T,Y$2,FALSE),1))))</f>
        <v>#N/A</v>
      </c>
      <c r="Z4" t="e">
        <f>IF($N4="",#N/A,IF(VLOOKUP($N4,Filtered!$A:$T,Z$2,FALSE)="Select a Rating",#N/A,_xlfn.NUMBERVALUE(LEFT(VLOOKUP($N4,Filtered!$A:$T,Z$2,FALSE),1))))</f>
        <v>#N/A</v>
      </c>
      <c r="AA4" t="e">
        <f>IF($N4="",#N/A,IF(VLOOKUP($N4,Filtered!$A:$T,AA$2,FALSE)="Select a Rating",#N/A,_xlfn.NUMBERVALUE(LEFT(VLOOKUP($N4,Filtered!$A:$T,AA$2,FALSE),1))))</f>
        <v>#N/A</v>
      </c>
      <c r="AB4" t="e">
        <f>IF($N4="",#N/A,IF(VLOOKUP($N4,Filtered!$A:$T,AB$2,FALSE)="Select a Rating",#N/A,_xlfn.NUMBERVALUE(LEFT(VLOOKUP($N4,Filtered!$A:$T,AB$2,FALSE),1))))</f>
        <v>#N/A</v>
      </c>
      <c r="AC4" t="e">
        <f>IF($N4="",#N/A,IF(VLOOKUP($N4,Filtered!$A:$T,AC$2,FALSE)="Select a Rating",#N/A,_xlfn.NUMBERVALUE(LEFT(VLOOKUP($N4,Filtered!$A:$T,AC$2,FALSE),1))))</f>
        <v>#N/A</v>
      </c>
      <c r="AD4" t="e">
        <f>IF($N4="",#N/A,IF(VLOOKUP($N4,Filtered!$A:$T,AD$2,FALSE)="Select a Rating",#N/A,_xlfn.NUMBERVALUE(LEFT(VLOOKUP($N4,Filtered!$A:$T,AD$2,FALSE),1))))</f>
        <v>#N/A</v>
      </c>
      <c r="AE4" t="e">
        <f>IF($N4="",#N/A,IF(VLOOKUP($N4,Filtered!$A:$T,AE$2,FALSE)="Select a Rating",#N/A,_xlfn.NUMBERVALUE(LEFT(VLOOKUP($N4,Filtered!$A:$T,AE$2,FALSE),1))))</f>
        <v>#N/A</v>
      </c>
      <c r="AF4" t="str">
        <f t="shared" ref="AF4:AF13" si="1">IFERROR(O4,"")</f>
        <v/>
      </c>
      <c r="AG4" t="str">
        <f t="shared" ref="AG4:AG13" si="2">IFERROR(P4,"")</f>
        <v/>
      </c>
      <c r="AH4" t="str">
        <f t="shared" ref="AH4:AH13" si="3">IFERROR(Q4,"")</f>
        <v/>
      </c>
      <c r="AI4" t="str">
        <f t="shared" ref="AI4:AI13" si="4">IFERROR(R4,"")</f>
        <v/>
      </c>
      <c r="AJ4" t="str">
        <f t="shared" ref="AJ4:AJ13" si="5">IFERROR(S4,"")</f>
        <v/>
      </c>
      <c r="AK4" t="str">
        <f t="shared" ref="AK4:AK13" si="6">IFERROR(T4,"")</f>
        <v/>
      </c>
      <c r="AL4" t="str">
        <f t="shared" ref="AL4:AL13" si="7">IFERROR(U4,"")</f>
        <v/>
      </c>
      <c r="AM4" t="str">
        <f t="shared" ref="AM4:AM13" si="8">IFERROR(V4,"")</f>
        <v/>
      </c>
      <c r="AN4" t="str">
        <f t="shared" ref="AN4:AN13" si="9">IFERROR(W4,"")</f>
        <v/>
      </c>
      <c r="AO4" t="str">
        <f t="shared" ref="AO4:AO13" si="10">IFERROR(X4,"")</f>
        <v/>
      </c>
      <c r="AP4" t="str">
        <f t="shared" ref="AP4:AP13" si="11">IFERROR(Y4,"")</f>
        <v/>
      </c>
      <c r="AQ4" t="str">
        <f t="shared" ref="AQ4:AQ13" si="12">IFERROR(Z4,"")</f>
        <v/>
      </c>
      <c r="AR4" t="str">
        <f t="shared" ref="AR4:AR13" si="13">IFERROR(AA4,"")</f>
        <v/>
      </c>
      <c r="AS4" t="str">
        <f t="shared" ref="AS4:AS13" si="14">IFERROR(AB4,"")</f>
        <v/>
      </c>
      <c r="AT4" t="str">
        <f t="shared" ref="AT4:AT13" si="15">IFERROR(AC4,"")</f>
        <v/>
      </c>
      <c r="AU4" t="str">
        <f t="shared" ref="AU4:AU13" si="16">IFERROR(AD4,"")</f>
        <v/>
      </c>
      <c r="AV4" t="str">
        <f t="shared" ref="AV4:AV13" si="17">IFERROR(AE4,"")</f>
        <v/>
      </c>
      <c r="AW4" s="28" t="str">
        <f>IF(N4="","",ROUND(N4,2))</f>
        <v/>
      </c>
      <c r="AX4" s="28" t="str">
        <f>IF(H4="","",H4)</f>
        <v/>
      </c>
      <c r="AY4" s="27" t="e">
        <f>IF(COUNTBLANK(AF4:AI4)=4,#N/A,AVERAGE(AF4:AI4))</f>
        <v>#N/A</v>
      </c>
      <c r="AZ4" s="27" t="e">
        <f t="shared" ref="AZ4:AZ13" si="18">IF(COUNTBLANK(AJ4:AL4)=3,#N/A,AVERAGE(AJ4:AL4))</f>
        <v>#N/A</v>
      </c>
      <c r="BA4" s="27" t="e">
        <f>IF(COUNTBLANK(AM4:AO4)=3,#N/A,AVERAGE(AM4:AO4))</f>
        <v>#N/A</v>
      </c>
      <c r="BB4" s="27" t="e">
        <f>IF(COUNTBLANK(AP4:AT4)=5,#N/A,AVERAGE(AP4:AT4))</f>
        <v>#N/A</v>
      </c>
      <c r="BC4" s="27" t="e">
        <f>IF(COUNTBLANK(AU4:AV4)=2,#N/A,AVERAGE(AU4:AV4))</f>
        <v>#N/A</v>
      </c>
      <c r="BE4" s="28" t="str">
        <f>IF(N4="","",ROUND(N4,2))</f>
        <v/>
      </c>
    </row>
    <row r="5" spans="1:62" x14ac:dyDescent="0.25">
      <c r="A5" t="str">
        <f t="shared" si="0"/>
        <v/>
      </c>
      <c r="B5" s="28" t="str">
        <f>IF(Input!B5="","",Input!B5)</f>
        <v/>
      </c>
      <c r="C5" s="28" t="str">
        <f>IF(Input!A5="","",Input!A5)</f>
        <v/>
      </c>
      <c r="D5" t="s">
        <v>42</v>
      </c>
      <c r="E5">
        <v>2</v>
      </c>
      <c r="F5" s="28" t="str">
        <f t="shared" ref="F5:F13" si="19">IF(10-COUNTBLANK(H$4:H$13)&lt;E5,"",VLOOKUP(SMALL(G$4:G$13,E5),G$4:H$13,2,FALSE))</f>
        <v/>
      </c>
      <c r="G5" t="str">
        <f t="shared" ref="G5:G13" si="20">IF(H5="","",ROW(H5))</f>
        <v/>
      </c>
      <c r="H5" t="str">
        <f>IF(10-COUNTBLANK(Input!A$2:A$11)&lt;M5,"",IF(COUNTIF(Input!A$2:A3,Input!A3)&gt;1,"",Input!A3))</f>
        <v/>
      </c>
      <c r="I5">
        <v>2</v>
      </c>
      <c r="J5" s="28" t="str">
        <f t="shared" ref="J5:J13" si="21">IF(10-COUNTBLANK(A$2:A$11)&lt;I5,"",VLOOKUP(SMALL(A$2:A$11,I5),A$2:B$11,2,FALSE))</f>
        <v/>
      </c>
      <c r="K5" s="28" t="str">
        <f t="shared" ref="K5:K13" si="22">IF(10-COUNTBLANK(A$2:A$11)&lt;I5,"",VLOOKUP(SMALL(A$2:A$11,I5),A$2:C$11,3,FALSE))</f>
        <v/>
      </c>
      <c r="L5" s="28" t="str">
        <f t="shared" ref="L5:L13" si="23">J5</f>
        <v/>
      </c>
      <c r="M5">
        <v>2</v>
      </c>
      <c r="N5" s="28" t="str">
        <f>IF(10-COUNTBLANK(Filtered!C$2:C$11)&lt;M5,"",SMALL(Filtered!A:A,M5))</f>
        <v/>
      </c>
      <c r="O5" t="e">
        <f>IF($N5="",#N/A,IF(VLOOKUP($N5,Filtered!$A:$T,O$2,FALSE)="Select a Rating",#N/A,_xlfn.NUMBERVALUE(LEFT(VLOOKUP($N5,Filtered!$A:$T,O$2,FALSE),1))))</f>
        <v>#N/A</v>
      </c>
      <c r="P5" t="e">
        <f>IF($N5="",#N/A,IF(VLOOKUP($N5,Filtered!$A:$T,P$2,FALSE)="Select a Rating",#N/A,_xlfn.NUMBERVALUE(LEFT(VLOOKUP($N5,Filtered!$A:$T,P$2,FALSE),1))))</f>
        <v>#N/A</v>
      </c>
      <c r="Q5" t="e">
        <f>IF($N5="",#N/A,IF(VLOOKUP($N5,Filtered!$A:$T,Q$2,FALSE)="Select a Rating",#N/A,_xlfn.NUMBERVALUE(LEFT(VLOOKUP($N5,Filtered!$A:$T,Q$2,FALSE),1))))</f>
        <v>#N/A</v>
      </c>
      <c r="R5" t="e">
        <f>IF($N5="",#N/A,IF(VLOOKUP($N5,Filtered!$A:$T,R$2,FALSE)="Select a Rating",#N/A,_xlfn.NUMBERVALUE(LEFT(VLOOKUP($N5,Filtered!$A:$T,R$2,FALSE),1))))</f>
        <v>#N/A</v>
      </c>
      <c r="S5" t="e">
        <f>IF($N5="",#N/A,IF(VLOOKUP($N5,Filtered!$A:$T,S$2,FALSE)="Select a Rating",#N/A,_xlfn.NUMBERVALUE(LEFT(VLOOKUP($N5,Filtered!$A:$T,S$2,FALSE),1))))</f>
        <v>#N/A</v>
      </c>
      <c r="T5" t="e">
        <f>IF($N5="",#N/A,IF(VLOOKUP($N5,Filtered!$A:$T,T$2,FALSE)="Select a Rating",#N/A,_xlfn.NUMBERVALUE(LEFT(VLOOKUP($N5,Filtered!$A:$T,T$2,FALSE),1))))</f>
        <v>#N/A</v>
      </c>
      <c r="U5" t="e">
        <f>IF($N5="",#N/A,IF(VLOOKUP($N5,Filtered!$A:$T,U$2,FALSE)="Select a Rating",#N/A,_xlfn.NUMBERVALUE(LEFT(VLOOKUP($N5,Filtered!$A:$T,U$2,FALSE),1))))</f>
        <v>#N/A</v>
      </c>
      <c r="V5" t="e">
        <f>IF($N5="",#N/A,IF(VLOOKUP($N5,Filtered!$A:$T,V$2,FALSE)="Select a Rating",#N/A,_xlfn.NUMBERVALUE(LEFT(VLOOKUP($N5,Filtered!$A:$T,V$2,FALSE),1))))</f>
        <v>#N/A</v>
      </c>
      <c r="W5" t="e">
        <f>IF($N5="",#N/A,IF(VLOOKUP($N5,Filtered!$A:$T,W$2,FALSE)="Select a Rating",#N/A,_xlfn.NUMBERVALUE(LEFT(VLOOKUP($N5,Filtered!$A:$T,W$2,FALSE),1))))</f>
        <v>#N/A</v>
      </c>
      <c r="X5" t="e">
        <f>IF($N5="",#N/A,IF(VLOOKUP($N5,Filtered!$A:$T,X$2,FALSE)="Select a Rating",#N/A,_xlfn.NUMBERVALUE(LEFT(VLOOKUP($N5,Filtered!$A:$T,X$2,FALSE),1))))</f>
        <v>#N/A</v>
      </c>
      <c r="Y5" t="e">
        <f>IF($N5="",#N/A,IF(VLOOKUP($N5,Filtered!$A:$T,Y$2,FALSE)="Select a Rating",#N/A,_xlfn.NUMBERVALUE(LEFT(VLOOKUP($N5,Filtered!$A:$T,Y$2,FALSE),1))))</f>
        <v>#N/A</v>
      </c>
      <c r="Z5" t="e">
        <f>IF($N5="",#N/A,IF(VLOOKUP($N5,Filtered!$A:$T,Z$2,FALSE)="Select a Rating",#N/A,_xlfn.NUMBERVALUE(LEFT(VLOOKUP($N5,Filtered!$A:$T,Z$2,FALSE),1))))</f>
        <v>#N/A</v>
      </c>
      <c r="AA5" t="e">
        <f>IF($N5="",#N/A,IF(VLOOKUP($N5,Filtered!$A:$T,AA$2,FALSE)="Select a Rating",#N/A,_xlfn.NUMBERVALUE(LEFT(VLOOKUP($N5,Filtered!$A:$T,AA$2,FALSE),1))))</f>
        <v>#N/A</v>
      </c>
      <c r="AB5" t="e">
        <f>IF($N5="",#N/A,IF(VLOOKUP($N5,Filtered!$A:$T,AB$2,FALSE)="Select a Rating",#N/A,_xlfn.NUMBERVALUE(LEFT(VLOOKUP($N5,Filtered!$A:$T,AB$2,FALSE),1))))</f>
        <v>#N/A</v>
      </c>
      <c r="AC5" t="e">
        <f>IF($N5="",#N/A,IF(VLOOKUP($N5,Filtered!$A:$T,AC$2,FALSE)="Select a Rating",#N/A,_xlfn.NUMBERVALUE(LEFT(VLOOKUP($N5,Filtered!$A:$T,AC$2,FALSE),1))))</f>
        <v>#N/A</v>
      </c>
      <c r="AD5" t="e">
        <f>IF($N5="",#N/A,IF(VLOOKUP($N5,Filtered!$A:$T,AD$2,FALSE)="Select a Rating",#N/A,_xlfn.NUMBERVALUE(LEFT(VLOOKUP($N5,Filtered!$A:$T,AD$2,FALSE),1))))</f>
        <v>#N/A</v>
      </c>
      <c r="AE5" t="e">
        <f>IF($N5="",#N/A,IF(VLOOKUP($N5,Filtered!$A:$T,AE$2,FALSE)="Select a Rating",#N/A,_xlfn.NUMBERVALUE(LEFT(VLOOKUP($N5,Filtered!$A:$T,AE$2,FALSE),1))))</f>
        <v>#N/A</v>
      </c>
      <c r="AF5" t="str">
        <f t="shared" si="1"/>
        <v/>
      </c>
      <c r="AG5" t="str">
        <f t="shared" si="2"/>
        <v/>
      </c>
      <c r="AH5" t="str">
        <f t="shared" si="3"/>
        <v/>
      </c>
      <c r="AI5" t="str">
        <f t="shared" si="4"/>
        <v/>
      </c>
      <c r="AJ5" t="str">
        <f t="shared" si="5"/>
        <v/>
      </c>
      <c r="AK5" t="str">
        <f t="shared" si="6"/>
        <v/>
      </c>
      <c r="AL5" t="str">
        <f t="shared" si="7"/>
        <v/>
      </c>
      <c r="AM5" t="str">
        <f t="shared" si="8"/>
        <v/>
      </c>
      <c r="AN5" t="str">
        <f t="shared" si="9"/>
        <v/>
      </c>
      <c r="AO5" t="str">
        <f t="shared" si="10"/>
        <v/>
      </c>
      <c r="AP5" t="str">
        <f t="shared" si="11"/>
        <v/>
      </c>
      <c r="AQ5" t="str">
        <f t="shared" si="12"/>
        <v/>
      </c>
      <c r="AR5" t="str">
        <f t="shared" si="13"/>
        <v/>
      </c>
      <c r="AS5" t="str">
        <f t="shared" si="14"/>
        <v/>
      </c>
      <c r="AT5" t="str">
        <f t="shared" si="15"/>
        <v/>
      </c>
      <c r="AU5" t="str">
        <f t="shared" si="16"/>
        <v/>
      </c>
      <c r="AV5" t="str">
        <f t="shared" si="17"/>
        <v/>
      </c>
      <c r="AW5" s="28" t="str">
        <f>IF(N5="","",ROUND(N5,2))</f>
        <v/>
      </c>
      <c r="AX5" s="28" t="str">
        <f t="shared" ref="AX5:AX13" si="24">IF(H5="","",H5)</f>
        <v/>
      </c>
      <c r="AY5" s="27" t="e">
        <f>IF(COUNTBLANK(AF5:AI5)=4,#N/A,AVERAGE(AF5:AI5))</f>
        <v>#N/A</v>
      </c>
      <c r="AZ5" s="27" t="e">
        <f t="shared" si="18"/>
        <v>#N/A</v>
      </c>
      <c r="BA5" s="27" t="e">
        <f t="shared" ref="BA5:BA13" si="25">IF(COUNTBLANK(AM5:AO5)=3,#N/A,AVERAGE(AM5:AO5))</f>
        <v>#N/A</v>
      </c>
      <c r="BB5" s="27" t="e">
        <f t="shared" ref="BB5:BB13" si="26">IF(COUNTBLANK(AP5:AT5)=5,#N/A,AVERAGE(AP5:AT5))</f>
        <v>#N/A</v>
      </c>
      <c r="BC5" s="27" t="e">
        <f t="shared" ref="BC5:BC13" si="27">IF(COUNTBLANK(AU5:AV5)=2,#N/A,AVERAGE(AU5:AV5))</f>
        <v>#N/A</v>
      </c>
      <c r="BE5" s="28" t="str">
        <f t="shared" ref="BE5:BE13" si="28">IF(N5="","",ROUND(N5,2))</f>
        <v/>
      </c>
    </row>
    <row r="6" spans="1:62" x14ac:dyDescent="0.25">
      <c r="A6" t="str">
        <f t="shared" si="0"/>
        <v/>
      </c>
      <c r="B6" s="28" t="str">
        <f>IF(Input!B6="","",Input!B6)</f>
        <v/>
      </c>
      <c r="C6" s="28" t="str">
        <f>IF(Input!A6="","",Input!A6)</f>
        <v/>
      </c>
      <c r="E6">
        <v>3</v>
      </c>
      <c r="F6" s="28" t="str">
        <f t="shared" si="19"/>
        <v/>
      </c>
      <c r="G6" t="str">
        <f t="shared" si="20"/>
        <v/>
      </c>
      <c r="H6" t="str">
        <f>IF(10-COUNTBLANK(Input!A$2:A$11)&lt;M6,"",IF(COUNTIF(Input!A$2:A4,Input!A4)&gt;1,"",Input!A4))</f>
        <v/>
      </c>
      <c r="I6">
        <v>3</v>
      </c>
      <c r="J6" s="28" t="str">
        <f t="shared" si="21"/>
        <v/>
      </c>
      <c r="K6" s="28" t="str">
        <f t="shared" si="22"/>
        <v/>
      </c>
      <c r="L6" s="28" t="str">
        <f t="shared" si="23"/>
        <v/>
      </c>
      <c r="M6">
        <v>3</v>
      </c>
      <c r="N6" s="28" t="str">
        <f>IF(10-COUNTBLANK(Filtered!C$2:C$11)&lt;M6,"",SMALL(Filtered!A:A,M6))</f>
        <v/>
      </c>
      <c r="O6" t="e">
        <f>IF($N6="",#N/A,IF(VLOOKUP($N6,Filtered!$A:$T,O$2,FALSE)="Select a Rating",#N/A,_xlfn.NUMBERVALUE(LEFT(VLOOKUP($N6,Filtered!$A:$T,O$2,FALSE),1))))</f>
        <v>#N/A</v>
      </c>
      <c r="P6" t="e">
        <f>IF($N6="",#N/A,IF(VLOOKUP($N6,Filtered!$A:$T,P$2,FALSE)="Select a Rating",#N/A,_xlfn.NUMBERVALUE(LEFT(VLOOKUP($N6,Filtered!$A:$T,P$2,FALSE),1))))</f>
        <v>#N/A</v>
      </c>
      <c r="Q6" t="e">
        <f>IF($N6="",#N/A,IF(VLOOKUP($N6,Filtered!$A:$T,Q$2,FALSE)="Select a Rating",#N/A,_xlfn.NUMBERVALUE(LEFT(VLOOKUP($N6,Filtered!$A:$T,Q$2,FALSE),1))))</f>
        <v>#N/A</v>
      </c>
      <c r="R6" t="e">
        <f>IF($N6="",#N/A,IF(VLOOKUP($N6,Filtered!$A:$T,R$2,FALSE)="Select a Rating",#N/A,_xlfn.NUMBERVALUE(LEFT(VLOOKUP($N6,Filtered!$A:$T,R$2,FALSE),1))))</f>
        <v>#N/A</v>
      </c>
      <c r="S6" t="e">
        <f>IF($N6="",#N/A,IF(VLOOKUP($N6,Filtered!$A:$T,S$2,FALSE)="Select a Rating",#N/A,_xlfn.NUMBERVALUE(LEFT(VLOOKUP($N6,Filtered!$A:$T,S$2,FALSE),1))))</f>
        <v>#N/A</v>
      </c>
      <c r="T6" t="e">
        <f>IF($N6="",#N/A,IF(VLOOKUP($N6,Filtered!$A:$T,T$2,FALSE)="Select a Rating",#N/A,_xlfn.NUMBERVALUE(LEFT(VLOOKUP($N6,Filtered!$A:$T,T$2,FALSE),1))))</f>
        <v>#N/A</v>
      </c>
      <c r="U6" t="e">
        <f>IF($N6="",#N/A,IF(VLOOKUP($N6,Filtered!$A:$T,U$2,FALSE)="Select a Rating",#N/A,_xlfn.NUMBERVALUE(LEFT(VLOOKUP($N6,Filtered!$A:$T,U$2,FALSE),1))))</f>
        <v>#N/A</v>
      </c>
      <c r="V6" t="e">
        <f>IF($N6="",#N/A,IF(VLOOKUP($N6,Filtered!$A:$T,V$2,FALSE)="Select a Rating",#N/A,_xlfn.NUMBERVALUE(LEFT(VLOOKUP($N6,Filtered!$A:$T,V$2,FALSE),1))))</f>
        <v>#N/A</v>
      </c>
      <c r="W6" t="e">
        <f>IF($N6="",#N/A,IF(VLOOKUP($N6,Filtered!$A:$T,W$2,FALSE)="Select a Rating",#N/A,_xlfn.NUMBERVALUE(LEFT(VLOOKUP($N6,Filtered!$A:$T,W$2,FALSE),1))))</f>
        <v>#N/A</v>
      </c>
      <c r="X6" t="e">
        <f>IF($N6="",#N/A,IF(VLOOKUP($N6,Filtered!$A:$T,X$2,FALSE)="Select a Rating",#N/A,_xlfn.NUMBERVALUE(LEFT(VLOOKUP($N6,Filtered!$A:$T,X$2,FALSE),1))))</f>
        <v>#N/A</v>
      </c>
      <c r="Y6" t="e">
        <f>IF($N6="",#N/A,IF(VLOOKUP($N6,Filtered!$A:$T,Y$2,FALSE)="Select a Rating",#N/A,_xlfn.NUMBERVALUE(LEFT(VLOOKUP($N6,Filtered!$A:$T,Y$2,FALSE),1))))</f>
        <v>#N/A</v>
      </c>
      <c r="Z6" t="e">
        <f>IF($N6="",#N/A,IF(VLOOKUP($N6,Filtered!$A:$T,Z$2,FALSE)="Select a Rating",#N/A,_xlfn.NUMBERVALUE(LEFT(VLOOKUP($N6,Filtered!$A:$T,Z$2,FALSE),1))))</f>
        <v>#N/A</v>
      </c>
      <c r="AA6" t="e">
        <f>IF($N6="",#N/A,IF(VLOOKUP($N6,Filtered!$A:$T,AA$2,FALSE)="Select a Rating",#N/A,_xlfn.NUMBERVALUE(LEFT(VLOOKUP($N6,Filtered!$A:$T,AA$2,FALSE),1))))</f>
        <v>#N/A</v>
      </c>
      <c r="AB6" t="e">
        <f>IF($N6="",#N/A,IF(VLOOKUP($N6,Filtered!$A:$T,AB$2,FALSE)="Select a Rating",#N/A,_xlfn.NUMBERVALUE(LEFT(VLOOKUP($N6,Filtered!$A:$T,AB$2,FALSE),1))))</f>
        <v>#N/A</v>
      </c>
      <c r="AC6" t="e">
        <f>IF($N6="",#N/A,IF(VLOOKUP($N6,Filtered!$A:$T,AC$2,FALSE)="Select a Rating",#N/A,_xlfn.NUMBERVALUE(LEFT(VLOOKUP($N6,Filtered!$A:$T,AC$2,FALSE),1))))</f>
        <v>#N/A</v>
      </c>
      <c r="AD6" t="e">
        <f>IF($N6="",#N/A,IF(VLOOKUP($N6,Filtered!$A:$T,AD$2,FALSE)="Select a Rating",#N/A,_xlfn.NUMBERVALUE(LEFT(VLOOKUP($N6,Filtered!$A:$T,AD$2,FALSE),1))))</f>
        <v>#N/A</v>
      </c>
      <c r="AE6" t="e">
        <f>IF($N6="",#N/A,IF(VLOOKUP($N6,Filtered!$A:$T,AE$2,FALSE)="Select a Rating",#N/A,_xlfn.NUMBERVALUE(LEFT(VLOOKUP($N6,Filtered!$A:$T,AE$2,FALSE),1))))</f>
        <v>#N/A</v>
      </c>
      <c r="AF6" t="str">
        <f t="shared" si="1"/>
        <v/>
      </c>
      <c r="AG6" t="str">
        <f t="shared" si="2"/>
        <v/>
      </c>
      <c r="AH6" t="str">
        <f t="shared" si="3"/>
        <v/>
      </c>
      <c r="AI6" t="str">
        <f t="shared" si="4"/>
        <v/>
      </c>
      <c r="AJ6" t="str">
        <f t="shared" si="5"/>
        <v/>
      </c>
      <c r="AK6" t="str">
        <f t="shared" si="6"/>
        <v/>
      </c>
      <c r="AL6" t="str">
        <f t="shared" si="7"/>
        <v/>
      </c>
      <c r="AM6" t="str">
        <f t="shared" si="8"/>
        <v/>
      </c>
      <c r="AN6" t="str">
        <f t="shared" si="9"/>
        <v/>
      </c>
      <c r="AO6" t="str">
        <f t="shared" si="10"/>
        <v/>
      </c>
      <c r="AP6" t="str">
        <f t="shared" si="11"/>
        <v/>
      </c>
      <c r="AQ6" t="str">
        <f t="shared" si="12"/>
        <v/>
      </c>
      <c r="AR6" t="str">
        <f t="shared" si="13"/>
        <v/>
      </c>
      <c r="AS6" t="str">
        <f t="shared" si="14"/>
        <v/>
      </c>
      <c r="AT6" t="str">
        <f t="shared" si="15"/>
        <v/>
      </c>
      <c r="AU6" t="str">
        <f t="shared" si="16"/>
        <v/>
      </c>
      <c r="AV6" t="str">
        <f t="shared" si="17"/>
        <v/>
      </c>
      <c r="AW6" s="28" t="str">
        <f>IF(N6="","",ROUND(N6,2))</f>
        <v/>
      </c>
      <c r="AX6" s="28" t="str">
        <f t="shared" si="24"/>
        <v/>
      </c>
      <c r="AY6" s="27" t="e">
        <f t="shared" ref="AY6:AY13" si="29">IF(COUNTBLANK(AF6:AI6)=4,#N/A,AVERAGE(AF6:AI6))</f>
        <v>#N/A</v>
      </c>
      <c r="AZ6" s="27" t="e">
        <f t="shared" si="18"/>
        <v>#N/A</v>
      </c>
      <c r="BA6" s="27" t="e">
        <f t="shared" si="25"/>
        <v>#N/A</v>
      </c>
      <c r="BB6" s="27" t="e">
        <f t="shared" si="26"/>
        <v>#N/A</v>
      </c>
      <c r="BC6" s="27" t="e">
        <f t="shared" si="27"/>
        <v>#N/A</v>
      </c>
      <c r="BE6" s="28" t="str">
        <f t="shared" si="28"/>
        <v/>
      </c>
    </row>
    <row r="7" spans="1:62" x14ac:dyDescent="0.25">
      <c r="A7" t="str">
        <f t="shared" si="0"/>
        <v/>
      </c>
      <c r="B7" s="28" t="str">
        <f>IF(Input!B7="","",Input!B7)</f>
        <v/>
      </c>
      <c r="C7" s="28" t="str">
        <f>IF(Input!A7="","",Input!A7)</f>
        <v/>
      </c>
      <c r="E7">
        <v>4</v>
      </c>
      <c r="F7" s="28" t="str">
        <f t="shared" si="19"/>
        <v/>
      </c>
      <c r="G7" t="str">
        <f t="shared" si="20"/>
        <v/>
      </c>
      <c r="H7" t="str">
        <f>IF(10-COUNTBLANK(Input!A$2:A$11)&lt;M7,"",IF(COUNTIF(Input!A$2:A5,Input!A5)&gt;1,"",Input!A5))</f>
        <v/>
      </c>
      <c r="I7">
        <v>4</v>
      </c>
      <c r="J7" s="28" t="str">
        <f t="shared" si="21"/>
        <v/>
      </c>
      <c r="K7" s="28" t="str">
        <f t="shared" si="22"/>
        <v/>
      </c>
      <c r="L7" s="28" t="str">
        <f t="shared" si="23"/>
        <v/>
      </c>
      <c r="M7">
        <v>4</v>
      </c>
      <c r="N7" s="28" t="str">
        <f>IF(10-COUNTBLANK(Filtered!C$2:C$11)&lt;M7,"",SMALL(Filtered!A:A,M7))</f>
        <v/>
      </c>
      <c r="O7" t="e">
        <f>IF($N7="",#N/A,IF(VLOOKUP($N7,Filtered!$A:$T,O$2,FALSE)="Select a Rating",#N/A,_xlfn.NUMBERVALUE(LEFT(VLOOKUP($N7,Filtered!$A:$T,O$2,FALSE),1))))</f>
        <v>#N/A</v>
      </c>
      <c r="P7" t="e">
        <f>IF($N7="",#N/A,IF(VLOOKUP($N7,Filtered!$A:$T,P$2,FALSE)="Select a Rating",#N/A,_xlfn.NUMBERVALUE(LEFT(VLOOKUP($N7,Filtered!$A:$T,P$2,FALSE),1))))</f>
        <v>#N/A</v>
      </c>
      <c r="Q7" t="e">
        <f>IF($N7="",#N/A,IF(VLOOKUP($N7,Filtered!$A:$T,Q$2,FALSE)="Select a Rating",#N/A,_xlfn.NUMBERVALUE(LEFT(VLOOKUP($N7,Filtered!$A:$T,Q$2,FALSE),1))))</f>
        <v>#N/A</v>
      </c>
      <c r="R7" t="e">
        <f>IF($N7="",#N/A,IF(VLOOKUP($N7,Filtered!$A:$T,R$2,FALSE)="Select a Rating",#N/A,_xlfn.NUMBERVALUE(LEFT(VLOOKUP($N7,Filtered!$A:$T,R$2,FALSE),1))))</f>
        <v>#N/A</v>
      </c>
      <c r="S7" t="e">
        <f>IF($N7="",#N/A,IF(VLOOKUP($N7,Filtered!$A:$T,S$2,FALSE)="Select a Rating",#N/A,_xlfn.NUMBERVALUE(LEFT(VLOOKUP($N7,Filtered!$A:$T,S$2,FALSE),1))))</f>
        <v>#N/A</v>
      </c>
      <c r="T7" t="e">
        <f>IF($N7="",#N/A,IF(VLOOKUP($N7,Filtered!$A:$T,T$2,FALSE)="Select a Rating",#N/A,_xlfn.NUMBERVALUE(LEFT(VLOOKUP($N7,Filtered!$A:$T,T$2,FALSE),1))))</f>
        <v>#N/A</v>
      </c>
      <c r="U7" t="e">
        <f>IF($N7="",#N/A,IF(VLOOKUP($N7,Filtered!$A:$T,U$2,FALSE)="Select a Rating",#N/A,_xlfn.NUMBERVALUE(LEFT(VLOOKUP($N7,Filtered!$A:$T,U$2,FALSE),1))))</f>
        <v>#N/A</v>
      </c>
      <c r="V7" t="e">
        <f>IF($N7="",#N/A,IF(VLOOKUP($N7,Filtered!$A:$T,V$2,FALSE)="Select a Rating",#N/A,_xlfn.NUMBERVALUE(LEFT(VLOOKUP($N7,Filtered!$A:$T,V$2,FALSE),1))))</f>
        <v>#N/A</v>
      </c>
      <c r="W7" t="e">
        <f>IF($N7="",#N/A,IF(VLOOKUP($N7,Filtered!$A:$T,W$2,FALSE)="Select a Rating",#N/A,_xlfn.NUMBERVALUE(LEFT(VLOOKUP($N7,Filtered!$A:$T,W$2,FALSE),1))))</f>
        <v>#N/A</v>
      </c>
      <c r="X7" t="e">
        <f>IF($N7="",#N/A,IF(VLOOKUP($N7,Filtered!$A:$T,X$2,FALSE)="Select a Rating",#N/A,_xlfn.NUMBERVALUE(LEFT(VLOOKUP($N7,Filtered!$A:$T,X$2,FALSE),1))))</f>
        <v>#N/A</v>
      </c>
      <c r="Y7" t="e">
        <f>IF($N7="",#N/A,IF(VLOOKUP($N7,Filtered!$A:$T,Y$2,FALSE)="Select a Rating",#N/A,_xlfn.NUMBERVALUE(LEFT(VLOOKUP($N7,Filtered!$A:$T,Y$2,FALSE),1))))</f>
        <v>#N/A</v>
      </c>
      <c r="Z7" t="e">
        <f>IF($N7="",#N/A,IF(VLOOKUP($N7,Filtered!$A:$T,Z$2,FALSE)="Select a Rating",#N/A,_xlfn.NUMBERVALUE(LEFT(VLOOKUP($N7,Filtered!$A:$T,Z$2,FALSE),1))))</f>
        <v>#N/A</v>
      </c>
      <c r="AA7" t="e">
        <f>IF($N7="",#N/A,IF(VLOOKUP($N7,Filtered!$A:$T,AA$2,FALSE)="Select a Rating",#N/A,_xlfn.NUMBERVALUE(LEFT(VLOOKUP($N7,Filtered!$A:$T,AA$2,FALSE),1))))</f>
        <v>#N/A</v>
      </c>
      <c r="AB7" t="e">
        <f>IF($N7="",#N/A,IF(VLOOKUP($N7,Filtered!$A:$T,AB$2,FALSE)="Select a Rating",#N/A,_xlfn.NUMBERVALUE(LEFT(VLOOKUP($N7,Filtered!$A:$T,AB$2,FALSE),1))))</f>
        <v>#N/A</v>
      </c>
      <c r="AC7" t="e">
        <f>IF($N7="",#N/A,IF(VLOOKUP($N7,Filtered!$A:$T,AC$2,FALSE)="Select a Rating",#N/A,_xlfn.NUMBERVALUE(LEFT(VLOOKUP($N7,Filtered!$A:$T,AC$2,FALSE),1))))</f>
        <v>#N/A</v>
      </c>
      <c r="AD7" t="e">
        <f>IF($N7="",#N/A,IF(VLOOKUP($N7,Filtered!$A:$T,AD$2,FALSE)="Select a Rating",#N/A,_xlfn.NUMBERVALUE(LEFT(VLOOKUP($N7,Filtered!$A:$T,AD$2,FALSE),1))))</f>
        <v>#N/A</v>
      </c>
      <c r="AE7" t="e">
        <f>IF($N7="",#N/A,IF(VLOOKUP($N7,Filtered!$A:$T,AE$2,FALSE)="Select a Rating",#N/A,_xlfn.NUMBERVALUE(LEFT(VLOOKUP($N7,Filtered!$A:$T,AE$2,FALSE),1))))</f>
        <v>#N/A</v>
      </c>
      <c r="AF7" t="str">
        <f t="shared" si="1"/>
        <v/>
      </c>
      <c r="AG7" t="str">
        <f t="shared" si="2"/>
        <v/>
      </c>
      <c r="AH7" t="str">
        <f t="shared" si="3"/>
        <v/>
      </c>
      <c r="AI7" t="str">
        <f t="shared" si="4"/>
        <v/>
      </c>
      <c r="AJ7" t="str">
        <f t="shared" si="5"/>
        <v/>
      </c>
      <c r="AK7" t="str">
        <f t="shared" si="6"/>
        <v/>
      </c>
      <c r="AL7" t="str">
        <f t="shared" si="7"/>
        <v/>
      </c>
      <c r="AM7" t="str">
        <f t="shared" si="8"/>
        <v/>
      </c>
      <c r="AN7" t="str">
        <f t="shared" si="9"/>
        <v/>
      </c>
      <c r="AO7" t="str">
        <f t="shared" si="10"/>
        <v/>
      </c>
      <c r="AP7" t="str">
        <f t="shared" si="11"/>
        <v/>
      </c>
      <c r="AQ7" t="str">
        <f t="shared" si="12"/>
        <v/>
      </c>
      <c r="AR7" t="str">
        <f t="shared" si="13"/>
        <v/>
      </c>
      <c r="AS7" t="str">
        <f t="shared" si="14"/>
        <v/>
      </c>
      <c r="AT7" t="str">
        <f t="shared" si="15"/>
        <v/>
      </c>
      <c r="AU7" t="str">
        <f t="shared" si="16"/>
        <v/>
      </c>
      <c r="AV7" t="str">
        <f t="shared" si="17"/>
        <v/>
      </c>
      <c r="AW7" s="28" t="str">
        <f t="shared" ref="AW7:AW13" si="30">IF(N7="","",ROUND(N7,2))</f>
        <v/>
      </c>
      <c r="AX7" s="28" t="str">
        <f t="shared" si="24"/>
        <v/>
      </c>
      <c r="AY7" s="27" t="e">
        <f t="shared" si="29"/>
        <v>#N/A</v>
      </c>
      <c r="AZ7" s="27" t="e">
        <f t="shared" si="18"/>
        <v>#N/A</v>
      </c>
      <c r="BA7" s="27" t="e">
        <f t="shared" si="25"/>
        <v>#N/A</v>
      </c>
      <c r="BB7" s="27" t="e">
        <f t="shared" si="26"/>
        <v>#N/A</v>
      </c>
      <c r="BC7" s="27" t="e">
        <f t="shared" si="27"/>
        <v>#N/A</v>
      </c>
      <c r="BE7" s="28" t="str">
        <f t="shared" si="28"/>
        <v/>
      </c>
    </row>
    <row r="8" spans="1:62" x14ac:dyDescent="0.25">
      <c r="A8" t="str">
        <f t="shared" si="0"/>
        <v/>
      </c>
      <c r="B8" s="28" t="str">
        <f>IF(Input!B8="","",Input!B8)</f>
        <v/>
      </c>
      <c r="C8" s="28" t="str">
        <f>IF(Input!A8="","",Input!A8)</f>
        <v/>
      </c>
      <c r="E8">
        <v>5</v>
      </c>
      <c r="F8" s="28" t="str">
        <f t="shared" si="19"/>
        <v/>
      </c>
      <c r="G8" t="str">
        <f t="shared" si="20"/>
        <v/>
      </c>
      <c r="H8" t="str">
        <f>IF(10-COUNTBLANK(Input!A$2:A$11)&lt;M8,"",IF(COUNTIF(Input!A$2:A6,Input!A6)&gt;1,"",Input!A6))</f>
        <v/>
      </c>
      <c r="I8">
        <v>5</v>
      </c>
      <c r="J8" s="28" t="str">
        <f t="shared" si="21"/>
        <v/>
      </c>
      <c r="K8" s="28" t="str">
        <f t="shared" si="22"/>
        <v/>
      </c>
      <c r="L8" s="28" t="str">
        <f t="shared" si="23"/>
        <v/>
      </c>
      <c r="M8">
        <v>5</v>
      </c>
      <c r="N8" s="28" t="str">
        <f>IF(10-COUNTBLANK(Filtered!C$2:C$11)&lt;M8,"",SMALL(Filtered!A:A,M8))</f>
        <v/>
      </c>
      <c r="O8" t="e">
        <f>IF($N8="",#N/A,IF(VLOOKUP($N8,Filtered!$A:$T,O$2,FALSE)="Select a Rating",#N/A,_xlfn.NUMBERVALUE(LEFT(VLOOKUP($N8,Filtered!$A:$T,O$2,FALSE),1))))</f>
        <v>#N/A</v>
      </c>
      <c r="P8" t="e">
        <f>IF($N8="",#N/A,IF(VLOOKUP($N8,Filtered!$A:$T,P$2,FALSE)="Select a Rating",#N/A,_xlfn.NUMBERVALUE(LEFT(VLOOKUP($N8,Filtered!$A:$T,P$2,FALSE),1))))</f>
        <v>#N/A</v>
      </c>
      <c r="Q8" t="e">
        <f>IF($N8="",#N/A,IF(VLOOKUP($N8,Filtered!$A:$T,Q$2,FALSE)="Select a Rating",#N/A,_xlfn.NUMBERVALUE(LEFT(VLOOKUP($N8,Filtered!$A:$T,Q$2,FALSE),1))))</f>
        <v>#N/A</v>
      </c>
      <c r="R8" t="e">
        <f>IF($N8="",#N/A,IF(VLOOKUP($N8,Filtered!$A:$T,R$2,FALSE)="Select a Rating",#N/A,_xlfn.NUMBERVALUE(LEFT(VLOOKUP($N8,Filtered!$A:$T,R$2,FALSE),1))))</f>
        <v>#N/A</v>
      </c>
      <c r="S8" t="e">
        <f>IF($N8="",#N/A,IF(VLOOKUP($N8,Filtered!$A:$T,S$2,FALSE)="Select a Rating",#N/A,_xlfn.NUMBERVALUE(LEFT(VLOOKUP($N8,Filtered!$A:$T,S$2,FALSE),1))))</f>
        <v>#N/A</v>
      </c>
      <c r="T8" t="e">
        <f>IF($N8="",#N/A,IF(VLOOKUP($N8,Filtered!$A:$T,T$2,FALSE)="Select a Rating",#N/A,_xlfn.NUMBERVALUE(LEFT(VLOOKUP($N8,Filtered!$A:$T,T$2,FALSE),1))))</f>
        <v>#N/A</v>
      </c>
      <c r="U8" t="e">
        <f>IF($N8="",#N/A,IF(VLOOKUP($N8,Filtered!$A:$T,U$2,FALSE)="Select a Rating",#N/A,_xlfn.NUMBERVALUE(LEFT(VLOOKUP($N8,Filtered!$A:$T,U$2,FALSE),1))))</f>
        <v>#N/A</v>
      </c>
      <c r="V8" t="e">
        <f>IF($N8="",#N/A,IF(VLOOKUP($N8,Filtered!$A:$T,V$2,FALSE)="Select a Rating",#N/A,_xlfn.NUMBERVALUE(LEFT(VLOOKUP($N8,Filtered!$A:$T,V$2,FALSE),1))))</f>
        <v>#N/A</v>
      </c>
      <c r="W8" t="e">
        <f>IF($N8="",#N/A,IF(VLOOKUP($N8,Filtered!$A:$T,W$2,FALSE)="Select a Rating",#N/A,_xlfn.NUMBERVALUE(LEFT(VLOOKUP($N8,Filtered!$A:$T,W$2,FALSE),1))))</f>
        <v>#N/A</v>
      </c>
      <c r="X8" t="e">
        <f>IF($N8="",#N/A,IF(VLOOKUP($N8,Filtered!$A:$T,X$2,FALSE)="Select a Rating",#N/A,_xlfn.NUMBERVALUE(LEFT(VLOOKUP($N8,Filtered!$A:$T,X$2,FALSE),1))))</f>
        <v>#N/A</v>
      </c>
      <c r="Y8" t="e">
        <f>IF($N8="",#N/A,IF(VLOOKUP($N8,Filtered!$A:$T,Y$2,FALSE)="Select a Rating",#N/A,_xlfn.NUMBERVALUE(LEFT(VLOOKUP($N8,Filtered!$A:$T,Y$2,FALSE),1))))</f>
        <v>#N/A</v>
      </c>
      <c r="Z8" t="e">
        <f>IF($N8="",#N/A,IF(VLOOKUP($N8,Filtered!$A:$T,Z$2,FALSE)="Select a Rating",#N/A,_xlfn.NUMBERVALUE(LEFT(VLOOKUP($N8,Filtered!$A:$T,Z$2,FALSE),1))))</f>
        <v>#N/A</v>
      </c>
      <c r="AA8" t="e">
        <f>IF($N8="",#N/A,IF(VLOOKUP($N8,Filtered!$A:$T,AA$2,FALSE)="Select a Rating",#N/A,_xlfn.NUMBERVALUE(LEFT(VLOOKUP($N8,Filtered!$A:$T,AA$2,FALSE),1))))</f>
        <v>#N/A</v>
      </c>
      <c r="AB8" t="e">
        <f>IF($N8="",#N/A,IF(VLOOKUP($N8,Filtered!$A:$T,AB$2,FALSE)="Select a Rating",#N/A,_xlfn.NUMBERVALUE(LEFT(VLOOKUP($N8,Filtered!$A:$T,AB$2,FALSE),1))))</f>
        <v>#N/A</v>
      </c>
      <c r="AC8" t="e">
        <f>IF($N8="",#N/A,IF(VLOOKUP($N8,Filtered!$A:$T,AC$2,FALSE)="Select a Rating",#N/A,_xlfn.NUMBERVALUE(LEFT(VLOOKUP($N8,Filtered!$A:$T,AC$2,FALSE),1))))</f>
        <v>#N/A</v>
      </c>
      <c r="AD8" t="e">
        <f>IF($N8="",#N/A,IF(VLOOKUP($N8,Filtered!$A:$T,AD$2,FALSE)="Select a Rating",#N/A,_xlfn.NUMBERVALUE(LEFT(VLOOKUP($N8,Filtered!$A:$T,AD$2,FALSE),1))))</f>
        <v>#N/A</v>
      </c>
      <c r="AE8" t="e">
        <f>IF($N8="",#N/A,IF(VLOOKUP($N8,Filtered!$A:$T,AE$2,FALSE)="Select a Rating",#N/A,_xlfn.NUMBERVALUE(LEFT(VLOOKUP($N8,Filtered!$A:$T,AE$2,FALSE),1))))</f>
        <v>#N/A</v>
      </c>
      <c r="AF8" t="str">
        <f t="shared" si="1"/>
        <v/>
      </c>
      <c r="AG8" t="str">
        <f t="shared" si="2"/>
        <v/>
      </c>
      <c r="AH8" t="str">
        <f t="shared" si="3"/>
        <v/>
      </c>
      <c r="AI8" t="str">
        <f t="shared" si="4"/>
        <v/>
      </c>
      <c r="AJ8" t="str">
        <f t="shared" si="5"/>
        <v/>
      </c>
      <c r="AK8" t="str">
        <f t="shared" si="6"/>
        <v/>
      </c>
      <c r="AL8" t="str">
        <f t="shared" si="7"/>
        <v/>
      </c>
      <c r="AM8" t="str">
        <f t="shared" si="8"/>
        <v/>
      </c>
      <c r="AN8" t="str">
        <f t="shared" si="9"/>
        <v/>
      </c>
      <c r="AO8" t="str">
        <f t="shared" si="10"/>
        <v/>
      </c>
      <c r="AP8" t="str">
        <f t="shared" si="11"/>
        <v/>
      </c>
      <c r="AQ8" t="str">
        <f t="shared" si="12"/>
        <v/>
      </c>
      <c r="AR8" t="str">
        <f t="shared" si="13"/>
        <v/>
      </c>
      <c r="AS8" t="str">
        <f t="shared" si="14"/>
        <v/>
      </c>
      <c r="AT8" t="str">
        <f t="shared" si="15"/>
        <v/>
      </c>
      <c r="AU8" t="str">
        <f t="shared" si="16"/>
        <v/>
      </c>
      <c r="AV8" t="str">
        <f t="shared" si="17"/>
        <v/>
      </c>
      <c r="AW8" s="28" t="str">
        <f t="shared" si="30"/>
        <v/>
      </c>
      <c r="AX8" s="28" t="str">
        <f t="shared" si="24"/>
        <v/>
      </c>
      <c r="AY8" s="27" t="e">
        <f t="shared" si="29"/>
        <v>#N/A</v>
      </c>
      <c r="AZ8" s="27" t="e">
        <f t="shared" si="18"/>
        <v>#N/A</v>
      </c>
      <c r="BA8" s="27" t="e">
        <f t="shared" si="25"/>
        <v>#N/A</v>
      </c>
      <c r="BB8" s="27" t="e">
        <f t="shared" si="26"/>
        <v>#N/A</v>
      </c>
      <c r="BC8" s="27" t="e">
        <f t="shared" si="27"/>
        <v>#N/A</v>
      </c>
      <c r="BE8" s="28" t="str">
        <f t="shared" si="28"/>
        <v/>
      </c>
    </row>
    <row r="9" spans="1:62" x14ac:dyDescent="0.25">
      <c r="A9" t="str">
        <f t="shared" si="0"/>
        <v/>
      </c>
      <c r="B9" s="28" t="str">
        <f>IF(Input!B9="","",Input!B9)</f>
        <v/>
      </c>
      <c r="C9" s="28" t="str">
        <f>IF(Input!A9="","",Input!A9)</f>
        <v/>
      </c>
      <c r="E9">
        <v>6</v>
      </c>
      <c r="F9" s="28" t="str">
        <f t="shared" si="19"/>
        <v/>
      </c>
      <c r="G9" t="str">
        <f t="shared" si="20"/>
        <v/>
      </c>
      <c r="H9" t="str">
        <f>IF(10-COUNTBLANK(Input!A$2:A$11)&lt;M9,"",IF(COUNTIF(Input!A$2:A7,Input!A7)&gt;1,"",Input!A7))</f>
        <v/>
      </c>
      <c r="I9">
        <v>6</v>
      </c>
      <c r="J9" s="28" t="str">
        <f t="shared" si="21"/>
        <v/>
      </c>
      <c r="K9" s="28" t="str">
        <f t="shared" si="22"/>
        <v/>
      </c>
      <c r="L9" s="28" t="str">
        <f t="shared" si="23"/>
        <v/>
      </c>
      <c r="M9">
        <v>6</v>
      </c>
      <c r="N9" s="28" t="str">
        <f>IF(10-COUNTBLANK(Filtered!C$2:C$11)&lt;M9,"",SMALL(Filtered!A:A,M9))</f>
        <v/>
      </c>
      <c r="O9" t="e">
        <f>IF($N9="",#N/A,IF(VLOOKUP($N9,Filtered!$A:$T,O$2,FALSE)="Select a Rating",#N/A,_xlfn.NUMBERVALUE(LEFT(VLOOKUP($N9,Filtered!$A:$T,O$2,FALSE),1))))</f>
        <v>#N/A</v>
      </c>
      <c r="P9" t="e">
        <f>IF($N9="",#N/A,IF(VLOOKUP($N9,Filtered!$A:$T,P$2,FALSE)="Select a Rating",#N/A,_xlfn.NUMBERVALUE(LEFT(VLOOKUP($N9,Filtered!$A:$T,P$2,FALSE),1))))</f>
        <v>#N/A</v>
      </c>
      <c r="Q9" t="e">
        <f>IF($N9="",#N/A,IF(VLOOKUP($N9,Filtered!$A:$T,Q$2,FALSE)="Select a Rating",#N/A,_xlfn.NUMBERVALUE(LEFT(VLOOKUP($N9,Filtered!$A:$T,Q$2,FALSE),1))))</f>
        <v>#N/A</v>
      </c>
      <c r="R9" t="e">
        <f>IF($N9="",#N/A,IF(VLOOKUP($N9,Filtered!$A:$T,R$2,FALSE)="Select a Rating",#N/A,_xlfn.NUMBERVALUE(LEFT(VLOOKUP($N9,Filtered!$A:$T,R$2,FALSE),1))))</f>
        <v>#N/A</v>
      </c>
      <c r="S9" t="e">
        <f>IF($N9="",#N/A,IF(VLOOKUP($N9,Filtered!$A:$T,S$2,FALSE)="Select a Rating",#N/A,_xlfn.NUMBERVALUE(LEFT(VLOOKUP($N9,Filtered!$A:$T,S$2,FALSE),1))))</f>
        <v>#N/A</v>
      </c>
      <c r="T9" t="e">
        <f>IF($N9="",#N/A,IF(VLOOKUP($N9,Filtered!$A:$T,T$2,FALSE)="Select a Rating",#N/A,_xlfn.NUMBERVALUE(LEFT(VLOOKUP($N9,Filtered!$A:$T,T$2,FALSE),1))))</f>
        <v>#N/A</v>
      </c>
      <c r="U9" t="e">
        <f>IF($N9="",#N/A,IF(VLOOKUP($N9,Filtered!$A:$T,U$2,FALSE)="Select a Rating",#N/A,_xlfn.NUMBERVALUE(LEFT(VLOOKUP($N9,Filtered!$A:$T,U$2,FALSE),1))))</f>
        <v>#N/A</v>
      </c>
      <c r="V9" t="e">
        <f>IF($N9="",#N/A,IF(VLOOKUP($N9,Filtered!$A:$T,V$2,FALSE)="Select a Rating",#N/A,_xlfn.NUMBERVALUE(LEFT(VLOOKUP($N9,Filtered!$A:$T,V$2,FALSE),1))))</f>
        <v>#N/A</v>
      </c>
      <c r="W9" t="e">
        <f>IF($N9="",#N/A,IF(VLOOKUP($N9,Filtered!$A:$T,W$2,FALSE)="Select a Rating",#N/A,_xlfn.NUMBERVALUE(LEFT(VLOOKUP($N9,Filtered!$A:$T,W$2,FALSE),1))))</f>
        <v>#N/A</v>
      </c>
      <c r="X9" t="e">
        <f>IF($N9="",#N/A,IF(VLOOKUP($N9,Filtered!$A:$T,X$2,FALSE)="Select a Rating",#N/A,_xlfn.NUMBERVALUE(LEFT(VLOOKUP($N9,Filtered!$A:$T,X$2,FALSE),1))))</f>
        <v>#N/A</v>
      </c>
      <c r="Y9" t="e">
        <f>IF($N9="",#N/A,IF(VLOOKUP($N9,Filtered!$A:$T,Y$2,FALSE)="Select a Rating",#N/A,_xlfn.NUMBERVALUE(LEFT(VLOOKUP($N9,Filtered!$A:$T,Y$2,FALSE),1))))</f>
        <v>#N/A</v>
      </c>
      <c r="Z9" t="e">
        <f>IF($N9="",#N/A,IF(VLOOKUP($N9,Filtered!$A:$T,Z$2,FALSE)="Select a Rating",#N/A,_xlfn.NUMBERVALUE(LEFT(VLOOKUP($N9,Filtered!$A:$T,Z$2,FALSE),1))))</f>
        <v>#N/A</v>
      </c>
      <c r="AA9" t="e">
        <f>IF($N9="",#N/A,IF(VLOOKUP($N9,Filtered!$A:$T,AA$2,FALSE)="Select a Rating",#N/A,_xlfn.NUMBERVALUE(LEFT(VLOOKUP($N9,Filtered!$A:$T,AA$2,FALSE),1))))</f>
        <v>#N/A</v>
      </c>
      <c r="AB9" t="e">
        <f>IF($N9="",#N/A,IF(VLOOKUP($N9,Filtered!$A:$T,AB$2,FALSE)="Select a Rating",#N/A,_xlfn.NUMBERVALUE(LEFT(VLOOKUP($N9,Filtered!$A:$T,AB$2,FALSE),1))))</f>
        <v>#N/A</v>
      </c>
      <c r="AC9" t="e">
        <f>IF($N9="",#N/A,IF(VLOOKUP($N9,Filtered!$A:$T,AC$2,FALSE)="Select a Rating",#N/A,_xlfn.NUMBERVALUE(LEFT(VLOOKUP($N9,Filtered!$A:$T,AC$2,FALSE),1))))</f>
        <v>#N/A</v>
      </c>
      <c r="AD9" t="e">
        <f>IF($N9="",#N/A,IF(VLOOKUP($N9,Filtered!$A:$T,AD$2,FALSE)="Select a Rating",#N/A,_xlfn.NUMBERVALUE(LEFT(VLOOKUP($N9,Filtered!$A:$T,AD$2,FALSE),1))))</f>
        <v>#N/A</v>
      </c>
      <c r="AE9" t="e">
        <f>IF($N9="",#N/A,IF(VLOOKUP($N9,Filtered!$A:$T,AE$2,FALSE)="Select a Rating",#N/A,_xlfn.NUMBERVALUE(LEFT(VLOOKUP($N9,Filtered!$A:$T,AE$2,FALSE),1))))</f>
        <v>#N/A</v>
      </c>
      <c r="AF9" t="str">
        <f t="shared" si="1"/>
        <v/>
      </c>
      <c r="AG9" t="str">
        <f t="shared" si="2"/>
        <v/>
      </c>
      <c r="AH9" t="str">
        <f t="shared" si="3"/>
        <v/>
      </c>
      <c r="AI9" t="str">
        <f t="shared" si="4"/>
        <v/>
      </c>
      <c r="AJ9" t="str">
        <f t="shared" si="5"/>
        <v/>
      </c>
      <c r="AK9" t="str">
        <f t="shared" si="6"/>
        <v/>
      </c>
      <c r="AL9" t="str">
        <f t="shared" si="7"/>
        <v/>
      </c>
      <c r="AM9" t="str">
        <f t="shared" si="8"/>
        <v/>
      </c>
      <c r="AN9" t="str">
        <f t="shared" si="9"/>
        <v/>
      </c>
      <c r="AO9" t="str">
        <f t="shared" si="10"/>
        <v/>
      </c>
      <c r="AP9" t="str">
        <f t="shared" si="11"/>
        <v/>
      </c>
      <c r="AQ9" t="str">
        <f t="shared" si="12"/>
        <v/>
      </c>
      <c r="AR9" t="str">
        <f t="shared" si="13"/>
        <v/>
      </c>
      <c r="AS9" t="str">
        <f t="shared" si="14"/>
        <v/>
      </c>
      <c r="AT9" t="str">
        <f t="shared" si="15"/>
        <v/>
      </c>
      <c r="AU9" t="str">
        <f t="shared" si="16"/>
        <v/>
      </c>
      <c r="AV9" t="str">
        <f t="shared" si="17"/>
        <v/>
      </c>
      <c r="AW9" s="28" t="str">
        <f t="shared" si="30"/>
        <v/>
      </c>
      <c r="AX9" s="28" t="str">
        <f t="shared" si="24"/>
        <v/>
      </c>
      <c r="AY9" s="27" t="e">
        <f t="shared" si="29"/>
        <v>#N/A</v>
      </c>
      <c r="AZ9" s="27" t="e">
        <f t="shared" si="18"/>
        <v>#N/A</v>
      </c>
      <c r="BA9" s="27" t="e">
        <f t="shared" si="25"/>
        <v>#N/A</v>
      </c>
      <c r="BB9" s="27" t="e">
        <f t="shared" si="26"/>
        <v>#N/A</v>
      </c>
      <c r="BC9" s="27" t="e">
        <f t="shared" si="27"/>
        <v>#N/A</v>
      </c>
      <c r="BE9" s="28" t="str">
        <f t="shared" si="28"/>
        <v/>
      </c>
    </row>
    <row r="10" spans="1:62" x14ac:dyDescent="0.25">
      <c r="A10" t="str">
        <f t="shared" si="0"/>
        <v/>
      </c>
      <c r="B10" s="28" t="str">
        <f>IF(Input!B10="","",Input!B10)</f>
        <v/>
      </c>
      <c r="C10" s="28" t="str">
        <f>IF(Input!A10="","",Input!A10)</f>
        <v/>
      </c>
      <c r="E10">
        <v>7</v>
      </c>
      <c r="F10" s="28" t="str">
        <f t="shared" si="19"/>
        <v/>
      </c>
      <c r="G10" t="str">
        <f t="shared" si="20"/>
        <v/>
      </c>
      <c r="H10" t="str">
        <f>IF(10-COUNTBLANK(Input!A$2:A$11)&lt;M10,"",IF(COUNTIF(Input!A$2:A8,Input!A8)&gt;1,"",Input!A8))</f>
        <v/>
      </c>
      <c r="I10">
        <v>7</v>
      </c>
      <c r="J10" s="28" t="str">
        <f t="shared" si="21"/>
        <v/>
      </c>
      <c r="K10" s="28" t="str">
        <f t="shared" si="22"/>
        <v/>
      </c>
      <c r="L10" s="28" t="str">
        <f t="shared" si="23"/>
        <v/>
      </c>
      <c r="M10">
        <v>7</v>
      </c>
      <c r="N10" s="28" t="str">
        <f>IF(10-COUNTBLANK(Filtered!C$2:C$11)&lt;M10,"",SMALL(Filtered!A:A,M10))</f>
        <v/>
      </c>
      <c r="O10" t="e">
        <f>IF($N10="",#N/A,IF(VLOOKUP($N10,Filtered!$A:$T,O$2,FALSE)="Select a Rating",#N/A,_xlfn.NUMBERVALUE(LEFT(VLOOKUP($N10,Filtered!$A:$T,O$2,FALSE),1))))</f>
        <v>#N/A</v>
      </c>
      <c r="P10" t="e">
        <f>IF($N10="",#N/A,IF(VLOOKUP($N10,Filtered!$A:$T,P$2,FALSE)="Select a Rating",#N/A,_xlfn.NUMBERVALUE(LEFT(VLOOKUP($N10,Filtered!$A:$T,P$2,FALSE),1))))</f>
        <v>#N/A</v>
      </c>
      <c r="Q10" t="e">
        <f>IF($N10="",#N/A,IF(VLOOKUP($N10,Filtered!$A:$T,Q$2,FALSE)="Select a Rating",#N/A,_xlfn.NUMBERVALUE(LEFT(VLOOKUP($N10,Filtered!$A:$T,Q$2,FALSE),1))))</f>
        <v>#N/A</v>
      </c>
      <c r="R10" t="e">
        <f>IF($N10="",#N/A,IF(VLOOKUP($N10,Filtered!$A:$T,R$2,FALSE)="Select a Rating",#N/A,_xlfn.NUMBERVALUE(LEFT(VLOOKUP($N10,Filtered!$A:$T,R$2,FALSE),1))))</f>
        <v>#N/A</v>
      </c>
      <c r="S10" t="e">
        <f>IF($N10="",#N/A,IF(VLOOKUP($N10,Filtered!$A:$T,S$2,FALSE)="Select a Rating",#N/A,_xlfn.NUMBERVALUE(LEFT(VLOOKUP($N10,Filtered!$A:$T,S$2,FALSE),1))))</f>
        <v>#N/A</v>
      </c>
      <c r="T10" t="e">
        <f>IF($N10="",#N/A,IF(VLOOKUP($N10,Filtered!$A:$T,T$2,FALSE)="Select a Rating",#N/A,_xlfn.NUMBERVALUE(LEFT(VLOOKUP($N10,Filtered!$A:$T,T$2,FALSE),1))))</f>
        <v>#N/A</v>
      </c>
      <c r="U10" t="e">
        <f>IF($N10="",#N/A,IF(VLOOKUP($N10,Filtered!$A:$T,U$2,FALSE)="Select a Rating",#N/A,_xlfn.NUMBERVALUE(LEFT(VLOOKUP($N10,Filtered!$A:$T,U$2,FALSE),1))))</f>
        <v>#N/A</v>
      </c>
      <c r="V10" t="e">
        <f>IF($N10="",#N/A,IF(VLOOKUP($N10,Filtered!$A:$T,V$2,FALSE)="Select a Rating",#N/A,_xlfn.NUMBERVALUE(LEFT(VLOOKUP($N10,Filtered!$A:$T,V$2,FALSE),1))))</f>
        <v>#N/A</v>
      </c>
      <c r="W10" t="e">
        <f>IF($N10="",#N/A,IF(VLOOKUP($N10,Filtered!$A:$T,W$2,FALSE)="Select a Rating",#N/A,_xlfn.NUMBERVALUE(LEFT(VLOOKUP($N10,Filtered!$A:$T,W$2,FALSE),1))))</f>
        <v>#N/A</v>
      </c>
      <c r="X10" t="e">
        <f>IF($N10="",#N/A,IF(VLOOKUP($N10,Filtered!$A:$T,X$2,FALSE)="Select a Rating",#N/A,_xlfn.NUMBERVALUE(LEFT(VLOOKUP($N10,Filtered!$A:$T,X$2,FALSE),1))))</f>
        <v>#N/A</v>
      </c>
      <c r="Y10" t="e">
        <f>IF($N10="",#N/A,IF(VLOOKUP($N10,Filtered!$A:$T,Y$2,FALSE)="Select a Rating",#N/A,_xlfn.NUMBERVALUE(LEFT(VLOOKUP($N10,Filtered!$A:$T,Y$2,FALSE),1))))</f>
        <v>#N/A</v>
      </c>
      <c r="Z10" t="e">
        <f>IF($N10="",#N/A,IF(VLOOKUP($N10,Filtered!$A:$T,Z$2,FALSE)="Select a Rating",#N/A,_xlfn.NUMBERVALUE(LEFT(VLOOKUP($N10,Filtered!$A:$T,Z$2,FALSE),1))))</f>
        <v>#N/A</v>
      </c>
      <c r="AA10" t="e">
        <f>IF($N10="",#N/A,IF(VLOOKUP($N10,Filtered!$A:$T,AA$2,FALSE)="Select a Rating",#N/A,_xlfn.NUMBERVALUE(LEFT(VLOOKUP($N10,Filtered!$A:$T,AA$2,FALSE),1))))</f>
        <v>#N/A</v>
      </c>
      <c r="AB10" t="e">
        <f>IF($N10="",#N/A,IF(VLOOKUP($N10,Filtered!$A:$T,AB$2,FALSE)="Select a Rating",#N/A,_xlfn.NUMBERVALUE(LEFT(VLOOKUP($N10,Filtered!$A:$T,AB$2,FALSE),1))))</f>
        <v>#N/A</v>
      </c>
      <c r="AC10" t="e">
        <f>IF($N10="",#N/A,IF(VLOOKUP($N10,Filtered!$A:$T,AC$2,FALSE)="Select a Rating",#N/A,_xlfn.NUMBERVALUE(LEFT(VLOOKUP($N10,Filtered!$A:$T,AC$2,FALSE),1))))</f>
        <v>#N/A</v>
      </c>
      <c r="AD10" t="e">
        <f>IF($N10="",#N/A,IF(VLOOKUP($N10,Filtered!$A:$T,AD$2,FALSE)="Select a Rating",#N/A,_xlfn.NUMBERVALUE(LEFT(VLOOKUP($N10,Filtered!$A:$T,AD$2,FALSE),1))))</f>
        <v>#N/A</v>
      </c>
      <c r="AE10" t="e">
        <f>IF($N10="",#N/A,IF(VLOOKUP($N10,Filtered!$A:$T,AE$2,FALSE)="Select a Rating",#N/A,_xlfn.NUMBERVALUE(LEFT(VLOOKUP($N10,Filtered!$A:$T,AE$2,FALSE),1))))</f>
        <v>#N/A</v>
      </c>
      <c r="AF10" t="str">
        <f t="shared" si="1"/>
        <v/>
      </c>
      <c r="AG10" t="str">
        <f t="shared" si="2"/>
        <v/>
      </c>
      <c r="AH10" t="str">
        <f t="shared" si="3"/>
        <v/>
      </c>
      <c r="AI10" t="str">
        <f t="shared" si="4"/>
        <v/>
      </c>
      <c r="AJ10" t="str">
        <f t="shared" si="5"/>
        <v/>
      </c>
      <c r="AK10" t="str">
        <f t="shared" si="6"/>
        <v/>
      </c>
      <c r="AL10" t="str">
        <f t="shared" si="7"/>
        <v/>
      </c>
      <c r="AM10" t="str">
        <f t="shared" si="8"/>
        <v/>
      </c>
      <c r="AN10" t="str">
        <f t="shared" si="9"/>
        <v/>
      </c>
      <c r="AO10" t="str">
        <f t="shared" si="10"/>
        <v/>
      </c>
      <c r="AP10" t="str">
        <f t="shared" si="11"/>
        <v/>
      </c>
      <c r="AQ10" t="str">
        <f t="shared" si="12"/>
        <v/>
      </c>
      <c r="AR10" t="str">
        <f t="shared" si="13"/>
        <v/>
      </c>
      <c r="AS10" t="str">
        <f t="shared" si="14"/>
        <v/>
      </c>
      <c r="AT10" t="str">
        <f t="shared" si="15"/>
        <v/>
      </c>
      <c r="AU10" t="str">
        <f t="shared" si="16"/>
        <v/>
      </c>
      <c r="AV10" t="str">
        <f t="shared" si="17"/>
        <v/>
      </c>
      <c r="AW10" s="28" t="str">
        <f t="shared" si="30"/>
        <v/>
      </c>
      <c r="AX10" s="28" t="str">
        <f t="shared" si="24"/>
        <v/>
      </c>
      <c r="AY10" s="27" t="e">
        <f t="shared" si="29"/>
        <v>#N/A</v>
      </c>
      <c r="AZ10" s="27" t="e">
        <f t="shared" si="18"/>
        <v>#N/A</v>
      </c>
      <c r="BA10" s="27" t="e">
        <f t="shared" si="25"/>
        <v>#N/A</v>
      </c>
      <c r="BB10" s="27" t="e">
        <f t="shared" si="26"/>
        <v>#N/A</v>
      </c>
      <c r="BC10" s="27" t="e">
        <f t="shared" si="27"/>
        <v>#N/A</v>
      </c>
      <c r="BE10" s="28" t="str">
        <f t="shared" si="28"/>
        <v/>
      </c>
    </row>
    <row r="11" spans="1:62" x14ac:dyDescent="0.25">
      <c r="A11" t="str">
        <f t="shared" si="0"/>
        <v/>
      </c>
      <c r="B11" s="28" t="str">
        <f>IF(Input!B11="","",Input!B11)</f>
        <v/>
      </c>
      <c r="C11" s="28" t="str">
        <f>IF(Input!A11="","",Input!A11)</f>
        <v/>
      </c>
      <c r="E11">
        <v>8</v>
      </c>
      <c r="F11" s="28" t="str">
        <f t="shared" si="19"/>
        <v/>
      </c>
      <c r="G11" t="str">
        <f t="shared" si="20"/>
        <v/>
      </c>
      <c r="H11" t="str">
        <f>IF(10-COUNTBLANK(Input!A$2:A$11)&lt;M11,"",IF(COUNTIF(Input!A$2:A9,Input!A9)&gt;1,"",Input!A9))</f>
        <v/>
      </c>
      <c r="I11">
        <v>8</v>
      </c>
      <c r="J11" s="28" t="str">
        <f t="shared" si="21"/>
        <v/>
      </c>
      <c r="K11" s="28" t="str">
        <f t="shared" si="22"/>
        <v/>
      </c>
      <c r="L11" s="28" t="str">
        <f t="shared" si="23"/>
        <v/>
      </c>
      <c r="M11">
        <v>8</v>
      </c>
      <c r="N11" s="28" t="str">
        <f>IF(10-COUNTBLANK(Filtered!C$2:C$11)&lt;M11,"",SMALL(Filtered!A:A,M11))</f>
        <v/>
      </c>
      <c r="O11" t="e">
        <f>IF($N11="",#N/A,IF(VLOOKUP($N11,Filtered!$A:$T,O$2,FALSE)="Select a Rating",#N/A,_xlfn.NUMBERVALUE(LEFT(VLOOKUP($N11,Filtered!$A:$T,O$2,FALSE),1))))</f>
        <v>#N/A</v>
      </c>
      <c r="P11" t="e">
        <f>IF($N11="",#N/A,IF(VLOOKUP($N11,Filtered!$A:$T,P$2,FALSE)="Select a Rating",#N/A,_xlfn.NUMBERVALUE(LEFT(VLOOKUP($N11,Filtered!$A:$T,P$2,FALSE),1))))</f>
        <v>#N/A</v>
      </c>
      <c r="Q11" t="e">
        <f>IF($N11="",#N/A,IF(VLOOKUP($N11,Filtered!$A:$T,Q$2,FALSE)="Select a Rating",#N/A,_xlfn.NUMBERVALUE(LEFT(VLOOKUP($N11,Filtered!$A:$T,Q$2,FALSE),1))))</f>
        <v>#N/A</v>
      </c>
      <c r="R11" t="e">
        <f>IF($N11="",#N/A,IF(VLOOKUP($N11,Filtered!$A:$T,R$2,FALSE)="Select a Rating",#N/A,_xlfn.NUMBERVALUE(LEFT(VLOOKUP($N11,Filtered!$A:$T,R$2,FALSE),1))))</f>
        <v>#N/A</v>
      </c>
      <c r="S11" t="e">
        <f>IF($N11="",#N/A,IF(VLOOKUP($N11,Filtered!$A:$T,S$2,FALSE)="Select a Rating",#N/A,_xlfn.NUMBERVALUE(LEFT(VLOOKUP($N11,Filtered!$A:$T,S$2,FALSE),1))))</f>
        <v>#N/A</v>
      </c>
      <c r="T11" t="e">
        <f>IF($N11="",#N/A,IF(VLOOKUP($N11,Filtered!$A:$T,T$2,FALSE)="Select a Rating",#N/A,_xlfn.NUMBERVALUE(LEFT(VLOOKUP($N11,Filtered!$A:$T,T$2,FALSE),1))))</f>
        <v>#N/A</v>
      </c>
      <c r="U11" t="e">
        <f>IF($N11="",#N/A,IF(VLOOKUP($N11,Filtered!$A:$T,U$2,FALSE)="Select a Rating",#N/A,_xlfn.NUMBERVALUE(LEFT(VLOOKUP($N11,Filtered!$A:$T,U$2,FALSE),1))))</f>
        <v>#N/A</v>
      </c>
      <c r="V11" t="e">
        <f>IF($N11="",#N/A,IF(VLOOKUP($N11,Filtered!$A:$T,V$2,FALSE)="Select a Rating",#N/A,_xlfn.NUMBERVALUE(LEFT(VLOOKUP($N11,Filtered!$A:$T,V$2,FALSE),1))))</f>
        <v>#N/A</v>
      </c>
      <c r="W11" t="e">
        <f>IF($N11="",#N/A,IF(VLOOKUP($N11,Filtered!$A:$T,W$2,FALSE)="Select a Rating",#N/A,_xlfn.NUMBERVALUE(LEFT(VLOOKUP($N11,Filtered!$A:$T,W$2,FALSE),1))))</f>
        <v>#N/A</v>
      </c>
      <c r="X11" t="e">
        <f>IF($N11="",#N/A,IF(VLOOKUP($N11,Filtered!$A:$T,X$2,FALSE)="Select a Rating",#N/A,_xlfn.NUMBERVALUE(LEFT(VLOOKUP($N11,Filtered!$A:$T,X$2,FALSE),1))))</f>
        <v>#N/A</v>
      </c>
      <c r="Y11" t="e">
        <f>IF($N11="",#N/A,IF(VLOOKUP($N11,Filtered!$A:$T,Y$2,FALSE)="Select a Rating",#N/A,_xlfn.NUMBERVALUE(LEFT(VLOOKUP($N11,Filtered!$A:$T,Y$2,FALSE),1))))</f>
        <v>#N/A</v>
      </c>
      <c r="Z11" t="e">
        <f>IF($N11="",#N/A,IF(VLOOKUP($N11,Filtered!$A:$T,Z$2,FALSE)="Select a Rating",#N/A,_xlfn.NUMBERVALUE(LEFT(VLOOKUP($N11,Filtered!$A:$T,Z$2,FALSE),1))))</f>
        <v>#N/A</v>
      </c>
      <c r="AA11" t="e">
        <f>IF($N11="",#N/A,IF(VLOOKUP($N11,Filtered!$A:$T,AA$2,FALSE)="Select a Rating",#N/A,_xlfn.NUMBERVALUE(LEFT(VLOOKUP($N11,Filtered!$A:$T,AA$2,FALSE),1))))</f>
        <v>#N/A</v>
      </c>
      <c r="AB11" t="e">
        <f>IF($N11="",#N/A,IF(VLOOKUP($N11,Filtered!$A:$T,AB$2,FALSE)="Select a Rating",#N/A,_xlfn.NUMBERVALUE(LEFT(VLOOKUP($N11,Filtered!$A:$T,AB$2,FALSE),1))))</f>
        <v>#N/A</v>
      </c>
      <c r="AC11" t="e">
        <f>IF($N11="",#N/A,IF(VLOOKUP($N11,Filtered!$A:$T,AC$2,FALSE)="Select a Rating",#N/A,_xlfn.NUMBERVALUE(LEFT(VLOOKUP($N11,Filtered!$A:$T,AC$2,FALSE),1))))</f>
        <v>#N/A</v>
      </c>
      <c r="AD11" t="e">
        <f>IF($N11="",#N/A,IF(VLOOKUP($N11,Filtered!$A:$T,AD$2,FALSE)="Select a Rating",#N/A,_xlfn.NUMBERVALUE(LEFT(VLOOKUP($N11,Filtered!$A:$T,AD$2,FALSE),1))))</f>
        <v>#N/A</v>
      </c>
      <c r="AE11" t="e">
        <f>IF($N11="",#N/A,IF(VLOOKUP($N11,Filtered!$A:$T,AE$2,FALSE)="Select a Rating",#N/A,_xlfn.NUMBERVALUE(LEFT(VLOOKUP($N11,Filtered!$A:$T,AE$2,FALSE),1))))</f>
        <v>#N/A</v>
      </c>
      <c r="AF11" t="str">
        <f t="shared" si="1"/>
        <v/>
      </c>
      <c r="AG11" t="str">
        <f t="shared" si="2"/>
        <v/>
      </c>
      <c r="AH11" t="str">
        <f t="shared" si="3"/>
        <v/>
      </c>
      <c r="AI11" t="str">
        <f t="shared" si="4"/>
        <v/>
      </c>
      <c r="AJ11" t="str">
        <f t="shared" si="5"/>
        <v/>
      </c>
      <c r="AK11" t="str">
        <f t="shared" si="6"/>
        <v/>
      </c>
      <c r="AL11" t="str">
        <f t="shared" si="7"/>
        <v/>
      </c>
      <c r="AM11" t="str">
        <f t="shared" si="8"/>
        <v/>
      </c>
      <c r="AN11" t="str">
        <f t="shared" si="9"/>
        <v/>
      </c>
      <c r="AO11" t="str">
        <f t="shared" si="10"/>
        <v/>
      </c>
      <c r="AP11" t="str">
        <f t="shared" si="11"/>
        <v/>
      </c>
      <c r="AQ11" t="str">
        <f t="shared" si="12"/>
        <v/>
      </c>
      <c r="AR11" t="str">
        <f t="shared" si="13"/>
        <v/>
      </c>
      <c r="AS11" t="str">
        <f t="shared" si="14"/>
        <v/>
      </c>
      <c r="AT11" t="str">
        <f t="shared" si="15"/>
        <v/>
      </c>
      <c r="AU11" t="str">
        <f t="shared" si="16"/>
        <v/>
      </c>
      <c r="AV11" t="str">
        <f t="shared" si="17"/>
        <v/>
      </c>
      <c r="AW11" s="28" t="str">
        <f t="shared" si="30"/>
        <v/>
      </c>
      <c r="AX11" s="28" t="str">
        <f t="shared" si="24"/>
        <v/>
      </c>
      <c r="AY11" s="27" t="e">
        <f t="shared" si="29"/>
        <v>#N/A</v>
      </c>
      <c r="AZ11" s="27" t="e">
        <f t="shared" si="18"/>
        <v>#N/A</v>
      </c>
      <c r="BA11" s="27" t="e">
        <f t="shared" si="25"/>
        <v>#N/A</v>
      </c>
      <c r="BB11" s="27" t="e">
        <f t="shared" si="26"/>
        <v>#N/A</v>
      </c>
      <c r="BC11" s="27" t="e">
        <f t="shared" si="27"/>
        <v>#N/A</v>
      </c>
      <c r="BE11" s="28" t="str">
        <f t="shared" si="28"/>
        <v/>
      </c>
    </row>
    <row r="12" spans="1:62" x14ac:dyDescent="0.25">
      <c r="A12" t="str">
        <f t="shared" si="0"/>
        <v/>
      </c>
      <c r="B12" s="28" t="str">
        <f>IF(Input!B12="","",Input!B12)</f>
        <v/>
      </c>
      <c r="C12" s="28" t="str">
        <f>IF(Input!A12="","",Input!A12)</f>
        <v/>
      </c>
      <c r="E12">
        <v>9</v>
      </c>
      <c r="F12" s="28" t="str">
        <f t="shared" si="19"/>
        <v/>
      </c>
      <c r="G12" t="str">
        <f t="shared" si="20"/>
        <v/>
      </c>
      <c r="H12" t="str">
        <f>IF(10-COUNTBLANK(Input!A$2:A$11)&lt;M12,"",IF(COUNTIF(Input!A$2:A10,Input!A10)&gt;1,"",Input!A10))</f>
        <v/>
      </c>
      <c r="I12">
        <v>9</v>
      </c>
      <c r="J12" s="28" t="str">
        <f t="shared" si="21"/>
        <v/>
      </c>
      <c r="K12" s="28" t="str">
        <f t="shared" si="22"/>
        <v/>
      </c>
      <c r="L12" s="28" t="str">
        <f t="shared" si="23"/>
        <v/>
      </c>
      <c r="M12">
        <v>9</v>
      </c>
      <c r="N12" s="28" t="str">
        <f>IF(10-COUNTBLANK(Filtered!C$2:C$11)&lt;M12,"",SMALL(Filtered!A:A,M12))</f>
        <v/>
      </c>
      <c r="O12" t="e">
        <f>IF($N12="",#N/A,IF(VLOOKUP($N12,Filtered!$A:$T,O$2,FALSE)="Select a Rating",#N/A,_xlfn.NUMBERVALUE(LEFT(VLOOKUP($N12,Filtered!$A:$T,O$2,FALSE),1))))</f>
        <v>#N/A</v>
      </c>
      <c r="P12" t="e">
        <f>IF($N12="",#N/A,IF(VLOOKUP($N12,Filtered!$A:$T,P$2,FALSE)="Select a Rating",#N/A,_xlfn.NUMBERVALUE(LEFT(VLOOKUP($N12,Filtered!$A:$T,P$2,FALSE),1))))</f>
        <v>#N/A</v>
      </c>
      <c r="Q12" t="e">
        <f>IF($N12="",#N/A,IF(VLOOKUP($N12,Filtered!$A:$T,Q$2,FALSE)="Select a Rating",#N/A,_xlfn.NUMBERVALUE(LEFT(VLOOKUP($N12,Filtered!$A:$T,Q$2,FALSE),1))))</f>
        <v>#N/A</v>
      </c>
      <c r="R12" t="e">
        <f>IF($N12="",#N/A,IF(VLOOKUP($N12,Filtered!$A:$T,R$2,FALSE)="Select a Rating",#N/A,_xlfn.NUMBERVALUE(LEFT(VLOOKUP($N12,Filtered!$A:$T,R$2,FALSE),1))))</f>
        <v>#N/A</v>
      </c>
      <c r="S12" t="e">
        <f>IF($N12="",#N/A,IF(VLOOKUP($N12,Filtered!$A:$T,S$2,FALSE)="Select a Rating",#N/A,_xlfn.NUMBERVALUE(LEFT(VLOOKUP($N12,Filtered!$A:$T,S$2,FALSE),1))))</f>
        <v>#N/A</v>
      </c>
      <c r="T12" t="e">
        <f>IF($N12="",#N/A,IF(VLOOKUP($N12,Filtered!$A:$T,T$2,FALSE)="Select a Rating",#N/A,_xlfn.NUMBERVALUE(LEFT(VLOOKUP($N12,Filtered!$A:$T,T$2,FALSE),1))))</f>
        <v>#N/A</v>
      </c>
      <c r="U12" t="e">
        <f>IF($N12="",#N/A,IF(VLOOKUP($N12,Filtered!$A:$T,U$2,FALSE)="Select a Rating",#N/A,_xlfn.NUMBERVALUE(LEFT(VLOOKUP($N12,Filtered!$A:$T,U$2,FALSE),1))))</f>
        <v>#N/A</v>
      </c>
      <c r="V12" t="e">
        <f>IF($N12="",#N/A,IF(VLOOKUP($N12,Filtered!$A:$T,V$2,FALSE)="Select a Rating",#N/A,_xlfn.NUMBERVALUE(LEFT(VLOOKUP($N12,Filtered!$A:$T,V$2,FALSE),1))))</f>
        <v>#N/A</v>
      </c>
      <c r="W12" t="e">
        <f>IF($N12="",#N/A,IF(VLOOKUP($N12,Filtered!$A:$T,W$2,FALSE)="Select a Rating",#N/A,_xlfn.NUMBERVALUE(LEFT(VLOOKUP($N12,Filtered!$A:$T,W$2,FALSE),1))))</f>
        <v>#N/A</v>
      </c>
      <c r="X12" t="e">
        <f>IF($N12="",#N/A,IF(VLOOKUP($N12,Filtered!$A:$T,X$2,FALSE)="Select a Rating",#N/A,_xlfn.NUMBERVALUE(LEFT(VLOOKUP($N12,Filtered!$A:$T,X$2,FALSE),1))))</f>
        <v>#N/A</v>
      </c>
      <c r="Y12" t="e">
        <f>IF($N12="",#N/A,IF(VLOOKUP($N12,Filtered!$A:$T,Y$2,FALSE)="Select a Rating",#N/A,_xlfn.NUMBERVALUE(LEFT(VLOOKUP($N12,Filtered!$A:$T,Y$2,FALSE),1))))</f>
        <v>#N/A</v>
      </c>
      <c r="Z12" t="e">
        <f>IF($N12="",#N/A,IF(VLOOKUP($N12,Filtered!$A:$T,Z$2,FALSE)="Select a Rating",#N/A,_xlfn.NUMBERVALUE(LEFT(VLOOKUP($N12,Filtered!$A:$T,Z$2,FALSE),1))))</f>
        <v>#N/A</v>
      </c>
      <c r="AA12" t="e">
        <f>IF($N12="",#N/A,IF(VLOOKUP($N12,Filtered!$A:$T,AA$2,FALSE)="Select a Rating",#N/A,_xlfn.NUMBERVALUE(LEFT(VLOOKUP($N12,Filtered!$A:$T,AA$2,FALSE),1))))</f>
        <v>#N/A</v>
      </c>
      <c r="AB12" t="e">
        <f>IF($N12="",#N/A,IF(VLOOKUP($N12,Filtered!$A:$T,AB$2,FALSE)="Select a Rating",#N/A,_xlfn.NUMBERVALUE(LEFT(VLOOKUP($N12,Filtered!$A:$T,AB$2,FALSE),1))))</f>
        <v>#N/A</v>
      </c>
      <c r="AC12" t="e">
        <f>IF($N12="",#N/A,IF(VLOOKUP($N12,Filtered!$A:$T,AC$2,FALSE)="Select a Rating",#N/A,_xlfn.NUMBERVALUE(LEFT(VLOOKUP($N12,Filtered!$A:$T,AC$2,FALSE),1))))</f>
        <v>#N/A</v>
      </c>
      <c r="AD12" t="e">
        <f>IF($N12="",#N/A,IF(VLOOKUP($N12,Filtered!$A:$T,AD$2,FALSE)="Select a Rating",#N/A,_xlfn.NUMBERVALUE(LEFT(VLOOKUP($N12,Filtered!$A:$T,AD$2,FALSE),1))))</f>
        <v>#N/A</v>
      </c>
      <c r="AE12" t="e">
        <f>IF($N12="",#N/A,IF(VLOOKUP($N12,Filtered!$A:$T,AE$2,FALSE)="Select a Rating",#N/A,_xlfn.NUMBERVALUE(LEFT(VLOOKUP($N12,Filtered!$A:$T,AE$2,FALSE),1))))</f>
        <v>#N/A</v>
      </c>
      <c r="AF12" t="str">
        <f t="shared" si="1"/>
        <v/>
      </c>
      <c r="AG12" t="str">
        <f t="shared" si="2"/>
        <v/>
      </c>
      <c r="AH12" t="str">
        <f t="shared" si="3"/>
        <v/>
      </c>
      <c r="AI12" t="str">
        <f t="shared" si="4"/>
        <v/>
      </c>
      <c r="AJ12" t="str">
        <f t="shared" si="5"/>
        <v/>
      </c>
      <c r="AK12" t="str">
        <f t="shared" si="6"/>
        <v/>
      </c>
      <c r="AL12" t="str">
        <f t="shared" si="7"/>
        <v/>
      </c>
      <c r="AM12" t="str">
        <f t="shared" si="8"/>
        <v/>
      </c>
      <c r="AN12" t="str">
        <f t="shared" si="9"/>
        <v/>
      </c>
      <c r="AO12" t="str">
        <f t="shared" si="10"/>
        <v/>
      </c>
      <c r="AP12" t="str">
        <f t="shared" si="11"/>
        <v/>
      </c>
      <c r="AQ12" t="str">
        <f t="shared" si="12"/>
        <v/>
      </c>
      <c r="AR12" t="str">
        <f t="shared" si="13"/>
        <v/>
      </c>
      <c r="AS12" t="str">
        <f t="shared" si="14"/>
        <v/>
      </c>
      <c r="AT12" t="str">
        <f t="shared" si="15"/>
        <v/>
      </c>
      <c r="AU12" t="str">
        <f t="shared" si="16"/>
        <v/>
      </c>
      <c r="AV12" t="str">
        <f t="shared" si="17"/>
        <v/>
      </c>
      <c r="AW12" s="28" t="str">
        <f t="shared" si="30"/>
        <v/>
      </c>
      <c r="AX12" s="28" t="str">
        <f t="shared" si="24"/>
        <v/>
      </c>
      <c r="AY12" s="27" t="e">
        <f t="shared" si="29"/>
        <v>#N/A</v>
      </c>
      <c r="AZ12" s="27" t="e">
        <f t="shared" si="18"/>
        <v>#N/A</v>
      </c>
      <c r="BA12" s="27" t="e">
        <f t="shared" si="25"/>
        <v>#N/A</v>
      </c>
      <c r="BB12" s="27" t="e">
        <f t="shared" si="26"/>
        <v>#N/A</v>
      </c>
      <c r="BC12" s="27" t="e">
        <f t="shared" si="27"/>
        <v>#N/A</v>
      </c>
      <c r="BE12" s="28" t="str">
        <f t="shared" si="28"/>
        <v/>
      </c>
    </row>
    <row r="13" spans="1:62" s="25" customFormat="1" x14ac:dyDescent="0.25">
      <c r="E13">
        <v>10</v>
      </c>
      <c r="F13" s="28" t="str">
        <f t="shared" si="19"/>
        <v/>
      </c>
      <c r="G13" t="str">
        <f t="shared" si="20"/>
        <v/>
      </c>
      <c r="H13" t="str">
        <f>IF(10-COUNTBLANK(Input!A$2:A$11)&lt;M13,"",IF(COUNTIF(Input!A$2:A11,Input!A11)&gt;1,"",Input!A11))</f>
        <v/>
      </c>
      <c r="I13">
        <v>10</v>
      </c>
      <c r="J13" s="28" t="str">
        <f t="shared" si="21"/>
        <v/>
      </c>
      <c r="K13" s="28" t="str">
        <f t="shared" si="22"/>
        <v/>
      </c>
      <c r="L13" s="28" t="str">
        <f t="shared" si="23"/>
        <v/>
      </c>
      <c r="M13">
        <v>10</v>
      </c>
      <c r="N13" s="28" t="str">
        <f>IF(10-COUNTBLANK(Filtered!C$2:C$11)&lt;M13,"",SMALL(Filtered!A:A,M13))</f>
        <v/>
      </c>
      <c r="O13" t="e">
        <f>IF($N13="",#N/A,IF(VLOOKUP($N13,Filtered!$A:$T,O$2,FALSE)="Select a Rating",#N/A,_xlfn.NUMBERVALUE(LEFT(VLOOKUP($N13,Filtered!$A:$T,O$2,FALSE),1))))</f>
        <v>#N/A</v>
      </c>
      <c r="P13" t="e">
        <f>IF($N13="",#N/A,IF(VLOOKUP($N13,Filtered!$A:$T,P$2,FALSE)="Select a Rating",#N/A,_xlfn.NUMBERVALUE(LEFT(VLOOKUP($N13,Filtered!$A:$T,P$2,FALSE),1))))</f>
        <v>#N/A</v>
      </c>
      <c r="Q13" t="e">
        <f>IF($N13="",#N/A,IF(VLOOKUP($N13,Filtered!$A:$T,Q$2,FALSE)="Select a Rating",#N/A,_xlfn.NUMBERVALUE(LEFT(VLOOKUP($N13,Filtered!$A:$T,Q$2,FALSE),1))))</f>
        <v>#N/A</v>
      </c>
      <c r="R13" t="e">
        <f>IF($N13="",#N/A,IF(VLOOKUP($N13,Filtered!$A:$T,R$2,FALSE)="Select a Rating",#N/A,_xlfn.NUMBERVALUE(LEFT(VLOOKUP($N13,Filtered!$A:$T,R$2,FALSE),1))))</f>
        <v>#N/A</v>
      </c>
      <c r="S13" t="e">
        <f>IF($N13="",#N/A,IF(VLOOKUP($N13,Filtered!$A:$T,S$2,FALSE)="Select a Rating",#N/A,_xlfn.NUMBERVALUE(LEFT(VLOOKUP($N13,Filtered!$A:$T,S$2,FALSE),1))))</f>
        <v>#N/A</v>
      </c>
      <c r="T13" t="e">
        <f>IF($N13="",#N/A,IF(VLOOKUP($N13,Filtered!$A:$T,T$2,FALSE)="Select a Rating",#N/A,_xlfn.NUMBERVALUE(LEFT(VLOOKUP($N13,Filtered!$A:$T,T$2,FALSE),1))))</f>
        <v>#N/A</v>
      </c>
      <c r="U13" t="e">
        <f>IF($N13="",#N/A,IF(VLOOKUP($N13,Filtered!$A:$T,U$2,FALSE)="Select a Rating",#N/A,_xlfn.NUMBERVALUE(LEFT(VLOOKUP($N13,Filtered!$A:$T,U$2,FALSE),1))))</f>
        <v>#N/A</v>
      </c>
      <c r="V13" t="e">
        <f>IF($N13="",#N/A,IF(VLOOKUP($N13,Filtered!$A:$T,V$2,FALSE)="Select a Rating",#N/A,_xlfn.NUMBERVALUE(LEFT(VLOOKUP($N13,Filtered!$A:$T,V$2,FALSE),1))))</f>
        <v>#N/A</v>
      </c>
      <c r="W13" t="e">
        <f>IF($N13="",#N/A,IF(VLOOKUP($N13,Filtered!$A:$T,W$2,FALSE)="Select a Rating",#N/A,_xlfn.NUMBERVALUE(LEFT(VLOOKUP($N13,Filtered!$A:$T,W$2,FALSE),1))))</f>
        <v>#N/A</v>
      </c>
      <c r="X13" t="e">
        <f>IF($N13="",#N/A,IF(VLOOKUP($N13,Filtered!$A:$T,X$2,FALSE)="Select a Rating",#N/A,_xlfn.NUMBERVALUE(LEFT(VLOOKUP($N13,Filtered!$A:$T,X$2,FALSE),1))))</f>
        <v>#N/A</v>
      </c>
      <c r="Y13" t="e">
        <f>IF($N13="",#N/A,IF(VLOOKUP($N13,Filtered!$A:$T,Y$2,FALSE)="Select a Rating",#N/A,_xlfn.NUMBERVALUE(LEFT(VLOOKUP($N13,Filtered!$A:$T,Y$2,FALSE),1))))</f>
        <v>#N/A</v>
      </c>
      <c r="Z13" t="e">
        <f>IF($N13="",#N/A,IF(VLOOKUP($N13,Filtered!$A:$T,Z$2,FALSE)="Select a Rating",#N/A,_xlfn.NUMBERVALUE(LEFT(VLOOKUP($N13,Filtered!$A:$T,Z$2,FALSE),1))))</f>
        <v>#N/A</v>
      </c>
      <c r="AA13" t="e">
        <f>IF($N13="",#N/A,IF(VLOOKUP($N13,Filtered!$A:$T,AA$2,FALSE)="Select a Rating",#N/A,_xlfn.NUMBERVALUE(LEFT(VLOOKUP($N13,Filtered!$A:$T,AA$2,FALSE),1))))</f>
        <v>#N/A</v>
      </c>
      <c r="AB13" t="e">
        <f>IF($N13="",#N/A,IF(VLOOKUP($N13,Filtered!$A:$T,AB$2,FALSE)="Select a Rating",#N/A,_xlfn.NUMBERVALUE(LEFT(VLOOKUP($N13,Filtered!$A:$T,AB$2,FALSE),1))))</f>
        <v>#N/A</v>
      </c>
      <c r="AC13" t="e">
        <f>IF($N13="",#N/A,IF(VLOOKUP($N13,Filtered!$A:$T,AC$2,FALSE)="Select a Rating",#N/A,_xlfn.NUMBERVALUE(LEFT(VLOOKUP($N13,Filtered!$A:$T,AC$2,FALSE),1))))</f>
        <v>#N/A</v>
      </c>
      <c r="AD13" t="e">
        <f>IF($N13="",#N/A,IF(VLOOKUP($N13,Filtered!$A:$T,AD$2,FALSE)="Select a Rating",#N/A,_xlfn.NUMBERVALUE(LEFT(VLOOKUP($N13,Filtered!$A:$T,AD$2,FALSE),1))))</f>
        <v>#N/A</v>
      </c>
      <c r="AE13" t="e">
        <f>IF($N13="",#N/A,IF(VLOOKUP($N13,Filtered!$A:$T,AE$2,FALSE)="Select a Rating",#N/A,_xlfn.NUMBERVALUE(LEFT(VLOOKUP($N13,Filtered!$A:$T,AE$2,FALSE),1))))</f>
        <v>#N/A</v>
      </c>
      <c r="AF13" t="str">
        <f t="shared" si="1"/>
        <v/>
      </c>
      <c r="AG13" t="str">
        <f t="shared" si="2"/>
        <v/>
      </c>
      <c r="AH13" t="str">
        <f t="shared" si="3"/>
        <v/>
      </c>
      <c r="AI13" t="str">
        <f t="shared" si="4"/>
        <v/>
      </c>
      <c r="AJ13" t="str">
        <f t="shared" si="5"/>
        <v/>
      </c>
      <c r="AK13" t="str">
        <f t="shared" si="6"/>
        <v/>
      </c>
      <c r="AL13" t="str">
        <f t="shared" si="7"/>
        <v/>
      </c>
      <c r="AM13" t="str">
        <f t="shared" si="8"/>
        <v/>
      </c>
      <c r="AN13" t="str">
        <f t="shared" si="9"/>
        <v/>
      </c>
      <c r="AO13" t="str">
        <f t="shared" si="10"/>
        <v/>
      </c>
      <c r="AP13" t="str">
        <f t="shared" si="11"/>
        <v/>
      </c>
      <c r="AQ13" t="str">
        <f t="shared" si="12"/>
        <v/>
      </c>
      <c r="AR13" t="str">
        <f t="shared" si="13"/>
        <v/>
      </c>
      <c r="AS13" t="str">
        <f t="shared" si="14"/>
        <v/>
      </c>
      <c r="AT13" t="str">
        <f t="shared" si="15"/>
        <v/>
      </c>
      <c r="AU13" t="str">
        <f t="shared" si="16"/>
        <v/>
      </c>
      <c r="AV13" t="str">
        <f t="shared" si="17"/>
        <v/>
      </c>
      <c r="AW13" s="28" t="str">
        <f t="shared" si="30"/>
        <v/>
      </c>
      <c r="AX13" s="28" t="str">
        <f t="shared" si="24"/>
        <v/>
      </c>
      <c r="AY13" s="27" t="e">
        <f t="shared" si="29"/>
        <v>#N/A</v>
      </c>
      <c r="AZ13" s="27" t="e">
        <f t="shared" si="18"/>
        <v>#N/A</v>
      </c>
      <c r="BA13" s="27" t="e">
        <f t="shared" si="25"/>
        <v>#N/A</v>
      </c>
      <c r="BB13" s="27" t="e">
        <f t="shared" si="26"/>
        <v>#N/A</v>
      </c>
      <c r="BC13" s="27" t="e">
        <f t="shared" si="27"/>
        <v>#N/A</v>
      </c>
      <c r="BE13" s="28" t="str">
        <f t="shared" si="28"/>
        <v/>
      </c>
    </row>
    <row r="14" spans="1:62" s="25" customFormat="1" x14ac:dyDescent="0.25"/>
    <row r="16" spans="1:62" x14ac:dyDescent="0.25">
      <c r="N16">
        <v>0</v>
      </c>
      <c r="O16">
        <f t="shared" ref="O16:X19" si="31">COUNTIF(O$4:O$13,$N16)</f>
        <v>0</v>
      </c>
      <c r="P16">
        <f t="shared" si="31"/>
        <v>0</v>
      </c>
      <c r="Q16">
        <f t="shared" si="31"/>
        <v>0</v>
      </c>
      <c r="R16">
        <f t="shared" si="31"/>
        <v>0</v>
      </c>
      <c r="S16">
        <f t="shared" si="31"/>
        <v>0</v>
      </c>
      <c r="T16">
        <f t="shared" si="31"/>
        <v>0</v>
      </c>
      <c r="U16">
        <f t="shared" si="31"/>
        <v>0</v>
      </c>
      <c r="V16">
        <f t="shared" si="31"/>
        <v>0</v>
      </c>
      <c r="W16">
        <f t="shared" si="31"/>
        <v>0</v>
      </c>
      <c r="X16">
        <f t="shared" si="31"/>
        <v>0</v>
      </c>
      <c r="Y16">
        <f t="shared" ref="Y16:AE19" si="32">COUNTIF(Y$4:Y$13,$N16)</f>
        <v>0</v>
      </c>
      <c r="Z16">
        <f t="shared" si="32"/>
        <v>0</v>
      </c>
      <c r="AA16">
        <f t="shared" si="32"/>
        <v>0</v>
      </c>
      <c r="AB16">
        <f t="shared" si="32"/>
        <v>0</v>
      </c>
      <c r="AC16">
        <f t="shared" si="32"/>
        <v>0</v>
      </c>
      <c r="AD16">
        <f t="shared" si="32"/>
        <v>0</v>
      </c>
      <c r="AE16">
        <f t="shared" si="32"/>
        <v>0</v>
      </c>
    </row>
    <row r="17" spans="14:48" x14ac:dyDescent="0.25">
      <c r="N17">
        <v>1</v>
      </c>
      <c r="O17">
        <f t="shared" si="31"/>
        <v>0</v>
      </c>
      <c r="P17">
        <f t="shared" si="31"/>
        <v>0</v>
      </c>
      <c r="Q17">
        <f t="shared" si="31"/>
        <v>0</v>
      </c>
      <c r="R17">
        <f t="shared" si="31"/>
        <v>0</v>
      </c>
      <c r="S17">
        <f t="shared" si="31"/>
        <v>0</v>
      </c>
      <c r="T17">
        <f t="shared" si="31"/>
        <v>0</v>
      </c>
      <c r="U17">
        <f t="shared" si="31"/>
        <v>0</v>
      </c>
      <c r="V17">
        <f t="shared" si="31"/>
        <v>0</v>
      </c>
      <c r="W17">
        <f t="shared" si="31"/>
        <v>0</v>
      </c>
      <c r="X17">
        <f t="shared" si="31"/>
        <v>0</v>
      </c>
      <c r="Y17">
        <f t="shared" si="32"/>
        <v>0</v>
      </c>
      <c r="Z17">
        <f t="shared" si="32"/>
        <v>0</v>
      </c>
      <c r="AA17">
        <f t="shared" si="32"/>
        <v>0</v>
      </c>
      <c r="AB17">
        <f t="shared" si="32"/>
        <v>0</v>
      </c>
      <c r="AC17">
        <f t="shared" si="32"/>
        <v>0</v>
      </c>
      <c r="AD17">
        <f t="shared" si="32"/>
        <v>0</v>
      </c>
      <c r="AE17">
        <f t="shared" si="32"/>
        <v>0</v>
      </c>
    </row>
    <row r="18" spans="14:48" x14ac:dyDescent="0.25">
      <c r="N18">
        <v>2</v>
      </c>
      <c r="O18">
        <f t="shared" si="31"/>
        <v>0</v>
      </c>
      <c r="P18">
        <f t="shared" si="31"/>
        <v>0</v>
      </c>
      <c r="Q18">
        <f t="shared" si="31"/>
        <v>0</v>
      </c>
      <c r="R18">
        <f t="shared" si="31"/>
        <v>0</v>
      </c>
      <c r="S18">
        <f t="shared" si="31"/>
        <v>0</v>
      </c>
      <c r="T18">
        <f t="shared" si="31"/>
        <v>0</v>
      </c>
      <c r="U18">
        <f t="shared" si="31"/>
        <v>0</v>
      </c>
      <c r="V18">
        <f t="shared" si="31"/>
        <v>0</v>
      </c>
      <c r="W18">
        <f t="shared" si="31"/>
        <v>0</v>
      </c>
      <c r="X18">
        <f t="shared" si="31"/>
        <v>0</v>
      </c>
      <c r="Y18">
        <f t="shared" si="32"/>
        <v>0</v>
      </c>
      <c r="Z18">
        <f t="shared" si="32"/>
        <v>0</v>
      </c>
      <c r="AA18">
        <f t="shared" si="32"/>
        <v>0</v>
      </c>
      <c r="AB18">
        <f t="shared" si="32"/>
        <v>0</v>
      </c>
      <c r="AC18">
        <f t="shared" si="32"/>
        <v>0</v>
      </c>
      <c r="AD18">
        <f t="shared" si="32"/>
        <v>0</v>
      </c>
      <c r="AE18">
        <f t="shared" si="32"/>
        <v>0</v>
      </c>
    </row>
    <row r="19" spans="14:48" x14ac:dyDescent="0.25">
      <c r="N19">
        <v>3</v>
      </c>
      <c r="O19">
        <f t="shared" si="31"/>
        <v>0</v>
      </c>
      <c r="P19">
        <f t="shared" si="31"/>
        <v>0</v>
      </c>
      <c r="Q19">
        <f t="shared" si="31"/>
        <v>0</v>
      </c>
      <c r="R19">
        <f t="shared" si="31"/>
        <v>0</v>
      </c>
      <c r="S19">
        <f t="shared" si="31"/>
        <v>0</v>
      </c>
      <c r="T19">
        <f t="shared" si="31"/>
        <v>0</v>
      </c>
      <c r="U19">
        <f t="shared" si="31"/>
        <v>0</v>
      </c>
      <c r="V19">
        <f t="shared" si="31"/>
        <v>0</v>
      </c>
      <c r="W19">
        <f t="shared" si="31"/>
        <v>0</v>
      </c>
      <c r="X19">
        <f t="shared" si="31"/>
        <v>0</v>
      </c>
      <c r="Y19">
        <f t="shared" si="32"/>
        <v>0</v>
      </c>
      <c r="Z19">
        <f t="shared" si="32"/>
        <v>0</v>
      </c>
      <c r="AA19">
        <f t="shared" si="32"/>
        <v>0</v>
      </c>
      <c r="AB19">
        <f t="shared" si="32"/>
        <v>0</v>
      </c>
      <c r="AC19">
        <f t="shared" si="32"/>
        <v>0</v>
      </c>
      <c r="AD19">
        <f t="shared" si="32"/>
        <v>0</v>
      </c>
      <c r="AE19">
        <f t="shared" si="32"/>
        <v>0</v>
      </c>
    </row>
    <row r="21" spans="14:48" x14ac:dyDescent="0.25">
      <c r="N21" t="s">
        <v>11</v>
      </c>
      <c r="O21" s="27" t="str">
        <f>IF(SUM(O16:O19)=0,"",((O19*3)+(O18*2)+(O17))/SUM(O16:O19))</f>
        <v/>
      </c>
      <c r="P21" s="27" t="str">
        <f t="shared" ref="P21:AE21" si="33">IF(SUM(P16:P19)=0,"",((P19*3)+(P18*2)+(P17))/SUM(P16:P19))</f>
        <v/>
      </c>
      <c r="Q21" s="27" t="str">
        <f t="shared" si="33"/>
        <v/>
      </c>
      <c r="R21" s="27" t="str">
        <f t="shared" si="33"/>
        <v/>
      </c>
      <c r="S21" s="27" t="str">
        <f t="shared" si="33"/>
        <v/>
      </c>
      <c r="T21" s="27" t="str">
        <f t="shared" si="33"/>
        <v/>
      </c>
      <c r="U21" s="27" t="str">
        <f t="shared" si="33"/>
        <v/>
      </c>
      <c r="V21" s="27" t="str">
        <f t="shared" si="33"/>
        <v/>
      </c>
      <c r="W21" s="27" t="str">
        <f t="shared" si="33"/>
        <v/>
      </c>
      <c r="X21" s="27" t="str">
        <f t="shared" si="33"/>
        <v/>
      </c>
      <c r="Y21" s="27" t="str">
        <f t="shared" si="33"/>
        <v/>
      </c>
      <c r="Z21" s="27" t="str">
        <f t="shared" si="33"/>
        <v/>
      </c>
      <c r="AA21" s="27" t="str">
        <f t="shared" si="33"/>
        <v/>
      </c>
      <c r="AB21" s="27" t="str">
        <f t="shared" si="33"/>
        <v/>
      </c>
      <c r="AC21" s="27" t="str">
        <f t="shared" si="33"/>
        <v/>
      </c>
      <c r="AD21" s="27" t="str">
        <f t="shared" si="33"/>
        <v/>
      </c>
      <c r="AE21" s="27" t="str">
        <f t="shared" si="33"/>
        <v/>
      </c>
      <c r="AF21" s="27"/>
      <c r="AG21" s="27"/>
      <c r="AH21" s="27"/>
      <c r="AI21" s="27"/>
      <c r="AJ21" s="27"/>
      <c r="AK21" s="27"/>
      <c r="AL21" s="27"/>
      <c r="AM21" s="27"/>
      <c r="AN21" s="27"/>
      <c r="AO21" s="27"/>
      <c r="AP21" s="27"/>
      <c r="AQ21" s="27"/>
      <c r="AR21" s="27"/>
      <c r="AS21" s="27"/>
      <c r="AT21" s="27"/>
      <c r="AU21" s="27"/>
      <c r="AV21" s="27"/>
    </row>
    <row r="23" spans="14:48" x14ac:dyDescent="0.25">
      <c r="N23" t="s">
        <v>12</v>
      </c>
      <c r="O23" s="26" t="str">
        <f>IF(SUM(O$16:O$19)=0,"",IF((O16/SUM(O$16:O$19))=0,#N/A,O16/SUM(O$16:O$19)))</f>
        <v/>
      </c>
      <c r="P23" s="26" t="str">
        <f t="shared" ref="P23:U23" si="34">IF(SUM(P$16:P$19)=0,"",IF((P16/SUM(P$16:P$19))=0,#N/A,P16/SUM(P$16:P$19)))</f>
        <v/>
      </c>
      <c r="Q23" s="26" t="str">
        <f t="shared" si="34"/>
        <v/>
      </c>
      <c r="R23" s="26" t="str">
        <f t="shared" si="34"/>
        <v/>
      </c>
      <c r="S23" s="26" t="str">
        <f t="shared" si="34"/>
        <v/>
      </c>
      <c r="T23" s="26" t="str">
        <f t="shared" si="34"/>
        <v/>
      </c>
      <c r="U23" s="26" t="str">
        <f t="shared" si="34"/>
        <v/>
      </c>
      <c r="V23" s="26" t="str">
        <f t="shared" ref="V23:AE23" si="35">IF(SUM(V$16:V$19)=0,"",IF((V16/SUM(V$16:V$19))=0,#N/A,V16/SUM(V$16:V$19)))</f>
        <v/>
      </c>
      <c r="W23" s="26" t="str">
        <f t="shared" si="35"/>
        <v/>
      </c>
      <c r="X23" s="26" t="str">
        <f t="shared" si="35"/>
        <v/>
      </c>
      <c r="Y23" s="26" t="str">
        <f t="shared" si="35"/>
        <v/>
      </c>
      <c r="Z23" s="26" t="str">
        <f t="shared" si="35"/>
        <v/>
      </c>
      <c r="AA23" s="26" t="str">
        <f t="shared" si="35"/>
        <v/>
      </c>
      <c r="AB23" s="26" t="str">
        <f t="shared" si="35"/>
        <v/>
      </c>
      <c r="AC23" s="26" t="str">
        <f t="shared" si="35"/>
        <v/>
      </c>
      <c r="AD23" s="26" t="str">
        <f t="shared" si="35"/>
        <v/>
      </c>
      <c r="AE23" s="26" t="str">
        <f t="shared" si="35"/>
        <v/>
      </c>
      <c r="AF23" s="26"/>
      <c r="AG23" s="26"/>
      <c r="AH23" s="26"/>
      <c r="AI23" s="26"/>
      <c r="AJ23" s="26"/>
      <c r="AK23" s="26"/>
      <c r="AL23" s="26"/>
      <c r="AM23" s="26"/>
      <c r="AN23" s="26"/>
      <c r="AO23" s="26"/>
      <c r="AP23" s="26"/>
      <c r="AQ23" s="26"/>
      <c r="AR23" s="26"/>
      <c r="AS23" s="26"/>
      <c r="AT23" s="26"/>
      <c r="AU23" s="26"/>
      <c r="AV23" s="26"/>
    </row>
    <row r="24" spans="14:48" x14ac:dyDescent="0.25">
      <c r="N24" t="s">
        <v>13</v>
      </c>
      <c r="O24" s="26" t="str">
        <f t="shared" ref="O24:U26" si="36">IF(SUM(O$16:O$19)=0,"",IF((O17/SUM(O$16:O$19))=0,#N/A,O17/SUM(O$16:O$19)))</f>
        <v/>
      </c>
      <c r="P24" s="26" t="str">
        <f t="shared" si="36"/>
        <v/>
      </c>
      <c r="Q24" s="26" t="str">
        <f t="shared" si="36"/>
        <v/>
      </c>
      <c r="R24" s="26" t="str">
        <f t="shared" si="36"/>
        <v/>
      </c>
      <c r="S24" s="26" t="str">
        <f t="shared" si="36"/>
        <v/>
      </c>
      <c r="T24" s="26" t="str">
        <f t="shared" si="36"/>
        <v/>
      </c>
      <c r="U24" s="26" t="str">
        <f t="shared" si="36"/>
        <v/>
      </c>
      <c r="V24" s="26" t="str">
        <f t="shared" ref="V24:AE24" si="37">IF(SUM(V$16:V$19)=0,"",IF((V17/SUM(V$16:V$19))=0,#N/A,V17/SUM(V$16:V$19)))</f>
        <v/>
      </c>
      <c r="W24" s="26" t="str">
        <f t="shared" si="37"/>
        <v/>
      </c>
      <c r="X24" s="26" t="str">
        <f t="shared" si="37"/>
        <v/>
      </c>
      <c r="Y24" s="26" t="str">
        <f t="shared" si="37"/>
        <v/>
      </c>
      <c r="Z24" s="26" t="str">
        <f t="shared" si="37"/>
        <v/>
      </c>
      <c r="AA24" s="26" t="str">
        <f t="shared" si="37"/>
        <v/>
      </c>
      <c r="AB24" s="26" t="str">
        <f t="shared" si="37"/>
        <v/>
      </c>
      <c r="AC24" s="26" t="str">
        <f t="shared" si="37"/>
        <v/>
      </c>
      <c r="AD24" s="26" t="str">
        <f t="shared" si="37"/>
        <v/>
      </c>
      <c r="AE24" s="26" t="str">
        <f t="shared" si="37"/>
        <v/>
      </c>
      <c r="AF24" s="26"/>
      <c r="AG24" s="26"/>
      <c r="AH24" s="26"/>
      <c r="AI24" s="26"/>
      <c r="AJ24" s="26"/>
      <c r="AK24" s="26"/>
      <c r="AL24" s="26"/>
      <c r="AM24" s="26"/>
      <c r="AN24" s="26"/>
      <c r="AO24" s="26"/>
      <c r="AP24" s="26"/>
      <c r="AQ24" s="26"/>
      <c r="AR24" s="26"/>
      <c r="AS24" s="26"/>
      <c r="AT24" s="26"/>
      <c r="AU24" s="26"/>
      <c r="AV24" s="26"/>
    </row>
    <row r="25" spans="14:48" x14ac:dyDescent="0.25">
      <c r="N25" t="s">
        <v>14</v>
      </c>
      <c r="O25" s="26" t="str">
        <f t="shared" si="36"/>
        <v/>
      </c>
      <c r="P25" s="26" t="str">
        <f t="shared" si="36"/>
        <v/>
      </c>
      <c r="Q25" s="26" t="str">
        <f t="shared" si="36"/>
        <v/>
      </c>
      <c r="R25" s="26" t="str">
        <f t="shared" si="36"/>
        <v/>
      </c>
      <c r="S25" s="26" t="str">
        <f t="shared" si="36"/>
        <v/>
      </c>
      <c r="T25" s="26" t="str">
        <f t="shared" si="36"/>
        <v/>
      </c>
      <c r="U25" s="26" t="str">
        <f t="shared" si="36"/>
        <v/>
      </c>
      <c r="V25" s="26" t="str">
        <f t="shared" ref="V25:AE25" si="38">IF(SUM(V$16:V$19)=0,"",IF((V18/SUM(V$16:V$19))=0,#N/A,V18/SUM(V$16:V$19)))</f>
        <v/>
      </c>
      <c r="W25" s="26" t="str">
        <f t="shared" si="38"/>
        <v/>
      </c>
      <c r="X25" s="26" t="str">
        <f t="shared" si="38"/>
        <v/>
      </c>
      <c r="Y25" s="26" t="str">
        <f t="shared" si="38"/>
        <v/>
      </c>
      <c r="Z25" s="26" t="str">
        <f t="shared" si="38"/>
        <v/>
      </c>
      <c r="AA25" s="26" t="str">
        <f t="shared" si="38"/>
        <v/>
      </c>
      <c r="AB25" s="26" t="str">
        <f t="shared" si="38"/>
        <v/>
      </c>
      <c r="AC25" s="26" t="str">
        <f t="shared" si="38"/>
        <v/>
      </c>
      <c r="AD25" s="26" t="str">
        <f t="shared" si="38"/>
        <v/>
      </c>
      <c r="AE25" s="26" t="str">
        <f t="shared" si="38"/>
        <v/>
      </c>
      <c r="AF25" s="26"/>
      <c r="AG25" s="26"/>
      <c r="AH25" s="26"/>
      <c r="AI25" s="26"/>
      <c r="AJ25" s="26"/>
      <c r="AK25" s="26"/>
      <c r="AL25" s="26"/>
      <c r="AM25" s="26"/>
      <c r="AN25" s="26"/>
      <c r="AO25" s="26"/>
      <c r="AP25" s="26"/>
      <c r="AQ25" s="26"/>
      <c r="AR25" s="26"/>
      <c r="AS25" s="26"/>
      <c r="AT25" s="26"/>
      <c r="AU25" s="26"/>
      <c r="AV25" s="26"/>
    </row>
    <row r="26" spans="14:48" x14ac:dyDescent="0.25">
      <c r="N26" t="s">
        <v>43</v>
      </c>
      <c r="O26" s="26" t="str">
        <f t="shared" si="36"/>
        <v/>
      </c>
      <c r="P26" s="26" t="str">
        <f t="shared" si="36"/>
        <v/>
      </c>
      <c r="Q26" s="26" t="str">
        <f t="shared" si="36"/>
        <v/>
      </c>
      <c r="R26" s="26" t="str">
        <f t="shared" si="36"/>
        <v/>
      </c>
      <c r="S26" s="26" t="str">
        <f t="shared" si="36"/>
        <v/>
      </c>
      <c r="T26" s="26" t="str">
        <f t="shared" si="36"/>
        <v/>
      </c>
      <c r="U26" s="26" t="str">
        <f t="shared" si="36"/>
        <v/>
      </c>
      <c r="V26" s="26" t="str">
        <f t="shared" ref="V26:AE26" si="39">IF(SUM(V$16:V$19)=0,"",IF((V19/SUM(V$16:V$19))=0,#N/A,V19/SUM(V$16:V$19)))</f>
        <v/>
      </c>
      <c r="W26" s="26" t="str">
        <f t="shared" si="39"/>
        <v/>
      </c>
      <c r="X26" s="26" t="str">
        <f t="shared" si="39"/>
        <v/>
      </c>
      <c r="Y26" s="26" t="str">
        <f t="shared" si="39"/>
        <v/>
      </c>
      <c r="Z26" s="26" t="str">
        <f t="shared" si="39"/>
        <v/>
      </c>
      <c r="AA26" s="26" t="str">
        <f t="shared" si="39"/>
        <v/>
      </c>
      <c r="AB26" s="26" t="str">
        <f t="shared" si="39"/>
        <v/>
      </c>
      <c r="AC26" s="26" t="str">
        <f t="shared" si="39"/>
        <v/>
      </c>
      <c r="AD26" s="26" t="str">
        <f t="shared" si="39"/>
        <v/>
      </c>
      <c r="AE26" s="26" t="str">
        <f t="shared" si="39"/>
        <v/>
      </c>
      <c r="AF26" s="26"/>
      <c r="AG26" s="26"/>
      <c r="AH26" s="26"/>
      <c r="AI26" s="26"/>
      <c r="AJ26" s="26"/>
      <c r="AK26" s="26"/>
      <c r="AL26" s="26"/>
      <c r="AM26" s="26"/>
      <c r="AN26" s="26"/>
      <c r="AO26" s="26"/>
      <c r="AP26" s="26"/>
      <c r="AQ26" s="26"/>
      <c r="AR26" s="26"/>
      <c r="AS26" s="26"/>
      <c r="AT26" s="26"/>
      <c r="AU26" s="26"/>
      <c r="AV26" s="26"/>
    </row>
    <row r="28" spans="14:48" x14ac:dyDescent="0.25">
      <c r="O28" t="s">
        <v>15</v>
      </c>
      <c r="P28" t="s">
        <v>16</v>
      </c>
      <c r="Q28" t="s">
        <v>17</v>
      </c>
      <c r="R28" t="s">
        <v>19</v>
      </c>
      <c r="S28" t="s">
        <v>18</v>
      </c>
    </row>
    <row r="29" spans="14:48" x14ac:dyDescent="0.25">
      <c r="O29" s="27" t="e">
        <f>AVERAGE(O4:R13)</f>
        <v>#N/A</v>
      </c>
      <c r="P29" s="27" t="e">
        <f>AVERAGE(S4:U13)</f>
        <v>#N/A</v>
      </c>
      <c r="Q29" s="27" t="e">
        <f>AVERAGE(V4:X13)</f>
        <v>#N/A</v>
      </c>
      <c r="R29" s="27" t="e">
        <f>AVERAGE(Y4:AC13)</f>
        <v>#N/A</v>
      </c>
      <c r="S29" s="27" t="e">
        <f>AVERAGE(AD4:AE13)</f>
        <v>#N/A</v>
      </c>
    </row>
    <row r="30" spans="14:48" x14ac:dyDescent="0.25">
      <c r="N30" t="s">
        <v>12</v>
      </c>
      <c r="O30" s="26" t="e">
        <f>IF(SUM(O16:R16)=0,#N/A,SUM(O16:R16)/SUM(O$16:R$19))</f>
        <v>#N/A</v>
      </c>
      <c r="P30" s="26" t="e">
        <f>IF(SUM(S16:U16)=0,#N/A,SUM(S16:U16)/SUM(S$16:U$19))</f>
        <v>#N/A</v>
      </c>
      <c r="Q30" s="26" t="e">
        <f>IF(SUM(V16:X16)=0,#N/A,SUM(V16:X16)/SUM(V$16:X$19))</f>
        <v>#N/A</v>
      </c>
      <c r="R30" s="26" t="e">
        <f>IF(SUM(Y16:AC16)=0,#N/A,SUM(Y16:AC16)/SUM(Y$16:AC$19))</f>
        <v>#N/A</v>
      </c>
      <c r="S30" s="26" t="e">
        <f>IF(SUM(AD16:AE16)=0,#N/A,SUM(AD16:AE16)/SUM(AD$16:AE$19))</f>
        <v>#N/A</v>
      </c>
    </row>
    <row r="31" spans="14:48" x14ac:dyDescent="0.25">
      <c r="N31" t="s">
        <v>13</v>
      </c>
      <c r="O31" s="26" t="e">
        <f t="shared" ref="O31:O33" si="40">IF(SUM(O17:R17)=0,#N/A,SUM(O17:R17)/SUM(O$16:R$19))</f>
        <v>#N/A</v>
      </c>
      <c r="P31" s="26" t="e">
        <f t="shared" ref="P31:P33" si="41">IF(SUM(S17:U17)=0,#N/A,SUM(S17:U17)/SUM(S$16:U$19))</f>
        <v>#N/A</v>
      </c>
      <c r="Q31" s="26" t="e">
        <f>IF(SUM(V17:X17)=0,#N/A,SUM(V17:X17)/SUM(V$16:X$19))</f>
        <v>#N/A</v>
      </c>
      <c r="R31" s="26" t="e">
        <f t="shared" ref="R31:R33" si="42">IF(SUM(Y17:AC17)=0,#N/A,SUM(Y17:AC17)/SUM(Y$16:AC$19))</f>
        <v>#N/A</v>
      </c>
      <c r="S31" s="26" t="e">
        <f t="shared" ref="S31:S32" si="43">IF(SUM(AD17:AE17)=0,#N/A,SUM(AD17:AE17)/SUM(AD$16:AE$19))</f>
        <v>#N/A</v>
      </c>
    </row>
    <row r="32" spans="14:48" x14ac:dyDescent="0.25">
      <c r="N32" t="s">
        <v>14</v>
      </c>
      <c r="O32" s="26" t="e">
        <f t="shared" si="40"/>
        <v>#N/A</v>
      </c>
      <c r="P32" s="26" t="e">
        <f t="shared" si="41"/>
        <v>#N/A</v>
      </c>
      <c r="Q32" s="26" t="e">
        <f>IF(SUM(V18:X18)=0,#N/A,SUM(V18:X18)/SUM(V$16:X$19))</f>
        <v>#N/A</v>
      </c>
      <c r="R32" s="26" t="e">
        <f t="shared" si="42"/>
        <v>#N/A</v>
      </c>
      <c r="S32" s="26" t="e">
        <f t="shared" si="43"/>
        <v>#N/A</v>
      </c>
    </row>
    <row r="33" spans="14:19" x14ac:dyDescent="0.25">
      <c r="N33" t="s">
        <v>43</v>
      </c>
      <c r="O33" s="26" t="e">
        <f t="shared" si="40"/>
        <v>#N/A</v>
      </c>
      <c r="P33" s="26" t="e">
        <f t="shared" si="41"/>
        <v>#N/A</v>
      </c>
      <c r="Q33" s="26" t="e">
        <f>IF(SUM(V19:X19)=0,#N/A,SUM(V19:X19)/SUM(V$16:X$19))</f>
        <v>#N/A</v>
      </c>
      <c r="R33" s="26" t="e">
        <f t="shared" si="42"/>
        <v>#N/A</v>
      </c>
      <c r="S33" s="26" t="e">
        <f>IF(SUM(AD19:AE19)=0,#N/A,SUM(AD19:AE19)/SUM(AD$16:AE$19))</f>
        <v>#N/A</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workbookViewId="0">
      <selection activeCell="H14" sqref="H14"/>
    </sheetView>
  </sheetViews>
  <sheetFormatPr defaultRowHeight="15" x14ac:dyDescent="0.25"/>
  <cols>
    <col min="2" max="2" width="9.7109375" style="28" bestFit="1" customWidth="1"/>
  </cols>
  <sheetData>
    <row r="1" spans="1:19" ht="135" x14ac:dyDescent="0.25">
      <c r="B1" s="31" t="s">
        <v>6</v>
      </c>
      <c r="C1" s="10" t="s">
        <v>41</v>
      </c>
      <c r="D1" s="10" t="s">
        <v>30</v>
      </c>
      <c r="E1" s="10" t="s">
        <v>31</v>
      </c>
      <c r="F1" s="10" t="s">
        <v>0</v>
      </c>
      <c r="G1" s="11" t="s">
        <v>1</v>
      </c>
      <c r="H1" s="11" t="s">
        <v>2</v>
      </c>
      <c r="I1" s="11" t="s">
        <v>3</v>
      </c>
      <c r="J1" s="12" t="s">
        <v>34</v>
      </c>
      <c r="K1" s="12" t="s">
        <v>32</v>
      </c>
      <c r="L1" s="12" t="s">
        <v>33</v>
      </c>
      <c r="M1" s="13" t="s">
        <v>28</v>
      </c>
      <c r="N1" s="13" t="s">
        <v>29</v>
      </c>
      <c r="O1" s="13" t="s">
        <v>4</v>
      </c>
      <c r="P1" s="13" t="s">
        <v>5</v>
      </c>
      <c r="Q1" s="13" t="s">
        <v>25</v>
      </c>
      <c r="R1" s="14" t="s">
        <v>26</v>
      </c>
      <c r="S1" s="14" t="s">
        <v>27</v>
      </c>
    </row>
    <row r="2" spans="1:19" x14ac:dyDescent="0.25">
      <c r="B2" s="32"/>
      <c r="C2" s="33">
        <v>2</v>
      </c>
      <c r="D2" s="33">
        <v>3</v>
      </c>
      <c r="E2" s="33">
        <v>4</v>
      </c>
      <c r="F2" s="33">
        <v>5</v>
      </c>
      <c r="G2" s="33">
        <v>6</v>
      </c>
      <c r="H2" s="33">
        <v>7</v>
      </c>
      <c r="I2" s="33">
        <v>8</v>
      </c>
      <c r="J2" s="33">
        <v>9</v>
      </c>
      <c r="K2" s="33">
        <v>10</v>
      </c>
      <c r="L2" s="33">
        <v>11</v>
      </c>
      <c r="M2" s="33">
        <v>12</v>
      </c>
      <c r="N2" s="33">
        <v>13</v>
      </c>
      <c r="O2" s="33">
        <v>14</v>
      </c>
      <c r="P2" s="33">
        <v>15</v>
      </c>
      <c r="Q2" s="33">
        <v>16</v>
      </c>
      <c r="R2" s="33">
        <v>17</v>
      </c>
      <c r="S2" s="33">
        <v>18</v>
      </c>
    </row>
    <row r="3" spans="1:19" x14ac:dyDescent="0.25">
      <c r="B3" s="28" t="str">
        <f>IF(OR(Output!E4="",Output!E4="Select a Date"),"",Output!E4)</f>
        <v/>
      </c>
      <c r="C3" s="27" t="str">
        <f>IF($B3="","",IF(OR($B3="All Dates",COUNTIF(Worksheet!$J$4:$J$13,$B3)&gt;1),Worksheet!O21,IF(VLOOKUP($B3,Filtered!$C:$T,C2,FALSE)="","",IF(VLOOKUP($B3,Filtered!$C:$T,C2,FALSE)="Select a Rating","",_xlfn.NUMBERVALUE(LEFT(VLOOKUP($B3,Filtered!$C:$T,C2,FALSE),1))))))</f>
        <v/>
      </c>
      <c r="D3" s="27" t="str">
        <f>IF($B3="","",IF(OR($B3="All Dates",COUNTIF(Worksheet!$J$4:$J$13,$B3)&gt;1),Worksheet!P21,IF(VLOOKUP($B3,Filtered!$C:$T,D2,FALSE)="","",IF(VLOOKUP($B3,Filtered!$C:$T,D2,FALSE)="Select a Rating","",_xlfn.NUMBERVALUE(LEFT(VLOOKUP($B3,Filtered!$C:$T,D2,FALSE),1))))))</f>
        <v/>
      </c>
      <c r="E3" s="27" t="str">
        <f>IF($B3="","",IF(OR($B3="All Dates",COUNTIF(Worksheet!$J$4:$J$13,$B3)&gt;1),Worksheet!Q21,IF(VLOOKUP($B3,Filtered!$C:$T,E2,FALSE)="","",IF(VLOOKUP($B3,Filtered!$C:$T,E2,FALSE)="Select a Rating","",_xlfn.NUMBERVALUE(LEFT(VLOOKUP($B3,Filtered!$C:$T,E2,FALSE),1))))))</f>
        <v/>
      </c>
      <c r="F3" s="27" t="str">
        <f>IF($B3="","",IF(OR($B3="All Dates",COUNTIF(Worksheet!$J$4:$J$13,$B3)&gt;1),Worksheet!R21,IF(VLOOKUP($B3,Filtered!$C:$T,F2,FALSE)="","",IF(VLOOKUP($B3,Filtered!$C:$T,F2,FALSE)="Select a Rating","",_xlfn.NUMBERVALUE(LEFT(VLOOKUP($B3,Filtered!$C:$T,F2,FALSE),1))))))</f>
        <v/>
      </c>
      <c r="G3" s="27" t="str">
        <f>IF($B3="","",IF(OR($B3="All Dates",COUNTIF(Worksheet!$J$4:$J$13,$B3)&gt;1),Worksheet!S21,IF(VLOOKUP($B3,Filtered!$C:$T,G2,FALSE)="","",IF(VLOOKUP($B3,Filtered!$C:$T,G2,FALSE)="Select a Rating","",_xlfn.NUMBERVALUE(LEFT(VLOOKUP($B3,Filtered!$C:$T,G2,FALSE),1))))))</f>
        <v/>
      </c>
      <c r="H3" s="27" t="str">
        <f>IF($B3="","",IF(OR($B3="All Dates",COUNTIF(Worksheet!$J$4:$J$13,$B3)&gt;1),Worksheet!T21,IF(VLOOKUP($B3,Filtered!$C:$T,H2,FALSE)="","",IF(VLOOKUP($B3,Filtered!$C:$T,H2,FALSE)="Select a Rating","",_xlfn.NUMBERVALUE(LEFT(VLOOKUP($B3,Filtered!$C:$T,H2,FALSE),1))))))</f>
        <v/>
      </c>
      <c r="I3" s="27" t="str">
        <f>IF($B3="","",IF(OR($B3="All Dates",COUNTIF(Worksheet!$J$4:$J$13,$B3)&gt;1),Worksheet!U21,IF(VLOOKUP($B3,Filtered!$C:$T,I2,FALSE)="","",IF(VLOOKUP($B3,Filtered!$C:$T,I2,FALSE)="Select a Rating","",_xlfn.NUMBERVALUE(LEFT(VLOOKUP($B3,Filtered!$C:$T,I2,FALSE),1))))))</f>
        <v/>
      </c>
      <c r="J3" s="27" t="str">
        <f>IF($B3="","",IF(OR($B3="All Dates",COUNTIF(Worksheet!$J$4:$J$13,$B3)&gt;1),Worksheet!V21,IF(VLOOKUP($B3,Filtered!$C:$T,J2,FALSE)="","",IF(VLOOKUP($B3,Filtered!$C:$T,J2,FALSE)="Select a Rating","",_xlfn.NUMBERVALUE(LEFT(VLOOKUP($B3,Filtered!$C:$T,J2,FALSE),1))))))</f>
        <v/>
      </c>
      <c r="K3" s="27" t="str">
        <f>IF($B3="","",IF(OR($B3="All Dates",COUNTIF(Worksheet!$J$4:$J$13,$B3)&gt;1),Worksheet!W21,IF(VLOOKUP($B3,Filtered!$C:$T,K2,FALSE)="","",IF(VLOOKUP($B3,Filtered!$C:$T,K2,FALSE)="Select a Rating","",_xlfn.NUMBERVALUE(LEFT(VLOOKUP($B3,Filtered!$C:$T,K2,FALSE),1))))))</f>
        <v/>
      </c>
      <c r="L3" s="27" t="str">
        <f>IF($B3="","",IF(OR($B3="All Dates",COUNTIF(Worksheet!$J$4:$J$13,$B3)&gt;1),Worksheet!X21,IF(VLOOKUP($B3,Filtered!$C:$T,L2,FALSE)="","",IF(VLOOKUP($B3,Filtered!$C:$T,L2,FALSE)="Select a Rating","",_xlfn.NUMBERVALUE(LEFT(VLOOKUP($B3,Filtered!$C:$T,L2,FALSE),1))))))</f>
        <v/>
      </c>
      <c r="M3" s="27" t="str">
        <f>IF($B3="","",IF(OR($B3="All Dates",COUNTIF(Worksheet!$J$4:$J$13,$B3)&gt;1),Worksheet!Y21,IF(VLOOKUP($B3,Filtered!$C:$T,M2,FALSE)="","",IF(VLOOKUP($B3,Filtered!$C:$T,M2,FALSE)="Select a Rating","",_xlfn.NUMBERVALUE(LEFT(VLOOKUP($B3,Filtered!$C:$T,M2,FALSE),1))))))</f>
        <v/>
      </c>
      <c r="N3" s="27" t="str">
        <f>IF($B3="","",IF(OR($B3="All Dates",COUNTIF(Worksheet!$J$4:$J$13,$B3)&gt;1),Worksheet!Z21,IF(VLOOKUP($B3,Filtered!$C:$T,N2,FALSE)="","",IF(VLOOKUP($B3,Filtered!$C:$T,N2,FALSE)="Select a Rating","",_xlfn.NUMBERVALUE(LEFT(VLOOKUP($B3,Filtered!$C:$T,N2,FALSE),1))))))</f>
        <v/>
      </c>
      <c r="O3" s="27" t="str">
        <f>IF($B3="","",IF(OR($B3="All Dates",COUNTIF(Worksheet!$J$4:$J$13,$B3)&gt;1),Worksheet!AA21,IF(VLOOKUP($B3,Filtered!$C:$T,O2,FALSE)="","",IF(VLOOKUP($B3,Filtered!$C:$T,O2,FALSE)="Select a Rating","",_xlfn.NUMBERVALUE(LEFT(VLOOKUP($B3,Filtered!$C:$T,O2,FALSE),1))))))</f>
        <v/>
      </c>
      <c r="P3" s="27" t="str">
        <f>IF($B3="","",IF(OR($B3="All Dates",COUNTIF(Worksheet!$J$4:$J$13,$B3)&gt;1),Worksheet!AB21,IF(VLOOKUP($B3,Filtered!$C:$T,P2,FALSE)="","",IF(VLOOKUP($B3,Filtered!$C:$T,P2,FALSE)="Select a Rating","",_xlfn.NUMBERVALUE(LEFT(VLOOKUP($B3,Filtered!$C:$T,P2,FALSE),1))))))</f>
        <v/>
      </c>
      <c r="Q3" s="27" t="str">
        <f>IF($B3="","",IF(OR($B3="All Dates",COUNTIF(Worksheet!$J$4:$J$13,$B3)&gt;1),Worksheet!AC21,IF(VLOOKUP($B3,Filtered!$C:$T,Q2,FALSE)="","",IF(VLOOKUP($B3,Filtered!$C:$T,Q2,FALSE)="Select a Rating","",_xlfn.NUMBERVALUE(LEFT(VLOOKUP($B3,Filtered!$C:$T,Q2,FALSE),1))))))</f>
        <v/>
      </c>
      <c r="R3" s="27" t="str">
        <f>IF($B3="","",IF(OR($B3="All Dates",COUNTIF(Worksheet!$J$4:$J$13,$B3)&gt;1),Worksheet!AD21,IF(VLOOKUP($B3,Filtered!$C:$T,R2,FALSE)="","",IF(VLOOKUP($B3,Filtered!$C:$T,R2,FALSE)="Select a Rating","",_xlfn.NUMBERVALUE(LEFT(VLOOKUP($B3,Filtered!$C:$T,R2,FALSE),1))))))</f>
        <v/>
      </c>
      <c r="S3" s="27" t="str">
        <f>IF($B3="","",IF(OR($B3="All Dates",COUNTIF(Worksheet!$J$4:$J$13,$B3)&gt;1),Worksheet!AE21,IF(VLOOKUP($B3,Filtered!$C:$T,S2,FALSE)="","",IF(VLOOKUP($B3,Filtered!$C:$T,S2,FALSE)="Select a Rating","",_xlfn.NUMBERVALUE(LEFT(VLOOKUP($B3,Filtered!$C:$T,S2,FALSE),1))))))</f>
        <v/>
      </c>
    </row>
    <row r="4" spans="1:19" s="27" customFormat="1" x14ac:dyDescent="0.25">
      <c r="C4" s="27" t="e">
        <f>IF(C3="",#N/A,C3)</f>
        <v>#N/A</v>
      </c>
      <c r="D4" s="27" t="e">
        <f t="shared" ref="D4:S4" si="0">IF(D3="",#N/A,D3)</f>
        <v>#N/A</v>
      </c>
      <c r="E4" s="27" t="e">
        <f t="shared" si="0"/>
        <v>#N/A</v>
      </c>
      <c r="F4" s="27" t="e">
        <f t="shared" si="0"/>
        <v>#N/A</v>
      </c>
      <c r="G4" s="27" t="e">
        <f t="shared" si="0"/>
        <v>#N/A</v>
      </c>
      <c r="H4" s="27" t="e">
        <f t="shared" si="0"/>
        <v>#N/A</v>
      </c>
      <c r="I4" s="27" t="e">
        <f t="shared" si="0"/>
        <v>#N/A</v>
      </c>
      <c r="J4" s="27" t="e">
        <f>IF(J3="",#N/A,J3)</f>
        <v>#N/A</v>
      </c>
      <c r="K4" s="27" t="e">
        <f t="shared" si="0"/>
        <v>#N/A</v>
      </c>
      <c r="L4" s="27" t="e">
        <f t="shared" si="0"/>
        <v>#N/A</v>
      </c>
      <c r="M4" s="27" t="e">
        <f t="shared" si="0"/>
        <v>#N/A</v>
      </c>
      <c r="N4" s="27" t="e">
        <f t="shared" si="0"/>
        <v>#N/A</v>
      </c>
      <c r="O4" s="27" t="e">
        <f t="shared" si="0"/>
        <v>#N/A</v>
      </c>
      <c r="P4" s="27" t="e">
        <f t="shared" si="0"/>
        <v>#N/A</v>
      </c>
      <c r="Q4" s="27" t="e">
        <f t="shared" si="0"/>
        <v>#N/A</v>
      </c>
      <c r="R4" s="27" t="e">
        <f t="shared" si="0"/>
        <v>#N/A</v>
      </c>
      <c r="S4" s="27" t="e">
        <f t="shared" si="0"/>
        <v>#N/A</v>
      </c>
    </row>
    <row r="5" spans="1:19" x14ac:dyDescent="0.25">
      <c r="B5"/>
      <c r="C5" t="s">
        <v>15</v>
      </c>
      <c r="D5" t="s">
        <v>16</v>
      </c>
      <c r="E5" t="s">
        <v>17</v>
      </c>
      <c r="F5" t="s">
        <v>19</v>
      </c>
      <c r="G5" t="s">
        <v>18</v>
      </c>
    </row>
    <row r="6" spans="1:19" x14ac:dyDescent="0.25">
      <c r="B6"/>
      <c r="C6" s="27" t="e">
        <f>IF(COUNTBLANK(C3:F3)=4,#N/A,AVERAGE(C3:F3))</f>
        <v>#N/A</v>
      </c>
      <c r="D6" s="27" t="e">
        <f>IF(COUNTBLANK(G3:I3)=3,#N/A,AVERAGE(G3:I3))</f>
        <v>#N/A</v>
      </c>
      <c r="E6" s="27" t="e">
        <f>IF(COUNTBLANK(J3:L3)=3,#N/A,AVERAGE(J3:L3))</f>
        <v>#N/A</v>
      </c>
      <c r="F6" s="27" t="e">
        <f>IF(COUNTBLANK(M3:Q3)=5,#N/A,AVERAGE(M3:Q3))</f>
        <v>#N/A</v>
      </c>
      <c r="G6" s="27" t="e">
        <f>IF(COUNTBLANK(R3:S3)=2,#N/A,AVERAGE(R3:S3))</f>
        <v>#N/A</v>
      </c>
    </row>
    <row r="7" spans="1:19" x14ac:dyDescent="0.25">
      <c r="A7">
        <v>0</v>
      </c>
      <c r="B7" t="s">
        <v>12</v>
      </c>
      <c r="C7" s="26" t="e">
        <f>IF(OR($B$3="All Dates",COUNTIF(Worksheet!$J$4:$J$13,$B$3)&gt;1),Worksheet!O30,IF(COUNTIF(C$3:F$3,0)=4,0,IF(COUNTIF(C$3:F$3,$A7)=0,#N/A,COUNTIF(C$3:F$3,$A7)/(4-COUNTBLANK(C$3:F$3)))))</f>
        <v>#N/A</v>
      </c>
      <c r="D7" s="26" t="e">
        <f>IF(OR($B$3="All Dates",COUNTIF(Worksheet!$J$4:$J$13,$B$3)&gt;1),Worksheet!P30,IF(COUNTIF(D$3:G$3,0)=4,0,IF(COUNTIF(D$3:G$3,$A7)=0,#N/A,COUNTIF(D$3:G$3,$A7)/(4-COUNTBLANK(D$3:G$3)))))</f>
        <v>#N/A</v>
      </c>
      <c r="E7" s="26" t="e">
        <f>IF(OR($B$3="All Dates",COUNTIF(Worksheet!$J$4:$J$13,$B$3)&gt;1),Worksheet!Q30,IF(COUNTIF(E$3:H$3,0)=4,0,IF(COUNTIF(E$3:H$3,$A7)=0,#N/A,COUNTIF(E$3:H$3,$A7)/(4-COUNTBLANK(E$3:H$3)))))</f>
        <v>#N/A</v>
      </c>
      <c r="F7" s="26" t="e">
        <f>IF(OR($B$3="All Dates",COUNTIF(Worksheet!$J$4:$J$13,$B$3)&gt;1),Worksheet!R30,IF(COUNTIF(F$3:I$3,0)=4,0,IF(COUNTIF(F$3:I$3,$A7)=0,#N/A,COUNTIF(F$3:I$3,$A7)/(4-COUNTBLANK(F$3:I$3)))))</f>
        <v>#N/A</v>
      </c>
      <c r="G7" s="26" t="e">
        <f>IF(OR($B$3="All Dates",COUNTIF(Worksheet!$J$4:$J$13,$B$3)&gt;1),Worksheet!S30,IF(COUNTIF(G$3:J$3,0)=4,0,IF(COUNTIF(G$3:J$3,$A7)=0,#N/A,COUNTIF(G$3:J$3,$A7)/(4-COUNTBLANK(G$3:J$3)))))</f>
        <v>#N/A</v>
      </c>
    </row>
    <row r="8" spans="1:19" x14ac:dyDescent="0.25">
      <c r="A8">
        <v>1</v>
      </c>
      <c r="B8" t="s">
        <v>13</v>
      </c>
      <c r="C8" s="26" t="e">
        <f>IF(OR($B$3="All Dates",COUNTIF(Worksheet!$J$4:$J$13,$B$3)&gt;1),Worksheet!O31,IF(COUNTIF(C$3:F$3,0)=4,0,IF(COUNTIF(C$3:F$3,$A8)=0,#N/A,COUNTIF(C$3:F$3,$A8)/(4-COUNTBLANK(C$3:F$3)))))</f>
        <v>#N/A</v>
      </c>
      <c r="D8" s="26" t="e">
        <f>IF(OR($B$3="All Dates",COUNTIF(Worksheet!$J$4:$J$13,$B$3)&gt;1),Worksheet!P31,IF(COUNTIF(D$3:G$3,0)=4,0,IF(COUNTIF(D$3:G$3,$A8)=0,#N/A,COUNTIF(D$3:G$3,$A8)/(4-COUNTBLANK(D$3:G$3)))))</f>
        <v>#N/A</v>
      </c>
      <c r="E8" s="26" t="e">
        <f>IF(OR($B$3="All Dates",COUNTIF(Worksheet!$J$4:$J$13,$B$3)&gt;1),Worksheet!Q31,IF(COUNTIF(E$3:H$3,0)=4,0,IF(COUNTIF(E$3:H$3,$A8)=0,#N/A,COUNTIF(E$3:H$3,$A8)/(4-COUNTBLANK(E$3:H$3)))))</f>
        <v>#N/A</v>
      </c>
      <c r="F8" s="26" t="e">
        <f>IF(OR($B$3="All Dates",COUNTIF(Worksheet!$J$4:$J$13,$B$3)&gt;1),Worksheet!R31,IF(COUNTIF(F$3:I$3,0)=4,0,IF(COUNTIF(F$3:I$3,$A8)=0,#N/A,COUNTIF(F$3:I$3,$A8)/(4-COUNTBLANK(F$3:I$3)))))</f>
        <v>#N/A</v>
      </c>
      <c r="G8" s="26" t="e">
        <f>IF(OR($B$3="All Dates",COUNTIF(Worksheet!$J$4:$J$13,$B$3)&gt;1),Worksheet!S31,IF(COUNTIF(G$3:J$3,0)=4,0,IF(COUNTIF(G$3:J$3,$A8)=0,#N/A,COUNTIF(G$3:J$3,$A8)/(4-COUNTBLANK(G$3:J$3)))))</f>
        <v>#N/A</v>
      </c>
    </row>
    <row r="9" spans="1:19" x14ac:dyDescent="0.25">
      <c r="A9">
        <v>2</v>
      </c>
      <c r="B9" t="s">
        <v>14</v>
      </c>
      <c r="C9" s="26" t="e">
        <f>IF(OR($B$3="All Dates",COUNTIF(Worksheet!$J$4:$J$13,$B$3)&gt;1),Worksheet!O32,IF(COUNTIF(C$3:F$3,0)=4,0,IF(COUNTIF(C$3:F$3,$A9)=0,#N/A,COUNTIF(C$3:F$3,$A9)/(4-COUNTBLANK(C$3:F$3)))))</f>
        <v>#N/A</v>
      </c>
      <c r="D9" s="26" t="e">
        <f>IF(OR($B$3="All Dates",COUNTIF(Worksheet!$J$4:$J$13,$B$3)&gt;1),Worksheet!P32,IF(COUNTIF(D$3:G$3,0)=4,0,IF(COUNTIF(D$3:G$3,$A9)=0,#N/A,COUNTIF(D$3:G$3,$A9)/(4-COUNTBLANK(D$3:G$3)))))</f>
        <v>#N/A</v>
      </c>
      <c r="E9" s="26" t="e">
        <f>IF(OR($B$3="All Dates",COUNTIF(Worksheet!$J$4:$J$13,$B$3)&gt;1),Worksheet!Q32,IF(COUNTIF(E$3:H$3,0)=4,0,IF(COUNTIF(E$3:H$3,$A9)=0,#N/A,COUNTIF(E$3:H$3,$A9)/(4-COUNTBLANK(E$3:H$3)))))</f>
        <v>#N/A</v>
      </c>
      <c r="F9" s="26" t="e">
        <f>IF(OR($B$3="All Dates",COUNTIF(Worksheet!$J$4:$J$13,$B$3)&gt;1),Worksheet!R32,IF(COUNTIF(F$3:I$3,0)=4,0,IF(COUNTIF(F$3:I$3,$A9)=0,#N/A,COUNTIF(F$3:I$3,$A9)/(4-COUNTBLANK(F$3:I$3)))))</f>
        <v>#N/A</v>
      </c>
      <c r="G9" s="26" t="e">
        <f>IF(OR($B$3="All Dates",COUNTIF(Worksheet!$J$4:$J$13,$B$3)&gt;1),Worksheet!S32,IF(COUNTIF(G$3:J$3,0)=4,0,IF(COUNTIF(G$3:J$3,$A9)=0,#N/A,COUNTIF(G$3:J$3,$A9)/(4-COUNTBLANK(G$3:J$3)))))</f>
        <v>#N/A</v>
      </c>
    </row>
    <row r="10" spans="1:19" x14ac:dyDescent="0.25">
      <c r="A10">
        <v>3</v>
      </c>
      <c r="B10" t="s">
        <v>43</v>
      </c>
      <c r="C10" s="26" t="e">
        <f>IF(OR($B$3="All Dates",COUNTIF(Worksheet!$J$4:$J$13,$B$3)&gt;1),Worksheet!O33,IF(COUNTIF(C$3:F$3,0)=4,0,IF(COUNTIF(C$3:F$3,$A10)=0,#N/A,COUNTIF(C$3:F$3,$A10)/(4-COUNTBLANK(C$3:F$3)))))</f>
        <v>#N/A</v>
      </c>
      <c r="D10" s="26" t="e">
        <f>IF(OR($B$3="All Dates",COUNTIF(Worksheet!$J$4:$J$13,$B$3)&gt;1),Worksheet!P33,IF(COUNTIF(D$3:G$3,0)=4,0,IF(COUNTIF(D$3:G$3,$A10)=0,#N/A,COUNTIF(D$3:G$3,$A10)/(4-COUNTBLANK(D$3:G$3)))))</f>
        <v>#N/A</v>
      </c>
      <c r="E10" s="26" t="e">
        <f>IF(OR($B$3="All Dates",COUNTIF(Worksheet!$J$4:$J$13,$B$3)&gt;1),Worksheet!Q33,IF(COUNTIF(E$3:H$3,0)=4,0,IF(COUNTIF(E$3:H$3,$A10)=0,#N/A,COUNTIF(E$3:H$3,$A10)/(4-COUNTBLANK(E$3:H$3)))))</f>
        <v>#N/A</v>
      </c>
      <c r="F10" s="26" t="e">
        <f>IF(OR($B$3="All Dates",COUNTIF(Worksheet!$J$4:$J$13,$B$3)&gt;1),Worksheet!R33,IF(COUNTIF(F$3:I$3,0)=4,0,IF(COUNTIF(F$3:I$3,$A10)=0,#N/A,COUNTIF(F$3:I$3,$A10)/(4-COUNTBLANK(F$3:I$3)))))</f>
        <v>#N/A</v>
      </c>
      <c r="G10" s="26" t="e">
        <f>IF(OR($B$3="All Dates",COUNTIF(Worksheet!$J$4:$J$13,$B$3)&gt;1),Worksheet!S33,IF(COUNTIF(G$3:J$3,0)=4,0,IF(COUNTIF(G$3:J$3,$A10)=0,#N/A,COUNTIF(G$3:J$3,$A10)/(4-COUNTBLANK(G$3:J$3)))))</f>
        <v>#N/A</v>
      </c>
    </row>
    <row r="12" spans="1:19" x14ac:dyDescent="0.25">
      <c r="C12" s="26" t="e">
        <f>IF(C6="","","Average: "&amp;TEXT(C6,"0.00"))</f>
        <v>#N/A</v>
      </c>
      <c r="D12" s="26" t="e">
        <f t="shared" ref="D12:G12" si="1">IF(D6="","","Average: "&amp;TEXT(D6,"0.00"))</f>
        <v>#N/A</v>
      </c>
      <c r="E12" s="26" t="e">
        <f t="shared" si="1"/>
        <v>#N/A</v>
      </c>
      <c r="F12" s="26" t="e">
        <f t="shared" si="1"/>
        <v>#N/A</v>
      </c>
      <c r="G12" s="26" t="e">
        <f t="shared" si="1"/>
        <v>#N/A</v>
      </c>
    </row>
  </sheetData>
  <dataValidations count="1">
    <dataValidation type="date" allowBlank="1" showInputMessage="1" showErrorMessage="1" sqref="B1:B2">
      <formula1>36892</formula1>
      <formula2>44907</formula2>
    </dataValidation>
  </dataValidations>
  <pageMargins left="0.7" right="0.7" top="0.75" bottom="0.75" header="0.3" footer="0.3"/>
  <pageSetup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workbookViewId="0">
      <selection activeCell="C2" sqref="C2"/>
    </sheetView>
  </sheetViews>
  <sheetFormatPr defaultRowHeight="15" x14ac:dyDescent="0.25"/>
  <sheetData>
    <row r="1" spans="1:20" x14ac:dyDescent="0.25">
      <c r="A1" t="s">
        <v>45</v>
      </c>
      <c r="B1" t="s">
        <v>35</v>
      </c>
      <c r="C1" t="s">
        <v>6</v>
      </c>
      <c r="D1" t="s">
        <v>41</v>
      </c>
      <c r="E1" t="s">
        <v>30</v>
      </c>
      <c r="F1" t="s">
        <v>31</v>
      </c>
      <c r="G1" t="s">
        <v>0</v>
      </c>
      <c r="H1" t="s">
        <v>1</v>
      </c>
      <c r="I1" t="s">
        <v>2</v>
      </c>
      <c r="J1" t="s">
        <v>3</v>
      </c>
      <c r="K1" t="s">
        <v>34</v>
      </c>
      <c r="L1" t="s">
        <v>32</v>
      </c>
      <c r="M1" t="s">
        <v>33</v>
      </c>
      <c r="N1" t="s">
        <v>28</v>
      </c>
      <c r="O1" t="s">
        <v>29</v>
      </c>
      <c r="P1" t="s">
        <v>4</v>
      </c>
      <c r="Q1" t="s">
        <v>5</v>
      </c>
      <c r="R1" t="s">
        <v>25</v>
      </c>
      <c r="S1" t="s">
        <v>26</v>
      </c>
      <c r="T1" t="s">
        <v>27</v>
      </c>
    </row>
    <row r="2" spans="1:20" x14ac:dyDescent="0.25">
      <c r="A2" t="str">
        <f>IF(C2="","",C2+(ROW(C2)*0.000001))</f>
        <v/>
      </c>
      <c r="B2" t="str">
        <f>IF(OR(Input!A2="Select a Rating",Input!A2=""),"",IF(AND(Output!$E$4="All Dates",Output!$E$5="All Schools"),Input!A2,IF(AND(Output!$E$4="All Dates",Input!$A2=Output!$E$5),Input!A2,IF(AND(Output!$E$4=Input!$B2,Output!$E$5="All Schools"),Input!A2,IF(AND(Output!$E$4=Input!$B2,Output!$E$5=Input!$A2),Input!A2,"")))))</f>
        <v/>
      </c>
      <c r="C2" t="str">
        <f>IF(OR(Input!B2="Select a Rating",Input!B2=""),"",IF(AND(Output!$E$4="All Dates",Output!$E$5="All Schools"),Input!B2,IF(AND(Output!$E$4="All Dates",Input!$A2=Output!$E$5),Input!B2,IF(AND(Output!$E$4=Input!$B2,Output!$E$5="All Schools"),Input!B2,IF(AND(Output!$E$4=Input!$B2,Output!$E$5=Input!$A2),Input!B2,"")))))</f>
        <v/>
      </c>
      <c r="D2" t="str">
        <f>IF(OR(Input!C2="Select a Rating",Input!C2=""),"",IF(AND(Output!$E$4="All Dates",Output!$E$5="All Schools"),Input!C2,IF(AND(Output!$E$4="All Dates",Input!$A2=Output!$E$5),Input!C2,IF(AND(Output!$E$4=Input!$B2,Output!$E$5="All Schools"),Input!C2,IF(AND(Output!$E$4=Input!$B2,Output!$E$5=Input!$A2),Input!C2,"")))))</f>
        <v/>
      </c>
      <c r="E2" t="str">
        <f>IF(OR(Input!D2="Select a Rating",Input!D2=""),"",IF(AND(Output!$E$4="All Dates",Output!$E$5="All Schools"),Input!D2,IF(AND(Output!$E$4="All Dates",Input!$A2=Output!$E$5),Input!D2,IF(AND(Output!$E$4=Input!$B2,Output!$E$5="All Schools"),Input!D2,IF(AND(Output!$E$4=Input!$B2,Output!$E$5=Input!$A2),Input!D2,"")))))</f>
        <v/>
      </c>
      <c r="F2" t="str">
        <f>IF(OR(Input!E2="Select a Rating",Input!E2=""),"",IF(AND(Output!$E$4="All Dates",Output!$E$5="All Schools"),Input!E2,IF(AND(Output!$E$4="All Dates",Input!$A2=Output!$E$5),Input!E2,IF(AND(Output!$E$4=Input!$B2,Output!$E$5="All Schools"),Input!E2,IF(AND(Output!$E$4=Input!$B2,Output!$E$5=Input!$A2),Input!E2,"")))))</f>
        <v/>
      </c>
      <c r="G2" t="str">
        <f>IF(OR(Input!F2="Select a Rating",Input!F2=""),"",IF(AND(Output!$E$4="All Dates",Output!$E$5="All Schools"),Input!F2,IF(AND(Output!$E$4="All Dates",Input!$A2=Output!$E$5),Input!F2,IF(AND(Output!$E$4=Input!$B2,Output!$E$5="All Schools"),Input!F2,IF(AND(Output!$E$4=Input!$B2,Output!$E$5=Input!$A2),Input!F2,"")))))</f>
        <v/>
      </c>
      <c r="H2" t="str">
        <f>IF(OR(Input!G2="Select a Rating",Input!G2=""),"",IF(AND(Output!$E$4="All Dates",Output!$E$5="All Schools"),Input!G2,IF(AND(Output!$E$4="All Dates",Input!$A2=Output!$E$5),Input!G2,IF(AND(Output!$E$4=Input!$B2,Output!$E$5="All Schools"),Input!G2,IF(AND(Output!$E$4=Input!$B2,Output!$E$5=Input!$A2),Input!G2,"")))))</f>
        <v/>
      </c>
      <c r="I2" t="str">
        <f>IF(OR(Input!H2="Select a Rating",Input!H2=""),"",IF(AND(Output!$E$4="All Dates",Output!$E$5="All Schools"),Input!H2,IF(AND(Output!$E$4="All Dates",Input!$A2=Output!$E$5),Input!H2,IF(AND(Output!$E$4=Input!$B2,Output!$E$5="All Schools"),Input!H2,IF(AND(Output!$E$4=Input!$B2,Output!$E$5=Input!$A2),Input!H2,"")))))</f>
        <v/>
      </c>
      <c r="J2" t="str">
        <f>IF(OR(Input!I2="Select a Rating",Input!I2=""),"",IF(AND(Output!$E$4="All Dates",Output!$E$5="All Schools"),Input!I2,IF(AND(Output!$E$4="All Dates",Input!$A2=Output!$E$5),Input!I2,IF(AND(Output!$E$4=Input!$B2,Output!$E$5="All Schools"),Input!I2,IF(AND(Output!$E$4=Input!$B2,Output!$E$5=Input!$A2),Input!I2,"")))))</f>
        <v/>
      </c>
      <c r="K2" t="str">
        <f>IF(OR(Input!J2="Select a Rating",Input!J2=""),"",IF(AND(Output!$E$4="All Dates",Output!$E$5="All Schools"),Input!J2,IF(AND(Output!$E$4="All Dates",Input!$A2=Output!$E$5),Input!J2,IF(AND(Output!$E$4=Input!$B2,Output!$E$5="All Schools"),Input!J2,IF(AND(Output!$E$4=Input!$B2,Output!$E$5=Input!$A2),Input!J2,"")))))</f>
        <v/>
      </c>
      <c r="L2" t="str">
        <f>IF(OR(Input!K2="Select a Rating",Input!K2=""),"",IF(AND(Output!$E$4="All Dates",Output!$E$5="All Schools"),Input!K2,IF(AND(Output!$E$4="All Dates",Input!$A2=Output!$E$5),Input!K2,IF(AND(Output!$E$4=Input!$B2,Output!$E$5="All Schools"),Input!K2,IF(AND(Output!$E$4=Input!$B2,Output!$E$5=Input!$A2),Input!K2,"")))))</f>
        <v/>
      </c>
      <c r="M2" t="str">
        <f>IF(OR(Input!L2="Select a Rating",Input!L2=""),"",IF(AND(Output!$E$4="All Dates",Output!$E$5="All Schools"),Input!L2,IF(AND(Output!$E$4="All Dates",Input!$A2=Output!$E$5),Input!L2,IF(AND(Output!$E$4=Input!$B2,Output!$E$5="All Schools"),Input!L2,IF(AND(Output!$E$4=Input!$B2,Output!$E$5=Input!$A2),Input!L2,"")))))</f>
        <v/>
      </c>
      <c r="N2" t="str">
        <f>IF(OR(Input!M2="Select a Rating",Input!M2=""),"",IF(AND(Output!$E$4="All Dates",Output!$E$5="All Schools"),Input!M2,IF(AND(Output!$E$4="All Dates",Input!$A2=Output!$E$5),Input!M2,IF(AND(Output!$E$4=Input!$B2,Output!$E$5="All Schools"),Input!M2,IF(AND(Output!$E$4=Input!$B2,Output!$E$5=Input!$A2),Input!M2,"")))))</f>
        <v/>
      </c>
      <c r="O2" t="str">
        <f>IF(OR(Input!N2="Select a Rating",Input!N2=""),"",IF(AND(Output!$E$4="All Dates",Output!$E$5="All Schools"),Input!N2,IF(AND(Output!$E$4="All Dates",Input!$A2=Output!$E$5),Input!N2,IF(AND(Output!$E$4=Input!$B2,Output!$E$5="All Schools"),Input!N2,IF(AND(Output!$E$4=Input!$B2,Output!$E$5=Input!$A2),Input!N2,"")))))</f>
        <v/>
      </c>
      <c r="P2" t="str">
        <f>IF(OR(Input!O2="Select a Rating",Input!O2=""),"",IF(AND(Output!$E$4="All Dates",Output!$E$5="All Schools"),Input!O2,IF(AND(Output!$E$4="All Dates",Input!$A2=Output!$E$5),Input!O2,IF(AND(Output!$E$4=Input!$B2,Output!$E$5="All Schools"),Input!O2,IF(AND(Output!$E$4=Input!$B2,Output!$E$5=Input!$A2),Input!O2,"")))))</f>
        <v/>
      </c>
      <c r="Q2" t="str">
        <f>IF(OR(Input!P2="Select a Rating",Input!P2=""),"",IF(AND(Output!$E$4="All Dates",Output!$E$5="All Schools"),Input!P2,IF(AND(Output!$E$4="All Dates",Input!$A2=Output!$E$5),Input!P2,IF(AND(Output!$E$4=Input!$B2,Output!$E$5="All Schools"),Input!P2,IF(AND(Output!$E$4=Input!$B2,Output!$E$5=Input!$A2),Input!P2,"")))))</f>
        <v/>
      </c>
      <c r="R2" t="str">
        <f>IF(OR(Input!Q2="Select a Rating",Input!Q2=""),"",IF(AND(Output!$E$4="All Dates",Output!$E$5="All Schools"),Input!Q2,IF(AND(Output!$E$4="All Dates",Input!$A2=Output!$E$5),Input!Q2,IF(AND(Output!$E$4=Input!$B2,Output!$E$5="All Schools"),Input!Q2,IF(AND(Output!$E$4=Input!$B2,Output!$E$5=Input!$A2),Input!Q2,"")))))</f>
        <v/>
      </c>
      <c r="S2" t="str">
        <f>IF(OR(Input!R2="Select a Rating",Input!R2=""),"",IF(AND(Output!$E$4="All Dates",Output!$E$5="All Schools"),Input!R2,IF(AND(Output!$E$4="All Dates",Input!$A2=Output!$E$5),Input!R2,IF(AND(Output!$E$4=Input!$B2,Output!$E$5="All Schools"),Input!R2,IF(AND(Output!$E$4=Input!$B2,Output!$E$5=Input!$A2),Input!R2,"")))))</f>
        <v/>
      </c>
      <c r="T2" t="str">
        <f>IF(OR(Input!S2="Select a Rating",Input!S2=""),"",IF(AND(Output!$E$4="All Dates",Output!$E$5="All Schools"),Input!S2,IF(AND(Output!$E$4="All Dates",Input!$A2=Output!$E$5),Input!S2,IF(AND(Output!$E$4=Input!$B2,Output!$E$5="All Schools"),Input!S2,IF(AND(Output!$E$4=Input!$B2,Output!$E$5=Input!$A2),Input!S2,"")))))</f>
        <v/>
      </c>
    </row>
    <row r="3" spans="1:20" x14ac:dyDescent="0.25">
      <c r="A3" t="str">
        <f t="shared" ref="A3:A11" si="0">IF(C3="","",C3+(ROW(C3)*0.000001))</f>
        <v/>
      </c>
      <c r="B3" t="str">
        <f>IF(OR(Input!A3="Select a Rating",Input!A3=""),"",IF(AND(Output!$E$4="All Dates",Output!$E$5="All Schools"),Input!A3,IF(AND(Output!$E$4="All Dates",Input!$A3=Output!$E$5),Input!A3,IF(AND(Output!$E$4=Input!$B3,Output!$E$5="All Schools"),Input!A3,IF(AND(Output!$E$4=Input!$B3,Output!$E$5=Input!$A3),Input!A3,"")))))</f>
        <v/>
      </c>
      <c r="C3" t="str">
        <f>IF(OR(Input!B3="Select a Rating",Input!B3=""),"",IF(AND(Output!$E$4="All Dates",Output!$E$5="All Schools"),Input!B3,IF(AND(Output!$E$4="All Dates",Input!$A3=Output!$E$5),Input!B3,IF(AND(Output!$E$4=Input!$B3,Output!$E$5="All Schools"),Input!B3,IF(AND(Output!$E$4=Input!$B3,Output!$E$5=Input!$A3),Input!B3,"")))))</f>
        <v/>
      </c>
      <c r="D3" t="str">
        <f>IF(OR(Input!C3="Select a Rating",Input!C3=""),"",IF(AND(Output!$E$4="All Dates",Output!$E$5="All Schools"),Input!C3,IF(AND(Output!$E$4="All Dates",Input!$A3=Output!$E$5),Input!C3,IF(AND(Output!$E$4=Input!$B3,Output!$E$5="All Schools"),Input!C3,IF(AND(Output!$E$4=Input!$B3,Output!$E$5=Input!$A3),Input!C3,"")))))</f>
        <v/>
      </c>
      <c r="E3" t="str">
        <f>IF(OR(Input!D3="Select a Rating",Input!D3=""),"",IF(AND(Output!$E$4="All Dates",Output!$E$5="All Schools"),Input!D3,IF(AND(Output!$E$4="All Dates",Input!$A3=Output!$E$5),Input!D3,IF(AND(Output!$E$4=Input!$B3,Output!$E$5="All Schools"),Input!D3,IF(AND(Output!$E$4=Input!$B3,Output!$E$5=Input!$A3),Input!D3,"")))))</f>
        <v/>
      </c>
      <c r="F3" t="str">
        <f>IF(OR(Input!E3="Select a Rating",Input!E3=""),"",IF(AND(Output!$E$4="All Dates",Output!$E$5="All Schools"),Input!E3,IF(AND(Output!$E$4="All Dates",Input!$A3=Output!$E$5),Input!E3,IF(AND(Output!$E$4=Input!$B3,Output!$E$5="All Schools"),Input!E3,IF(AND(Output!$E$4=Input!$B3,Output!$E$5=Input!$A3),Input!E3,"")))))</f>
        <v/>
      </c>
      <c r="G3" t="str">
        <f>IF(OR(Input!F3="Select a Rating",Input!F3=""),"",IF(AND(Output!$E$4="All Dates",Output!$E$5="All Schools"),Input!F3,IF(AND(Output!$E$4="All Dates",Input!$A3=Output!$E$5),Input!F3,IF(AND(Output!$E$4=Input!$B3,Output!$E$5="All Schools"),Input!F3,IF(AND(Output!$E$4=Input!$B3,Output!$E$5=Input!$A3),Input!F3,"")))))</f>
        <v/>
      </c>
      <c r="H3" t="str">
        <f>IF(OR(Input!G3="Select a Rating",Input!G3=""),"",IF(AND(Output!$E$4="All Dates",Output!$E$5="All Schools"),Input!G3,IF(AND(Output!$E$4="All Dates",Input!$A3=Output!$E$5),Input!G3,IF(AND(Output!$E$4=Input!$B3,Output!$E$5="All Schools"),Input!G3,IF(AND(Output!$E$4=Input!$B3,Output!$E$5=Input!$A3),Input!G3,"")))))</f>
        <v/>
      </c>
      <c r="I3" t="str">
        <f>IF(OR(Input!H3="Select a Rating",Input!H3=""),"",IF(AND(Output!$E$4="All Dates",Output!$E$5="All Schools"),Input!H3,IF(AND(Output!$E$4="All Dates",Input!$A3=Output!$E$5),Input!H3,IF(AND(Output!$E$4=Input!$B3,Output!$E$5="All Schools"),Input!H3,IF(AND(Output!$E$4=Input!$B3,Output!$E$5=Input!$A3),Input!H3,"")))))</f>
        <v/>
      </c>
      <c r="J3" t="str">
        <f>IF(OR(Input!I3="Select a Rating",Input!I3=""),"",IF(AND(Output!$E$4="All Dates",Output!$E$5="All Schools"),Input!I3,IF(AND(Output!$E$4="All Dates",Input!$A3=Output!$E$5),Input!I3,IF(AND(Output!$E$4=Input!$B3,Output!$E$5="All Schools"),Input!I3,IF(AND(Output!$E$4=Input!$B3,Output!$E$5=Input!$A3),Input!I3,"")))))</f>
        <v/>
      </c>
      <c r="K3" t="str">
        <f>IF(OR(Input!J3="Select a Rating",Input!J3=""),"",IF(AND(Output!$E$4="All Dates",Output!$E$5="All Schools"),Input!J3,IF(AND(Output!$E$4="All Dates",Input!$A3=Output!$E$5),Input!J3,IF(AND(Output!$E$4=Input!$B3,Output!$E$5="All Schools"),Input!J3,IF(AND(Output!$E$4=Input!$B3,Output!$E$5=Input!$A3),Input!J3,"")))))</f>
        <v/>
      </c>
      <c r="L3" t="str">
        <f>IF(OR(Input!K3="Select a Rating",Input!K3=""),"",IF(AND(Output!$E$4="All Dates",Output!$E$5="All Schools"),Input!K3,IF(AND(Output!$E$4="All Dates",Input!$A3=Output!$E$5),Input!K3,IF(AND(Output!$E$4=Input!$B3,Output!$E$5="All Schools"),Input!K3,IF(AND(Output!$E$4=Input!$B3,Output!$E$5=Input!$A3),Input!K3,"")))))</f>
        <v/>
      </c>
      <c r="M3" t="str">
        <f>IF(OR(Input!L3="Select a Rating",Input!L3=""),"",IF(AND(Output!$E$4="All Dates",Output!$E$5="All Schools"),Input!L3,IF(AND(Output!$E$4="All Dates",Input!$A3=Output!$E$5),Input!L3,IF(AND(Output!$E$4=Input!$B3,Output!$E$5="All Schools"),Input!L3,IF(AND(Output!$E$4=Input!$B3,Output!$E$5=Input!$A3),Input!L3,"")))))</f>
        <v/>
      </c>
      <c r="N3" t="str">
        <f>IF(OR(Input!M3="Select a Rating",Input!M3=""),"",IF(AND(Output!$E$4="All Dates",Output!$E$5="All Schools"),Input!M3,IF(AND(Output!$E$4="All Dates",Input!$A3=Output!$E$5),Input!M3,IF(AND(Output!$E$4=Input!$B3,Output!$E$5="All Schools"),Input!M3,IF(AND(Output!$E$4=Input!$B3,Output!$E$5=Input!$A3),Input!M3,"")))))</f>
        <v/>
      </c>
      <c r="O3" t="str">
        <f>IF(OR(Input!N3="Select a Rating",Input!N3=""),"",IF(AND(Output!$E$4="All Dates",Output!$E$5="All Schools"),Input!N3,IF(AND(Output!$E$4="All Dates",Input!$A3=Output!$E$5),Input!N3,IF(AND(Output!$E$4=Input!$B3,Output!$E$5="All Schools"),Input!N3,IF(AND(Output!$E$4=Input!$B3,Output!$E$5=Input!$A3),Input!N3,"")))))</f>
        <v/>
      </c>
      <c r="P3" t="str">
        <f>IF(OR(Input!O3="Select a Rating",Input!O3=""),"",IF(AND(Output!$E$4="All Dates",Output!$E$5="All Schools"),Input!O3,IF(AND(Output!$E$4="All Dates",Input!$A3=Output!$E$5),Input!O3,IF(AND(Output!$E$4=Input!$B3,Output!$E$5="All Schools"),Input!O3,IF(AND(Output!$E$4=Input!$B3,Output!$E$5=Input!$A3),Input!O3,"")))))</f>
        <v/>
      </c>
      <c r="Q3" t="str">
        <f>IF(OR(Input!P3="Select a Rating",Input!P3=""),"",IF(AND(Output!$E$4="All Dates",Output!$E$5="All Schools"),Input!P3,IF(AND(Output!$E$4="All Dates",Input!$A3=Output!$E$5),Input!P3,IF(AND(Output!$E$4=Input!$B3,Output!$E$5="All Schools"),Input!P3,IF(AND(Output!$E$4=Input!$B3,Output!$E$5=Input!$A3),Input!P3,"")))))</f>
        <v/>
      </c>
      <c r="R3" t="str">
        <f>IF(OR(Input!Q3="Select a Rating",Input!Q3=""),"",IF(AND(Output!$E$4="All Dates",Output!$E$5="All Schools"),Input!Q3,IF(AND(Output!$E$4="All Dates",Input!$A3=Output!$E$5),Input!Q3,IF(AND(Output!$E$4=Input!$B3,Output!$E$5="All Schools"),Input!Q3,IF(AND(Output!$E$4=Input!$B3,Output!$E$5=Input!$A3),Input!Q3,"")))))</f>
        <v/>
      </c>
      <c r="S3" t="str">
        <f>IF(OR(Input!R3="Select a Rating",Input!R3=""),"",IF(AND(Output!$E$4="All Dates",Output!$E$5="All Schools"),Input!R3,IF(AND(Output!$E$4="All Dates",Input!$A3=Output!$E$5),Input!R3,IF(AND(Output!$E$4=Input!$B3,Output!$E$5="All Schools"),Input!R3,IF(AND(Output!$E$4=Input!$B3,Output!$E$5=Input!$A3),Input!R3,"")))))</f>
        <v/>
      </c>
      <c r="T3" t="str">
        <f>IF(OR(Input!S3="Select a Rating",Input!S3=""),"",IF(AND(Output!$E$4="All Dates",Output!$E$5="All Schools"),Input!S3,IF(AND(Output!$E$4="All Dates",Input!$A3=Output!$E$5),Input!S3,IF(AND(Output!$E$4=Input!$B3,Output!$E$5="All Schools"),Input!S3,IF(AND(Output!$E$4=Input!$B3,Output!$E$5=Input!$A3),Input!S3,"")))))</f>
        <v/>
      </c>
    </row>
    <row r="4" spans="1:20" x14ac:dyDescent="0.25">
      <c r="A4" t="str">
        <f t="shared" si="0"/>
        <v/>
      </c>
      <c r="B4" t="str">
        <f>IF(OR(Input!A4="Select a Rating",Input!A4=""),"",IF(AND(Output!$E$4="All Dates",Output!$E$5="All Schools"),Input!A4,IF(AND(Output!$E$4="All Dates",Input!$A4=Output!$E$5),Input!A4,IF(AND(Output!$E$4=Input!$B4,Output!$E$5="All Schools"),Input!A4,IF(AND(Output!$E$4=Input!$B4,Output!$E$5=Input!$A4),Input!A4,"")))))</f>
        <v/>
      </c>
      <c r="C4" t="str">
        <f>IF(OR(Input!B4="Select a Rating",Input!B4=""),"",IF(AND(Output!$E$4="All Dates",Output!$E$5="All Schools"),Input!B4,IF(AND(Output!$E$4="All Dates",Input!$A4=Output!$E$5),Input!B4,IF(AND(Output!$E$4=Input!$B4,Output!$E$5="All Schools"),Input!B4,IF(AND(Output!$E$4=Input!$B4,Output!$E$5=Input!$A4),Input!B4,"")))))</f>
        <v/>
      </c>
      <c r="D4" t="str">
        <f>IF(OR(Input!C4="Select a Rating",Input!C4=""),"",IF(AND(Output!$E$4="All Dates",Output!$E$5="All Schools"),Input!C4,IF(AND(Output!$E$4="All Dates",Input!$A4=Output!$E$5),Input!C4,IF(AND(Output!$E$4=Input!$B4,Output!$E$5="All Schools"),Input!C4,IF(AND(Output!$E$4=Input!$B4,Output!$E$5=Input!$A4),Input!C4,"")))))</f>
        <v/>
      </c>
      <c r="E4" t="str">
        <f>IF(OR(Input!D4="Select a Rating",Input!D4=""),"",IF(AND(Output!$E$4="All Dates",Output!$E$5="All Schools"),Input!D4,IF(AND(Output!$E$4="All Dates",Input!$A4=Output!$E$5),Input!D4,IF(AND(Output!$E$4=Input!$B4,Output!$E$5="All Schools"),Input!D4,IF(AND(Output!$E$4=Input!$B4,Output!$E$5=Input!$A4),Input!D4,"")))))</f>
        <v/>
      </c>
      <c r="F4" t="str">
        <f>IF(OR(Input!E4="Select a Rating",Input!E4=""),"",IF(AND(Output!$E$4="All Dates",Output!$E$5="All Schools"),Input!E4,IF(AND(Output!$E$4="All Dates",Input!$A4=Output!$E$5),Input!E4,IF(AND(Output!$E$4=Input!$B4,Output!$E$5="All Schools"),Input!E4,IF(AND(Output!$E$4=Input!$B4,Output!$E$5=Input!$A4),Input!E4,"")))))</f>
        <v/>
      </c>
      <c r="G4" t="str">
        <f>IF(OR(Input!F4="Select a Rating",Input!F4=""),"",IF(AND(Output!$E$4="All Dates",Output!$E$5="All Schools"),Input!F4,IF(AND(Output!$E$4="All Dates",Input!$A4=Output!$E$5),Input!F4,IF(AND(Output!$E$4=Input!$B4,Output!$E$5="All Schools"),Input!F4,IF(AND(Output!$E$4=Input!$B4,Output!$E$5=Input!$A4),Input!F4,"")))))</f>
        <v/>
      </c>
      <c r="H4" t="str">
        <f>IF(OR(Input!G4="Select a Rating",Input!G4=""),"",IF(AND(Output!$E$4="All Dates",Output!$E$5="All Schools"),Input!G4,IF(AND(Output!$E$4="All Dates",Input!$A4=Output!$E$5),Input!G4,IF(AND(Output!$E$4=Input!$B4,Output!$E$5="All Schools"),Input!G4,IF(AND(Output!$E$4=Input!$B4,Output!$E$5=Input!$A4),Input!G4,"")))))</f>
        <v/>
      </c>
      <c r="I4" t="str">
        <f>IF(OR(Input!H4="Select a Rating",Input!H4=""),"",IF(AND(Output!$E$4="All Dates",Output!$E$5="All Schools"),Input!H4,IF(AND(Output!$E$4="All Dates",Input!$A4=Output!$E$5),Input!H4,IF(AND(Output!$E$4=Input!$B4,Output!$E$5="All Schools"),Input!H4,IF(AND(Output!$E$4=Input!$B4,Output!$E$5=Input!$A4),Input!H4,"")))))</f>
        <v/>
      </c>
      <c r="J4" t="str">
        <f>IF(OR(Input!I4="Select a Rating",Input!I4=""),"",IF(AND(Output!$E$4="All Dates",Output!$E$5="All Schools"),Input!I4,IF(AND(Output!$E$4="All Dates",Input!$A4=Output!$E$5),Input!I4,IF(AND(Output!$E$4=Input!$B4,Output!$E$5="All Schools"),Input!I4,IF(AND(Output!$E$4=Input!$B4,Output!$E$5=Input!$A4),Input!I4,"")))))</f>
        <v/>
      </c>
      <c r="K4" t="str">
        <f>IF(OR(Input!J4="Select a Rating",Input!J4=""),"",IF(AND(Output!$E$4="All Dates",Output!$E$5="All Schools"),Input!J4,IF(AND(Output!$E$4="All Dates",Input!$A4=Output!$E$5),Input!J4,IF(AND(Output!$E$4=Input!$B4,Output!$E$5="All Schools"),Input!J4,IF(AND(Output!$E$4=Input!$B4,Output!$E$5=Input!$A4),Input!J4,"")))))</f>
        <v/>
      </c>
      <c r="L4" t="str">
        <f>IF(OR(Input!K4="Select a Rating",Input!K4=""),"",IF(AND(Output!$E$4="All Dates",Output!$E$5="All Schools"),Input!K4,IF(AND(Output!$E$4="All Dates",Input!$A4=Output!$E$5),Input!K4,IF(AND(Output!$E$4=Input!$B4,Output!$E$5="All Schools"),Input!K4,IF(AND(Output!$E$4=Input!$B4,Output!$E$5=Input!$A4),Input!K4,"")))))</f>
        <v/>
      </c>
      <c r="M4" t="str">
        <f>IF(OR(Input!L4="Select a Rating",Input!L4=""),"",IF(AND(Output!$E$4="All Dates",Output!$E$5="All Schools"),Input!L4,IF(AND(Output!$E$4="All Dates",Input!$A4=Output!$E$5),Input!L4,IF(AND(Output!$E$4=Input!$B4,Output!$E$5="All Schools"),Input!L4,IF(AND(Output!$E$4=Input!$B4,Output!$E$5=Input!$A4),Input!L4,"")))))</f>
        <v/>
      </c>
      <c r="N4" t="str">
        <f>IF(OR(Input!M4="Select a Rating",Input!M4=""),"",IF(AND(Output!$E$4="All Dates",Output!$E$5="All Schools"),Input!M4,IF(AND(Output!$E$4="All Dates",Input!$A4=Output!$E$5),Input!M4,IF(AND(Output!$E$4=Input!$B4,Output!$E$5="All Schools"),Input!M4,IF(AND(Output!$E$4=Input!$B4,Output!$E$5=Input!$A4),Input!M4,"")))))</f>
        <v/>
      </c>
      <c r="O4" t="str">
        <f>IF(OR(Input!N4="Select a Rating",Input!N4=""),"",IF(AND(Output!$E$4="All Dates",Output!$E$5="All Schools"),Input!N4,IF(AND(Output!$E$4="All Dates",Input!$A4=Output!$E$5),Input!N4,IF(AND(Output!$E$4=Input!$B4,Output!$E$5="All Schools"),Input!N4,IF(AND(Output!$E$4=Input!$B4,Output!$E$5=Input!$A4),Input!N4,"")))))</f>
        <v/>
      </c>
      <c r="P4" t="str">
        <f>IF(OR(Input!O4="Select a Rating",Input!O4=""),"",IF(AND(Output!$E$4="All Dates",Output!$E$5="All Schools"),Input!O4,IF(AND(Output!$E$4="All Dates",Input!$A4=Output!$E$5),Input!O4,IF(AND(Output!$E$4=Input!$B4,Output!$E$5="All Schools"),Input!O4,IF(AND(Output!$E$4=Input!$B4,Output!$E$5=Input!$A4),Input!O4,"")))))</f>
        <v/>
      </c>
      <c r="Q4" t="str">
        <f>IF(OR(Input!P4="Select a Rating",Input!P4=""),"",IF(AND(Output!$E$4="All Dates",Output!$E$5="All Schools"),Input!P4,IF(AND(Output!$E$4="All Dates",Input!$A4=Output!$E$5),Input!P4,IF(AND(Output!$E$4=Input!$B4,Output!$E$5="All Schools"),Input!P4,IF(AND(Output!$E$4=Input!$B4,Output!$E$5=Input!$A4),Input!P4,"")))))</f>
        <v/>
      </c>
      <c r="R4" t="str">
        <f>IF(OR(Input!Q4="Select a Rating",Input!Q4=""),"",IF(AND(Output!$E$4="All Dates",Output!$E$5="All Schools"),Input!Q4,IF(AND(Output!$E$4="All Dates",Input!$A4=Output!$E$5),Input!Q4,IF(AND(Output!$E$4=Input!$B4,Output!$E$5="All Schools"),Input!Q4,IF(AND(Output!$E$4=Input!$B4,Output!$E$5=Input!$A4),Input!Q4,"")))))</f>
        <v/>
      </c>
      <c r="S4" t="str">
        <f>IF(OR(Input!R4="Select a Rating",Input!R4=""),"",IF(AND(Output!$E$4="All Dates",Output!$E$5="All Schools"),Input!R4,IF(AND(Output!$E$4="All Dates",Input!$A4=Output!$E$5),Input!R4,IF(AND(Output!$E$4=Input!$B4,Output!$E$5="All Schools"),Input!R4,IF(AND(Output!$E$4=Input!$B4,Output!$E$5=Input!$A4),Input!R4,"")))))</f>
        <v/>
      </c>
      <c r="T4" t="str">
        <f>IF(OR(Input!S4="Select a Rating",Input!S4=""),"",IF(AND(Output!$E$4="All Dates",Output!$E$5="All Schools"),Input!S4,IF(AND(Output!$E$4="All Dates",Input!$A4=Output!$E$5),Input!S4,IF(AND(Output!$E$4=Input!$B4,Output!$E$5="All Schools"),Input!S4,IF(AND(Output!$E$4=Input!$B4,Output!$E$5=Input!$A4),Input!S4,"")))))</f>
        <v/>
      </c>
    </row>
    <row r="5" spans="1:20" x14ac:dyDescent="0.25">
      <c r="A5" t="str">
        <f t="shared" si="0"/>
        <v/>
      </c>
      <c r="B5" t="str">
        <f>IF(OR(Input!A5="Select a Rating",Input!A5=""),"",IF(AND(Output!$E$4="All Dates",Output!$E$5="All Schools"),Input!A5,IF(AND(Output!$E$4="All Dates",Input!$A5=Output!$E$5),Input!A5,IF(AND(Output!$E$4=Input!$B5,Output!$E$5="All Schools"),Input!A5,IF(AND(Output!$E$4=Input!$B5,Output!$E$5=Input!$A5),Input!A5,"")))))</f>
        <v/>
      </c>
      <c r="C5" t="str">
        <f>IF(OR(Input!B5="Select a Rating",Input!B5=""),"",IF(AND(Output!$E$4="All Dates",Output!$E$5="All Schools"),Input!B5,IF(AND(Output!$E$4="All Dates",Input!$A5=Output!$E$5),Input!B5,IF(AND(Output!$E$4=Input!$B5,Output!$E$5="All Schools"),Input!B5,IF(AND(Output!$E$4=Input!$B5,Output!$E$5=Input!$A5),Input!B5,"")))))</f>
        <v/>
      </c>
      <c r="D5" t="str">
        <f>IF(OR(Input!C5="Select a Rating",Input!C5=""),"",IF(AND(Output!$E$4="All Dates",Output!$E$5="All Schools"),Input!C5,IF(AND(Output!$E$4="All Dates",Input!$A5=Output!$E$5),Input!C5,IF(AND(Output!$E$4=Input!$B5,Output!$E$5="All Schools"),Input!C5,IF(AND(Output!$E$4=Input!$B5,Output!$E$5=Input!$A5),Input!C5,"")))))</f>
        <v/>
      </c>
      <c r="E5" t="str">
        <f>IF(OR(Input!D5="Select a Rating",Input!D5=""),"",IF(AND(Output!$E$4="All Dates",Output!$E$5="All Schools"),Input!D5,IF(AND(Output!$E$4="All Dates",Input!$A5=Output!$E$5),Input!D5,IF(AND(Output!$E$4=Input!$B5,Output!$E$5="All Schools"),Input!D5,IF(AND(Output!$E$4=Input!$B5,Output!$E$5=Input!$A5),Input!D5,"")))))</f>
        <v/>
      </c>
      <c r="F5" t="str">
        <f>IF(OR(Input!E5="Select a Rating",Input!E5=""),"",IF(AND(Output!$E$4="All Dates",Output!$E$5="All Schools"),Input!E5,IF(AND(Output!$E$4="All Dates",Input!$A5=Output!$E$5),Input!E5,IF(AND(Output!$E$4=Input!$B5,Output!$E$5="All Schools"),Input!E5,IF(AND(Output!$E$4=Input!$B5,Output!$E$5=Input!$A5),Input!E5,"")))))</f>
        <v/>
      </c>
      <c r="G5" t="str">
        <f>IF(OR(Input!F5="Select a Rating",Input!F5=""),"",IF(AND(Output!$E$4="All Dates",Output!$E$5="All Schools"),Input!F5,IF(AND(Output!$E$4="All Dates",Input!$A5=Output!$E$5),Input!F5,IF(AND(Output!$E$4=Input!$B5,Output!$E$5="All Schools"),Input!F5,IF(AND(Output!$E$4=Input!$B5,Output!$E$5=Input!$A5),Input!F5,"")))))</f>
        <v/>
      </c>
      <c r="H5" t="str">
        <f>IF(OR(Input!G5="Select a Rating",Input!G5=""),"",IF(AND(Output!$E$4="All Dates",Output!$E$5="All Schools"),Input!G5,IF(AND(Output!$E$4="All Dates",Input!$A5=Output!$E$5),Input!G5,IF(AND(Output!$E$4=Input!$B5,Output!$E$5="All Schools"),Input!G5,IF(AND(Output!$E$4=Input!$B5,Output!$E$5=Input!$A5),Input!G5,"")))))</f>
        <v/>
      </c>
      <c r="I5" t="str">
        <f>IF(OR(Input!H5="Select a Rating",Input!H5=""),"",IF(AND(Output!$E$4="All Dates",Output!$E$5="All Schools"),Input!H5,IF(AND(Output!$E$4="All Dates",Input!$A5=Output!$E$5),Input!H5,IF(AND(Output!$E$4=Input!$B5,Output!$E$5="All Schools"),Input!H5,IF(AND(Output!$E$4=Input!$B5,Output!$E$5=Input!$A5),Input!H5,"")))))</f>
        <v/>
      </c>
      <c r="J5" t="str">
        <f>IF(OR(Input!I5="Select a Rating",Input!I5=""),"",IF(AND(Output!$E$4="All Dates",Output!$E$5="All Schools"),Input!I5,IF(AND(Output!$E$4="All Dates",Input!$A5=Output!$E$5),Input!I5,IF(AND(Output!$E$4=Input!$B5,Output!$E$5="All Schools"),Input!I5,IF(AND(Output!$E$4=Input!$B5,Output!$E$5=Input!$A5),Input!I5,"")))))</f>
        <v/>
      </c>
      <c r="K5" t="str">
        <f>IF(OR(Input!J5="Select a Rating",Input!J5=""),"",IF(AND(Output!$E$4="All Dates",Output!$E$5="All Schools"),Input!J5,IF(AND(Output!$E$4="All Dates",Input!$A5=Output!$E$5),Input!J5,IF(AND(Output!$E$4=Input!$B5,Output!$E$5="All Schools"),Input!J5,IF(AND(Output!$E$4=Input!$B5,Output!$E$5=Input!$A5),Input!J5,"")))))</f>
        <v/>
      </c>
      <c r="L5" t="str">
        <f>IF(OR(Input!K5="Select a Rating",Input!K5=""),"",IF(AND(Output!$E$4="All Dates",Output!$E$5="All Schools"),Input!K5,IF(AND(Output!$E$4="All Dates",Input!$A5=Output!$E$5),Input!K5,IF(AND(Output!$E$4=Input!$B5,Output!$E$5="All Schools"),Input!K5,IF(AND(Output!$E$4=Input!$B5,Output!$E$5=Input!$A5),Input!K5,"")))))</f>
        <v/>
      </c>
      <c r="M5" t="str">
        <f>IF(OR(Input!L5="Select a Rating",Input!L5=""),"",IF(AND(Output!$E$4="All Dates",Output!$E$5="All Schools"),Input!L5,IF(AND(Output!$E$4="All Dates",Input!$A5=Output!$E$5),Input!L5,IF(AND(Output!$E$4=Input!$B5,Output!$E$5="All Schools"),Input!L5,IF(AND(Output!$E$4=Input!$B5,Output!$E$5=Input!$A5),Input!L5,"")))))</f>
        <v/>
      </c>
      <c r="N5" t="str">
        <f>IF(OR(Input!M5="Select a Rating",Input!M5=""),"",IF(AND(Output!$E$4="All Dates",Output!$E$5="All Schools"),Input!M5,IF(AND(Output!$E$4="All Dates",Input!$A5=Output!$E$5),Input!M5,IF(AND(Output!$E$4=Input!$B5,Output!$E$5="All Schools"),Input!M5,IF(AND(Output!$E$4=Input!$B5,Output!$E$5=Input!$A5),Input!M5,"")))))</f>
        <v/>
      </c>
      <c r="O5" t="str">
        <f>IF(OR(Input!N5="Select a Rating",Input!N5=""),"",IF(AND(Output!$E$4="All Dates",Output!$E$5="All Schools"),Input!N5,IF(AND(Output!$E$4="All Dates",Input!$A5=Output!$E$5),Input!N5,IF(AND(Output!$E$4=Input!$B5,Output!$E$5="All Schools"),Input!N5,IF(AND(Output!$E$4=Input!$B5,Output!$E$5=Input!$A5),Input!N5,"")))))</f>
        <v/>
      </c>
      <c r="P5" t="str">
        <f>IF(OR(Input!O5="Select a Rating",Input!O5=""),"",IF(AND(Output!$E$4="All Dates",Output!$E$5="All Schools"),Input!O5,IF(AND(Output!$E$4="All Dates",Input!$A5=Output!$E$5),Input!O5,IF(AND(Output!$E$4=Input!$B5,Output!$E$5="All Schools"),Input!O5,IF(AND(Output!$E$4=Input!$B5,Output!$E$5=Input!$A5),Input!O5,"")))))</f>
        <v/>
      </c>
      <c r="Q5" t="str">
        <f>IF(OR(Input!P5="Select a Rating",Input!P5=""),"",IF(AND(Output!$E$4="All Dates",Output!$E$5="All Schools"),Input!P5,IF(AND(Output!$E$4="All Dates",Input!$A5=Output!$E$5),Input!P5,IF(AND(Output!$E$4=Input!$B5,Output!$E$5="All Schools"),Input!P5,IF(AND(Output!$E$4=Input!$B5,Output!$E$5=Input!$A5),Input!P5,"")))))</f>
        <v/>
      </c>
      <c r="R5" t="str">
        <f>IF(OR(Input!Q5="Select a Rating",Input!Q5=""),"",IF(AND(Output!$E$4="All Dates",Output!$E$5="All Schools"),Input!Q5,IF(AND(Output!$E$4="All Dates",Input!$A5=Output!$E$5),Input!Q5,IF(AND(Output!$E$4=Input!$B5,Output!$E$5="All Schools"),Input!Q5,IF(AND(Output!$E$4=Input!$B5,Output!$E$5=Input!$A5),Input!Q5,"")))))</f>
        <v/>
      </c>
      <c r="S5" t="str">
        <f>IF(OR(Input!R5="Select a Rating",Input!R5=""),"",IF(AND(Output!$E$4="All Dates",Output!$E$5="All Schools"),Input!R5,IF(AND(Output!$E$4="All Dates",Input!$A5=Output!$E$5),Input!R5,IF(AND(Output!$E$4=Input!$B5,Output!$E$5="All Schools"),Input!R5,IF(AND(Output!$E$4=Input!$B5,Output!$E$5=Input!$A5),Input!R5,"")))))</f>
        <v/>
      </c>
      <c r="T5" t="str">
        <f>IF(OR(Input!S5="Select a Rating",Input!S5=""),"",IF(AND(Output!$E$4="All Dates",Output!$E$5="All Schools"),Input!S5,IF(AND(Output!$E$4="All Dates",Input!$A5=Output!$E$5),Input!S5,IF(AND(Output!$E$4=Input!$B5,Output!$E$5="All Schools"),Input!S5,IF(AND(Output!$E$4=Input!$B5,Output!$E$5=Input!$A5),Input!S5,"")))))</f>
        <v/>
      </c>
    </row>
    <row r="6" spans="1:20" x14ac:dyDescent="0.25">
      <c r="A6" t="str">
        <f t="shared" si="0"/>
        <v/>
      </c>
      <c r="B6" t="str">
        <f>IF(OR(Input!A6="Select a Rating",Input!A6=""),"",IF(AND(Output!$E$4="All Dates",Output!$E$5="All Schools"),Input!A6,IF(AND(Output!$E$4="All Dates",Input!$A6=Output!$E$5),Input!A6,IF(AND(Output!$E$4=Input!$B6,Output!$E$5="All Schools"),Input!A6,IF(AND(Output!$E$4=Input!$B6,Output!$E$5=Input!$A6),Input!A6,"")))))</f>
        <v/>
      </c>
      <c r="C6" t="str">
        <f>IF(OR(Input!B6="Select a Rating",Input!B6=""),"",IF(AND(Output!$E$4="All Dates",Output!$E$5="All Schools"),Input!B6,IF(AND(Output!$E$4="All Dates",Input!$A6=Output!$E$5),Input!B6,IF(AND(Output!$E$4=Input!$B6,Output!$E$5="All Schools"),Input!B6,IF(AND(Output!$E$4=Input!$B6,Output!$E$5=Input!$A6),Input!B6,"")))))</f>
        <v/>
      </c>
      <c r="D6" t="str">
        <f>IF(OR(Input!C6="Select a Rating",Input!C6=""),"",IF(AND(Output!$E$4="All Dates",Output!$E$5="All Schools"),Input!C6,IF(AND(Output!$E$4="All Dates",Input!$A6=Output!$E$5),Input!C6,IF(AND(Output!$E$4=Input!$B6,Output!$E$5="All Schools"),Input!C6,IF(AND(Output!$E$4=Input!$B6,Output!$E$5=Input!$A6),Input!C6,"")))))</f>
        <v/>
      </c>
      <c r="E6" t="str">
        <f>IF(OR(Input!D6="Select a Rating",Input!D6=""),"",IF(AND(Output!$E$4="All Dates",Output!$E$5="All Schools"),Input!D6,IF(AND(Output!$E$4="All Dates",Input!$A6=Output!$E$5),Input!D6,IF(AND(Output!$E$4=Input!$B6,Output!$E$5="All Schools"),Input!D6,IF(AND(Output!$E$4=Input!$B6,Output!$E$5=Input!$A6),Input!D6,"")))))</f>
        <v/>
      </c>
      <c r="F6" t="str">
        <f>IF(OR(Input!E6="Select a Rating",Input!E6=""),"",IF(AND(Output!$E$4="All Dates",Output!$E$5="All Schools"),Input!E6,IF(AND(Output!$E$4="All Dates",Input!$A6=Output!$E$5),Input!E6,IF(AND(Output!$E$4=Input!$B6,Output!$E$5="All Schools"),Input!E6,IF(AND(Output!$E$4=Input!$B6,Output!$E$5=Input!$A6),Input!E6,"")))))</f>
        <v/>
      </c>
      <c r="G6" t="str">
        <f>IF(OR(Input!F6="Select a Rating",Input!F6=""),"",IF(AND(Output!$E$4="All Dates",Output!$E$5="All Schools"),Input!F6,IF(AND(Output!$E$4="All Dates",Input!$A6=Output!$E$5),Input!F6,IF(AND(Output!$E$4=Input!$B6,Output!$E$5="All Schools"),Input!F6,IF(AND(Output!$E$4=Input!$B6,Output!$E$5=Input!$A6),Input!F6,"")))))</f>
        <v/>
      </c>
      <c r="H6" t="str">
        <f>IF(OR(Input!G6="Select a Rating",Input!G6=""),"",IF(AND(Output!$E$4="All Dates",Output!$E$5="All Schools"),Input!G6,IF(AND(Output!$E$4="All Dates",Input!$A6=Output!$E$5),Input!G6,IF(AND(Output!$E$4=Input!$B6,Output!$E$5="All Schools"),Input!G6,IF(AND(Output!$E$4=Input!$B6,Output!$E$5=Input!$A6),Input!G6,"")))))</f>
        <v/>
      </c>
      <c r="I6" t="str">
        <f>IF(OR(Input!H6="Select a Rating",Input!H6=""),"",IF(AND(Output!$E$4="All Dates",Output!$E$5="All Schools"),Input!H6,IF(AND(Output!$E$4="All Dates",Input!$A6=Output!$E$5),Input!H6,IF(AND(Output!$E$4=Input!$B6,Output!$E$5="All Schools"),Input!H6,IF(AND(Output!$E$4=Input!$B6,Output!$E$5=Input!$A6),Input!H6,"")))))</f>
        <v/>
      </c>
      <c r="J6" t="str">
        <f>IF(OR(Input!I6="Select a Rating",Input!I6=""),"",IF(AND(Output!$E$4="All Dates",Output!$E$5="All Schools"),Input!I6,IF(AND(Output!$E$4="All Dates",Input!$A6=Output!$E$5),Input!I6,IF(AND(Output!$E$4=Input!$B6,Output!$E$5="All Schools"),Input!I6,IF(AND(Output!$E$4=Input!$B6,Output!$E$5=Input!$A6),Input!I6,"")))))</f>
        <v/>
      </c>
      <c r="K6" t="str">
        <f>IF(OR(Input!J6="Select a Rating",Input!J6=""),"",IF(AND(Output!$E$4="All Dates",Output!$E$5="All Schools"),Input!J6,IF(AND(Output!$E$4="All Dates",Input!$A6=Output!$E$5),Input!J6,IF(AND(Output!$E$4=Input!$B6,Output!$E$5="All Schools"),Input!J6,IF(AND(Output!$E$4=Input!$B6,Output!$E$5=Input!$A6),Input!J6,"")))))</f>
        <v/>
      </c>
      <c r="L6" t="str">
        <f>IF(OR(Input!K6="Select a Rating",Input!K6=""),"",IF(AND(Output!$E$4="All Dates",Output!$E$5="All Schools"),Input!K6,IF(AND(Output!$E$4="All Dates",Input!$A6=Output!$E$5),Input!K6,IF(AND(Output!$E$4=Input!$B6,Output!$E$5="All Schools"),Input!K6,IF(AND(Output!$E$4=Input!$B6,Output!$E$5=Input!$A6),Input!K6,"")))))</f>
        <v/>
      </c>
      <c r="M6" t="str">
        <f>IF(OR(Input!L6="Select a Rating",Input!L6=""),"",IF(AND(Output!$E$4="All Dates",Output!$E$5="All Schools"),Input!L6,IF(AND(Output!$E$4="All Dates",Input!$A6=Output!$E$5),Input!L6,IF(AND(Output!$E$4=Input!$B6,Output!$E$5="All Schools"),Input!L6,IF(AND(Output!$E$4=Input!$B6,Output!$E$5=Input!$A6),Input!L6,"")))))</f>
        <v/>
      </c>
      <c r="N6" t="str">
        <f>IF(OR(Input!M6="Select a Rating",Input!M6=""),"",IF(AND(Output!$E$4="All Dates",Output!$E$5="All Schools"),Input!M6,IF(AND(Output!$E$4="All Dates",Input!$A6=Output!$E$5),Input!M6,IF(AND(Output!$E$4=Input!$B6,Output!$E$5="All Schools"),Input!M6,IF(AND(Output!$E$4=Input!$B6,Output!$E$5=Input!$A6),Input!M6,"")))))</f>
        <v/>
      </c>
      <c r="O6" t="str">
        <f>IF(OR(Input!N6="Select a Rating",Input!N6=""),"",IF(AND(Output!$E$4="All Dates",Output!$E$5="All Schools"),Input!N6,IF(AND(Output!$E$4="All Dates",Input!$A6=Output!$E$5),Input!N6,IF(AND(Output!$E$4=Input!$B6,Output!$E$5="All Schools"),Input!N6,IF(AND(Output!$E$4=Input!$B6,Output!$E$5=Input!$A6),Input!N6,"")))))</f>
        <v/>
      </c>
      <c r="P6" t="str">
        <f>IF(OR(Input!O6="Select a Rating",Input!O6=""),"",IF(AND(Output!$E$4="All Dates",Output!$E$5="All Schools"),Input!O6,IF(AND(Output!$E$4="All Dates",Input!$A6=Output!$E$5),Input!O6,IF(AND(Output!$E$4=Input!$B6,Output!$E$5="All Schools"),Input!O6,IF(AND(Output!$E$4=Input!$B6,Output!$E$5=Input!$A6),Input!O6,"")))))</f>
        <v/>
      </c>
      <c r="Q6" t="str">
        <f>IF(OR(Input!P6="Select a Rating",Input!P6=""),"",IF(AND(Output!$E$4="All Dates",Output!$E$5="All Schools"),Input!P6,IF(AND(Output!$E$4="All Dates",Input!$A6=Output!$E$5),Input!P6,IF(AND(Output!$E$4=Input!$B6,Output!$E$5="All Schools"),Input!P6,IF(AND(Output!$E$4=Input!$B6,Output!$E$5=Input!$A6),Input!P6,"")))))</f>
        <v/>
      </c>
      <c r="R6" t="str">
        <f>IF(OR(Input!Q6="Select a Rating",Input!Q6=""),"",IF(AND(Output!$E$4="All Dates",Output!$E$5="All Schools"),Input!Q6,IF(AND(Output!$E$4="All Dates",Input!$A6=Output!$E$5),Input!Q6,IF(AND(Output!$E$4=Input!$B6,Output!$E$5="All Schools"),Input!Q6,IF(AND(Output!$E$4=Input!$B6,Output!$E$5=Input!$A6),Input!Q6,"")))))</f>
        <v/>
      </c>
      <c r="S6" t="str">
        <f>IF(OR(Input!R6="Select a Rating",Input!R6=""),"",IF(AND(Output!$E$4="All Dates",Output!$E$5="All Schools"),Input!R6,IF(AND(Output!$E$4="All Dates",Input!$A6=Output!$E$5),Input!R6,IF(AND(Output!$E$4=Input!$B6,Output!$E$5="All Schools"),Input!R6,IF(AND(Output!$E$4=Input!$B6,Output!$E$5=Input!$A6),Input!R6,"")))))</f>
        <v/>
      </c>
      <c r="T6" t="str">
        <f>IF(OR(Input!S6="Select a Rating",Input!S6=""),"",IF(AND(Output!$E$4="All Dates",Output!$E$5="All Schools"),Input!S6,IF(AND(Output!$E$4="All Dates",Input!$A6=Output!$E$5),Input!S6,IF(AND(Output!$E$4=Input!$B6,Output!$E$5="All Schools"),Input!S6,IF(AND(Output!$E$4=Input!$B6,Output!$E$5=Input!$A6),Input!S6,"")))))</f>
        <v/>
      </c>
    </row>
    <row r="7" spans="1:20" x14ac:dyDescent="0.25">
      <c r="A7" t="str">
        <f t="shared" si="0"/>
        <v/>
      </c>
      <c r="B7" t="str">
        <f>IF(OR(Input!A7="Select a Rating",Input!A7=""),"",IF(AND(Output!$E$4="All Dates",Output!$E$5="All Schools"),Input!A7,IF(AND(Output!$E$4="All Dates",Input!$A7=Output!$E$5),Input!A7,IF(AND(Output!$E$4=Input!$B7,Output!$E$5="All Schools"),Input!A7,IF(AND(Output!$E$4=Input!$B7,Output!$E$5=Input!$A7),Input!A7,"")))))</f>
        <v/>
      </c>
      <c r="C7" t="str">
        <f>IF(OR(Input!B7="Select a Rating",Input!B7=""),"",IF(AND(Output!$E$4="All Dates",Output!$E$5="All Schools"),Input!B7,IF(AND(Output!$E$4="All Dates",Input!$A7=Output!$E$5),Input!B7,IF(AND(Output!$E$4=Input!$B7,Output!$E$5="All Schools"),Input!B7,IF(AND(Output!$E$4=Input!$B7,Output!$E$5=Input!$A7),Input!B7,"")))))</f>
        <v/>
      </c>
      <c r="D7" t="str">
        <f>IF(OR(Input!C7="Select a Rating",Input!C7=""),"",IF(AND(Output!$E$4="All Dates",Output!$E$5="All Schools"),Input!C7,IF(AND(Output!$E$4="All Dates",Input!$A7=Output!$E$5),Input!C7,IF(AND(Output!$E$4=Input!$B7,Output!$E$5="All Schools"),Input!C7,IF(AND(Output!$E$4=Input!$B7,Output!$E$5=Input!$A7),Input!C7,"")))))</f>
        <v/>
      </c>
      <c r="E7" t="str">
        <f>IF(OR(Input!D7="Select a Rating",Input!D7=""),"",IF(AND(Output!$E$4="All Dates",Output!$E$5="All Schools"),Input!D7,IF(AND(Output!$E$4="All Dates",Input!$A7=Output!$E$5),Input!D7,IF(AND(Output!$E$4=Input!$B7,Output!$E$5="All Schools"),Input!D7,IF(AND(Output!$E$4=Input!$B7,Output!$E$5=Input!$A7),Input!D7,"")))))</f>
        <v/>
      </c>
      <c r="F7" t="str">
        <f>IF(OR(Input!E7="Select a Rating",Input!E7=""),"",IF(AND(Output!$E$4="All Dates",Output!$E$5="All Schools"),Input!E7,IF(AND(Output!$E$4="All Dates",Input!$A7=Output!$E$5),Input!E7,IF(AND(Output!$E$4=Input!$B7,Output!$E$5="All Schools"),Input!E7,IF(AND(Output!$E$4=Input!$B7,Output!$E$5=Input!$A7),Input!E7,"")))))</f>
        <v/>
      </c>
      <c r="G7" t="str">
        <f>IF(OR(Input!F7="Select a Rating",Input!F7=""),"",IF(AND(Output!$E$4="All Dates",Output!$E$5="All Schools"),Input!F7,IF(AND(Output!$E$4="All Dates",Input!$A7=Output!$E$5),Input!F7,IF(AND(Output!$E$4=Input!$B7,Output!$E$5="All Schools"),Input!F7,IF(AND(Output!$E$4=Input!$B7,Output!$E$5=Input!$A7),Input!F7,"")))))</f>
        <v/>
      </c>
      <c r="H7" t="str">
        <f>IF(OR(Input!G7="Select a Rating",Input!G7=""),"",IF(AND(Output!$E$4="All Dates",Output!$E$5="All Schools"),Input!G7,IF(AND(Output!$E$4="All Dates",Input!$A7=Output!$E$5),Input!G7,IF(AND(Output!$E$4=Input!$B7,Output!$E$5="All Schools"),Input!G7,IF(AND(Output!$E$4=Input!$B7,Output!$E$5=Input!$A7),Input!G7,"")))))</f>
        <v/>
      </c>
      <c r="I7" t="str">
        <f>IF(OR(Input!H7="Select a Rating",Input!H7=""),"",IF(AND(Output!$E$4="All Dates",Output!$E$5="All Schools"),Input!H7,IF(AND(Output!$E$4="All Dates",Input!$A7=Output!$E$5),Input!H7,IF(AND(Output!$E$4=Input!$B7,Output!$E$5="All Schools"),Input!H7,IF(AND(Output!$E$4=Input!$B7,Output!$E$5=Input!$A7),Input!H7,"")))))</f>
        <v/>
      </c>
      <c r="J7" t="str">
        <f>IF(OR(Input!I7="Select a Rating",Input!I7=""),"",IF(AND(Output!$E$4="All Dates",Output!$E$5="All Schools"),Input!I7,IF(AND(Output!$E$4="All Dates",Input!$A7=Output!$E$5),Input!I7,IF(AND(Output!$E$4=Input!$B7,Output!$E$5="All Schools"),Input!I7,IF(AND(Output!$E$4=Input!$B7,Output!$E$5=Input!$A7),Input!I7,"")))))</f>
        <v/>
      </c>
      <c r="K7" t="str">
        <f>IF(OR(Input!J7="Select a Rating",Input!J7=""),"",IF(AND(Output!$E$4="All Dates",Output!$E$5="All Schools"),Input!J7,IF(AND(Output!$E$4="All Dates",Input!$A7=Output!$E$5),Input!J7,IF(AND(Output!$E$4=Input!$B7,Output!$E$5="All Schools"),Input!J7,IF(AND(Output!$E$4=Input!$B7,Output!$E$5=Input!$A7),Input!J7,"")))))</f>
        <v/>
      </c>
      <c r="L7" t="str">
        <f>IF(OR(Input!K7="Select a Rating",Input!K7=""),"",IF(AND(Output!$E$4="All Dates",Output!$E$5="All Schools"),Input!K7,IF(AND(Output!$E$4="All Dates",Input!$A7=Output!$E$5),Input!K7,IF(AND(Output!$E$4=Input!$B7,Output!$E$5="All Schools"),Input!K7,IF(AND(Output!$E$4=Input!$B7,Output!$E$5=Input!$A7),Input!K7,"")))))</f>
        <v/>
      </c>
      <c r="M7" t="str">
        <f>IF(OR(Input!L7="Select a Rating",Input!L7=""),"",IF(AND(Output!$E$4="All Dates",Output!$E$5="All Schools"),Input!L7,IF(AND(Output!$E$4="All Dates",Input!$A7=Output!$E$5),Input!L7,IF(AND(Output!$E$4=Input!$B7,Output!$E$5="All Schools"),Input!L7,IF(AND(Output!$E$4=Input!$B7,Output!$E$5=Input!$A7),Input!L7,"")))))</f>
        <v/>
      </c>
      <c r="N7" t="str">
        <f>IF(OR(Input!M7="Select a Rating",Input!M7=""),"",IF(AND(Output!$E$4="All Dates",Output!$E$5="All Schools"),Input!M7,IF(AND(Output!$E$4="All Dates",Input!$A7=Output!$E$5),Input!M7,IF(AND(Output!$E$4=Input!$B7,Output!$E$5="All Schools"),Input!M7,IF(AND(Output!$E$4=Input!$B7,Output!$E$5=Input!$A7),Input!M7,"")))))</f>
        <v/>
      </c>
      <c r="O7" t="str">
        <f>IF(OR(Input!N7="Select a Rating",Input!N7=""),"",IF(AND(Output!$E$4="All Dates",Output!$E$5="All Schools"),Input!N7,IF(AND(Output!$E$4="All Dates",Input!$A7=Output!$E$5),Input!N7,IF(AND(Output!$E$4=Input!$B7,Output!$E$5="All Schools"),Input!N7,IF(AND(Output!$E$4=Input!$B7,Output!$E$5=Input!$A7),Input!N7,"")))))</f>
        <v/>
      </c>
      <c r="P7" t="str">
        <f>IF(OR(Input!O7="Select a Rating",Input!O7=""),"",IF(AND(Output!$E$4="All Dates",Output!$E$5="All Schools"),Input!O7,IF(AND(Output!$E$4="All Dates",Input!$A7=Output!$E$5),Input!O7,IF(AND(Output!$E$4=Input!$B7,Output!$E$5="All Schools"),Input!O7,IF(AND(Output!$E$4=Input!$B7,Output!$E$5=Input!$A7),Input!O7,"")))))</f>
        <v/>
      </c>
      <c r="Q7" t="str">
        <f>IF(OR(Input!P7="Select a Rating",Input!P7=""),"",IF(AND(Output!$E$4="All Dates",Output!$E$5="All Schools"),Input!P7,IF(AND(Output!$E$4="All Dates",Input!$A7=Output!$E$5),Input!P7,IF(AND(Output!$E$4=Input!$B7,Output!$E$5="All Schools"),Input!P7,IF(AND(Output!$E$4=Input!$B7,Output!$E$5=Input!$A7),Input!P7,"")))))</f>
        <v/>
      </c>
      <c r="R7" t="str">
        <f>IF(OR(Input!Q7="Select a Rating",Input!Q7=""),"",IF(AND(Output!$E$4="All Dates",Output!$E$5="All Schools"),Input!Q7,IF(AND(Output!$E$4="All Dates",Input!$A7=Output!$E$5),Input!Q7,IF(AND(Output!$E$4=Input!$B7,Output!$E$5="All Schools"),Input!Q7,IF(AND(Output!$E$4=Input!$B7,Output!$E$5=Input!$A7),Input!Q7,"")))))</f>
        <v/>
      </c>
      <c r="S7" t="str">
        <f>IF(OR(Input!R7="Select a Rating",Input!R7=""),"",IF(AND(Output!$E$4="All Dates",Output!$E$5="All Schools"),Input!R7,IF(AND(Output!$E$4="All Dates",Input!$A7=Output!$E$5),Input!R7,IF(AND(Output!$E$4=Input!$B7,Output!$E$5="All Schools"),Input!R7,IF(AND(Output!$E$4=Input!$B7,Output!$E$5=Input!$A7),Input!R7,"")))))</f>
        <v/>
      </c>
      <c r="T7" t="str">
        <f>IF(OR(Input!S7="Select a Rating",Input!S7=""),"",IF(AND(Output!$E$4="All Dates",Output!$E$5="All Schools"),Input!S7,IF(AND(Output!$E$4="All Dates",Input!$A7=Output!$E$5),Input!S7,IF(AND(Output!$E$4=Input!$B7,Output!$E$5="All Schools"),Input!S7,IF(AND(Output!$E$4=Input!$B7,Output!$E$5=Input!$A7),Input!S7,"")))))</f>
        <v/>
      </c>
    </row>
    <row r="8" spans="1:20" x14ac:dyDescent="0.25">
      <c r="A8" t="str">
        <f t="shared" si="0"/>
        <v/>
      </c>
      <c r="B8" t="str">
        <f>IF(OR(Input!A8="Select a Rating",Input!A8=""),"",IF(AND(Output!$E$4="All Dates",Output!$E$5="All Schools"),Input!A8,IF(AND(Output!$E$4="All Dates",Input!$A8=Output!$E$5),Input!A8,IF(AND(Output!$E$4=Input!$B8,Output!$E$5="All Schools"),Input!A8,IF(AND(Output!$E$4=Input!$B8,Output!$E$5=Input!$A8),Input!A8,"")))))</f>
        <v/>
      </c>
      <c r="C8" t="str">
        <f>IF(OR(Input!B8="Select a Rating",Input!B8=""),"",IF(AND(Output!$E$4="All Dates",Output!$E$5="All Schools"),Input!B8,IF(AND(Output!$E$4="All Dates",Input!$A8=Output!$E$5),Input!B8,IF(AND(Output!$E$4=Input!$B8,Output!$E$5="All Schools"),Input!B8,IF(AND(Output!$E$4=Input!$B8,Output!$E$5=Input!$A8),Input!B8,"")))))</f>
        <v/>
      </c>
      <c r="D8" t="str">
        <f>IF(OR(Input!C8="Select a Rating",Input!C8=""),"",IF(AND(Output!$E$4="All Dates",Output!$E$5="All Schools"),Input!C8,IF(AND(Output!$E$4="All Dates",Input!$A8=Output!$E$5),Input!C8,IF(AND(Output!$E$4=Input!$B8,Output!$E$5="All Schools"),Input!C8,IF(AND(Output!$E$4=Input!$B8,Output!$E$5=Input!$A8),Input!C8,"")))))</f>
        <v/>
      </c>
      <c r="E8" t="str">
        <f>IF(OR(Input!D8="Select a Rating",Input!D8=""),"",IF(AND(Output!$E$4="All Dates",Output!$E$5="All Schools"),Input!D8,IF(AND(Output!$E$4="All Dates",Input!$A8=Output!$E$5),Input!D8,IF(AND(Output!$E$4=Input!$B8,Output!$E$5="All Schools"),Input!D8,IF(AND(Output!$E$4=Input!$B8,Output!$E$5=Input!$A8),Input!D8,"")))))</f>
        <v/>
      </c>
      <c r="F8" t="str">
        <f>IF(OR(Input!E8="Select a Rating",Input!E8=""),"",IF(AND(Output!$E$4="All Dates",Output!$E$5="All Schools"),Input!E8,IF(AND(Output!$E$4="All Dates",Input!$A8=Output!$E$5),Input!E8,IF(AND(Output!$E$4=Input!$B8,Output!$E$5="All Schools"),Input!E8,IF(AND(Output!$E$4=Input!$B8,Output!$E$5=Input!$A8),Input!E8,"")))))</f>
        <v/>
      </c>
      <c r="G8" t="str">
        <f>IF(OR(Input!F8="Select a Rating",Input!F8=""),"",IF(AND(Output!$E$4="All Dates",Output!$E$5="All Schools"),Input!F8,IF(AND(Output!$E$4="All Dates",Input!$A8=Output!$E$5),Input!F8,IF(AND(Output!$E$4=Input!$B8,Output!$E$5="All Schools"),Input!F8,IF(AND(Output!$E$4=Input!$B8,Output!$E$5=Input!$A8),Input!F8,"")))))</f>
        <v/>
      </c>
      <c r="H8" t="str">
        <f>IF(OR(Input!G8="Select a Rating",Input!G8=""),"",IF(AND(Output!$E$4="All Dates",Output!$E$5="All Schools"),Input!G8,IF(AND(Output!$E$4="All Dates",Input!$A8=Output!$E$5),Input!G8,IF(AND(Output!$E$4=Input!$B8,Output!$E$5="All Schools"),Input!G8,IF(AND(Output!$E$4=Input!$B8,Output!$E$5=Input!$A8),Input!G8,"")))))</f>
        <v/>
      </c>
      <c r="I8" t="str">
        <f>IF(OR(Input!H8="Select a Rating",Input!H8=""),"",IF(AND(Output!$E$4="All Dates",Output!$E$5="All Schools"),Input!H8,IF(AND(Output!$E$4="All Dates",Input!$A8=Output!$E$5),Input!H8,IF(AND(Output!$E$4=Input!$B8,Output!$E$5="All Schools"),Input!H8,IF(AND(Output!$E$4=Input!$B8,Output!$E$5=Input!$A8),Input!H8,"")))))</f>
        <v/>
      </c>
      <c r="J8" t="str">
        <f>IF(OR(Input!I8="Select a Rating",Input!I8=""),"",IF(AND(Output!$E$4="All Dates",Output!$E$5="All Schools"),Input!I8,IF(AND(Output!$E$4="All Dates",Input!$A8=Output!$E$5),Input!I8,IF(AND(Output!$E$4=Input!$B8,Output!$E$5="All Schools"),Input!I8,IF(AND(Output!$E$4=Input!$B8,Output!$E$5=Input!$A8),Input!I8,"")))))</f>
        <v/>
      </c>
      <c r="K8" t="str">
        <f>IF(OR(Input!J8="Select a Rating",Input!J8=""),"",IF(AND(Output!$E$4="All Dates",Output!$E$5="All Schools"),Input!J8,IF(AND(Output!$E$4="All Dates",Input!$A8=Output!$E$5),Input!J8,IF(AND(Output!$E$4=Input!$B8,Output!$E$5="All Schools"),Input!J8,IF(AND(Output!$E$4=Input!$B8,Output!$E$5=Input!$A8),Input!J8,"")))))</f>
        <v/>
      </c>
      <c r="L8" t="str">
        <f>IF(OR(Input!K8="Select a Rating",Input!K8=""),"",IF(AND(Output!$E$4="All Dates",Output!$E$5="All Schools"),Input!K8,IF(AND(Output!$E$4="All Dates",Input!$A8=Output!$E$5),Input!K8,IF(AND(Output!$E$4=Input!$B8,Output!$E$5="All Schools"),Input!K8,IF(AND(Output!$E$4=Input!$B8,Output!$E$5=Input!$A8),Input!K8,"")))))</f>
        <v/>
      </c>
      <c r="M8" t="str">
        <f>IF(OR(Input!L8="Select a Rating",Input!L8=""),"",IF(AND(Output!$E$4="All Dates",Output!$E$5="All Schools"),Input!L8,IF(AND(Output!$E$4="All Dates",Input!$A8=Output!$E$5),Input!L8,IF(AND(Output!$E$4=Input!$B8,Output!$E$5="All Schools"),Input!L8,IF(AND(Output!$E$4=Input!$B8,Output!$E$5=Input!$A8),Input!L8,"")))))</f>
        <v/>
      </c>
      <c r="N8" t="str">
        <f>IF(OR(Input!M8="Select a Rating",Input!M8=""),"",IF(AND(Output!$E$4="All Dates",Output!$E$5="All Schools"),Input!M8,IF(AND(Output!$E$4="All Dates",Input!$A8=Output!$E$5),Input!M8,IF(AND(Output!$E$4=Input!$B8,Output!$E$5="All Schools"),Input!M8,IF(AND(Output!$E$4=Input!$B8,Output!$E$5=Input!$A8),Input!M8,"")))))</f>
        <v/>
      </c>
      <c r="O8" t="str">
        <f>IF(OR(Input!N8="Select a Rating",Input!N8=""),"",IF(AND(Output!$E$4="All Dates",Output!$E$5="All Schools"),Input!N8,IF(AND(Output!$E$4="All Dates",Input!$A8=Output!$E$5),Input!N8,IF(AND(Output!$E$4=Input!$B8,Output!$E$5="All Schools"),Input!N8,IF(AND(Output!$E$4=Input!$B8,Output!$E$5=Input!$A8),Input!N8,"")))))</f>
        <v/>
      </c>
      <c r="P8" t="str">
        <f>IF(OR(Input!O8="Select a Rating",Input!O8=""),"",IF(AND(Output!$E$4="All Dates",Output!$E$5="All Schools"),Input!O8,IF(AND(Output!$E$4="All Dates",Input!$A8=Output!$E$5),Input!O8,IF(AND(Output!$E$4=Input!$B8,Output!$E$5="All Schools"),Input!O8,IF(AND(Output!$E$4=Input!$B8,Output!$E$5=Input!$A8),Input!O8,"")))))</f>
        <v/>
      </c>
      <c r="Q8" t="str">
        <f>IF(OR(Input!P8="Select a Rating",Input!P8=""),"",IF(AND(Output!$E$4="All Dates",Output!$E$5="All Schools"),Input!P8,IF(AND(Output!$E$4="All Dates",Input!$A8=Output!$E$5),Input!P8,IF(AND(Output!$E$4=Input!$B8,Output!$E$5="All Schools"),Input!P8,IF(AND(Output!$E$4=Input!$B8,Output!$E$5=Input!$A8),Input!P8,"")))))</f>
        <v/>
      </c>
      <c r="R8" t="str">
        <f>IF(OR(Input!Q8="Select a Rating",Input!Q8=""),"",IF(AND(Output!$E$4="All Dates",Output!$E$5="All Schools"),Input!Q8,IF(AND(Output!$E$4="All Dates",Input!$A8=Output!$E$5),Input!Q8,IF(AND(Output!$E$4=Input!$B8,Output!$E$5="All Schools"),Input!Q8,IF(AND(Output!$E$4=Input!$B8,Output!$E$5=Input!$A8),Input!Q8,"")))))</f>
        <v/>
      </c>
      <c r="S8" t="str">
        <f>IF(OR(Input!R8="Select a Rating",Input!R8=""),"",IF(AND(Output!$E$4="All Dates",Output!$E$5="All Schools"),Input!R8,IF(AND(Output!$E$4="All Dates",Input!$A8=Output!$E$5),Input!R8,IF(AND(Output!$E$4=Input!$B8,Output!$E$5="All Schools"),Input!R8,IF(AND(Output!$E$4=Input!$B8,Output!$E$5=Input!$A8),Input!R8,"")))))</f>
        <v/>
      </c>
      <c r="T8" t="str">
        <f>IF(OR(Input!S8="Select a Rating",Input!S8=""),"",IF(AND(Output!$E$4="All Dates",Output!$E$5="All Schools"),Input!S8,IF(AND(Output!$E$4="All Dates",Input!$A8=Output!$E$5),Input!S8,IF(AND(Output!$E$4=Input!$B8,Output!$E$5="All Schools"),Input!S8,IF(AND(Output!$E$4=Input!$B8,Output!$E$5=Input!$A8),Input!S8,"")))))</f>
        <v/>
      </c>
    </row>
    <row r="9" spans="1:20" x14ac:dyDescent="0.25">
      <c r="A9" t="str">
        <f t="shared" si="0"/>
        <v/>
      </c>
      <c r="B9" t="str">
        <f>IF(OR(Input!A9="Select a Rating",Input!A9=""),"",IF(AND(Output!$E$4="All Dates",Output!$E$5="All Schools"),Input!A9,IF(AND(Output!$E$4="All Dates",Input!$A9=Output!$E$5),Input!A9,IF(AND(Output!$E$4=Input!$B9,Output!$E$5="All Schools"),Input!A9,IF(AND(Output!$E$4=Input!$B9,Output!$E$5=Input!$A9),Input!A9,"")))))</f>
        <v/>
      </c>
      <c r="C9" t="str">
        <f>IF(OR(Input!B9="Select a Rating",Input!B9=""),"",IF(AND(Output!$E$4="All Dates",Output!$E$5="All Schools"),Input!B9,IF(AND(Output!$E$4="All Dates",Input!$A9=Output!$E$5),Input!B9,IF(AND(Output!$E$4=Input!$B9,Output!$E$5="All Schools"),Input!B9,IF(AND(Output!$E$4=Input!$B9,Output!$E$5=Input!$A9),Input!B9,"")))))</f>
        <v/>
      </c>
      <c r="D9" t="str">
        <f>IF(OR(Input!C9="Select a Rating",Input!C9=""),"",IF(AND(Output!$E$4="All Dates",Output!$E$5="All Schools"),Input!C9,IF(AND(Output!$E$4="All Dates",Input!$A9=Output!$E$5),Input!C9,IF(AND(Output!$E$4=Input!$B9,Output!$E$5="All Schools"),Input!C9,IF(AND(Output!$E$4=Input!$B9,Output!$E$5=Input!$A9),Input!C9,"")))))</f>
        <v/>
      </c>
      <c r="E9" t="str">
        <f>IF(OR(Input!D9="Select a Rating",Input!D9=""),"",IF(AND(Output!$E$4="All Dates",Output!$E$5="All Schools"),Input!D9,IF(AND(Output!$E$4="All Dates",Input!$A9=Output!$E$5),Input!D9,IF(AND(Output!$E$4=Input!$B9,Output!$E$5="All Schools"),Input!D9,IF(AND(Output!$E$4=Input!$B9,Output!$E$5=Input!$A9),Input!D9,"")))))</f>
        <v/>
      </c>
      <c r="F9" t="str">
        <f>IF(OR(Input!E9="Select a Rating",Input!E9=""),"",IF(AND(Output!$E$4="All Dates",Output!$E$5="All Schools"),Input!E9,IF(AND(Output!$E$4="All Dates",Input!$A9=Output!$E$5),Input!E9,IF(AND(Output!$E$4=Input!$B9,Output!$E$5="All Schools"),Input!E9,IF(AND(Output!$E$4=Input!$B9,Output!$E$5=Input!$A9),Input!E9,"")))))</f>
        <v/>
      </c>
      <c r="G9" t="str">
        <f>IF(OR(Input!F9="Select a Rating",Input!F9=""),"",IF(AND(Output!$E$4="All Dates",Output!$E$5="All Schools"),Input!F9,IF(AND(Output!$E$4="All Dates",Input!$A9=Output!$E$5),Input!F9,IF(AND(Output!$E$4=Input!$B9,Output!$E$5="All Schools"),Input!F9,IF(AND(Output!$E$4=Input!$B9,Output!$E$5=Input!$A9),Input!F9,"")))))</f>
        <v/>
      </c>
      <c r="H9" t="str">
        <f>IF(OR(Input!G9="Select a Rating",Input!G9=""),"",IF(AND(Output!$E$4="All Dates",Output!$E$5="All Schools"),Input!G9,IF(AND(Output!$E$4="All Dates",Input!$A9=Output!$E$5),Input!G9,IF(AND(Output!$E$4=Input!$B9,Output!$E$5="All Schools"),Input!G9,IF(AND(Output!$E$4=Input!$B9,Output!$E$5=Input!$A9),Input!G9,"")))))</f>
        <v/>
      </c>
      <c r="I9" t="str">
        <f>IF(OR(Input!H9="Select a Rating",Input!H9=""),"",IF(AND(Output!$E$4="All Dates",Output!$E$5="All Schools"),Input!H9,IF(AND(Output!$E$4="All Dates",Input!$A9=Output!$E$5),Input!H9,IF(AND(Output!$E$4=Input!$B9,Output!$E$5="All Schools"),Input!H9,IF(AND(Output!$E$4=Input!$B9,Output!$E$5=Input!$A9),Input!H9,"")))))</f>
        <v/>
      </c>
      <c r="J9" t="str">
        <f>IF(OR(Input!I9="Select a Rating",Input!I9=""),"",IF(AND(Output!$E$4="All Dates",Output!$E$5="All Schools"),Input!I9,IF(AND(Output!$E$4="All Dates",Input!$A9=Output!$E$5),Input!I9,IF(AND(Output!$E$4=Input!$B9,Output!$E$5="All Schools"),Input!I9,IF(AND(Output!$E$4=Input!$B9,Output!$E$5=Input!$A9),Input!I9,"")))))</f>
        <v/>
      </c>
      <c r="K9" t="str">
        <f>IF(OR(Input!J9="Select a Rating",Input!J9=""),"",IF(AND(Output!$E$4="All Dates",Output!$E$5="All Schools"),Input!J9,IF(AND(Output!$E$4="All Dates",Input!$A9=Output!$E$5),Input!J9,IF(AND(Output!$E$4=Input!$B9,Output!$E$5="All Schools"),Input!J9,IF(AND(Output!$E$4=Input!$B9,Output!$E$5=Input!$A9),Input!J9,"")))))</f>
        <v/>
      </c>
      <c r="L9" t="str">
        <f>IF(OR(Input!K9="Select a Rating",Input!K9=""),"",IF(AND(Output!$E$4="All Dates",Output!$E$5="All Schools"),Input!K9,IF(AND(Output!$E$4="All Dates",Input!$A9=Output!$E$5),Input!K9,IF(AND(Output!$E$4=Input!$B9,Output!$E$5="All Schools"),Input!K9,IF(AND(Output!$E$4=Input!$B9,Output!$E$5=Input!$A9),Input!K9,"")))))</f>
        <v/>
      </c>
      <c r="M9" t="str">
        <f>IF(OR(Input!L9="Select a Rating",Input!L9=""),"",IF(AND(Output!$E$4="All Dates",Output!$E$5="All Schools"),Input!L9,IF(AND(Output!$E$4="All Dates",Input!$A9=Output!$E$5),Input!L9,IF(AND(Output!$E$4=Input!$B9,Output!$E$5="All Schools"),Input!L9,IF(AND(Output!$E$4=Input!$B9,Output!$E$5=Input!$A9),Input!L9,"")))))</f>
        <v/>
      </c>
      <c r="N9" t="str">
        <f>IF(OR(Input!M9="Select a Rating",Input!M9=""),"",IF(AND(Output!$E$4="All Dates",Output!$E$5="All Schools"),Input!M9,IF(AND(Output!$E$4="All Dates",Input!$A9=Output!$E$5),Input!M9,IF(AND(Output!$E$4=Input!$B9,Output!$E$5="All Schools"),Input!M9,IF(AND(Output!$E$4=Input!$B9,Output!$E$5=Input!$A9),Input!M9,"")))))</f>
        <v/>
      </c>
      <c r="O9" t="str">
        <f>IF(OR(Input!N9="Select a Rating",Input!N9=""),"",IF(AND(Output!$E$4="All Dates",Output!$E$5="All Schools"),Input!N9,IF(AND(Output!$E$4="All Dates",Input!$A9=Output!$E$5),Input!N9,IF(AND(Output!$E$4=Input!$B9,Output!$E$5="All Schools"),Input!N9,IF(AND(Output!$E$4=Input!$B9,Output!$E$5=Input!$A9),Input!N9,"")))))</f>
        <v/>
      </c>
      <c r="P9" t="str">
        <f>IF(OR(Input!O9="Select a Rating",Input!O9=""),"",IF(AND(Output!$E$4="All Dates",Output!$E$5="All Schools"),Input!O9,IF(AND(Output!$E$4="All Dates",Input!$A9=Output!$E$5),Input!O9,IF(AND(Output!$E$4=Input!$B9,Output!$E$5="All Schools"),Input!O9,IF(AND(Output!$E$4=Input!$B9,Output!$E$5=Input!$A9),Input!O9,"")))))</f>
        <v/>
      </c>
      <c r="Q9" t="str">
        <f>IF(OR(Input!P9="Select a Rating",Input!P9=""),"",IF(AND(Output!$E$4="All Dates",Output!$E$5="All Schools"),Input!P9,IF(AND(Output!$E$4="All Dates",Input!$A9=Output!$E$5),Input!P9,IF(AND(Output!$E$4=Input!$B9,Output!$E$5="All Schools"),Input!P9,IF(AND(Output!$E$4=Input!$B9,Output!$E$5=Input!$A9),Input!P9,"")))))</f>
        <v/>
      </c>
      <c r="R9" t="str">
        <f>IF(OR(Input!Q9="Select a Rating",Input!Q9=""),"",IF(AND(Output!$E$4="All Dates",Output!$E$5="All Schools"),Input!Q9,IF(AND(Output!$E$4="All Dates",Input!$A9=Output!$E$5),Input!Q9,IF(AND(Output!$E$4=Input!$B9,Output!$E$5="All Schools"),Input!Q9,IF(AND(Output!$E$4=Input!$B9,Output!$E$5=Input!$A9),Input!Q9,"")))))</f>
        <v/>
      </c>
      <c r="S9" t="str">
        <f>IF(OR(Input!R9="Select a Rating",Input!R9=""),"",IF(AND(Output!$E$4="All Dates",Output!$E$5="All Schools"),Input!R9,IF(AND(Output!$E$4="All Dates",Input!$A9=Output!$E$5),Input!R9,IF(AND(Output!$E$4=Input!$B9,Output!$E$5="All Schools"),Input!R9,IF(AND(Output!$E$4=Input!$B9,Output!$E$5=Input!$A9),Input!R9,"")))))</f>
        <v/>
      </c>
      <c r="T9" t="str">
        <f>IF(OR(Input!S9="Select a Rating",Input!S9=""),"",IF(AND(Output!$E$4="All Dates",Output!$E$5="All Schools"),Input!S9,IF(AND(Output!$E$4="All Dates",Input!$A9=Output!$E$5),Input!S9,IF(AND(Output!$E$4=Input!$B9,Output!$E$5="All Schools"),Input!S9,IF(AND(Output!$E$4=Input!$B9,Output!$E$5=Input!$A9),Input!S9,"")))))</f>
        <v/>
      </c>
    </row>
    <row r="10" spans="1:20" x14ac:dyDescent="0.25">
      <c r="A10" t="str">
        <f t="shared" si="0"/>
        <v/>
      </c>
      <c r="B10" t="str">
        <f>IF(OR(Input!A10="Select a Rating",Input!A10=""),"",IF(AND(Output!$E$4="All Dates",Output!$E$5="All Schools"),Input!A10,IF(AND(Output!$E$4="All Dates",Input!$A10=Output!$E$5),Input!A10,IF(AND(Output!$E$4=Input!$B10,Output!$E$5="All Schools"),Input!A10,IF(AND(Output!$E$4=Input!$B10,Output!$E$5=Input!$A10),Input!A10,"")))))</f>
        <v/>
      </c>
      <c r="C10" t="str">
        <f>IF(OR(Input!B10="Select a Rating",Input!B10=""),"",IF(AND(Output!$E$4="All Dates",Output!$E$5="All Schools"),Input!B10,IF(AND(Output!$E$4="All Dates",Input!$A10=Output!$E$5),Input!B10,IF(AND(Output!$E$4=Input!$B10,Output!$E$5="All Schools"),Input!B10,IF(AND(Output!$E$4=Input!$B10,Output!$E$5=Input!$A10),Input!B10,"")))))</f>
        <v/>
      </c>
      <c r="D10" t="str">
        <f>IF(OR(Input!C10="Select a Rating",Input!C10=""),"",IF(AND(Output!$E$4="All Dates",Output!$E$5="All Schools"),Input!C10,IF(AND(Output!$E$4="All Dates",Input!$A10=Output!$E$5),Input!C10,IF(AND(Output!$E$4=Input!$B10,Output!$E$5="All Schools"),Input!C10,IF(AND(Output!$E$4=Input!$B10,Output!$E$5=Input!$A10),Input!C10,"")))))</f>
        <v/>
      </c>
      <c r="E10" t="str">
        <f>IF(OR(Input!D10="Select a Rating",Input!D10=""),"",IF(AND(Output!$E$4="All Dates",Output!$E$5="All Schools"),Input!D10,IF(AND(Output!$E$4="All Dates",Input!$A10=Output!$E$5),Input!D10,IF(AND(Output!$E$4=Input!$B10,Output!$E$5="All Schools"),Input!D10,IF(AND(Output!$E$4=Input!$B10,Output!$E$5=Input!$A10),Input!D10,"")))))</f>
        <v/>
      </c>
      <c r="F10" t="str">
        <f>IF(OR(Input!E10="Select a Rating",Input!E10=""),"",IF(AND(Output!$E$4="All Dates",Output!$E$5="All Schools"),Input!E10,IF(AND(Output!$E$4="All Dates",Input!$A10=Output!$E$5),Input!E10,IF(AND(Output!$E$4=Input!$B10,Output!$E$5="All Schools"),Input!E10,IF(AND(Output!$E$4=Input!$B10,Output!$E$5=Input!$A10),Input!E10,"")))))</f>
        <v/>
      </c>
      <c r="G10" t="str">
        <f>IF(OR(Input!F10="Select a Rating",Input!F10=""),"",IF(AND(Output!$E$4="All Dates",Output!$E$5="All Schools"),Input!F10,IF(AND(Output!$E$4="All Dates",Input!$A10=Output!$E$5),Input!F10,IF(AND(Output!$E$4=Input!$B10,Output!$E$5="All Schools"),Input!F10,IF(AND(Output!$E$4=Input!$B10,Output!$E$5=Input!$A10),Input!F10,"")))))</f>
        <v/>
      </c>
      <c r="H10" t="str">
        <f>IF(OR(Input!G10="Select a Rating",Input!G10=""),"",IF(AND(Output!$E$4="All Dates",Output!$E$5="All Schools"),Input!G10,IF(AND(Output!$E$4="All Dates",Input!$A10=Output!$E$5),Input!G10,IF(AND(Output!$E$4=Input!$B10,Output!$E$5="All Schools"),Input!G10,IF(AND(Output!$E$4=Input!$B10,Output!$E$5=Input!$A10),Input!G10,"")))))</f>
        <v/>
      </c>
      <c r="I10" t="str">
        <f>IF(OR(Input!H10="Select a Rating",Input!H10=""),"",IF(AND(Output!$E$4="All Dates",Output!$E$5="All Schools"),Input!H10,IF(AND(Output!$E$4="All Dates",Input!$A10=Output!$E$5),Input!H10,IF(AND(Output!$E$4=Input!$B10,Output!$E$5="All Schools"),Input!H10,IF(AND(Output!$E$4=Input!$B10,Output!$E$5=Input!$A10),Input!H10,"")))))</f>
        <v/>
      </c>
      <c r="J10" t="str">
        <f>IF(OR(Input!I10="Select a Rating",Input!I10=""),"",IF(AND(Output!$E$4="All Dates",Output!$E$5="All Schools"),Input!I10,IF(AND(Output!$E$4="All Dates",Input!$A10=Output!$E$5),Input!I10,IF(AND(Output!$E$4=Input!$B10,Output!$E$5="All Schools"),Input!I10,IF(AND(Output!$E$4=Input!$B10,Output!$E$5=Input!$A10),Input!I10,"")))))</f>
        <v/>
      </c>
      <c r="K10" t="str">
        <f>IF(OR(Input!J10="Select a Rating",Input!J10=""),"",IF(AND(Output!$E$4="All Dates",Output!$E$5="All Schools"),Input!J10,IF(AND(Output!$E$4="All Dates",Input!$A10=Output!$E$5),Input!J10,IF(AND(Output!$E$4=Input!$B10,Output!$E$5="All Schools"),Input!J10,IF(AND(Output!$E$4=Input!$B10,Output!$E$5=Input!$A10),Input!J10,"")))))</f>
        <v/>
      </c>
      <c r="L10" t="str">
        <f>IF(OR(Input!K10="Select a Rating",Input!K10=""),"",IF(AND(Output!$E$4="All Dates",Output!$E$5="All Schools"),Input!K10,IF(AND(Output!$E$4="All Dates",Input!$A10=Output!$E$5),Input!K10,IF(AND(Output!$E$4=Input!$B10,Output!$E$5="All Schools"),Input!K10,IF(AND(Output!$E$4=Input!$B10,Output!$E$5=Input!$A10),Input!K10,"")))))</f>
        <v/>
      </c>
      <c r="M10" t="str">
        <f>IF(OR(Input!L10="Select a Rating",Input!L10=""),"",IF(AND(Output!$E$4="All Dates",Output!$E$5="All Schools"),Input!L10,IF(AND(Output!$E$4="All Dates",Input!$A10=Output!$E$5),Input!L10,IF(AND(Output!$E$4=Input!$B10,Output!$E$5="All Schools"),Input!L10,IF(AND(Output!$E$4=Input!$B10,Output!$E$5=Input!$A10),Input!L10,"")))))</f>
        <v/>
      </c>
      <c r="N10" t="str">
        <f>IF(OR(Input!M10="Select a Rating",Input!M10=""),"",IF(AND(Output!$E$4="All Dates",Output!$E$5="All Schools"),Input!M10,IF(AND(Output!$E$4="All Dates",Input!$A10=Output!$E$5),Input!M10,IF(AND(Output!$E$4=Input!$B10,Output!$E$5="All Schools"),Input!M10,IF(AND(Output!$E$4=Input!$B10,Output!$E$5=Input!$A10),Input!M10,"")))))</f>
        <v/>
      </c>
      <c r="O10" t="str">
        <f>IF(OR(Input!N10="Select a Rating",Input!N10=""),"",IF(AND(Output!$E$4="All Dates",Output!$E$5="All Schools"),Input!N10,IF(AND(Output!$E$4="All Dates",Input!$A10=Output!$E$5),Input!N10,IF(AND(Output!$E$4=Input!$B10,Output!$E$5="All Schools"),Input!N10,IF(AND(Output!$E$4=Input!$B10,Output!$E$5=Input!$A10),Input!N10,"")))))</f>
        <v/>
      </c>
      <c r="P10" t="str">
        <f>IF(OR(Input!O10="Select a Rating",Input!O10=""),"",IF(AND(Output!$E$4="All Dates",Output!$E$5="All Schools"),Input!O10,IF(AND(Output!$E$4="All Dates",Input!$A10=Output!$E$5),Input!O10,IF(AND(Output!$E$4=Input!$B10,Output!$E$5="All Schools"),Input!O10,IF(AND(Output!$E$4=Input!$B10,Output!$E$5=Input!$A10),Input!O10,"")))))</f>
        <v/>
      </c>
      <c r="Q10" t="str">
        <f>IF(OR(Input!P10="Select a Rating",Input!P10=""),"",IF(AND(Output!$E$4="All Dates",Output!$E$5="All Schools"),Input!P10,IF(AND(Output!$E$4="All Dates",Input!$A10=Output!$E$5),Input!P10,IF(AND(Output!$E$4=Input!$B10,Output!$E$5="All Schools"),Input!P10,IF(AND(Output!$E$4=Input!$B10,Output!$E$5=Input!$A10),Input!P10,"")))))</f>
        <v/>
      </c>
      <c r="R10" t="str">
        <f>IF(OR(Input!Q10="Select a Rating",Input!Q10=""),"",IF(AND(Output!$E$4="All Dates",Output!$E$5="All Schools"),Input!Q10,IF(AND(Output!$E$4="All Dates",Input!$A10=Output!$E$5),Input!Q10,IF(AND(Output!$E$4=Input!$B10,Output!$E$5="All Schools"),Input!Q10,IF(AND(Output!$E$4=Input!$B10,Output!$E$5=Input!$A10),Input!Q10,"")))))</f>
        <v/>
      </c>
      <c r="S10" t="str">
        <f>IF(OR(Input!R10="Select a Rating",Input!R10=""),"",IF(AND(Output!$E$4="All Dates",Output!$E$5="All Schools"),Input!R10,IF(AND(Output!$E$4="All Dates",Input!$A10=Output!$E$5),Input!R10,IF(AND(Output!$E$4=Input!$B10,Output!$E$5="All Schools"),Input!R10,IF(AND(Output!$E$4=Input!$B10,Output!$E$5=Input!$A10),Input!R10,"")))))</f>
        <v/>
      </c>
      <c r="T10" t="str">
        <f>IF(OR(Input!S10="Select a Rating",Input!S10=""),"",IF(AND(Output!$E$4="All Dates",Output!$E$5="All Schools"),Input!S10,IF(AND(Output!$E$4="All Dates",Input!$A10=Output!$E$5),Input!S10,IF(AND(Output!$E$4=Input!$B10,Output!$E$5="All Schools"),Input!S10,IF(AND(Output!$E$4=Input!$B10,Output!$E$5=Input!$A10),Input!S10,"")))))</f>
        <v/>
      </c>
    </row>
    <row r="11" spans="1:20" x14ac:dyDescent="0.25">
      <c r="A11" t="str">
        <f t="shared" si="0"/>
        <v/>
      </c>
      <c r="B11" t="str">
        <f>IF(OR(Input!A11="Select a Rating",Input!A11=""),"",IF(AND(Output!$E$4="All Dates",Output!$E$5="All Schools"),Input!A11,IF(AND(Output!$E$4="All Dates",Input!$A11=Output!$E$5),Input!A11,IF(AND(Output!$E$4=Input!$B11,Output!$E$5="All Schools"),Input!A11,IF(AND(Output!$E$4=Input!$B11,Output!$E$5=Input!$A11),Input!A11,"")))))</f>
        <v/>
      </c>
      <c r="C11" t="str">
        <f>IF(OR(Input!B11="Select a Rating",Input!B11=""),"",IF(AND(Output!$E$4="All Dates",Output!$E$5="All Schools"),Input!B11,IF(AND(Output!$E$4="All Dates",Input!$A11=Output!$E$5),Input!B11,IF(AND(Output!$E$4=Input!$B11,Output!$E$5="All Schools"),Input!B11,IF(AND(Output!$E$4=Input!$B11,Output!$E$5=Input!$A11),Input!B11,"")))))</f>
        <v/>
      </c>
      <c r="D11" t="str">
        <f>IF(OR(Input!C11="Select a Rating",Input!C11=""),"",IF(AND(Output!$E$4="All Dates",Output!$E$5="All Schools"),Input!C11,IF(AND(Output!$E$4="All Dates",Input!$A11=Output!$E$5),Input!C11,IF(AND(Output!$E$4=Input!$B11,Output!$E$5="All Schools"),Input!C11,IF(AND(Output!$E$4=Input!$B11,Output!$E$5=Input!$A11),Input!C11,"")))))</f>
        <v/>
      </c>
      <c r="E11" t="str">
        <f>IF(OR(Input!D11="Select a Rating",Input!D11=""),"",IF(AND(Output!$E$4="All Dates",Output!$E$5="All Schools"),Input!D11,IF(AND(Output!$E$4="All Dates",Input!$A11=Output!$E$5),Input!D11,IF(AND(Output!$E$4=Input!$B11,Output!$E$5="All Schools"),Input!D11,IF(AND(Output!$E$4=Input!$B11,Output!$E$5=Input!$A11),Input!D11,"")))))</f>
        <v/>
      </c>
      <c r="F11" t="str">
        <f>IF(OR(Input!E11="Select a Rating",Input!E11=""),"",IF(AND(Output!$E$4="All Dates",Output!$E$5="All Schools"),Input!E11,IF(AND(Output!$E$4="All Dates",Input!$A11=Output!$E$5),Input!E11,IF(AND(Output!$E$4=Input!$B11,Output!$E$5="All Schools"),Input!E11,IF(AND(Output!$E$4=Input!$B11,Output!$E$5=Input!$A11),Input!E11,"")))))</f>
        <v/>
      </c>
      <c r="G11" t="str">
        <f>IF(OR(Input!F11="Select a Rating",Input!F11=""),"",IF(AND(Output!$E$4="All Dates",Output!$E$5="All Schools"),Input!F11,IF(AND(Output!$E$4="All Dates",Input!$A11=Output!$E$5),Input!F11,IF(AND(Output!$E$4=Input!$B11,Output!$E$5="All Schools"),Input!F11,IF(AND(Output!$E$4=Input!$B11,Output!$E$5=Input!$A11),Input!F11,"")))))</f>
        <v/>
      </c>
      <c r="H11" t="str">
        <f>IF(OR(Input!G11="Select a Rating",Input!G11=""),"",IF(AND(Output!$E$4="All Dates",Output!$E$5="All Schools"),Input!G11,IF(AND(Output!$E$4="All Dates",Input!$A11=Output!$E$5),Input!G11,IF(AND(Output!$E$4=Input!$B11,Output!$E$5="All Schools"),Input!G11,IF(AND(Output!$E$4=Input!$B11,Output!$E$5=Input!$A11),Input!G11,"")))))</f>
        <v/>
      </c>
      <c r="I11" t="str">
        <f>IF(OR(Input!H11="Select a Rating",Input!H11=""),"",IF(AND(Output!$E$4="All Dates",Output!$E$5="All Schools"),Input!H11,IF(AND(Output!$E$4="All Dates",Input!$A11=Output!$E$5),Input!H11,IF(AND(Output!$E$4=Input!$B11,Output!$E$5="All Schools"),Input!H11,IF(AND(Output!$E$4=Input!$B11,Output!$E$5=Input!$A11),Input!H11,"")))))</f>
        <v/>
      </c>
      <c r="J11" t="str">
        <f>IF(OR(Input!I11="Select a Rating",Input!I11=""),"",IF(AND(Output!$E$4="All Dates",Output!$E$5="All Schools"),Input!I11,IF(AND(Output!$E$4="All Dates",Input!$A11=Output!$E$5),Input!I11,IF(AND(Output!$E$4=Input!$B11,Output!$E$5="All Schools"),Input!I11,IF(AND(Output!$E$4=Input!$B11,Output!$E$5=Input!$A11),Input!I11,"")))))</f>
        <v/>
      </c>
      <c r="K11" t="str">
        <f>IF(OR(Input!J11="Select a Rating",Input!J11=""),"",IF(AND(Output!$E$4="All Dates",Output!$E$5="All Schools"),Input!J11,IF(AND(Output!$E$4="All Dates",Input!$A11=Output!$E$5),Input!J11,IF(AND(Output!$E$4=Input!$B11,Output!$E$5="All Schools"),Input!J11,IF(AND(Output!$E$4=Input!$B11,Output!$E$5=Input!$A11),Input!J11,"")))))</f>
        <v/>
      </c>
      <c r="L11" t="str">
        <f>IF(OR(Input!K11="Select a Rating",Input!K11=""),"",IF(AND(Output!$E$4="All Dates",Output!$E$5="All Schools"),Input!K11,IF(AND(Output!$E$4="All Dates",Input!$A11=Output!$E$5),Input!K11,IF(AND(Output!$E$4=Input!$B11,Output!$E$5="All Schools"),Input!K11,IF(AND(Output!$E$4=Input!$B11,Output!$E$5=Input!$A11),Input!K11,"")))))</f>
        <v/>
      </c>
      <c r="M11" t="str">
        <f>IF(OR(Input!L11="Select a Rating",Input!L11=""),"",IF(AND(Output!$E$4="All Dates",Output!$E$5="All Schools"),Input!L11,IF(AND(Output!$E$4="All Dates",Input!$A11=Output!$E$5),Input!L11,IF(AND(Output!$E$4=Input!$B11,Output!$E$5="All Schools"),Input!L11,IF(AND(Output!$E$4=Input!$B11,Output!$E$5=Input!$A11),Input!L11,"")))))</f>
        <v/>
      </c>
      <c r="N11" t="str">
        <f>IF(OR(Input!M11="Select a Rating",Input!M11=""),"",IF(AND(Output!$E$4="All Dates",Output!$E$5="All Schools"),Input!M11,IF(AND(Output!$E$4="All Dates",Input!$A11=Output!$E$5),Input!M11,IF(AND(Output!$E$4=Input!$B11,Output!$E$5="All Schools"),Input!M11,IF(AND(Output!$E$4=Input!$B11,Output!$E$5=Input!$A11),Input!M11,"")))))</f>
        <v/>
      </c>
      <c r="O11" t="str">
        <f>IF(OR(Input!N11="Select a Rating",Input!N11=""),"",IF(AND(Output!$E$4="All Dates",Output!$E$5="All Schools"),Input!N11,IF(AND(Output!$E$4="All Dates",Input!$A11=Output!$E$5),Input!N11,IF(AND(Output!$E$4=Input!$B11,Output!$E$5="All Schools"),Input!N11,IF(AND(Output!$E$4=Input!$B11,Output!$E$5=Input!$A11),Input!N11,"")))))</f>
        <v/>
      </c>
      <c r="P11" t="str">
        <f>IF(OR(Input!O11="Select a Rating",Input!O11=""),"",IF(AND(Output!$E$4="All Dates",Output!$E$5="All Schools"),Input!O11,IF(AND(Output!$E$4="All Dates",Input!$A11=Output!$E$5),Input!O11,IF(AND(Output!$E$4=Input!$B11,Output!$E$5="All Schools"),Input!O11,IF(AND(Output!$E$4=Input!$B11,Output!$E$5=Input!$A11),Input!O11,"")))))</f>
        <v/>
      </c>
      <c r="Q11" t="str">
        <f>IF(OR(Input!P11="Select a Rating",Input!P11=""),"",IF(AND(Output!$E$4="All Dates",Output!$E$5="All Schools"),Input!P11,IF(AND(Output!$E$4="All Dates",Input!$A11=Output!$E$5),Input!P11,IF(AND(Output!$E$4=Input!$B11,Output!$E$5="All Schools"),Input!P11,IF(AND(Output!$E$4=Input!$B11,Output!$E$5=Input!$A11),Input!P11,"")))))</f>
        <v/>
      </c>
      <c r="R11" t="str">
        <f>IF(OR(Input!Q11="Select a Rating",Input!Q11=""),"",IF(AND(Output!$E$4="All Dates",Output!$E$5="All Schools"),Input!Q11,IF(AND(Output!$E$4="All Dates",Input!$A11=Output!$E$5),Input!Q11,IF(AND(Output!$E$4=Input!$B11,Output!$E$5="All Schools"),Input!Q11,IF(AND(Output!$E$4=Input!$B11,Output!$E$5=Input!$A11),Input!Q11,"")))))</f>
        <v/>
      </c>
      <c r="S11" t="str">
        <f>IF(OR(Input!R11="Select a Rating",Input!R11=""),"",IF(AND(Output!$E$4="All Dates",Output!$E$5="All Schools"),Input!R11,IF(AND(Output!$E$4="All Dates",Input!$A11=Output!$E$5),Input!R11,IF(AND(Output!$E$4=Input!$B11,Output!$E$5="All Schools"),Input!R11,IF(AND(Output!$E$4=Input!$B11,Output!$E$5=Input!$A11),Input!R11,"")))))</f>
        <v/>
      </c>
      <c r="T11" t="str">
        <f>IF(OR(Input!S11="Select a Rating",Input!S11=""),"",IF(AND(Output!$E$4="All Dates",Output!$E$5="All Schools"),Input!S11,IF(AND(Output!$E$4="All Dates",Input!$A11=Output!$E$5),Input!S11,IF(AND(Output!$E$4=Input!$B11,Output!$E$5="All Schools"),Input!S11,IF(AND(Output!$E$4=Input!$B11,Output!$E$5=Input!$A11),Input!S11,"")))))</f>
        <v/>
      </c>
    </row>
    <row r="12" spans="1:20" s="44" customFormat="1" x14ac:dyDescent="0.25"/>
    <row r="13" spans="1:20" s="44" customFormat="1" x14ac:dyDescent="0.25"/>
    <row r="14" spans="1:20" s="44" customFormat="1" x14ac:dyDescent="0.25"/>
    <row r="15" spans="1:20" s="44" customFormat="1"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196C7C289ABA4D9FDD1361C84C4FA1" ma:contentTypeVersion="7" ma:contentTypeDescription="Create a new document." ma:contentTypeScope="" ma:versionID="94287f402a7a78d13a274b65a129b7fb">
  <xsd:schema xmlns:xsd="http://www.w3.org/2001/XMLSchema" xmlns:xs="http://www.w3.org/2001/XMLSchema" xmlns:p="http://schemas.microsoft.com/office/2006/metadata/properties" xmlns:ns1="http://schemas.microsoft.com/sharepoint/v3" xmlns:ns2="d8b1ca5f-fa87-4d34-92e4-f61eb50f411a" xmlns:ns3="54031767-dd6d-417c-ab73-583408f47564" targetNamespace="http://schemas.microsoft.com/office/2006/metadata/properties" ma:root="true" ma:fieldsID="c2c7294862d16225918a2d29babeedfb" ns1:_="" ns2:_="" ns3:_="">
    <xsd:import namespace="http://schemas.microsoft.com/sharepoint/v3"/>
    <xsd:import namespace="d8b1ca5f-fa87-4d34-92e4-f61eb50f411a"/>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8b1ca5f-fa87-4d34-92e4-f61eb50f411a"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Remediation_x0020_Date xmlns="d8b1ca5f-fa87-4d34-92e4-f61eb50f411a">2018-11-26T08:00:00+00:00</Remediation_x0020_Date>
    <Priority xmlns="d8b1ca5f-fa87-4d34-92e4-f61eb50f411a">New</Priority>
    <Estimated_x0020_Creation_x0020_Date xmlns="d8b1ca5f-fa87-4d34-92e4-f61eb50f411a">2018-10-15T07:00:00+00:00</Estimated_x0020_Creation_x0020_D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E2D67A-FEA7-4DB1-BEB2-14FE7D204F51}"/>
</file>

<file path=customXml/itemProps2.xml><?xml version="1.0" encoding="utf-8"?>
<ds:datastoreItem xmlns:ds="http://schemas.openxmlformats.org/officeDocument/2006/customXml" ds:itemID="{CB7B06C4-4B03-405F-BA20-30BCA4AB5106}"/>
</file>

<file path=customXml/itemProps3.xml><?xml version="1.0" encoding="utf-8"?>
<ds:datastoreItem xmlns:ds="http://schemas.openxmlformats.org/officeDocument/2006/customXml" ds:itemID="{A4436749-A4E9-4564-A2BB-CA2DD4D13F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Input</vt:lpstr>
      <vt:lpstr>Output</vt:lpstr>
      <vt:lpstr>Over Time</vt:lpstr>
      <vt:lpstr>Comments</vt:lpstr>
      <vt:lpstr>Worksheet</vt:lpstr>
      <vt:lpstr>Worksheet2</vt:lpstr>
      <vt:lpstr>Filtered</vt:lpstr>
    </vt:vector>
  </TitlesOfParts>
  <Company>University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Monroe, Kasey A.</dc:creator>
  <cp:lastModifiedBy>"dumasm"</cp:lastModifiedBy>
  <cp:lastPrinted>2019-06-07T16:34:14Z</cp:lastPrinted>
  <dcterms:created xsi:type="dcterms:W3CDTF">2018-09-11T13:52:11Z</dcterms:created>
  <dcterms:modified xsi:type="dcterms:W3CDTF">2019-06-18T15:36:53Z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0x01010015196C7C289ABA4D9FDD1361C84C4FA1</vt:lpwstr>
  </property>
</Properties>
</file>