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odeName="ThisWorkbook"/>
  <mc:AlternateContent xmlns:mc="http://schemas.openxmlformats.org/markup-compatibility/2006">
    <mc:Choice Requires="x15">
      <x15ac:absPath xmlns:x15ac="http://schemas.microsoft.com/office/spreadsheetml/2010/11/ac" url="J:\Data Group\Cynthia\Web stuff\"/>
    </mc:Choice>
  </mc:AlternateContent>
  <xr:revisionPtr revIDLastSave="0" documentId="13_ncr:1_{8E3900E4-4DB2-417E-AF16-537995CD7545}" xr6:coauthVersionLast="47" xr6:coauthVersionMax="47" xr10:uidLastSave="{00000000-0000-0000-0000-000000000000}"/>
  <workbookProtection workbookAlgorithmName="SHA-512" workbookHashValue="q5qKI45aB4T2UHWDFMpdqgNZjAv+Pz7yh1FEWKNsodByNB5J6lzvq/iNuH0OjMLtBShaiVcVHlouaqssdXTlDg==" workbookSaltValue="XpvOIwKcaK2Vukk1Lx2MAA==" workbookSpinCount="100000" lockStructure="1"/>
  <bookViews>
    <workbookView xWindow="345" yWindow="1170" windowWidth="28455" windowHeight="14250" xr2:uid="{3755CB04-AC56-462A-B22D-307987F0FE90}"/>
  </bookViews>
  <sheets>
    <sheet name="Instructions (READ ME)" sheetId="14" r:id="rId1"/>
    <sheet name="1. Revenue" sheetId="6" r:id="rId2"/>
    <sheet name="2. Expenditures" sheetId="5" r:id="rId3"/>
    <sheet name="3. Combined" sheetId="4" r:id="rId4"/>
    <sheet name="4. ODE Final Submission" sheetId="3" r:id="rId5"/>
    <sheet name="Federal Regulations" sheetId="13" r:id="rId6"/>
    <sheet name="ODE NonDiscrimination Statement" sheetId="8" r:id="rId7"/>
    <sheet name="Lists" sheetId="12" state="hidden" r:id="rId8"/>
  </sheets>
  <definedNames>
    <definedName name="_Order1" hidden="1">0</definedName>
    <definedName name="CollectionID">Lists!$L$5</definedName>
    <definedName name="DistNm">'Instructions (READ ME)'!$A$3</definedName>
    <definedName name="DistrictList">lstDistricts[Districts]</definedName>
    <definedName name="DueDate">Lists!$L$6</definedName>
    <definedName name="EHighGrade">'3. Combined'!$B$7</definedName>
    <definedName name="ElementaryList">lstElementary[Elementary]</definedName>
    <definedName name="ElemPct">'3. Combined'!$B$36</definedName>
    <definedName name="ElemSeccPct">'3. Combined'!$B$37</definedName>
    <definedName name="ELowGrade">'3. Combined'!$B$6</definedName>
    <definedName name="FiscalYear">Lists!$L$3</definedName>
    <definedName name="_xlnm.Print_Area" localSheetId="1">'1. Revenue'!$A$1:$P$57</definedName>
    <definedName name="_xlnm.Print_Area" localSheetId="2">'2. Expenditures'!$A$1:$P$67</definedName>
    <definedName name="_xlnm.Print_Area" localSheetId="3">'3. Combined'!$A$1:$H$45</definedName>
    <definedName name="_xlnm.Print_Titles" localSheetId="0">'Instructions (READ ME)'!$1:$2</definedName>
    <definedName name="ReportYear">Lists!$L$4</definedName>
    <definedName name="SecondaryList">OFFSET(Lists!$E$3,_xlfn.IFNA(MATCH(EHighGrade,lstSecondary[Secondary],0),0),0,COUNTA(lstSecondary[Secondary])-_xlfn.IFNA(MATCH(EHighGrade,lstSecondary[Secondary],0),0))</definedName>
    <definedName name="SecPct">'3. Combined'!$D$36</definedName>
    <definedName name="SecSeccPct">'3. Combined'!$D$37</definedName>
    <definedName name="SHighGrade">'3. Combined'!$D$7</definedName>
    <definedName name="SLowGrade">'3. Combined'!$D$6</definedName>
    <definedName name="Z_1B94F1A8_0574_4D83_8C15_9816A5B78370_.wvu.PrintArea" localSheetId="1" hidden="1">'1. Revenue'!$A$1:$P$57</definedName>
    <definedName name="Z_1B94F1A8_0574_4D83_8C15_9816A5B78370_.wvu.PrintArea" localSheetId="2" hidden="1">'2. Expenditures'!$A$1:$P$67</definedName>
    <definedName name="Z_1B94F1A8_0574_4D83_8C15_9816A5B78370_.wvu.PrintArea" localSheetId="3" hidden="1">'3. Combined'!$A$1:$H$45</definedName>
    <definedName name="Z_44ABE083_9384_4F95_95BE_7A86B89C1FDA_.wvu.PrintArea" localSheetId="1" hidden="1">'1. Revenue'!$A$1:$P$57</definedName>
    <definedName name="Z_44ABE083_9384_4F95_95BE_7A86B89C1FDA_.wvu.PrintArea" localSheetId="2" hidden="1">'2. Expenditures'!$A$1:$P$67</definedName>
    <definedName name="Z_44ABE083_9384_4F95_95BE_7A86B89C1FDA_.wvu.PrintArea" localSheetId="3" hidden="1">'3. Combined'!$A$1:$H$45</definedName>
    <definedName name="Z_866FBECF_4D85_4C3B_BD30_F66D991C79B0_.wvu.PrintArea" localSheetId="1" hidden="1">'1. Revenue'!$A$1:$P$57</definedName>
    <definedName name="Z_866FBECF_4D85_4C3B_BD30_F66D991C79B0_.wvu.PrintArea" localSheetId="2" hidden="1">'2. Expenditures'!$A$1:$P$67</definedName>
    <definedName name="Z_866FBECF_4D85_4C3B_BD30_F66D991C79B0_.wvu.PrintArea" localSheetId="3" hidden="1">'3. Combined'!$A$1:$H$45</definedName>
    <definedName name="Z_8F8C4F16_44DF_4C53_84FF_D9AA74D211C6_.wvu.PrintArea" localSheetId="1" hidden="1">'1. Revenue'!$A$1:$P$57</definedName>
    <definedName name="Z_8F8C4F16_44DF_4C53_84FF_D9AA74D211C6_.wvu.PrintArea" localSheetId="2" hidden="1">'2. Expenditures'!$A$1:$P$67</definedName>
    <definedName name="Z_8F8C4F16_44DF_4C53_84FF_D9AA74D211C6_.wvu.PrintArea" localSheetId="3" hidden="1">'3. Combined'!$A$1:$H$45</definedName>
    <definedName name="Z_9A579F05_BF1E_4C9D_A039_D685FDBFCB18_.wvu.PrintArea" localSheetId="1" hidden="1">'1. Revenue'!$A$1:$P$57</definedName>
    <definedName name="Z_9A579F05_BF1E_4C9D_A039_D685FDBFCB18_.wvu.PrintArea" localSheetId="2" hidden="1">'2. Expenditures'!$A$1:$P$67</definedName>
    <definedName name="Z_9A579F05_BF1E_4C9D_A039_D685FDBFCB18_.wvu.PrintArea" localSheetId="3" hidden="1">'3. Combined'!$A$1:$H$45</definedName>
    <definedName name="Z_C4754C27_6DB6_48D9_9CE4_1B394447BE67_.wvu.PrintArea" localSheetId="1" hidden="1">'1. Revenue'!$A$1:$P$57</definedName>
    <definedName name="Z_C4754C27_6DB6_48D9_9CE4_1B394447BE67_.wvu.PrintArea" localSheetId="2" hidden="1">'2. Expenditures'!$A$1:$P$67</definedName>
    <definedName name="Z_C4754C27_6DB6_48D9_9CE4_1B394447BE67_.wvu.PrintArea" localSheetId="3" hidden="1">'3. Combined'!$A$1:$H$45</definedName>
  </definedNames>
  <calcPr calcId="191028"/>
  <customWorkbookViews>
    <customWorkbookView name="Steve Smith - Personal View" guid="{8F8C4F16-44DF-4C53-84FF-D9AA74D211C6}" mergeInterval="0" personalView="1" maximized="1" xWindow="1" yWindow="1" windowWidth="1024" windowHeight="576" tabRatio="692" activeSheetId="1"/>
    <customWorkbookView name="Richarde - Personal View" guid="{44ABE083-9384-4F95-95BE-7A86B89C1FDA}" mergeInterval="0" personalView="1" maximized="1" xWindow="1" yWindow="1" windowWidth="1024" windowHeight="543" tabRatio="692" activeSheetId="3"/>
    <customWorkbookView name="  - Personal View" guid="{9A579F05-BF1E-4C9D-A039-D685FDBFCB18}" mergeInterval="0" personalView="1" maximized="1" xWindow="1" yWindow="1" windowWidth="1680" windowHeight="858" tabRatio="692" activeSheetId="2"/>
    <customWorkbookView name="csiddow - Personal View" guid="{C4754C27-6DB6-48D9-9CE4-1B394447BE67}" mergeInterval="0" personalView="1" maximized="1" windowWidth="1020" windowHeight="520" tabRatio="692" activeSheetId="1"/>
    <customWorkbookView name="turnbulm - Personal View" guid="{1B94F1A8-0574-4D83-8C15-9816A5B78370}" mergeInterval="0" personalView="1" maximized="1" xWindow="1" yWindow="1" windowWidth="950" windowHeight="455" tabRatio="692" activeSheetId="3"/>
    <customWorkbookView name="smiths - Personal View" guid="{866FBECF-4D85-4C3B-BD30-F66D991C79B0}" mergeInterval="0" personalView="1" maximized="1" xWindow="1" yWindow="1" windowWidth="1024" windowHeight="576" tabRatio="6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14" l="1"/>
  <c r="H18" i="5"/>
  <c r="A1" i="4"/>
  <c r="A1" i="5"/>
  <c r="A1" i="6"/>
  <c r="A27" i="14" l="1"/>
  <c r="A25" i="14"/>
  <c r="D18" i="5"/>
  <c r="D22" i="6"/>
  <c r="J17" i="6"/>
  <c r="A59" i="14"/>
  <c r="A51" i="14"/>
  <c r="A28" i="14"/>
  <c r="A32" i="14" l="1"/>
  <c r="I1" i="4" l="1"/>
  <c r="A26" i="14"/>
  <c r="A29" i="14"/>
  <c r="A30" i="14"/>
  <c r="A31" i="14"/>
  <c r="A18" i="14"/>
  <c r="C20" i="3" l="1"/>
  <c r="C21" i="3" s="1"/>
  <c r="A3" i="3" l="1"/>
  <c r="D39" i="4" l="1"/>
  <c r="B39" i="4"/>
  <c r="E5" i="5"/>
  <c r="F5" i="6"/>
  <c r="A4" i="4" l="1"/>
  <c r="G5" i="4"/>
  <c r="G6" i="4" l="1"/>
  <c r="G7" i="4"/>
  <c r="C30" i="3" l="1"/>
  <c r="C29" i="3"/>
  <c r="C6" i="3"/>
  <c r="C5" i="3"/>
  <c r="P60" i="5" l="1"/>
  <c r="F39" i="4" l="1"/>
  <c r="F17" i="4" l="1"/>
  <c r="B18" i="4" l="1"/>
  <c r="D18" i="4"/>
  <c r="A27" i="3"/>
  <c r="D23" i="4" l="1"/>
  <c r="D20" i="4"/>
  <c r="D22" i="4"/>
  <c r="B23" i="4"/>
  <c r="B20" i="4"/>
  <c r="B22" i="4"/>
  <c r="A4" i="5"/>
  <c r="A4" i="6" l="1"/>
  <c r="C13" i="3" l="1"/>
  <c r="C46" i="3"/>
  <c r="C44" i="3"/>
  <c r="C37" i="3"/>
  <c r="C22" i="3"/>
  <c r="P10" i="6"/>
  <c r="P11" i="6"/>
  <c r="P12" i="6"/>
  <c r="P13" i="6"/>
  <c r="P14" i="6"/>
  <c r="P15" i="6"/>
  <c r="D17" i="6"/>
  <c r="F17" i="6"/>
  <c r="H17" i="6"/>
  <c r="L17" i="6"/>
  <c r="N17" i="6"/>
  <c r="P20" i="6"/>
  <c r="P22" i="6" s="1"/>
  <c r="F22" i="6"/>
  <c r="H22" i="6"/>
  <c r="J22" i="6"/>
  <c r="L22" i="6"/>
  <c r="N22" i="6"/>
  <c r="P25" i="6"/>
  <c r="P27" i="6" s="1"/>
  <c r="D27" i="6"/>
  <c r="F27" i="6"/>
  <c r="H27" i="6"/>
  <c r="J27" i="6"/>
  <c r="L27" i="6"/>
  <c r="N27" i="6"/>
  <c r="P30" i="6"/>
  <c r="P32" i="6" s="1"/>
  <c r="D32" i="6"/>
  <c r="F32" i="6"/>
  <c r="H32" i="6"/>
  <c r="H47" i="5" s="1"/>
  <c r="J32" i="6"/>
  <c r="J43" i="5" s="1"/>
  <c r="L32" i="6"/>
  <c r="L43" i="5" s="1"/>
  <c r="N32" i="6"/>
  <c r="N47" i="5" s="1"/>
  <c r="P13" i="5"/>
  <c r="P14" i="5"/>
  <c r="P15" i="5"/>
  <c r="P16" i="5"/>
  <c r="F18" i="5"/>
  <c r="H28" i="5"/>
  <c r="H48" i="6" s="1"/>
  <c r="J18" i="5"/>
  <c r="J28" i="5" s="1"/>
  <c r="L18" i="5"/>
  <c r="L28" i="5" s="1"/>
  <c r="L48" i="6" s="1"/>
  <c r="N18" i="5"/>
  <c r="N28" i="5" s="1"/>
  <c r="N48" i="6" s="1"/>
  <c r="P20" i="5"/>
  <c r="P22" i="5"/>
  <c r="P24" i="5"/>
  <c r="P26" i="5"/>
  <c r="F21" i="4"/>
  <c r="F34" i="4"/>
  <c r="F28" i="5" l="1"/>
  <c r="F48" i="6" s="1"/>
  <c r="P18" i="5"/>
  <c r="P28" i="5" s="1"/>
  <c r="P17" i="6"/>
  <c r="P34" i="6" s="1"/>
  <c r="L34" i="6"/>
  <c r="L40" i="6" s="1"/>
  <c r="L43" i="6" s="1"/>
  <c r="L49" i="6" s="1"/>
  <c r="L47" i="5"/>
  <c r="J47" i="5"/>
  <c r="L50" i="6"/>
  <c r="J50" i="6"/>
  <c r="D36" i="4"/>
  <c r="B36" i="4"/>
  <c r="N36" i="5" s="1"/>
  <c r="B37" i="4"/>
  <c r="P62" i="5" s="1"/>
  <c r="D37" i="4"/>
  <c r="H43" i="5"/>
  <c r="H50" i="6"/>
  <c r="H34" i="6"/>
  <c r="H40" i="6" s="1"/>
  <c r="F34" i="6"/>
  <c r="F40" i="6" s="1"/>
  <c r="D50" i="6"/>
  <c r="D34" i="6"/>
  <c r="D40" i="6" s="1"/>
  <c r="N34" i="6"/>
  <c r="N40" i="6" s="1"/>
  <c r="D28" i="5"/>
  <c r="D48" i="6" s="1"/>
  <c r="N50" i="6"/>
  <c r="F50" i="6"/>
  <c r="J34" i="6"/>
  <c r="J48" i="6"/>
  <c r="N43" i="5"/>
  <c r="J36" i="5" l="1"/>
  <c r="J42" i="5" s="1"/>
  <c r="L51" i="6"/>
  <c r="L41" i="6"/>
  <c r="N41" i="6"/>
  <c r="N43" i="6"/>
  <c r="N49" i="6" s="1"/>
  <c r="N51" i="6" s="1"/>
  <c r="H41" i="6"/>
  <c r="H43" i="6"/>
  <c r="H49" i="6" s="1"/>
  <c r="H51" i="6" s="1"/>
  <c r="F41" i="6"/>
  <c r="F43" i="6"/>
  <c r="F49" i="6" s="1"/>
  <c r="F51" i="6" s="1"/>
  <c r="D41" i="6"/>
  <c r="D43" i="6"/>
  <c r="D49" i="6" s="1"/>
  <c r="D51" i="6" s="1"/>
  <c r="L36" i="5"/>
  <c r="L42" i="5" s="1"/>
  <c r="D36" i="5"/>
  <c r="B24" i="4"/>
  <c r="B14" i="4"/>
  <c r="C14" i="3"/>
  <c r="F36" i="5"/>
  <c r="H36" i="5"/>
  <c r="H42" i="5" s="1"/>
  <c r="C39" i="3"/>
  <c r="P63" i="5"/>
  <c r="P48" i="6"/>
  <c r="P50" i="6"/>
  <c r="C12" i="3"/>
  <c r="C15" i="3"/>
  <c r="J40" i="6"/>
  <c r="P40" i="6" s="1"/>
  <c r="J39" i="6"/>
  <c r="D37" i="5"/>
  <c r="J37" i="5"/>
  <c r="D14" i="4"/>
  <c r="F37" i="5"/>
  <c r="C38" i="3"/>
  <c r="D24" i="4"/>
  <c r="L37" i="5"/>
  <c r="H37" i="5"/>
  <c r="N37" i="5"/>
  <c r="N38" i="5" s="1"/>
  <c r="N53" i="5" s="1"/>
  <c r="C36" i="3"/>
  <c r="N42" i="5"/>
  <c r="P36" i="5" l="1"/>
  <c r="J38" i="5"/>
  <c r="C34" i="3"/>
  <c r="C10" i="3"/>
  <c r="C40" i="3"/>
  <c r="C41" i="3" s="1"/>
  <c r="C42" i="3" s="1"/>
  <c r="D25" i="4"/>
  <c r="D29" i="4" s="1"/>
  <c r="C16" i="3"/>
  <c r="C17" i="3" s="1"/>
  <c r="C18" i="3" s="1"/>
  <c r="B25" i="4"/>
  <c r="B29" i="4" s="1"/>
  <c r="D38" i="5"/>
  <c r="D53" i="5" s="1"/>
  <c r="N52" i="5"/>
  <c r="L38" i="5"/>
  <c r="L52" i="5" s="1"/>
  <c r="H38" i="5"/>
  <c r="H53" i="5" s="1"/>
  <c r="F38" i="5"/>
  <c r="F43" i="5" s="1"/>
  <c r="F42" i="5" s="1"/>
  <c r="J53" i="5"/>
  <c r="N56" i="5"/>
  <c r="N55" i="5"/>
  <c r="N46" i="5"/>
  <c r="N48" i="5" s="1"/>
  <c r="P37" i="5"/>
  <c r="H46" i="5"/>
  <c r="H48" i="5" s="1"/>
  <c r="L46" i="5"/>
  <c r="L48" i="5" s="1"/>
  <c r="J46" i="5"/>
  <c r="J48" i="5" s="1"/>
  <c r="J56" i="5"/>
  <c r="J43" i="6"/>
  <c r="J49" i="6" s="1"/>
  <c r="J41" i="6"/>
  <c r="P39" i="6"/>
  <c r="P43" i="6" s="1"/>
  <c r="D43" i="5" l="1"/>
  <c r="D42" i="5" s="1"/>
  <c r="D47" i="5"/>
  <c r="D46" i="5" s="1"/>
  <c r="D52" i="5"/>
  <c r="D55" i="5"/>
  <c r="D56" i="5"/>
  <c r="L56" i="5"/>
  <c r="H52" i="5"/>
  <c r="F56" i="5"/>
  <c r="F55" i="5"/>
  <c r="H55" i="5"/>
  <c r="H56" i="5"/>
  <c r="L53" i="5"/>
  <c r="L55" i="5"/>
  <c r="P38" i="5"/>
  <c r="F47" i="5"/>
  <c r="F46" i="5" s="1"/>
  <c r="F48" i="5" s="1"/>
  <c r="F52" i="5"/>
  <c r="F53" i="5"/>
  <c r="P41" i="6"/>
  <c r="J51" i="6"/>
  <c r="P49" i="6"/>
  <c r="P51" i="6" l="1"/>
  <c r="J52" i="5"/>
  <c r="J55" i="5"/>
  <c r="P55" i="5" s="1"/>
  <c r="D9" i="4" s="1"/>
  <c r="P43" i="5"/>
  <c r="P56" i="5"/>
  <c r="D10" i="4" s="1"/>
  <c r="P52" i="5"/>
  <c r="B9" i="4" s="1"/>
  <c r="P53" i="5"/>
  <c r="B10" i="4" s="1"/>
  <c r="P46" i="5"/>
  <c r="P47" i="5"/>
  <c r="P42" i="5"/>
  <c r="D48" i="5"/>
  <c r="C8" i="3" l="1"/>
  <c r="C31" i="3"/>
  <c r="C32" i="3"/>
  <c r="P48" i="5"/>
  <c r="P58" i="5"/>
  <c r="B11" i="4"/>
  <c r="B13" i="4" s="1"/>
  <c r="B15" i="4" s="1"/>
  <c r="D11" i="4"/>
  <c r="D13" i="4" s="1"/>
  <c r="C7" i="3"/>
  <c r="C33" i="3" l="1"/>
  <c r="C35" i="3" s="1"/>
  <c r="C43" i="3" s="1"/>
  <c r="C9" i="3"/>
  <c r="C11" i="3" s="1"/>
  <c r="C19" i="3" s="1"/>
  <c r="C23" i="3" s="1"/>
  <c r="B28" i="4"/>
  <c r="B30" i="4" s="1"/>
  <c r="B33" i="4" s="1"/>
  <c r="D15" i="4"/>
  <c r="D28" i="4" s="1"/>
  <c r="D30" i="4" s="1"/>
  <c r="D33" i="4" s="1"/>
  <c r="D35" i="4" s="1"/>
  <c r="D40" i="4" s="1"/>
  <c r="D42" i="4" s="1"/>
  <c r="B35" i="4" l="1"/>
  <c r="B40" i="4" s="1"/>
  <c r="B42" i="4" s="1"/>
  <c r="C45" i="3"/>
  <c r="C4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doolittlecl</author>
    <author>Claire Doolittle</author>
  </authors>
  <commentList>
    <comment ref="J34" authorId="0" shapeId="0" xr:uid="{00000000-0006-0000-0400-000001000000}">
      <text>
        <r>
          <rPr>
            <sz val="12"/>
            <color indexed="81"/>
            <rFont val="Calibri"/>
            <family val="2"/>
            <scheme val="minor"/>
          </rPr>
          <t xml:space="preserve">This formula automatically populates from the Expenditure tab so the tax-based revenue equals the expenditures for capital outlay in Fund 400 (which are excluded from the calculation).
</t>
        </r>
      </text>
    </comment>
    <comment ref="J39" authorId="1" shapeId="0" xr:uid="{00000000-0006-0000-0400-000002000000}">
      <text>
        <r>
          <rPr>
            <sz val="12"/>
            <color indexed="81"/>
            <rFont val="Calibri"/>
            <family val="2"/>
            <scheme val="minor"/>
          </rPr>
          <t xml:space="preserve">This formula automatically populates from above.  This will cause cell N43 to become 100%.  This is because 100% of the expenditures are excluded in the "Combined" tab, therefore this cell will not agree to your ACFR. </t>
        </r>
      </text>
    </comment>
    <comment ref="P48" authorId="1" shapeId="0" xr:uid="{00000000-0006-0000-0400-000003000000}">
      <text>
        <r>
          <rPr>
            <sz val="12"/>
            <color indexed="81"/>
            <rFont val="Calibri"/>
            <family val="2"/>
            <scheme val="minor"/>
          </rPr>
          <t>This figure should agree to total expenditures per ACFR or audited financial statements.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Claire Doolittle</author>
  </authors>
  <commentList>
    <comment ref="P28" authorId="0" shapeId="0" xr:uid="{00000000-0006-0000-0300-000001000000}">
      <text>
        <r>
          <rPr>
            <sz val="12"/>
            <color indexed="81"/>
            <rFont val="Calibri"/>
            <family val="2"/>
            <scheme val="minor"/>
          </rPr>
          <t>This figure should agree to total expenditures per ACFR or audit report.</t>
        </r>
      </text>
    </comment>
    <comment ref="P31" authorId="0" shapeId="0" xr:uid="{00000000-0006-0000-0300-000002000000}">
      <text>
        <r>
          <rPr>
            <sz val="12"/>
            <color indexed="81"/>
            <rFont val="Calibri"/>
            <family val="2"/>
            <scheme val="minor"/>
          </rPr>
          <t>Per ESD Direct Support. Use MOE total only.</t>
        </r>
      </text>
    </comment>
    <comment ref="P58" authorId="0" shapeId="0" xr:uid="{00000000-0006-0000-0300-000003000000}">
      <text>
        <r>
          <rPr>
            <sz val="12"/>
            <color indexed="81"/>
            <rFont val="Calibri"/>
            <family val="2"/>
            <scheme val="minor"/>
          </rPr>
          <t>This figure should match the net applicable expenditures on the revenue page.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Claire Doolittle</author>
    <author>doolittlecl</author>
    <author>smiths</author>
  </authors>
  <commentList>
    <comment ref="F14" authorId="0" shapeId="0" xr:uid="{00000000-0006-0000-0200-000001000000}">
      <text>
        <r>
          <rPr>
            <sz val="12"/>
            <color indexed="81"/>
            <rFont val="Calibri"/>
            <family val="2"/>
            <scheme val="minor"/>
          </rPr>
          <t>Add together total principal and interest payments for debt service (Function 5110) as well as total expenditures in Fund 400 and capital outlay expenditures (Object 500) in all other fund types.</t>
        </r>
      </text>
    </comment>
    <comment ref="B17" authorId="0" shapeId="0" xr:uid="{00000000-0006-0000-0200-000002000000}">
      <text>
        <r>
          <rPr>
            <sz val="12"/>
            <color indexed="81"/>
            <rFont val="Calibri"/>
            <family val="2"/>
            <scheme val="minor"/>
          </rPr>
          <t>Per SECC download from ODE.</t>
        </r>
      </text>
    </comment>
    <comment ref="D17" authorId="0" shapeId="0" xr:uid="{00000000-0006-0000-0200-000003000000}">
      <text>
        <r>
          <rPr>
            <sz val="12"/>
            <color indexed="81"/>
            <rFont val="Calibri"/>
            <family val="2"/>
            <scheme val="minor"/>
          </rPr>
          <t>Per SECC download from ODE.</t>
        </r>
      </text>
    </comment>
    <comment ref="F20" authorId="0" shapeId="0" xr:uid="{00000000-0006-0000-0200-000004000000}">
      <text>
        <r>
          <rPr>
            <sz val="12"/>
            <color indexed="81"/>
            <rFont val="Calibri"/>
            <family val="2"/>
            <scheme val="minor"/>
          </rPr>
          <t>Per SEFA 
CFDA #84.027
CFDA #84.391</t>
        </r>
      </text>
    </comment>
    <comment ref="F21" authorId="0" shapeId="0" xr:uid="{00000000-0006-0000-0200-000005000000}">
      <text>
        <r>
          <rPr>
            <sz val="12"/>
            <color indexed="81"/>
            <rFont val="Calibri"/>
            <family val="2"/>
            <scheme val="minor"/>
          </rPr>
          <t>Per SEFA
CFDA #84.010
Enter by grade level, how your District allocates Title I.
Also, CFDA #84.389</t>
        </r>
      </text>
    </comment>
    <comment ref="F22" authorId="0" shapeId="0" xr:uid="{00000000-0006-0000-0200-000006000000}">
      <text>
        <r>
          <rPr>
            <sz val="12"/>
            <color indexed="81"/>
            <rFont val="Calibri"/>
            <family val="2"/>
            <scheme val="minor"/>
          </rPr>
          <t>Per SEFA
CFDA #84.365</t>
        </r>
      </text>
    </comment>
    <comment ref="F23" authorId="0" shapeId="0" xr:uid="{00000000-0006-0000-0200-000007000000}">
      <text>
        <r>
          <rPr>
            <sz val="12"/>
            <color indexed="81"/>
            <rFont val="Calibri"/>
            <family val="2"/>
            <scheme val="minor"/>
          </rPr>
          <t>Area 320 
Exclude grant funds. Also include ESD portion of your MOE.</t>
        </r>
        <r>
          <rPr>
            <sz val="8"/>
            <color indexed="81"/>
            <rFont val="Tahoma"/>
            <family val="2"/>
          </rPr>
          <t xml:space="preserve">
</t>
        </r>
      </text>
    </comment>
    <comment ref="F24" authorId="1" shapeId="0" xr:uid="{00000000-0006-0000-0200-000008000000}">
      <text>
        <r>
          <rPr>
            <sz val="12"/>
            <color indexed="81"/>
            <rFont val="Calibri"/>
            <family val="2"/>
            <scheme val="minor"/>
          </rPr>
          <t>Enter the amount of state and local funds spent on these programs.  If none, enter "0".</t>
        </r>
      </text>
    </comment>
    <comment ref="F34" authorId="2" shapeId="0" xr:uid="{00000000-0006-0000-0200-000009000000}">
      <text>
        <r>
          <rPr>
            <sz val="12"/>
            <color indexed="81"/>
            <rFont val="Calibri"/>
            <family val="2"/>
            <scheme val="minor"/>
          </rPr>
          <t>Break down the elementary/secondary levels by enrollment using the "Fall Membership Report" at this link: http://www.oregon.gov/ode/reports-and-data/students/Pages/Student-Enrollment-Reports.aspx  Count kindergartners as 1.0 and include post-secondary students with the secondary count.  If you have charter schools and have included the flow-through revenue and expenditures (function 1288) on tabs 1 &amp; 2, be sure to include the child count here.</t>
        </r>
      </text>
    </comment>
  </commentList>
</comments>
</file>

<file path=xl/sharedStrings.xml><?xml version="1.0" encoding="utf-8"?>
<sst xmlns="http://schemas.openxmlformats.org/spreadsheetml/2006/main" count="593" uniqueCount="467">
  <si>
    <t>Instructions for Completing IDEA Excess Cost Calculation</t>
  </si>
  <si>
    <t>School Year 2025-26</t>
  </si>
  <si>
    <t>Select</t>
  </si>
  <si>
    <t>↑ Enter your district name above using the drop-down menu ↑</t>
  </si>
  <si>
    <t>Purpose:</t>
  </si>
  <si>
    <t xml:space="preserve">This template is being provided to assist districts with calculating the numbers to be submitted to ODE for the IDEA Excess Excess Cost Calculation collection. </t>
  </si>
  <si>
    <t>What this calculation tells you:</t>
  </si>
  <si>
    <t>Since IDEA funds can only be used to pay the excess costs of special education related services for children with disabilities, you must first determine whether you've spent at least the same amount of non-IDEA and other specific grant funding on children with disabilities as you have for all students based on the average annual per-student expenditure during the preceding school year.</t>
  </si>
  <si>
    <t>Changes/updates have been bolded and colored magenta throughout the entire template.</t>
  </si>
  <si>
    <t>Notes:</t>
  </si>
  <si>
    <t>Check ODE's website for updated information prior to competing this template by going to the link below. If there are no updates, proceed with completing this template.</t>
  </si>
  <si>
    <t xml:space="preserve">Whenever possible, use audited numbers to populate this file. </t>
  </si>
  <si>
    <r>
      <rPr>
        <b/>
        <sz val="12"/>
        <rFont val="Calibri"/>
        <family val="2"/>
        <scheme val="minor"/>
      </rPr>
      <t>This template is designed to work from left to right</t>
    </r>
    <r>
      <rPr>
        <sz val="12"/>
        <rFont val="Calibri"/>
        <family val="2"/>
        <scheme val="minor"/>
      </rPr>
      <t>.  The tabs have been numbered to help keep them in the order of completion.</t>
    </r>
  </si>
  <si>
    <r>
      <rPr>
        <b/>
        <sz val="12"/>
        <rFont val="Calibri"/>
        <family val="2"/>
        <scheme val="minor"/>
      </rPr>
      <t>The yellow cells are the only input cells; All other cells are populated by formula</t>
    </r>
    <r>
      <rPr>
        <sz val="12"/>
        <rFont val="Calibri"/>
        <family val="2"/>
        <scheme val="minor"/>
      </rPr>
      <t xml:space="preserve">. The spreadsheets have not been "protected." If you need to add lines that don't already exist, make sure subsequent formulas are included in your additional lines. </t>
    </r>
  </si>
  <si>
    <t>You will need the following documents and data sources to complete this template:</t>
  </si>
  <si>
    <t xml:space="preserve">It would be wise to look at this calculation about three times each year:                                               </t>
  </si>
  <si>
    <r>
      <t xml:space="preserve">A preliminary calculation </t>
    </r>
    <r>
      <rPr>
        <i/>
        <sz val="12"/>
        <rFont val="Calibri"/>
        <family val="2"/>
        <scheme val="minor"/>
      </rPr>
      <t>should</t>
    </r>
    <r>
      <rPr>
        <sz val="12"/>
        <rFont val="Calibri"/>
        <family val="2"/>
        <scheme val="minor"/>
      </rPr>
      <t xml:space="preserve"> be performed during budget season and will be a useful tool in preparing your budget for the next fiscal year. In this calculation, you should use your projected revenues, expenditures and student counts to project your excess costs for the following year and budget accordingly.</t>
    </r>
  </si>
  <si>
    <r>
      <t xml:space="preserve">A secondary calculation </t>
    </r>
    <r>
      <rPr>
        <i/>
        <sz val="12"/>
        <rFont val="Calibri"/>
        <family val="2"/>
        <scheme val="minor"/>
      </rPr>
      <t>should</t>
    </r>
    <r>
      <rPr>
        <sz val="12"/>
        <rFont val="Calibri"/>
        <family val="2"/>
        <scheme val="minor"/>
      </rPr>
      <t xml:space="preserve"> be performed in the late spring (late May, early June) using unaudited actuals from the current year and comparing your result to the prior year calculation submitted to ODE.  At this point you should be close to meeting the excess costs that your prior year calculation has determined. If not, you may need to consider doing some journal entries to more accurately reflect your costs before you close your books.</t>
    </r>
  </si>
  <si>
    <t>STEP BY STEP INSTRUCTIONS:</t>
  </si>
  <si>
    <t>REVENUE (tab #1):</t>
  </si>
  <si>
    <t xml:space="preserve">The most difficult step in this calculation is determining which of your expenditures should be classified as expenditures of federal and state funds, since school districts do not tend to earmark expenditure dollars by which revenue dollars they are actually spending. In order to determine your expenditures of funds originally derived from federal and state sources, we look to a few revenue calculations to determine federal revenue.  </t>
  </si>
  <si>
    <t>Most districts prepare a Revenue Summary of all funds that may be found in your ACFR or audit report.  You can also find these figures summarized in your December submission to ODE of your actual expenditures.</t>
  </si>
  <si>
    <t>Federal revenue also must be split from state and local revenue. See Revenue tab 1 - Section 3.</t>
  </si>
  <si>
    <t>EXPENDITURES (tab #2)</t>
  </si>
  <si>
    <t>Expenditures can be lifted directly from the ACFR or audited financial statements.  Where possible, break out the elementary versus secondary expenditures; for example, the 1110 series as elementary, and the 1120 and 1130 series as secondary. All other expenditures will be broken out later by allocated percentages. Only fill in the yellow highlighted cells. The rest will be calculated by formula.</t>
  </si>
  <si>
    <t>COMBINED (tab#3):</t>
  </si>
  <si>
    <t>To download your district’s prior year SECC data, use the following instructions:*</t>
  </si>
  <si>
    <t>*Please Note: These directions assume that you have access to your district's December Special Education Child Count from ODE's Consolidated Collections system. If you do not, these instructions will not work.</t>
  </si>
  <si>
    <t>Log onto the District webpage at https://district.ode.state.or.us/CentralLogin</t>
  </si>
  <si>
    <t>From the Application list, select Consolidated Collections.</t>
  </si>
  <si>
    <t>Select Reports tab, located next to Status Tracking tab.</t>
  </si>
  <si>
    <t>a.    From the menu, select (SECC) December Special Education Child Count/June Special Education Exit.</t>
  </si>
  <si>
    <t>c.     In the box that appears below or to the right, select Production Download Report.</t>
  </si>
  <si>
    <t>A pop-up will appear with a message explaining the process for retrieving the data extract.</t>
  </si>
  <si>
    <t>You will receive an email from ode.helpdesk@ode.oregon.gov  with “File Transfer” in the subject line.</t>
  </si>
  <si>
    <t>Click on the web-link in the email to download the file.</t>
  </si>
  <si>
    <t>On the District webpage that opens with the link, enter your email address.</t>
  </si>
  <si>
    <t>Click the “Submit Email Address” button.</t>
  </si>
  <si>
    <t>On the next screen, click the “Download” icon.</t>
  </si>
  <si>
    <t xml:space="preserve">The file will save to your Downloads folder. </t>
  </si>
  <si>
    <t>A pop-up banner may open asking whether you want to “Open” or “Save.”</t>
  </si>
  <si>
    <t>a. Select “Save.”</t>
  </si>
  <si>
    <t>b. Only if there is a down arrow on the “Save” button, click that and select “Save As.”</t>
  </si>
  <si>
    <t>Select the destination where you want to save your data.</t>
  </si>
  <si>
    <t>a. You can also rename the file, if you wish. Just make sure you remember the location of where you saved your data.</t>
  </si>
  <si>
    <t>Once the download is complete the banner will have new selections: select “Open” to view your SECC data.</t>
  </si>
  <si>
    <t>To determine which children to use for the Excess Cost calculations, go to the column labeled, “SECCAgySrvCd” (column BT).</t>
  </si>
  <si>
    <t>Students with codes 30 (District Only) and 33 (Regional Program) are the students you should count.</t>
  </si>
  <si>
    <t>Students with all other codes should be excluded.</t>
  </si>
  <si>
    <t>After excluding all other students, go to the column labeled, “SECCEnrlTyp” (column BU). Students with code “Y” (Private or Parochial School - Parent Placed (with Service Plan)) should also be excluded.</t>
  </si>
  <si>
    <t>The field labeled, “EnrlGrdCd” (column Z) can be used to determine which students should be used in your Excess Cost calculations for the Elementary and Secondary levels, as defined by your district.</t>
  </si>
  <si>
    <t>ODE FINAL SUBMISSION (tab #4):</t>
  </si>
  <si>
    <t xml:space="preserve">This sheet will populate automatically by formula.  The ODE Final Submission sheet should be used to enter data into the ODE web application.  </t>
  </si>
  <si>
    <t>EXCESS COST CALCULATOR</t>
  </si>
  <si>
    <t>REVENUE SUMMARY - ALL FUNDS</t>
  </si>
  <si>
    <t>Section 1.  Determine public-based revenue only</t>
  </si>
  <si>
    <t>Fund 100</t>
  </si>
  <si>
    <t>Fund 200</t>
  </si>
  <si>
    <t>Fund 300</t>
  </si>
  <si>
    <t>Fund 400</t>
  </si>
  <si>
    <t>Fund 600</t>
  </si>
  <si>
    <t>Fund 700</t>
  </si>
  <si>
    <t>Total</t>
  </si>
  <si>
    <t xml:space="preserve"> Local Sources</t>
  </si>
  <si>
    <t>Ad valorem taxes levied by district</t>
  </si>
  <si>
    <t>$</t>
  </si>
  <si>
    <t>Local option taxes levied by district</t>
  </si>
  <si>
    <t>Construction excise tax</t>
  </si>
  <si>
    <t>Penalties and interest on taxes</t>
  </si>
  <si>
    <t>Revenue received from local governments</t>
  </si>
  <si>
    <r>
      <t xml:space="preserve">E-rate and </t>
    </r>
    <r>
      <rPr>
        <b/>
        <sz val="12"/>
        <rFont val="Calibri"/>
        <family val="2"/>
        <scheme val="minor"/>
      </rPr>
      <t>public</t>
    </r>
    <r>
      <rPr>
        <sz val="12"/>
        <rFont val="Calibri"/>
        <family val="2"/>
        <scheme val="minor"/>
      </rPr>
      <t>-based portion of 1990 only</t>
    </r>
  </si>
  <si>
    <t>Total local sources</t>
  </si>
  <si>
    <t xml:space="preserve"> Intermediate Sources</t>
  </si>
  <si>
    <t>Revenue from intermediate sources</t>
  </si>
  <si>
    <t>Total intermediate sources</t>
  </si>
  <si>
    <t xml:space="preserve"> State Sources</t>
  </si>
  <si>
    <t>Revenue from state sources</t>
  </si>
  <si>
    <t>Total state sources</t>
  </si>
  <si>
    <t xml:space="preserve"> Federal Sources</t>
  </si>
  <si>
    <t>All federal sources</t>
  </si>
  <si>
    <t>Total federal sources</t>
  </si>
  <si>
    <t>Total public-based revenue</t>
  </si>
  <si>
    <t>(exclude Beginning Fund Balance, transfers in and other non-public-based revenue)</t>
  </si>
  <si>
    <t>Section 2.  Public-based revenue as a % of total revenue</t>
  </si>
  <si>
    <r>
      <t xml:space="preserve">Total revenue per ACFR </t>
    </r>
    <r>
      <rPr>
        <i/>
        <sz val="12"/>
        <rFont val="Calibri"/>
        <family val="2"/>
        <scheme val="minor"/>
      </rPr>
      <t>(excl. only Beg. FB &amp; tfrs)</t>
    </r>
  </si>
  <si>
    <r>
      <t xml:space="preserve">Total </t>
    </r>
    <r>
      <rPr>
        <b/>
        <sz val="12"/>
        <rFont val="Calibri"/>
        <family val="2"/>
        <scheme val="minor"/>
      </rPr>
      <t>public</t>
    </r>
    <r>
      <rPr>
        <sz val="12"/>
        <rFont val="Calibri"/>
        <family val="2"/>
        <scheme val="minor"/>
      </rPr>
      <t>-based revenue from above</t>
    </r>
  </si>
  <si>
    <t>Difference</t>
  </si>
  <si>
    <r>
      <t xml:space="preserve">% of </t>
    </r>
    <r>
      <rPr>
        <b/>
        <i/>
        <sz val="12"/>
        <rFont val="Calibri"/>
        <family val="2"/>
        <scheme val="minor"/>
      </rPr>
      <t>public</t>
    </r>
    <r>
      <rPr>
        <i/>
        <sz val="12"/>
        <rFont val="Calibri"/>
        <family val="2"/>
        <scheme val="minor"/>
      </rPr>
      <t>-based to total revenue</t>
    </r>
  </si>
  <si>
    <t>Section 3.  Translate public-based revenues to expenditures</t>
  </si>
  <si>
    <t>(These formulas will calculate when sheet 2 is completed)</t>
  </si>
  <si>
    <t>Total expenditures per ACFR</t>
  </si>
  <si>
    <t>Net applicable expenditures</t>
  </si>
  <si>
    <t>Federal</t>
  </si>
  <si>
    <t>State and local</t>
  </si>
  <si>
    <t>EXPENDITURE SUMMARY - ALL FUNDS</t>
  </si>
  <si>
    <t>Section 1.  List expenditures per ACFR or audit</t>
  </si>
  <si>
    <t>For this section the 1110, 1120 and 1130 expenditures are pulled out separately because they are easy to identify.  All other expenditures are combined and allocated by grade level in section 2 by formula.   If you prefer to list your expenditures by grade level, you will need to disregard the function descriptors in section 1, column A and input your expenditures, by grade level into rows 13-15.  For example, if your Title I program is dedicated only to the elementary level, you may choose to pull those expenditures out of line 16 and place them in line 13.  If you do this, be sure that your total expenditures on line 28 still agree to your ACFR or audit report.</t>
  </si>
  <si>
    <t>Function Code</t>
  </si>
  <si>
    <t>Instruction</t>
  </si>
  <si>
    <t>Elementary programs</t>
  </si>
  <si>
    <t>Middle school programs</t>
  </si>
  <si>
    <t>High school programs</t>
  </si>
  <si>
    <r>
      <t>All other 1000</t>
    </r>
    <r>
      <rPr>
        <sz val="12"/>
        <rFont val="Calibri"/>
        <family val="2"/>
        <scheme val="minor"/>
      </rPr>
      <t xml:space="preserve"> Function expenditures</t>
    </r>
  </si>
  <si>
    <t>Total instruction</t>
  </si>
  <si>
    <t>Total support services</t>
  </si>
  <si>
    <t>Total enterprise and community services</t>
  </si>
  <si>
    <t>Total facilities acquisition and construction</t>
  </si>
  <si>
    <t>Total debt service</t>
  </si>
  <si>
    <t xml:space="preserve"> TOTAL EXPENDITURES PER ACFR/AUDIT</t>
  </si>
  <si>
    <t>(exclude transfers out)</t>
  </si>
  <si>
    <t>ESD expenditures applicable to MOE</t>
  </si>
  <si>
    <t>Section 2.  Break down expenditures</t>
  </si>
  <si>
    <t>(These formulas will calculate when sheet 3 is completed)</t>
  </si>
  <si>
    <t>Section 2a. Determines Elementary vs. Secondary Expenditures</t>
  </si>
  <si>
    <t>Elementary expenditures</t>
  </si>
  <si>
    <t>Secondary expenditures</t>
  </si>
  <si>
    <t>Total expenditures</t>
  </si>
  <si>
    <t>Section 2b. Determines Federal vs State and Local Expenditures</t>
  </si>
  <si>
    <t>Elementary</t>
  </si>
  <si>
    <t>State and local expenditures</t>
  </si>
  <si>
    <t>Federal expenditures</t>
  </si>
  <si>
    <t>Secondary</t>
  </si>
  <si>
    <t>Section 2c. Determines Public-based Expenditures</t>
  </si>
  <si>
    <r>
      <t xml:space="preserve">Apply </t>
    </r>
    <r>
      <rPr>
        <b/>
        <i/>
        <u/>
        <sz val="12"/>
        <rFont val="Calibri"/>
        <family val="2"/>
        <scheme val="minor"/>
      </rPr>
      <t>public</t>
    </r>
    <r>
      <rPr>
        <i/>
        <u/>
        <sz val="12"/>
        <rFont val="Calibri"/>
        <family val="2"/>
        <scheme val="minor"/>
      </rPr>
      <t>-based percentages:</t>
    </r>
  </si>
  <si>
    <t>State and local expenditures - elementary</t>
  </si>
  <si>
    <t>Federal expenditures - elementary</t>
  </si>
  <si>
    <t>State and local expenditures - secondary</t>
  </si>
  <si>
    <t>Federal expenditures - secondary</t>
  </si>
  <si>
    <r>
      <rPr>
        <b/>
        <sz val="12"/>
        <rFont val="Calibri"/>
        <family val="2"/>
        <scheme val="minor"/>
      </rPr>
      <t>Public</t>
    </r>
    <r>
      <rPr>
        <sz val="12"/>
        <rFont val="Calibri"/>
        <family val="2"/>
        <scheme val="minor"/>
      </rPr>
      <t>-based expenditure total</t>
    </r>
  </si>
  <si>
    <t>ESD MOE portion - Elementary</t>
  </si>
  <si>
    <t>ESD MOE portion - Secondary</t>
  </si>
  <si>
    <t>Audit Year =</t>
  </si>
  <si>
    <t>COMBINED WORKSHEET</t>
  </si>
  <si>
    <t>Separate Elementary from Secondary</t>
  </si>
  <si>
    <t>Grade</t>
  </si>
  <si>
    <t>Low Grade</t>
  </si>
  <si>
    <t>High Grade</t>
  </si>
  <si>
    <t>Specific Total</t>
  </si>
  <si>
    <t>Expenditures</t>
  </si>
  <si>
    <t>State and local funds spent in audit year</t>
  </si>
  <si>
    <t>Federal funds spent in audit year</t>
  </si>
  <si>
    <t>Total expenditures in audit year</t>
  </si>
  <si>
    <t>Capital outlay and debt in audit year</t>
  </si>
  <si>
    <t>Total expenditures less capital outlay &amp; debt in audit year</t>
  </si>
  <si>
    <r>
      <t xml:space="preserve">Number of children with disabilities enrolled in elementary/secondary schools in the </t>
    </r>
    <r>
      <rPr>
        <b/>
        <u/>
        <sz val="12"/>
        <rFont val="Calibri"/>
        <family val="2"/>
        <scheme val="minor"/>
      </rPr>
      <t>audit year</t>
    </r>
    <r>
      <rPr>
        <b/>
        <sz val="12"/>
        <rFont val="Calibri"/>
        <family val="2"/>
        <scheme val="minor"/>
      </rPr>
      <t>.</t>
    </r>
  </si>
  <si>
    <r>
      <t xml:space="preserve">Percentage of SECC total in the </t>
    </r>
    <r>
      <rPr>
        <b/>
        <u/>
        <sz val="12"/>
        <rFont val="Calibri"/>
        <family val="2"/>
        <scheme val="minor"/>
      </rPr>
      <t>audit year</t>
    </r>
    <r>
      <rPr>
        <sz val="12"/>
        <rFont val="Calibri"/>
        <family val="2"/>
        <scheme val="minor"/>
      </rPr>
      <t>.</t>
    </r>
  </si>
  <si>
    <t>IDEA 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</si>
  <si>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</si>
  <si>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</si>
  <si>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</si>
  <si>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</si>
  <si>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Audit Year Totals</t>
  </si>
  <si>
    <t>Other deductions in audit year</t>
  </si>
  <si>
    <t>Allowable expenditure amount in audit year</t>
  </si>
  <si>
    <t>Average number of total students enrolled in audit year</t>
  </si>
  <si>
    <t>Average annual per student expenditure in audit year</t>
  </si>
  <si>
    <t>Percentage of total enrolled</t>
  </si>
  <si>
    <t>Percentage of SECC total</t>
  </si>
  <si>
    <r>
      <t>Number of children with disabilities enrolled in elementary/secondary schools in the</t>
    </r>
    <r>
      <rPr>
        <b/>
        <sz val="12"/>
        <rFont val="Calibri"/>
        <family val="2"/>
        <scheme val="minor"/>
      </rPr>
      <t xml:space="preserve"> </t>
    </r>
    <r>
      <rPr>
        <b/>
        <u/>
        <sz val="12"/>
        <rFont val="Calibri"/>
        <family val="2"/>
        <scheme val="minor"/>
      </rPr>
      <t>audit year</t>
    </r>
    <r>
      <rPr>
        <b/>
        <sz val="12"/>
        <rFont val="Calibri"/>
        <family val="2"/>
        <scheme val="minor"/>
      </rPr>
      <t>.</t>
    </r>
  </si>
  <si>
    <t>Total minimum amount of funds the LEA must spend for the education of children with disabilities enrolled in the LEA's schools before using Part B funds:</t>
  </si>
  <si>
    <t>KG</t>
  </si>
  <si>
    <t>06</t>
  </si>
  <si>
    <t>01</t>
  </si>
  <si>
    <t>07</t>
  </si>
  <si>
    <t>02</t>
  </si>
  <si>
    <t>08</t>
  </si>
  <si>
    <t>03</t>
  </si>
  <si>
    <t>09</t>
  </si>
  <si>
    <t>04</t>
  </si>
  <si>
    <t>10</t>
  </si>
  <si>
    <t>05</t>
  </si>
  <si>
    <t>11</t>
  </si>
  <si>
    <t>12</t>
  </si>
  <si>
    <t>Elementary School Calculation (These Expenses Apply Only to Elementary Schools)</t>
  </si>
  <si>
    <t>State and Local Funds Spent in Audit Year</t>
  </si>
  <si>
    <t>Federal Funds Spent in Audit Year</t>
  </si>
  <si>
    <t>Total Expenditures on Elementary Schools in Audit Year</t>
  </si>
  <si>
    <t>Capital Outlay and Debt on Elementary Schools in Audit Year</t>
  </si>
  <si>
    <t>Total Expenditures less Capital Outlay &amp; Debt in Audit Year</t>
  </si>
  <si>
    <t>Part B Allocation Spent in Audit Year</t>
  </si>
  <si>
    <t>Title I, Part A Allocation Spent in Audit Year</t>
  </si>
  <si>
    <t>Title III, Part A &amp; B Allocation Spent in Audit Year</t>
  </si>
  <si>
    <t>State &amp; Local Funds Spent for Children With Disabilities in Audit Year</t>
  </si>
  <si>
    <t>State &amp; Local Funds Spent for Title I, Part A &amp; Title III, Parts A &amp; B in Audit Year</t>
  </si>
  <si>
    <t>Other Deductions in Audit Year</t>
  </si>
  <si>
    <t>Allowable Expenditure Amount in Audit Year</t>
  </si>
  <si>
    <t>Average Number of Total Students Enrolled in Audit Year</t>
  </si>
  <si>
    <t>Average Annual per Student Expenditure in Audit Year</t>
  </si>
  <si>
    <r>
      <t xml:space="preserve">Number of Children With Disabilities in Elementary School in </t>
    </r>
    <r>
      <rPr>
        <b/>
        <u/>
        <sz val="12"/>
        <color rgb="FFFF0000"/>
        <rFont val="Calibri"/>
        <family val="2"/>
        <scheme val="minor"/>
      </rPr>
      <t>Prior</t>
    </r>
    <r>
      <rPr>
        <b/>
        <u/>
        <sz val="12"/>
        <rFont val="Calibri"/>
        <family val="2"/>
        <scheme val="minor"/>
      </rPr>
      <t xml:space="preserve"> Academic Year</t>
    </r>
  </si>
  <si>
    <t>Total minimum amount of funds the LEA must spend for the education of children with disabilities enrolled in the LEA's elementary schools before using Part B funds</t>
  </si>
  <si>
    <t>Secondary School Calculation (These Expenses Apply Only to Secondary Schools)</t>
  </si>
  <si>
    <t>Total Expenditures on Secondary Schools in Audit Year</t>
  </si>
  <si>
    <t>Capital Outlay and Debt on Secondary Schools in Audit Year</t>
  </si>
  <si>
    <r>
      <t xml:space="preserve">Number of Children With Disabilities in Secondary School in </t>
    </r>
    <r>
      <rPr>
        <b/>
        <u/>
        <sz val="12"/>
        <color rgb="FFFF0000"/>
        <rFont val="Calibri"/>
        <family val="2"/>
        <scheme val="minor"/>
      </rPr>
      <t>Prior</t>
    </r>
    <r>
      <rPr>
        <b/>
        <u/>
        <sz val="12"/>
        <rFont val="Calibri"/>
        <family val="2"/>
        <scheme val="minor"/>
      </rPr>
      <t xml:space="preserve"> Academic Year</t>
    </r>
  </si>
  <si>
    <t>Total minimum amount of funds the LEA must spend for the education of children with disabilities enrolled in the LEA's secondary schools before using Part B funds</t>
  </si>
  <si>
    <t>Federal Regulations Related to Excess Cost</t>
  </si>
  <si>
    <t>Regulations: Part 300 / A / 300.16</t>
  </si>
  <si>
    <t>Sec. 300.16 Excess costs.</t>
  </si>
  <si>
    <r>
      <rPr>
        <b/>
        <i/>
        <sz val="12"/>
        <rFont val="Calibri"/>
        <family val="2"/>
        <scheme val="minor"/>
      </rPr>
      <t>Excess costs</t>
    </r>
    <r>
      <rPr>
        <sz val="12"/>
        <rFont val="Calibri"/>
        <family val="2"/>
        <scheme val="minor"/>
      </rPr>
      <t xml:space="preserve"> means those costs that are in excess of the average annual per-student expenditure in an LEA during the preceding school year for an elementary school or secondary school student, as may be appropriate, and that must be computed after deducting -</t>
    </r>
  </si>
  <si>
    <t>(a) Amounts received--</t>
  </si>
  <si>
    <t>(1) Under Part B of the Act;</t>
  </si>
  <si>
    <t>(2) Under Part A of title I of the ESEA; and</t>
  </si>
  <si>
    <t>(3) Under Parts A and B of title III of the ESEA and;</t>
  </si>
  <si>
    <t>(b) Any State or local funds expended for programs that would qualify for assistance under any of the parts described in paragraph (a) of this section, but excluding any amounts for capital outlay or debt service. (See appendix A to part 300 for an example of how excess costs must be calculated.)</t>
  </si>
  <si>
    <t>(Authority: 20 U.S.C. 1401(8))</t>
  </si>
  <si>
    <t>Regulations: Part 300 / C / 300.202</t>
  </si>
  <si>
    <t>Sec. 300.202 Use of amounts.</t>
  </si>
  <si>
    <t>(a) General. Amounts provided to the LEA under Part B of the Act--</t>
  </si>
  <si>
    <t>(1) Must be expended in accordance with the applicable provisions of this part;</t>
  </si>
  <si>
    <t>(2) Must be used only to pay the excess costs of providing special education and related services to children with disabilities, consistent with paragraph (b) of this section; and</t>
  </si>
  <si>
    <t>(3) Must be used to supplement State, local, and other Federal funds and not to supplant those funds.</t>
  </si>
  <si>
    <t>(b) Excess cost requirement.</t>
  </si>
  <si>
    <t>(1) General.</t>
  </si>
  <si>
    <t>(i) The excess cost requirement prevents an LEA from using funds provided under Part B of the Act to pay for all of the costs directly attributable to the education of a child with a disability, subject to paragraph (b)(1)(ii) of this section.</t>
  </si>
  <si>
    <t>(ii) The excess cost requirement does not prevent an LEA from using Part B funds to pay for all of the costs directly attributable to the education of a child with a disability in any of the ages 3, 4, 5, 18, 19, 20, or 21, if no local or State funds are available for nondisabled children of these ages. However, the LEA must comply with the nonsupplanting and other requirements of this part in providing the education and services for these children.</t>
  </si>
  <si>
    <t>(2)</t>
  </si>
  <si>
    <t>(i) An LEA meets the excess cost requirement if it has spent at least a minimum average amount for the education of its children with disabilities before funds under Part B of the Act are used.</t>
  </si>
  <si>
    <t>(ii) The amount described in paragraph (b)(2)(i) of this section is determined in accordance with the definition of excess costs in Sec. 300.16. That amount may not include capital outlay or debt service.</t>
  </si>
  <si>
    <t>(3) If two or more LEAs jointly establish eligibility in accordance with Sec. 300.223, the minimum average amount is the average of the combined minimum average amounts determined in accordance with the definition of excess costs in Sec. 300.16 in those agencies for elementary or secondary school students, as the case may be.</t>
  </si>
  <si>
    <t>(Authority: 20 U.S.C. 1413(a)(2)(A))</t>
  </si>
  <si>
    <t>Regulations Appendices</t>
  </si>
  <si>
    <t>Appendix A to Part 300--Excess Costs Calculation</t>
  </si>
  <si>
    <t>Except as otherwise provided, amounts provided to an LEA under Part B of the Act may be used only to pay the excess costs of providing special education and related services to children with disabilities. Excess costs are those costs for the education of an elementary school or secondary school student with a disability that are in excess of the average annual per student expenditure in an LEA during the preceding school year for an elementary school or secondary school student, as may be appropriate. An LEA must spend at least the average annual per student expenditure on the education of an elementary school or secondary school child with a disability before funds under Part B of the Act are used to pay the excess costs of providing special education and related services.</t>
  </si>
  <si>
    <t>Section 602(8) of the Act and § 300.16 require the LEA to compute the minimum average amount separately for children with disabilities in its elementary schools and for children with disabilities in its secondary schools. LEAs may not compute the minimum average amount it must spend on the education of children with disabilities based on a combination of the enrollments in its elementary schools and secondary schools.</t>
  </si>
  <si>
    <t>The following example shows how to compute the minimum average amount an LEA must spend for the education of each of its elementary school children with disabilities under section 602(3) of the Act before it may use funds under Part B of the Act.</t>
  </si>
  <si>
    <t>a. First the LEA must determine the total amount of its expenditures for elementary school students from all sources - local, State, and Federal (including Part B) - in the preceding school year. Only capital outlay and debt services are excluded.</t>
  </si>
  <si>
    <t>Example: The following is an example of a computation for children with disabilities enrolled in an LEA's elementary schools. In this example, the LEA had an average elementary school enrollment for the preceding school year of 800 (including 100 children with disabilities). The LEA spent the following amounts last year for elementary school students (including its elementary school children with disabilities):</t>
  </si>
  <si>
    <t>(1)</t>
  </si>
  <si>
    <t>From State and local tax funds</t>
  </si>
  <si>
    <t>From Federal funds</t>
  </si>
  <si>
    <t>Of this total, $60,000 was for capital outlay and debt service relating to the education of elementary school students. This must be subtracted from total expenditures.</t>
  </si>
  <si>
    <t>Total Expenditures</t>
  </si>
  <si>
    <t>Less capital outlay and debt</t>
  </si>
  <si>
    <t>Total expenditures for elementary school students less capital outlay and debt</t>
  </si>
  <si>
    <t>b. Next, the LEA must subtract from the total expenditures amounts spent for:</t>
  </si>
  <si>
    <t>(1) IDEA, Part B allocation,</t>
  </si>
  <si>
    <t>(2) ESEA, Title I, Part A allocation,</t>
  </si>
  <si>
    <t>(3) ESEA, Title III, Parts A and B allocation,</t>
  </si>
  <si>
    <t>(4) State and local funds for children with disabilities, and</t>
  </si>
  <si>
    <t>(5) State or local funds for programs under ESEA, Title I, Part A, and Title III, Parts A and B.</t>
  </si>
  <si>
    <t>These are funds that the LEA actually spent, not funds received last year but carried over for the current school year.</t>
  </si>
  <si>
    <t>Example: The LEA spent the following amounts for elementary school students last year:</t>
  </si>
  <si>
    <t>From funds under IDEA, Part B allocation</t>
  </si>
  <si>
    <t>From funds under ESEA, Title I, Part A allocation</t>
  </si>
  <si>
    <t>(3)</t>
  </si>
  <si>
    <t>From funds under ESEA, Title III, Parts A and B allocation</t>
  </si>
  <si>
    <t>(4)</t>
  </si>
  <si>
    <t>From State funds and local funds for children with disabilities</t>
  </si>
  <si>
    <t>(5)</t>
  </si>
  <si>
    <t>From State and local funds for programs under ESEA, Title I, Part A, and Title III, Parts A and B</t>
  </si>
  <si>
    <t>Total expenditures less capital outlay and debt</t>
  </si>
  <si>
    <t>Other deductions</t>
  </si>
  <si>
    <t>c. Except as otherwise provided, the LEA next must determine the average annual per student expenditure for its elementary schools dividing the average number of students enrolled in the elementary schools of the agency during the preceding year (including its children with disabilities) into the amount computed under the above paragraph. The amount obtained through this computation is the minimum amount the LEA must spend (on the average) for the education of each of its elementary school children with disabilities. Funds under Part B of the Act may be used only for costs over and above this minimum.</t>
  </si>
  <si>
    <t>Amount from Step b</t>
  </si>
  <si>
    <t>Average number of students enrolled</t>
  </si>
  <si>
    <t>$5,890,000/800 Average annual per student expenditure</t>
  </si>
  <si>
    <t>d. Except as otherwise provided, to determine the total minimum amount of funds the LEA must spend for the education of its elementary school children with disabilities in the LEA (not including capital outlay and debt service), the LEA must multiply the number of elementary school children with disabilities in the LEA times the average annual per student expenditure obtained in paragraph c above. Funds under Part B of the Act can only be used for excess costs over and above this minimum.</t>
  </si>
  <si>
    <t>Number of children with disabilities in the LEA's elementary schools</t>
  </si>
  <si>
    <t>Average annual per student expenditure</t>
  </si>
  <si>
    <t>$7,362 × 100</t>
  </si>
  <si>
    <t>It is the policy of the State Board of Education and a priority of the Oregon Department of Education that there will be no discrimination or harassment on the grounds of race, color, religion, sex, marital status, sexual orientation, national origin, age or disability in any educational programs, activities or employment. Persons having questions about equal opportunity and nondiscrimination should contact the Deputy Superintendent of Public Instruction at the Oregon Department of Education, 255 Capitol Street NE, Salem, Oregon 97310; phone 503-947-5740; or fax 503-378-4772.</t>
  </si>
  <si>
    <t>IntGrade</t>
  </si>
  <si>
    <t>Districts</t>
  </si>
  <si>
    <t>ID</t>
  </si>
  <si>
    <t>Audit Fiscal Year:</t>
  </si>
  <si>
    <t>2024-25</t>
  </si>
  <si>
    <t>Adel SD 21</t>
  </si>
  <si>
    <t>Report Year</t>
  </si>
  <si>
    <t>2025-26</t>
  </si>
  <si>
    <t>Adrian SD 61</t>
  </si>
  <si>
    <t>Collection ID:</t>
  </si>
  <si>
    <t>Alsea SD 7J</t>
  </si>
  <si>
    <t>Due Date:</t>
  </si>
  <si>
    <t>Amity SD 4J</t>
  </si>
  <si>
    <t>Annex SD 29</t>
  </si>
  <si>
    <t>Arlington SD 3</t>
  </si>
  <si>
    <t>Arock SD 81</t>
  </si>
  <si>
    <t>Ashland SD 5</t>
  </si>
  <si>
    <t>Ashwood SD 8</t>
  </si>
  <si>
    <t>Astoria SD 1</t>
  </si>
  <si>
    <t>Athena-Weston SD 29RJ</t>
  </si>
  <si>
    <t>Baker SD 5J</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</si>
  <si>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</si>
  <si>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</si>
  <si>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</si>
  <si>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</si>
  <si>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</si>
  <si>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</si>
  <si>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</si>
  <si>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</si>
  <si>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</si>
  <si>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</si>
  <si>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</si>
  <si>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</si>
  <si>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</si>
  <si>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</si>
  <si>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</si>
  <si>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</si>
  <si>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</si>
  <si>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</si>
  <si>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</si>
  <si>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</si>
  <si>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</si>
  <si>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</si>
  <si>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</si>
  <si>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</si>
  <si>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</si>
  <si>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</si>
  <si>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</si>
  <si>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</si>
  <si>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</si>
  <si>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</si>
  <si>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</si>
  <si>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</si>
  <si>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</si>
  <si>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</si>
  <si>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</si>
  <si>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</si>
  <si>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</si>
  <si>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</si>
  <si>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</si>
  <si>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</si>
  <si>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</si>
  <si>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</si>
  <si>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</si>
  <si>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</si>
  <si>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</si>
  <si>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</si>
  <si>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</si>
  <si>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</si>
  <si>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</si>
  <si>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</si>
  <si>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</si>
  <si>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</si>
  <si>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</si>
  <si>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</si>
  <si>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</si>
  <si>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</si>
  <si>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</si>
  <si>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</si>
  <si>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</si>
  <si>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</si>
  <si>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</si>
  <si>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</si>
  <si>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</si>
  <si>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</si>
  <si>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</si>
  <si>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</si>
  <si>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</si>
  <si>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</si>
  <si>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</si>
  <si>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</si>
  <si>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</si>
  <si>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</si>
  <si>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</si>
  <si>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</si>
  <si>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</si>
  <si>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</si>
  <si>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</si>
  <si>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</si>
  <si>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</si>
  <si>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</si>
  <si>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</si>
  <si>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</si>
  <si>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</si>
  <si>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</si>
  <si>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</si>
  <si>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</si>
  <si>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</si>
  <si>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</si>
  <si>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</si>
  <si>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</si>
  <si>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Malheur County SD 51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</si>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</sst>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409]mmmm\ d\,\ yyyy;@"/>
    <numFmt numFmtId="166" formatCode="#,##0\ "/>
  </numFmts>
  <fonts count="43" x14ac:knownFonts="1">
    <font>
      <sz val="11"/>
      <name val="Calibri"/>
      <family val="2"/>
      <scheme val="minor"/>
    </font>
    <font>
      <sz val="10"/>
      <name val="Arial"/>
      <family val="2"/>
    </font>
    <font>
      <sz val="8"/>
      <name val="Arial"/>
      <family val="2"/>
    </font>
    <font>
      <sz val="8"/>
      <color indexed="81"/>
      <name val="Tahoma"/>
      <family val="2"/>
    </font>
    <font>
      <u/>
      <sz val="10"/>
      <color theme="10"/>
      <name val="Arial"/>
      <family val="2"/>
    </font>
    <font>
      <sz val="10"/>
      <name val="Calibri"/>
      <family val="2"/>
      <scheme val="minor"/>
    </font>
    <font>
      <b/>
      <sz val="10"/>
      <name val="Calibri"/>
      <family val="2"/>
      <scheme val="minor"/>
    </font>
    <font>
      <sz val="12"/>
      <name val="Calibri"/>
      <family val="2"/>
      <scheme val="minor"/>
    </font>
    <font>
      <sz val="10"/>
      <color rgb="FF3F3F76"/>
      <name val="Calibri"/>
      <family val="2"/>
      <scheme val="minor"/>
    </font>
    <font>
      <b/>
      <sz val="15"/>
      <name val="Calibri"/>
      <family val="2"/>
      <scheme val="minor"/>
    </font>
    <font>
      <b/>
      <sz val="13"/>
      <name val="Calibri"/>
      <family val="2"/>
      <scheme val="minor"/>
    </font>
    <font>
      <sz val="18"/>
      <color theme="3"/>
      <name val="Cambria"/>
      <family val="2"/>
      <scheme val="major"/>
    </font>
    <font>
      <b/>
      <sz val="11"/>
      <color rgb="FFFA7D00"/>
      <name val="Calibri"/>
      <family val="2"/>
      <scheme val="minor"/>
    </font>
    <font>
      <i/>
      <sz val="11"/>
      <color rgb="FF7F7F7F"/>
      <name val="Calibri"/>
      <family val="2"/>
      <scheme val="minor"/>
    </font>
    <font>
      <sz val="11"/>
      <name val="Calibri"/>
      <family val="2"/>
      <scheme val="minor"/>
    </font>
    <font>
      <b/>
      <sz val="12"/>
      <name val="Calibri"/>
      <family val="2"/>
      <scheme val="minor"/>
    </font>
    <font>
      <b/>
      <i/>
      <sz val="12"/>
      <name val="Calibri"/>
      <family val="2"/>
      <scheme val="minor"/>
    </font>
    <font>
      <b/>
      <sz val="18"/>
      <name val="Calibri"/>
      <family val="2"/>
      <scheme val="minor"/>
    </font>
    <font>
      <sz val="18"/>
      <name val="Calibri"/>
      <family val="2"/>
      <scheme val="minor"/>
    </font>
    <font>
      <sz val="18"/>
      <name val="Calibri"/>
      <family val="2"/>
    </font>
    <font>
      <b/>
      <u/>
      <sz val="12"/>
      <color rgb="FFFF0000"/>
      <name val="Calibri"/>
      <family val="2"/>
      <scheme val="minor"/>
    </font>
    <font>
      <b/>
      <u/>
      <sz val="12"/>
      <name val="Calibri"/>
      <family val="2"/>
      <scheme val="minor"/>
    </font>
    <font>
      <sz val="12"/>
      <color theme="0"/>
      <name val="Calibri"/>
      <family val="2"/>
      <scheme val="minor"/>
    </font>
    <font>
      <b/>
      <sz val="12"/>
      <color rgb="FFFF0000"/>
      <name val="Calibri"/>
      <family val="2"/>
      <scheme val="minor"/>
    </font>
    <font>
      <i/>
      <sz val="12"/>
      <name val="Calibri"/>
      <family val="2"/>
      <scheme val="minor"/>
    </font>
    <font>
      <i/>
      <sz val="12"/>
      <color indexed="10"/>
      <name val="Calibri"/>
      <family val="2"/>
      <scheme val="minor"/>
    </font>
    <font>
      <i/>
      <u/>
      <sz val="12"/>
      <name val="Calibri"/>
      <family val="2"/>
      <scheme val="minor"/>
    </font>
    <font>
      <b/>
      <i/>
      <u/>
      <sz val="12"/>
      <name val="Calibri"/>
      <family val="2"/>
      <scheme val="minor"/>
    </font>
    <font>
      <sz val="12"/>
      <color theme="1"/>
      <name val="Calibri"/>
      <family val="2"/>
      <scheme val="minor"/>
    </font>
    <font>
      <i/>
      <sz val="12"/>
      <color theme="1"/>
      <name val="Calibri"/>
      <family val="2"/>
      <scheme val="minor"/>
    </font>
    <font>
      <b/>
      <sz val="10"/>
      <color theme="0"/>
      <name val="Calibri"/>
      <family val="2"/>
      <scheme val="minor"/>
    </font>
    <font>
      <sz val="12"/>
      <color indexed="81"/>
      <name val="Calibri"/>
      <family val="2"/>
      <scheme val="minor"/>
    </font>
    <font>
      <u/>
      <sz val="12"/>
      <color rgb="FF1B75BC"/>
      <name val="Calibri"/>
      <family val="2"/>
      <scheme val="minor"/>
    </font>
    <font>
      <sz val="18"/>
      <color rgb="FF1B75BC"/>
      <name val="Calibri"/>
      <family val="2"/>
      <scheme val="minor"/>
    </font>
    <font>
      <b/>
      <sz val="12"/>
      <color rgb="FF9F2065"/>
      <name val="Calibri"/>
      <family val="2"/>
      <scheme val="minor"/>
    </font>
    <font>
      <i/>
      <sz val="12"/>
      <color rgb="FF9F2065"/>
      <name val="Calibri"/>
      <family val="2"/>
      <scheme val="minor"/>
    </font>
    <font>
      <b/>
      <sz val="18"/>
      <color rgb="FF1B75BC"/>
      <name val="Calibri"/>
      <family val="2"/>
      <scheme val="minor"/>
    </font>
    <font>
      <sz val="12"/>
      <name val="Calibri"/>
      <family val="2"/>
    </font>
    <font>
      <sz val="12"/>
      <color rgb="FF1B75BC"/>
      <name val="Calibri"/>
      <family val="2"/>
      <scheme val="minor"/>
    </font>
    <font>
      <b/>
      <sz val="12"/>
      <color rgb="FF1B75BC"/>
      <name val="Calibri"/>
      <family val="2"/>
      <scheme val="minor"/>
    </font>
    <font>
      <b/>
      <sz val="12"/>
      <color theme="1"/>
      <name val="Calibri"/>
      <family val="2"/>
      <scheme val="minor"/>
    </font>
    <font>
      <b/>
      <i/>
      <sz val="12"/>
      <color theme="1"/>
      <name val="Calibri"/>
      <family val="2"/>
      <scheme val="minor"/>
    </font>
    <font>
      <b/>
      <sz val="10"/>
      <color theme="2" tint="-0.499984740745262"/>
      <name val="Calibri"/>
      <family val="2"/>
      <scheme val="minor"/>
    </font>
  </fonts>
  <fills count="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2F2F2"/>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top/>
      <bottom style="thick">
        <color theme="4"/>
      </bottom>
      <diagonal/>
    </border>
    <border>
      <left/>
      <right/>
      <top/>
      <bottom style="thick">
        <color theme="4" tint="0.499984740745262"/>
      </bottom>
      <diagonal/>
    </border>
    <border>
      <left/>
      <right/>
      <top/>
      <bottom style="thin">
        <color rgb="FF1B75BC"/>
      </bottom>
      <diagonal/>
    </border>
    <border>
      <left/>
      <right/>
      <top style="thin">
        <color rgb="FF1B75BC"/>
      </top>
      <bottom style="thin">
        <color rgb="FF1B75BC"/>
      </bottom>
      <diagonal/>
    </border>
    <border>
      <left/>
      <right/>
      <top/>
      <bottom style="thin">
        <color theme="1"/>
      </bottom>
      <diagonal/>
    </border>
    <border>
      <left/>
      <right style="thin">
        <color theme="1"/>
      </right>
      <top/>
      <bottom/>
      <diagonal/>
    </border>
    <border>
      <left style="thin">
        <color theme="1"/>
      </left>
      <right style="thin">
        <color theme="1"/>
      </right>
      <top style="thin">
        <color theme="1"/>
      </top>
      <bottom style="thin">
        <color theme="1"/>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8" fillId="4" borderId="17" applyNumberFormat="0" applyAlignment="0" applyProtection="0"/>
    <xf numFmtId="0" fontId="9" fillId="0" borderId="21" applyNumberFormat="0" applyFill="0" applyAlignment="0" applyProtection="0"/>
    <xf numFmtId="0" fontId="10" fillId="0" borderId="22" applyNumberFormat="0" applyFill="0" applyAlignment="0" applyProtection="0"/>
    <xf numFmtId="0" fontId="11" fillId="0" borderId="0" applyNumberFormat="0" applyFill="0" applyBorder="0" applyAlignment="0" applyProtection="0"/>
    <xf numFmtId="0" fontId="12" fillId="8" borderId="17" applyNumberFormat="0" applyAlignment="0" applyProtection="0"/>
    <xf numFmtId="0" fontId="13" fillId="0" borderId="0" applyNumberFormat="0" applyFill="0" applyBorder="0" applyAlignment="0" applyProtection="0"/>
  </cellStyleXfs>
  <cellXfs count="289">
    <xf numFmtId="0" fontId="0" fillId="0" borderId="0" xfId="0"/>
    <xf numFmtId="0" fontId="5" fillId="0" borderId="0" xfId="0" applyFont="1"/>
    <xf numFmtId="0" fontId="7" fillId="0" borderId="0" xfId="0" applyFont="1"/>
    <xf numFmtId="164" fontId="5" fillId="0" borderId="0" xfId="1" applyNumberFormat="1" applyFont="1" applyProtection="1"/>
    <xf numFmtId="41" fontId="5" fillId="0" borderId="0" xfId="0" applyNumberFormat="1" applyFont="1" applyAlignment="1">
      <alignment horizontal="center" vertical="center"/>
    </xf>
    <xf numFmtId="0" fontId="0" fillId="0" borderId="0" xfId="0" applyAlignment="1">
      <alignment wrapText="1"/>
    </xf>
    <xf numFmtId="0" fontId="6" fillId="7" borderId="0" xfId="0" applyFont="1" applyFill="1" applyAlignment="1">
      <alignment horizontal="center"/>
    </xf>
    <xf numFmtId="0" fontId="0" fillId="0" borderId="0" xfId="0" applyAlignment="1">
      <alignment horizontal="left" vertical="top" wrapText="1" indent="1"/>
    </xf>
    <xf numFmtId="14" fontId="0" fillId="0" borderId="0" xfId="0" applyNumberFormat="1"/>
    <xf numFmtId="0" fontId="0" fillId="0" borderId="0" xfId="0" applyAlignment="1">
      <alignment horizontal="left" vertical="top" wrapText="1" indent="3"/>
    </xf>
    <xf numFmtId="0" fontId="6" fillId="7" borderId="1" xfId="0" applyFont="1" applyFill="1" applyBorder="1"/>
    <xf numFmtId="0" fontId="14" fillId="0" borderId="0" xfId="0" applyFont="1"/>
    <xf numFmtId="0" fontId="7" fillId="0" borderId="0" xfId="0" applyFont="1" applyAlignment="1">
      <alignment wrapText="1"/>
    </xf>
    <xf numFmtId="0" fontId="7" fillId="0" borderId="0" xfId="0" applyFont="1" applyAlignment="1">
      <alignment vertical="center"/>
    </xf>
    <xf numFmtId="0" fontId="7" fillId="0" borderId="0" xfId="0" applyFont="1" applyAlignment="1">
      <alignment vertical="center" wrapText="1"/>
    </xf>
    <xf numFmtId="0" fontId="18"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quotePrefix="1" applyFont="1" applyAlignment="1">
      <alignment horizontal="left" vertical="center" wrapText="1"/>
    </xf>
    <xf numFmtId="0" fontId="7" fillId="0" borderId="8" xfId="0" quotePrefix="1" applyFont="1" applyBorder="1" applyAlignment="1">
      <alignment horizontal="left" vertical="center" wrapText="1"/>
    </xf>
    <xf numFmtId="0" fontId="7" fillId="0" borderId="16" xfId="0" applyFont="1" applyBorder="1" applyAlignment="1">
      <alignment horizontal="left" vertical="center"/>
    </xf>
    <xf numFmtId="0" fontId="7" fillId="0" borderId="12" xfId="0" quotePrefix="1" applyFont="1" applyBorder="1" applyAlignment="1">
      <alignment horizontal="left" vertical="center" wrapText="1"/>
    </xf>
    <xf numFmtId="0" fontId="7" fillId="0" borderId="18" xfId="0" applyFont="1" applyBorder="1" applyAlignment="1">
      <alignment horizontal="left" vertical="center"/>
    </xf>
    <xf numFmtId="0" fontId="7" fillId="0" borderId="12" xfId="0" quotePrefix="1" applyFont="1" applyBorder="1" applyAlignment="1">
      <alignment horizontal="left" vertical="center"/>
    </xf>
    <xf numFmtId="0" fontId="7" fillId="0" borderId="18" xfId="0" applyFont="1" applyBorder="1" applyAlignment="1">
      <alignment horizontal="left" vertical="center" wrapText="1"/>
    </xf>
    <xf numFmtId="0" fontId="7" fillId="0" borderId="12" xfId="0" applyFont="1" applyBorder="1" applyAlignment="1">
      <alignment horizontal="left" vertical="center"/>
    </xf>
    <xf numFmtId="0" fontId="7" fillId="0" borderId="6" xfId="0" applyFont="1" applyBorder="1" applyAlignment="1">
      <alignment horizontal="left" vertical="center"/>
    </xf>
    <xf numFmtId="0" fontId="7" fillId="0" borderId="14" xfId="0" applyFont="1" applyBorder="1" applyAlignment="1">
      <alignment horizontal="left" vertical="center"/>
    </xf>
    <xf numFmtId="0" fontId="7" fillId="0" borderId="6" xfId="0" quotePrefix="1" applyFont="1" applyBorder="1" applyAlignment="1">
      <alignment horizontal="left" vertical="center"/>
    </xf>
    <xf numFmtId="0" fontId="7" fillId="0" borderId="14" xfId="0" applyFont="1" applyBorder="1" applyAlignment="1">
      <alignment horizontal="left" vertical="center" wrapText="1"/>
    </xf>
    <xf numFmtId="0" fontId="18" fillId="0" borderId="0" xfId="0" applyFont="1" applyAlignment="1">
      <alignment vertical="center"/>
    </xf>
    <xf numFmtId="0" fontId="18" fillId="0" borderId="0" xfId="0" applyFont="1" applyAlignment="1">
      <alignment horizontal="left" vertical="center"/>
    </xf>
    <xf numFmtId="6" fontId="7" fillId="0" borderId="0" xfId="0" applyNumberFormat="1" applyFont="1" applyAlignment="1">
      <alignment horizontal="left" vertical="center"/>
    </xf>
    <xf numFmtId="38" fontId="7" fillId="0" borderId="0" xfId="0" applyNumberFormat="1" applyFont="1" applyAlignment="1">
      <alignment horizontal="left" vertical="center"/>
    </xf>
    <xf numFmtId="166" fontId="7" fillId="0" borderId="0" xfId="0" applyNumberFormat="1" applyFont="1" applyAlignment="1">
      <alignment horizontal="left" vertical="center"/>
    </xf>
    <xf numFmtId="6" fontId="7" fillId="0" borderId="4" xfId="0" applyNumberFormat="1" applyFont="1" applyBorder="1" applyAlignment="1">
      <alignment horizontal="left" vertical="center"/>
    </xf>
    <xf numFmtId="38" fontId="7" fillId="0" borderId="13" xfId="0" applyNumberFormat="1" applyFont="1" applyBorder="1" applyAlignment="1">
      <alignment horizontal="left" vertical="center"/>
    </xf>
    <xf numFmtId="166" fontId="7" fillId="0" borderId="13" xfId="0" applyNumberFormat="1" applyFont="1" applyBorder="1" applyAlignment="1">
      <alignment horizontal="left" vertical="center"/>
    </xf>
    <xf numFmtId="6" fontId="7" fillId="0" borderId="2" xfId="0" applyNumberFormat="1" applyFont="1" applyBorder="1" applyAlignment="1">
      <alignment horizontal="left" vertical="center"/>
    </xf>
    <xf numFmtId="38" fontId="7" fillId="0" borderId="4" xfId="0" applyNumberFormat="1" applyFont="1" applyBorder="1" applyAlignment="1">
      <alignment horizontal="left" vertical="center"/>
    </xf>
    <xf numFmtId="6" fontId="7" fillId="0" borderId="13" xfId="0" applyNumberFormat="1" applyFont="1" applyBorder="1" applyAlignment="1">
      <alignment horizontal="left" vertical="center"/>
    </xf>
    <xf numFmtId="0" fontId="7" fillId="0" borderId="13" xfId="0" applyFont="1" applyBorder="1" applyAlignment="1">
      <alignment horizontal="left" vertical="center"/>
    </xf>
    <xf numFmtId="0" fontId="19" fillId="0" borderId="0" xfId="0" applyFont="1" applyAlignment="1">
      <alignment horizontal="left"/>
    </xf>
    <xf numFmtId="0" fontId="7" fillId="5" borderId="0" xfId="0" applyFont="1" applyFill="1"/>
    <xf numFmtId="0" fontId="7" fillId="0" borderId="0" xfId="0" applyFont="1" applyAlignment="1">
      <alignment horizontal="center"/>
    </xf>
    <xf numFmtId="41" fontId="7" fillId="0" borderId="0" xfId="2" applyNumberFormat="1" applyFont="1" applyBorder="1" applyProtection="1"/>
    <xf numFmtId="41" fontId="7" fillId="3" borderId="0" xfId="2" applyNumberFormat="1" applyFont="1" applyFill="1" applyBorder="1" applyProtection="1"/>
    <xf numFmtId="41" fontId="7" fillId="3" borderId="0" xfId="2" applyNumberFormat="1" applyFont="1" applyFill="1" applyBorder="1" applyAlignment="1" applyProtection="1"/>
    <xf numFmtId="41" fontId="7" fillId="0" borderId="0" xfId="0" applyNumberFormat="1" applyFont="1"/>
    <xf numFmtId="41" fontId="7" fillId="3" borderId="0" xfId="0" applyNumberFormat="1" applyFont="1" applyFill="1"/>
    <xf numFmtId="41" fontId="7" fillId="3" borderId="0" xfId="0" applyNumberFormat="1" applyFont="1" applyFill="1" applyAlignment="1">
      <alignment horizontal="right"/>
    </xf>
    <xf numFmtId="41" fontId="7" fillId="0" borderId="0" xfId="2" applyNumberFormat="1" applyFont="1" applyFill="1" applyBorder="1" applyProtection="1"/>
    <xf numFmtId="41" fontId="7" fillId="0" borderId="0" xfId="2" applyNumberFormat="1" applyFont="1" applyBorder="1" applyAlignment="1" applyProtection="1">
      <alignment vertical="center"/>
    </xf>
    <xf numFmtId="0" fontId="7" fillId="6" borderId="0" xfId="0" applyFont="1" applyFill="1"/>
    <xf numFmtId="41" fontId="7" fillId="6" borderId="0" xfId="0" applyNumberFormat="1" applyFont="1" applyFill="1"/>
    <xf numFmtId="0" fontId="15" fillId="5" borderId="0" xfId="0" applyFont="1" applyFill="1"/>
    <xf numFmtId="0" fontId="15" fillId="5" borderId="0" xfId="0" applyFont="1" applyFill="1" applyAlignment="1" applyProtection="1">
      <alignment horizontal="left"/>
      <protection locked="0"/>
    </xf>
    <xf numFmtId="165" fontId="15" fillId="5" borderId="0" xfId="0" applyNumberFormat="1" applyFont="1" applyFill="1" applyAlignment="1" applyProtection="1">
      <alignment horizontal="left"/>
      <protection locked="0"/>
    </xf>
    <xf numFmtId="0" fontId="15" fillId="6" borderId="0" xfId="0" applyFont="1" applyFill="1"/>
    <xf numFmtId="0" fontId="15" fillId="6" borderId="0" xfId="0" applyFont="1" applyFill="1" applyAlignment="1" applyProtection="1">
      <alignment horizontal="left"/>
      <protection locked="0"/>
    </xf>
    <xf numFmtId="0" fontId="5" fillId="0" borderId="0" xfId="0" applyFont="1" applyAlignment="1">
      <alignment vertical="center"/>
    </xf>
    <xf numFmtId="10" fontId="5" fillId="0" borderId="0" xfId="3" applyNumberFormat="1" applyFont="1" applyBorder="1" applyAlignment="1" applyProtection="1">
      <alignment vertical="center"/>
    </xf>
    <xf numFmtId="0" fontId="7" fillId="0" borderId="0" xfId="0" quotePrefix="1" applyFont="1" applyAlignment="1">
      <alignment vertical="center"/>
    </xf>
    <xf numFmtId="0" fontId="16" fillId="2" borderId="13" xfId="0" applyFont="1" applyFill="1" applyBorder="1" applyAlignment="1">
      <alignment vertical="center"/>
    </xf>
    <xf numFmtId="0" fontId="15" fillId="5" borderId="0" xfId="0" applyFont="1" applyFill="1" applyAlignment="1">
      <alignment horizontal="center" vertical="center"/>
    </xf>
    <xf numFmtId="0" fontId="15" fillId="0" borderId="0" xfId="0" applyFont="1" applyAlignment="1">
      <alignment horizontal="left" vertical="center"/>
    </xf>
    <xf numFmtId="0" fontId="15" fillId="6" borderId="0" xfId="0" applyFont="1" applyFill="1" applyAlignment="1">
      <alignment horizontal="center" vertical="center"/>
    </xf>
    <xf numFmtId="0" fontId="22" fillId="0" borderId="0" xfId="0" applyFont="1" applyAlignment="1">
      <alignment vertical="center"/>
    </xf>
    <xf numFmtId="0" fontId="16" fillId="2" borderId="1" xfId="0" applyFont="1" applyFill="1" applyBorder="1" applyAlignment="1">
      <alignment vertical="center"/>
    </xf>
    <xf numFmtId="0" fontId="15" fillId="0" borderId="0" xfId="0" applyFont="1" applyAlignment="1">
      <alignment horizontal="center" vertical="center"/>
    </xf>
    <xf numFmtId="0" fontId="23" fillId="0" borderId="0" xfId="0" applyFont="1" applyAlignment="1">
      <alignment vertical="center"/>
    </xf>
    <xf numFmtId="0" fontId="15" fillId="0" borderId="1" xfId="0" applyFont="1" applyBorder="1" applyAlignment="1">
      <alignment vertical="center"/>
    </xf>
    <xf numFmtId="0" fontId="15" fillId="5" borderId="1" xfId="0" applyFont="1" applyFill="1" applyBorder="1" applyAlignment="1">
      <alignment horizontal="center" vertical="center"/>
    </xf>
    <xf numFmtId="0" fontId="15" fillId="0" borderId="1" xfId="0" applyFont="1" applyBorder="1" applyAlignment="1">
      <alignment horizontal="center" vertical="center"/>
    </xf>
    <xf numFmtId="0" fontId="15" fillId="6" borderId="1" xfId="0" applyFont="1" applyFill="1" applyBorder="1" applyAlignment="1">
      <alignment horizontal="center" vertical="center"/>
    </xf>
    <xf numFmtId="41" fontId="7" fillId="0" borderId="0" xfId="2" applyNumberFormat="1" applyFont="1" applyAlignment="1" applyProtection="1">
      <alignment vertical="center"/>
    </xf>
    <xf numFmtId="41" fontId="7" fillId="0" borderId="0" xfId="0" applyNumberFormat="1" applyFont="1" applyAlignment="1">
      <alignment vertical="center"/>
    </xf>
    <xf numFmtId="41" fontId="7" fillId="0" borderId="1" xfId="1" applyNumberFormat="1" applyFont="1" applyBorder="1" applyAlignment="1" applyProtection="1">
      <alignment vertical="center"/>
    </xf>
    <xf numFmtId="41" fontId="7" fillId="0" borderId="0" xfId="1" applyNumberFormat="1" applyFont="1" applyAlignment="1" applyProtection="1">
      <alignment vertical="center"/>
    </xf>
    <xf numFmtId="41" fontId="7" fillId="0" borderId="10" xfId="1" applyNumberFormat="1" applyFont="1" applyBorder="1" applyAlignment="1" applyProtection="1">
      <alignment vertical="center"/>
    </xf>
    <xf numFmtId="41" fontId="7" fillId="0" borderId="9" xfId="1" applyNumberFormat="1" applyFont="1" applyBorder="1" applyAlignment="1" applyProtection="1">
      <alignment vertical="center"/>
    </xf>
    <xf numFmtId="41" fontId="7" fillId="0" borderId="0" xfId="1" applyNumberFormat="1" applyFont="1" applyBorder="1" applyAlignment="1" applyProtection="1">
      <alignment vertical="center"/>
    </xf>
    <xf numFmtId="41" fontId="7" fillId="0" borderId="18" xfId="1" applyNumberFormat="1" applyFont="1" applyFill="1" applyBorder="1" applyAlignment="1" applyProtection="1">
      <alignment vertical="center"/>
    </xf>
    <xf numFmtId="10" fontId="7" fillId="0" borderId="0" xfId="3" applyNumberFormat="1" applyFont="1" applyAlignment="1" applyProtection="1">
      <alignment vertical="center"/>
    </xf>
    <xf numFmtId="10" fontId="7" fillId="0" borderId="0" xfId="3" applyNumberFormat="1" applyFont="1" applyBorder="1" applyAlignment="1" applyProtection="1">
      <alignment vertical="center"/>
    </xf>
    <xf numFmtId="41" fontId="15" fillId="0" borderId="9" xfId="2" applyNumberFormat="1" applyFont="1" applyBorder="1" applyAlignment="1" applyProtection="1">
      <alignment vertical="center"/>
    </xf>
    <xf numFmtId="0" fontId="17" fillId="7" borderId="0" xfId="0" applyFont="1" applyFill="1" applyAlignment="1">
      <alignment horizontal="centerContinuous" vertical="center"/>
    </xf>
    <xf numFmtId="0" fontId="17" fillId="7" borderId="0" xfId="0" applyFont="1" applyFill="1" applyAlignment="1">
      <alignment horizontal="centerContinuous"/>
    </xf>
    <xf numFmtId="0" fontId="16" fillId="2" borderId="13" xfId="0" applyFont="1" applyFill="1" applyBorder="1"/>
    <xf numFmtId="0" fontId="16" fillId="2" borderId="11" xfId="0" applyFont="1" applyFill="1" applyBorder="1"/>
    <xf numFmtId="0" fontId="16" fillId="2" borderId="12" xfId="0" applyFont="1" applyFill="1" applyBorder="1"/>
    <xf numFmtId="0" fontId="15" fillId="0" borderId="11" xfId="0" applyFont="1" applyBorder="1"/>
    <xf numFmtId="0" fontId="16" fillId="0" borderId="11" xfId="0" applyFont="1" applyBorder="1" applyAlignment="1">
      <alignment wrapText="1"/>
    </xf>
    <xf numFmtId="0" fontId="7" fillId="0" borderId="11" xfId="0" applyFont="1" applyBorder="1"/>
    <xf numFmtId="0" fontId="15" fillId="0" borderId="11" xfId="0" applyFont="1" applyBorder="1" applyAlignment="1">
      <alignment horizontal="center"/>
    </xf>
    <xf numFmtId="0" fontId="15" fillId="0" borderId="0" xfId="0" applyFont="1" applyAlignment="1">
      <alignment horizontal="center"/>
    </xf>
    <xf numFmtId="0" fontId="15" fillId="0" borderId="0" xfId="0" applyFont="1"/>
    <xf numFmtId="0" fontId="22" fillId="0" borderId="0" xfId="0" applyFont="1"/>
    <xf numFmtId="164" fontId="7" fillId="0" borderId="0" xfId="1" applyNumberFormat="1" applyFont="1" applyProtection="1"/>
    <xf numFmtId="164" fontId="7" fillId="0" borderId="0" xfId="0" applyNumberFormat="1" applyFont="1"/>
    <xf numFmtId="0" fontId="7" fillId="0" borderId="3" xfId="0" applyFont="1" applyBorder="1"/>
    <xf numFmtId="0" fontId="16" fillId="2" borderId="2" xfId="0" applyFont="1" applyFill="1" applyBorder="1"/>
    <xf numFmtId="0" fontId="7" fillId="2" borderId="5" xfId="0" applyFont="1" applyFill="1" applyBorder="1"/>
    <xf numFmtId="0" fontId="7" fillId="2" borderId="6" xfId="0" applyFont="1" applyFill="1" applyBorder="1"/>
    <xf numFmtId="0" fontId="7" fillId="2" borderId="1" xfId="0" applyFont="1" applyFill="1" applyBorder="1"/>
    <xf numFmtId="0" fontId="7" fillId="2" borderId="8" xfId="0" applyFont="1" applyFill="1" applyBorder="1"/>
    <xf numFmtId="0" fontId="15" fillId="2" borderId="0" xfId="0" applyFont="1" applyFill="1" applyAlignment="1">
      <alignment horizontal="left"/>
    </xf>
    <xf numFmtId="0" fontId="24" fillId="2" borderId="15" xfId="0" applyFont="1" applyFill="1" applyBorder="1" applyAlignment="1">
      <alignment vertical="center" textRotation="90"/>
    </xf>
    <xf numFmtId="0" fontId="24" fillId="2" borderId="16" xfId="0" applyFont="1" applyFill="1" applyBorder="1" applyAlignment="1">
      <alignment vertical="center" textRotation="90"/>
    </xf>
    <xf numFmtId="0" fontId="7" fillId="0" borderId="4" xfId="0" applyFont="1" applyBorder="1"/>
    <xf numFmtId="0" fontId="7" fillId="0" borderId="1" xfId="0" applyFont="1" applyBorder="1"/>
    <xf numFmtId="0" fontId="24" fillId="2" borderId="14" xfId="0" applyFont="1" applyFill="1" applyBorder="1" applyAlignment="1">
      <alignment vertical="center" textRotation="90"/>
    </xf>
    <xf numFmtId="0" fontId="26" fillId="0" borderId="13" xfId="0" applyFont="1" applyBorder="1"/>
    <xf numFmtId="0" fontId="24" fillId="2" borderId="15" xfId="0" applyFont="1" applyFill="1" applyBorder="1" applyAlignment="1">
      <alignment vertical="center"/>
    </xf>
    <xf numFmtId="0" fontId="24" fillId="2" borderId="16" xfId="0" applyFont="1" applyFill="1" applyBorder="1" applyAlignment="1">
      <alignment vertical="center"/>
    </xf>
    <xf numFmtId="0" fontId="7" fillId="0" borderId="0" xfId="0" applyFont="1" applyAlignment="1">
      <alignment horizontal="left"/>
    </xf>
    <xf numFmtId="41" fontId="7" fillId="0" borderId="0" xfId="0" applyNumberFormat="1" applyFont="1" applyAlignment="1">
      <alignment horizontal="center" vertical="center"/>
    </xf>
    <xf numFmtId="0" fontId="6" fillId="7" borderId="0" xfId="0" applyFont="1" applyFill="1" applyAlignment="1">
      <alignment horizontal="centerContinuous" vertical="center"/>
    </xf>
    <xf numFmtId="0" fontId="6" fillId="7" borderId="0" xfId="0" applyFont="1" applyFill="1" applyAlignment="1">
      <alignment vertical="center"/>
    </xf>
    <xf numFmtId="0" fontId="5" fillId="7" borderId="0" xfId="0" applyFont="1" applyFill="1" applyAlignment="1">
      <alignment horizontal="centerContinuous" vertical="center"/>
    </xf>
    <xf numFmtId="164" fontId="5" fillId="7" borderId="0" xfId="1" applyNumberFormat="1" applyFont="1" applyFill="1" applyAlignment="1" applyProtection="1">
      <alignment horizontal="centerContinuous" vertical="center"/>
    </xf>
    <xf numFmtId="0" fontId="16" fillId="2" borderId="11" xfId="0" applyFont="1" applyFill="1" applyBorder="1" applyAlignment="1">
      <alignment vertical="center"/>
    </xf>
    <xf numFmtId="0" fontId="16" fillId="2" borderId="12" xfId="0" applyFont="1" applyFill="1" applyBorder="1" applyAlignment="1">
      <alignment vertical="center"/>
    </xf>
    <xf numFmtId="0" fontId="7" fillId="0" borderId="0" xfId="0" applyFont="1" applyAlignment="1">
      <alignment horizontal="center" vertical="center"/>
    </xf>
    <xf numFmtId="164" fontId="22" fillId="0" borderId="0" xfId="1" applyNumberFormat="1" applyFont="1" applyFill="1" applyAlignment="1" applyProtection="1">
      <alignment vertical="center"/>
    </xf>
    <xf numFmtId="0" fontId="7" fillId="0" borderId="1" xfId="0" applyFont="1" applyBorder="1" applyAlignment="1">
      <alignment vertical="center"/>
    </xf>
    <xf numFmtId="0" fontId="24" fillId="0" borderId="0" xfId="0" applyFont="1" applyAlignment="1">
      <alignment horizontal="left" vertical="center"/>
    </xf>
    <xf numFmtId="164" fontId="7" fillId="0" borderId="0" xfId="1" applyNumberFormat="1" applyFont="1" applyAlignment="1" applyProtection="1">
      <alignment vertical="center"/>
    </xf>
    <xf numFmtId="164" fontId="7" fillId="0" borderId="0" xfId="1" applyNumberFormat="1" applyFont="1" applyFill="1" applyAlignment="1" applyProtection="1">
      <alignment vertical="center"/>
    </xf>
    <xf numFmtId="0" fontId="15" fillId="0" borderId="0" xfId="0" applyFont="1" applyAlignment="1">
      <alignment vertical="center"/>
    </xf>
    <xf numFmtId="164" fontId="7" fillId="0" borderId="0" xfId="1" applyNumberFormat="1" applyFont="1" applyFill="1" applyBorder="1" applyAlignment="1" applyProtection="1">
      <alignment vertical="center"/>
    </xf>
    <xf numFmtId="0" fontId="16" fillId="0" borderId="0" xfId="0" applyFont="1" applyAlignment="1">
      <alignment horizontal="left" vertical="center"/>
    </xf>
    <xf numFmtId="0" fontId="7" fillId="0" borderId="9" xfId="0" applyFont="1" applyBorder="1" applyAlignment="1">
      <alignment vertical="center"/>
    </xf>
    <xf numFmtId="0" fontId="24" fillId="0" borderId="0" xfId="0" applyFont="1" applyAlignment="1">
      <alignment vertical="center"/>
    </xf>
    <xf numFmtId="164" fontId="7" fillId="0" borderId="0" xfId="1" applyNumberFormat="1" applyFont="1" applyFill="1" applyBorder="1" applyAlignment="1" applyProtection="1">
      <alignment horizontal="center" vertical="center"/>
    </xf>
    <xf numFmtId="164" fontId="7" fillId="0" borderId="0" xfId="1" applyNumberFormat="1" applyFont="1" applyBorder="1" applyAlignment="1" applyProtection="1">
      <alignment vertical="center"/>
    </xf>
    <xf numFmtId="0" fontId="16" fillId="0" borderId="0" xfId="0" applyFont="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5"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24" fillId="0" borderId="3" xfId="0" applyFont="1" applyBorder="1" applyAlignment="1">
      <alignment vertical="center"/>
    </xf>
    <xf numFmtId="0" fontId="7" fillId="0" borderId="4" xfId="0" applyFont="1" applyBorder="1" applyAlignment="1">
      <alignment vertical="center"/>
    </xf>
    <xf numFmtId="0" fontId="16" fillId="2" borderId="2" xfId="0" applyFont="1" applyFill="1" applyBorder="1" applyAlignment="1">
      <alignment vertical="center"/>
    </xf>
    <xf numFmtId="0" fontId="16" fillId="2" borderId="5" xfId="0" applyFont="1" applyFill="1" applyBorder="1" applyAlignment="1">
      <alignment vertical="center"/>
    </xf>
    <xf numFmtId="0" fontId="25" fillId="2" borderId="1" xfId="0" applyFont="1" applyFill="1" applyBorder="1" applyAlignment="1">
      <alignment vertical="center"/>
    </xf>
    <xf numFmtId="0" fontId="7" fillId="2" borderId="1" xfId="0" applyFont="1" applyFill="1"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164" fontId="5" fillId="0" borderId="0" xfId="1" applyNumberFormat="1" applyFont="1" applyFill="1" applyBorder="1" applyAlignment="1" applyProtection="1">
      <alignment horizontal="center" vertical="center"/>
    </xf>
    <xf numFmtId="164" fontId="5" fillId="0" borderId="0" xfId="1" applyNumberFormat="1" applyFont="1" applyBorder="1" applyAlignment="1" applyProtection="1">
      <alignment vertical="center"/>
    </xf>
    <xf numFmtId="164" fontId="5" fillId="0" borderId="0" xfId="1" applyNumberFormat="1" applyFont="1" applyAlignment="1" applyProtection="1">
      <alignment vertical="center"/>
    </xf>
    <xf numFmtId="0" fontId="14" fillId="0" borderId="0" xfId="0" applyFont="1" applyAlignment="1">
      <alignment vertical="top"/>
    </xf>
    <xf numFmtId="0" fontId="14"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top"/>
    </xf>
    <xf numFmtId="0" fontId="23" fillId="0" borderId="0" xfId="0" applyFont="1" applyAlignment="1">
      <alignment vertical="top" wrapText="1"/>
    </xf>
    <xf numFmtId="0" fontId="15" fillId="0" borderId="0" xfId="0" applyFont="1" applyAlignment="1">
      <alignment vertical="top" wrapText="1"/>
    </xf>
    <xf numFmtId="0" fontId="7" fillId="0" borderId="0" xfId="0" applyFont="1" applyAlignment="1">
      <alignment horizontal="left" vertical="top" wrapText="1" indent="1"/>
    </xf>
    <xf numFmtId="0" fontId="29" fillId="0" borderId="0" xfId="10" applyFont="1" applyAlignment="1">
      <alignment horizontal="left" vertical="top" wrapText="1" indent="2"/>
    </xf>
    <xf numFmtId="0" fontId="32" fillId="0" borderId="0" xfId="4" applyFont="1" applyAlignment="1">
      <alignment horizontal="center" vertical="center" wrapText="1"/>
    </xf>
    <xf numFmtId="0" fontId="33" fillId="0" borderId="0" xfId="8" applyFont="1" applyAlignment="1">
      <alignment horizontal="center" vertical="top"/>
    </xf>
    <xf numFmtId="0" fontId="34" fillId="0" borderId="0" xfId="0" applyFont="1" applyAlignment="1">
      <alignment vertical="top" wrapText="1"/>
    </xf>
    <xf numFmtId="0" fontId="17" fillId="0" borderId="23" xfId="7" applyFont="1" applyBorder="1" applyAlignment="1">
      <alignment vertical="top"/>
    </xf>
    <xf numFmtId="0" fontId="17" fillId="0" borderId="23" xfId="6" applyFont="1" applyBorder="1" applyAlignment="1">
      <alignment vertical="top"/>
    </xf>
    <xf numFmtId="0" fontId="17" fillId="0" borderId="24" xfId="7" applyFont="1" applyBorder="1" applyAlignment="1">
      <alignment vertical="top"/>
    </xf>
    <xf numFmtId="0" fontId="17" fillId="0" borderId="23" xfId="6" applyFont="1" applyBorder="1" applyAlignment="1">
      <alignment vertical="top" wrapText="1"/>
    </xf>
    <xf numFmtId="0" fontId="17" fillId="0" borderId="23" xfId="6" applyFont="1" applyBorder="1" applyAlignment="1">
      <alignment horizontal="center" vertical="top"/>
    </xf>
    <xf numFmtId="0" fontId="30" fillId="7" borderId="1" xfId="0" applyFont="1" applyFill="1" applyBorder="1"/>
    <xf numFmtId="0" fontId="35" fillId="2" borderId="1" xfId="0" applyFont="1" applyFill="1" applyBorder="1"/>
    <xf numFmtId="0" fontId="17" fillId="7" borderId="0" xfId="0" applyFont="1" applyFill="1" applyAlignment="1">
      <alignment horizontal="center" vertical="center"/>
    </xf>
    <xf numFmtId="0" fontId="5" fillId="7" borderId="0" xfId="0" applyFont="1" applyFill="1" applyAlignment="1">
      <alignment horizontal="center" vertical="center"/>
    </xf>
    <xf numFmtId="0" fontId="16" fillId="2" borderId="11" xfId="0" applyFont="1" applyFill="1" applyBorder="1" applyAlignment="1">
      <alignment horizontal="center" vertical="center"/>
    </xf>
    <xf numFmtId="0" fontId="22" fillId="0" borderId="0" xfId="0" applyFont="1" applyAlignment="1">
      <alignment horizontal="center" vertical="center"/>
    </xf>
    <xf numFmtId="0" fontId="37" fillId="0" borderId="0" xfId="0" applyFont="1" applyAlignment="1">
      <alignment horizontal="left" vertical="center" wrapText="1"/>
    </xf>
    <xf numFmtId="0" fontId="38" fillId="0" borderId="0" xfId="0" applyFont="1" applyAlignment="1">
      <alignment horizontal="centerContinuous" vertical="top"/>
    </xf>
    <xf numFmtId="41" fontId="28" fillId="4" borderId="17" xfId="5" applyNumberFormat="1" applyFont="1" applyProtection="1">
      <protection locked="0"/>
    </xf>
    <xf numFmtId="0" fontId="28" fillId="0" borderId="0" xfId="0" applyFont="1"/>
    <xf numFmtId="41" fontId="28" fillId="0" borderId="0" xfId="1" applyNumberFormat="1" applyFont="1" applyProtection="1"/>
    <xf numFmtId="41" fontId="28" fillId="0" borderId="0" xfId="1" applyNumberFormat="1" applyFont="1" applyBorder="1" applyProtection="1"/>
    <xf numFmtId="41" fontId="28" fillId="0" borderId="1" xfId="1" applyNumberFormat="1" applyFont="1" applyBorder="1" applyProtection="1"/>
    <xf numFmtId="41" fontId="28" fillId="0" borderId="0" xfId="0" applyNumberFormat="1" applyFont="1"/>
    <xf numFmtId="41" fontId="28" fillId="0" borderId="0" xfId="1" applyNumberFormat="1" applyFont="1" applyFill="1" applyProtection="1"/>
    <xf numFmtId="41" fontId="28" fillId="0" borderId="9" xfId="0" applyNumberFormat="1" applyFont="1" applyBorder="1"/>
    <xf numFmtId="164" fontId="28" fillId="0" borderId="0" xfId="1" applyNumberFormat="1" applyFont="1" applyProtection="1"/>
    <xf numFmtId="41" fontId="28" fillId="0" borderId="7" xfId="1" applyNumberFormat="1" applyFont="1" applyBorder="1" applyProtection="1"/>
    <xf numFmtId="41" fontId="28" fillId="0" borderId="11" xfId="0" applyNumberFormat="1" applyFont="1" applyBorder="1"/>
    <xf numFmtId="41" fontId="28" fillId="0" borderId="12" xfId="0" applyNumberFormat="1" applyFont="1" applyBorder="1"/>
    <xf numFmtId="41" fontId="28" fillId="0" borderId="1" xfId="0" applyNumberFormat="1" applyFont="1" applyBorder="1"/>
    <xf numFmtId="41" fontId="28" fillId="0" borderId="8" xfId="1" applyNumberFormat="1" applyFont="1" applyBorder="1" applyProtection="1"/>
    <xf numFmtId="0" fontId="40" fillId="2" borderId="0" xfId="0" applyFont="1" applyFill="1" applyAlignment="1">
      <alignment horizontal="left"/>
    </xf>
    <xf numFmtId="41" fontId="28" fillId="0" borderId="11" xfId="1" applyNumberFormat="1" applyFont="1" applyBorder="1" applyProtection="1"/>
    <xf numFmtId="41" fontId="28" fillId="0" borderId="12" xfId="1" applyNumberFormat="1" applyFont="1" applyBorder="1" applyProtection="1"/>
    <xf numFmtId="164" fontId="28" fillId="0" borderId="1" xfId="1" applyNumberFormat="1" applyFont="1" applyBorder="1" applyProtection="1"/>
    <xf numFmtId="0" fontId="28" fillId="0" borderId="1" xfId="0" applyFont="1" applyBorder="1"/>
    <xf numFmtId="164" fontId="28" fillId="0" borderId="8" xfId="1" applyNumberFormat="1" applyFont="1" applyBorder="1" applyProtection="1"/>
    <xf numFmtId="41" fontId="28" fillId="0" borderId="6" xfId="1" applyNumberFormat="1" applyFont="1" applyBorder="1" applyProtection="1"/>
    <xf numFmtId="41" fontId="28" fillId="0" borderId="7" xfId="2" applyNumberFormat="1" applyFont="1" applyFill="1" applyBorder="1" applyProtection="1"/>
    <xf numFmtId="41" fontId="28" fillId="4" borderId="17" xfId="5" applyNumberFormat="1" applyFont="1" applyAlignment="1" applyProtection="1">
      <alignment vertical="center"/>
      <protection locked="0"/>
    </xf>
    <xf numFmtId="41" fontId="28" fillId="0" borderId="5" xfId="1" applyNumberFormat="1" applyFont="1" applyFill="1" applyBorder="1" applyAlignment="1" applyProtection="1">
      <alignment horizontal="center" vertical="center"/>
    </xf>
    <xf numFmtId="41" fontId="28" fillId="0" borderId="5" xfId="1" applyNumberFormat="1" applyFont="1" applyFill="1" applyBorder="1" applyAlignment="1" applyProtection="1">
      <alignment vertical="center"/>
    </xf>
    <xf numFmtId="41" fontId="28" fillId="0" borderId="5" xfId="0" applyNumberFormat="1" applyFont="1" applyBorder="1" applyAlignment="1">
      <alignment horizontal="center" vertical="center"/>
    </xf>
    <xf numFmtId="41" fontId="28" fillId="0" borderId="5" xfId="0" applyNumberFormat="1" applyFont="1" applyBorder="1" applyAlignment="1">
      <alignment vertical="center"/>
    </xf>
    <xf numFmtId="41" fontId="28" fillId="0" borderId="6" xfId="1" applyNumberFormat="1" applyFont="1" applyBorder="1" applyAlignment="1" applyProtection="1">
      <alignment vertical="center"/>
    </xf>
    <xf numFmtId="41" fontId="28" fillId="0" borderId="1" xfId="1" applyNumberFormat="1" applyFont="1" applyBorder="1" applyAlignment="1" applyProtection="1">
      <alignment vertical="center"/>
    </xf>
    <xf numFmtId="41" fontId="28" fillId="0" borderId="1" xfId="1" applyNumberFormat="1" applyFont="1" applyFill="1" applyBorder="1" applyAlignment="1" applyProtection="1">
      <alignment horizontal="center" vertical="center"/>
    </xf>
    <xf numFmtId="41" fontId="28" fillId="0" borderId="1" xfId="0" applyNumberFormat="1" applyFont="1" applyBorder="1" applyAlignment="1">
      <alignment horizontal="center" vertical="center"/>
    </xf>
    <xf numFmtId="41" fontId="28" fillId="0" borderId="0" xfId="0" applyNumberFormat="1" applyFont="1" applyAlignment="1">
      <alignment vertical="center"/>
    </xf>
    <xf numFmtId="41" fontId="28" fillId="0" borderId="7" xfId="1" applyNumberFormat="1" applyFont="1" applyBorder="1" applyAlignment="1" applyProtection="1">
      <alignment vertical="center"/>
    </xf>
    <xf numFmtId="41" fontId="28" fillId="0" borderId="11" xfId="1" applyNumberFormat="1" applyFont="1" applyBorder="1" applyAlignment="1" applyProtection="1">
      <alignment vertical="center"/>
    </xf>
    <xf numFmtId="41" fontId="28" fillId="0" borderId="11" xfId="1" applyNumberFormat="1" applyFont="1" applyFill="1" applyBorder="1" applyAlignment="1" applyProtection="1">
      <alignment horizontal="center" vertical="center"/>
    </xf>
    <xf numFmtId="41" fontId="28" fillId="0" borderId="0" xfId="1" applyNumberFormat="1" applyFont="1" applyFill="1" applyBorder="1" applyAlignment="1" applyProtection="1">
      <alignment horizontal="center" vertical="center"/>
    </xf>
    <xf numFmtId="41" fontId="28" fillId="0" borderId="0" xfId="0" applyNumberFormat="1" applyFont="1" applyAlignment="1">
      <alignment horizontal="center" vertical="center"/>
    </xf>
    <xf numFmtId="164" fontId="28" fillId="0" borderId="0" xfId="1" applyNumberFormat="1" applyFont="1" applyBorder="1" applyAlignment="1" applyProtection="1">
      <alignment vertical="center"/>
    </xf>
    <xf numFmtId="164" fontId="28" fillId="0" borderId="0" xfId="1" applyNumberFormat="1" applyFont="1" applyFill="1" applyBorder="1" applyAlignment="1" applyProtection="1">
      <alignment horizontal="center" vertical="center"/>
    </xf>
    <xf numFmtId="0" fontId="28" fillId="0" borderId="0" xfId="0" applyFont="1" applyAlignment="1">
      <alignment vertical="center"/>
    </xf>
    <xf numFmtId="164" fontId="28" fillId="0" borderId="7" xfId="1" applyNumberFormat="1" applyFont="1" applyBorder="1" applyAlignment="1" applyProtection="1">
      <alignment vertical="center"/>
    </xf>
    <xf numFmtId="10" fontId="28" fillId="0" borderId="0" xfId="3" applyNumberFormat="1" applyFont="1" applyBorder="1" applyAlignment="1" applyProtection="1">
      <alignment vertical="center"/>
    </xf>
    <xf numFmtId="10" fontId="28" fillId="0" borderId="7" xfId="3" applyNumberFormat="1" applyFont="1" applyBorder="1" applyAlignment="1" applyProtection="1">
      <alignment vertical="center"/>
    </xf>
    <xf numFmtId="10" fontId="28" fillId="0" borderId="1" xfId="3" applyNumberFormat="1" applyFont="1" applyBorder="1" applyAlignment="1" applyProtection="1">
      <alignment vertical="center"/>
    </xf>
    <xf numFmtId="164" fontId="28" fillId="0" borderId="1" xfId="1" applyNumberFormat="1" applyFont="1" applyFill="1" applyBorder="1" applyAlignment="1" applyProtection="1">
      <alignment horizontal="center" vertical="center"/>
    </xf>
    <xf numFmtId="164" fontId="28" fillId="0" borderId="1" xfId="1" applyNumberFormat="1" applyFont="1" applyBorder="1" applyAlignment="1" applyProtection="1">
      <alignment vertical="center"/>
    </xf>
    <xf numFmtId="0" fontId="28" fillId="0" borderId="1" xfId="0" applyFont="1" applyBorder="1" applyAlignment="1">
      <alignment vertical="center"/>
    </xf>
    <xf numFmtId="164" fontId="28" fillId="0" borderId="8" xfId="1" applyNumberFormat="1" applyFont="1" applyBorder="1" applyAlignment="1" applyProtection="1">
      <alignment vertical="center"/>
    </xf>
    <xf numFmtId="0" fontId="41" fillId="2" borderId="5" xfId="0" applyFont="1" applyFill="1" applyBorder="1" applyAlignment="1">
      <alignment vertical="center"/>
    </xf>
    <xf numFmtId="0" fontId="41" fillId="2" borderId="5" xfId="0" applyFont="1" applyFill="1" applyBorder="1" applyAlignment="1">
      <alignment horizontal="center" vertical="center"/>
    </xf>
    <xf numFmtId="0" fontId="41" fillId="2" borderId="6" xfId="0" applyFont="1" applyFill="1" applyBorder="1" applyAlignment="1">
      <alignment vertical="center"/>
    </xf>
    <xf numFmtId="10" fontId="28" fillId="2" borderId="1" xfId="3" applyNumberFormat="1" applyFont="1" applyFill="1" applyBorder="1" applyAlignment="1" applyProtection="1">
      <alignment vertical="center"/>
    </xf>
    <xf numFmtId="10" fontId="28" fillId="2" borderId="1" xfId="3" applyNumberFormat="1" applyFont="1" applyFill="1" applyBorder="1" applyAlignment="1" applyProtection="1">
      <alignment horizontal="center" vertical="center"/>
    </xf>
    <xf numFmtId="10" fontId="28" fillId="2" borderId="8" xfId="3" applyNumberFormat="1" applyFont="1" applyFill="1" applyBorder="1" applyAlignment="1" applyProtection="1">
      <alignment vertical="center"/>
    </xf>
    <xf numFmtId="41" fontId="28" fillId="0" borderId="0" xfId="1" applyNumberFormat="1" applyFont="1" applyFill="1" applyBorder="1" applyAlignment="1" applyProtection="1">
      <alignment vertical="center"/>
    </xf>
    <xf numFmtId="41" fontId="28" fillId="0" borderId="0" xfId="1" applyNumberFormat="1" applyFont="1" applyBorder="1" applyAlignment="1" applyProtection="1">
      <alignment vertical="center"/>
    </xf>
    <xf numFmtId="41" fontId="28" fillId="0" borderId="1" xfId="0" applyNumberFormat="1" applyFont="1" applyBorder="1" applyAlignment="1">
      <alignment vertical="center"/>
    </xf>
    <xf numFmtId="41" fontId="28" fillId="0" borderId="8" xfId="1" applyNumberFormat="1" applyFont="1" applyBorder="1" applyAlignment="1" applyProtection="1">
      <alignment vertical="center"/>
    </xf>
    <xf numFmtId="164" fontId="28" fillId="0" borderId="0" xfId="1" applyNumberFormat="1" applyFont="1" applyFill="1" applyAlignment="1" applyProtection="1">
      <alignment vertical="center"/>
    </xf>
    <xf numFmtId="0" fontId="28" fillId="0" borderId="0" xfId="0" applyFont="1" applyAlignment="1">
      <alignment horizontal="center" vertical="center"/>
    </xf>
    <xf numFmtId="41" fontId="28" fillId="0" borderId="1" xfId="0" applyNumberFormat="1" applyFont="1" applyBorder="1" applyAlignment="1" applyProtection="1">
      <alignment vertical="center"/>
      <protection locked="0"/>
    </xf>
    <xf numFmtId="41" fontId="28" fillId="0" borderId="1" xfId="1" applyNumberFormat="1" applyFont="1" applyFill="1" applyBorder="1" applyAlignment="1" applyProtection="1">
      <alignment vertical="center"/>
    </xf>
    <xf numFmtId="164" fontId="28" fillId="0" borderId="0" xfId="1" applyNumberFormat="1" applyFont="1" applyFill="1" applyBorder="1" applyAlignment="1" applyProtection="1">
      <alignment vertical="center"/>
    </xf>
    <xf numFmtId="164" fontId="28" fillId="0" borderId="0" xfId="1" applyNumberFormat="1" applyFont="1" applyAlignment="1" applyProtection="1">
      <alignment vertical="center"/>
    </xf>
    <xf numFmtId="164" fontId="28" fillId="0" borderId="1" xfId="1" applyNumberFormat="1" applyFont="1" applyFill="1" applyBorder="1" applyAlignment="1" applyProtection="1">
      <alignment vertical="center"/>
    </xf>
    <xf numFmtId="0" fontId="28" fillId="0" borderId="1" xfId="0" applyFont="1" applyBorder="1" applyAlignment="1">
      <alignment horizontal="center" vertical="center"/>
    </xf>
    <xf numFmtId="41" fontId="28" fillId="0" borderId="9" xfId="1" applyNumberFormat="1" applyFont="1" applyBorder="1" applyAlignment="1" applyProtection="1">
      <alignment vertical="center"/>
    </xf>
    <xf numFmtId="164" fontId="28" fillId="0" borderId="9" xfId="1" applyNumberFormat="1" applyFont="1" applyFill="1" applyBorder="1" applyAlignment="1" applyProtection="1">
      <alignment horizontal="center" vertical="center"/>
    </xf>
    <xf numFmtId="41" fontId="28" fillId="0" borderId="9" xfId="1" applyNumberFormat="1" applyFont="1" applyFill="1" applyBorder="1" applyAlignment="1" applyProtection="1">
      <alignment vertical="center"/>
    </xf>
    <xf numFmtId="41" fontId="28" fillId="0" borderId="9" xfId="0" applyNumberFormat="1" applyFont="1" applyBorder="1" applyAlignment="1">
      <alignment horizontal="center" vertical="center"/>
    </xf>
    <xf numFmtId="0" fontId="28" fillId="0" borderId="9" xfId="0" applyFont="1" applyBorder="1" applyAlignment="1">
      <alignment vertical="center"/>
    </xf>
    <xf numFmtId="41" fontId="28" fillId="0" borderId="0" xfId="0" applyNumberFormat="1" applyFont="1" applyAlignment="1" applyProtection="1">
      <alignment vertical="center"/>
      <protection locked="0"/>
    </xf>
    <xf numFmtId="41" fontId="7" fillId="4" borderId="17" xfId="5" applyNumberFormat="1" applyFont="1" applyProtection="1">
      <protection locked="0"/>
    </xf>
    <xf numFmtId="49" fontId="7" fillId="4" borderId="17" xfId="5" applyNumberFormat="1" applyFont="1" applyAlignment="1" applyProtection="1">
      <alignment horizontal="center" vertical="center"/>
      <protection locked="0"/>
    </xf>
    <xf numFmtId="41" fontId="7" fillId="4" borderId="17" xfId="5" applyNumberFormat="1" applyFont="1" applyAlignment="1" applyProtection="1">
      <alignment horizontal="left" vertical="center"/>
      <protection locked="0"/>
    </xf>
    <xf numFmtId="41" fontId="7" fillId="4" borderId="17" xfId="5" applyNumberFormat="1" applyFont="1" applyAlignment="1" applyProtection="1">
      <alignment vertical="center"/>
      <protection locked="0"/>
    </xf>
    <xf numFmtId="41" fontId="7" fillId="4" borderId="19" xfId="5" applyNumberFormat="1" applyFont="1" applyBorder="1" applyAlignment="1" applyProtection="1">
      <alignment vertical="center"/>
      <protection locked="0"/>
    </xf>
    <xf numFmtId="41" fontId="7" fillId="4" borderId="20" xfId="5" applyNumberFormat="1" applyFont="1" applyBorder="1" applyAlignment="1" applyProtection="1">
      <alignment vertical="center"/>
      <protection locked="0"/>
    </xf>
    <xf numFmtId="41" fontId="7" fillId="4" borderId="17" xfId="5" applyNumberFormat="1" applyFont="1" applyAlignment="1" applyProtection="1">
      <alignment horizontal="right" vertical="center"/>
      <protection locked="0"/>
    </xf>
    <xf numFmtId="41" fontId="7" fillId="0" borderId="25" xfId="1" applyNumberFormat="1" applyFont="1" applyBorder="1" applyAlignment="1" applyProtection="1">
      <alignment vertical="center"/>
    </xf>
    <xf numFmtId="41" fontId="7" fillId="0" borderId="26" xfId="1" applyNumberFormat="1" applyFont="1" applyBorder="1" applyAlignment="1" applyProtection="1">
      <alignment vertical="center"/>
    </xf>
    <xf numFmtId="41" fontId="7" fillId="0" borderId="27" xfId="1" applyNumberFormat="1" applyFont="1" applyFill="1" applyBorder="1" applyAlignment="1" applyProtection="1">
      <alignment vertical="center"/>
    </xf>
    <xf numFmtId="41" fontId="7" fillId="0" borderId="16" xfId="1" applyNumberFormat="1" applyFont="1" applyFill="1" applyBorder="1" applyAlignment="1" applyProtection="1">
      <alignment horizontal="right" vertical="center"/>
    </xf>
    <xf numFmtId="41" fontId="7" fillId="0" borderId="25" xfId="1" applyNumberFormat="1" applyFont="1" applyBorder="1" applyAlignment="1" applyProtection="1">
      <alignment horizontal="right" vertical="center"/>
    </xf>
    <xf numFmtId="0" fontId="40" fillId="4" borderId="20" xfId="5" applyFont="1" applyBorder="1" applyAlignment="1">
      <alignment horizontal="center" vertical="top"/>
    </xf>
    <xf numFmtId="0" fontId="39" fillId="0" borderId="20" xfId="9" applyFont="1" applyFill="1" applyBorder="1" applyAlignment="1">
      <alignment vertical="top" wrapText="1"/>
    </xf>
    <xf numFmtId="0" fontId="29" fillId="2" borderId="4" xfId="0" applyFont="1" applyFill="1" applyBorder="1" applyAlignment="1">
      <alignment vertical="center"/>
    </xf>
    <xf numFmtId="0" fontId="29" fillId="2" borderId="4" xfId="0" applyFont="1" applyFill="1" applyBorder="1"/>
    <xf numFmtId="0" fontId="29" fillId="0" borderId="0" xfId="0" applyFont="1" applyAlignment="1">
      <alignment horizontal="left" vertical="center"/>
    </xf>
    <xf numFmtId="0" fontId="29" fillId="0" borderId="0" xfId="0" applyFont="1" applyAlignment="1">
      <alignment horizontal="left"/>
    </xf>
    <xf numFmtId="0" fontId="7" fillId="3" borderId="0" xfId="0" applyFont="1" applyFill="1" applyAlignment="1">
      <alignment horizontal="left"/>
    </xf>
    <xf numFmtId="0" fontId="7" fillId="3" borderId="0" xfId="0" applyFont="1" applyFill="1"/>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2" borderId="3" xfId="0" applyFont="1" applyFill="1" applyBorder="1" applyAlignment="1">
      <alignment horizontal="left" vertical="center" wrapText="1"/>
    </xf>
    <xf numFmtId="0" fontId="24" fillId="2" borderId="0" xfId="0" applyFont="1" applyFill="1" applyAlignment="1">
      <alignment horizontal="left" vertical="center" wrapText="1"/>
    </xf>
    <xf numFmtId="0" fontId="24" fillId="2" borderId="7" xfId="0" applyFont="1" applyFill="1" applyBorder="1" applyAlignment="1">
      <alignment horizontal="left" vertical="center" wrapText="1"/>
    </xf>
    <xf numFmtId="0" fontId="24" fillId="2" borderId="4"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32" fillId="0" borderId="0" xfId="4" applyFont="1" applyAlignment="1">
      <alignment horizontal="left" vertical="center"/>
    </xf>
    <xf numFmtId="0" fontId="17" fillId="0" borderId="23" xfId="7" applyFont="1" applyBorder="1" applyAlignment="1">
      <alignment horizontal="left" vertical="center" wrapText="1"/>
    </xf>
    <xf numFmtId="0" fontId="32" fillId="0" borderId="0" xfId="4" applyFont="1" applyBorder="1" applyAlignment="1">
      <alignment horizontal="left" vertical="center"/>
    </xf>
    <xf numFmtId="0" fontId="36" fillId="0" borderId="23" xfId="6" applyFont="1" applyBorder="1" applyAlignment="1">
      <alignment horizontal="left" vertical="center" wrapText="1"/>
    </xf>
    <xf numFmtId="0" fontId="32" fillId="0" borderId="0" xfId="4" applyFont="1" applyAlignment="1">
      <alignment horizontal="left" vertical="center" wrapText="1"/>
    </xf>
    <xf numFmtId="0" fontId="17" fillId="0" borderId="0" xfId="7" applyFont="1" applyBorder="1" applyAlignment="1">
      <alignment horizontal="left" vertical="center" wrapText="1"/>
    </xf>
    <xf numFmtId="0" fontId="42" fillId="7" borderId="0" xfId="0" applyFont="1" applyFill="1" applyAlignment="1">
      <alignment vertical="center"/>
    </xf>
  </cellXfs>
  <cellStyles count="11">
    <cellStyle name="Calculation" xfId="9" builtinId="22"/>
    <cellStyle name="Comma" xfId="1" builtinId="3"/>
    <cellStyle name="Currency" xfId="2" builtinId="4"/>
    <cellStyle name="Explanatory Text" xfId="10" builtinId="53"/>
    <cellStyle name="Heading 1" xfId="6" builtinId="16" customBuiltin="1"/>
    <cellStyle name="Heading 2" xfId="7" builtinId="17" customBuiltin="1"/>
    <cellStyle name="Hyperlink" xfId="4" builtinId="8"/>
    <cellStyle name="Input" xfId="5" builtinId="20" customBuiltin="1"/>
    <cellStyle name="Normal" xfId="0" builtinId="0" customBuiltin="1"/>
    <cellStyle name="Percent" xfId="3" builtinId="5"/>
    <cellStyle name="Title" xfId="8" builtinId="15"/>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numFmt numFmtId="0" formatCode="General"/>
    </dxf>
  </dxfs>
  <tableStyles count="0" defaultTableStyle="TableStyleMedium9" defaultPivotStyle="PivotStyleLight16"/>
  <colors>
    <mruColors>
      <color rgb="FF1B75BC"/>
      <color rgb="FF916600"/>
      <color rgb="FF007F43"/>
      <color rgb="FF9F2065"/>
      <color rgb="FF66FFCC"/>
      <color rgb="FF00FFFF"/>
      <color rgb="FFFFFFCC"/>
      <color rgb="FFFFD54F"/>
      <color rgb="FFA3FFE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stElementary" displayName="lstElementary" ref="B2:C11" totalsRowShown="0">
  <autoFilter ref="B2:C11" xr:uid="{00000000-0009-0000-0100-000001000000}"/>
  <tableColumns count="2">
    <tableColumn id="1" xr3:uid="{00000000-0010-0000-0000-000001000000}" name="Elementary"/>
    <tableColumn id="2" xr3:uid="{00000000-0010-0000-0000-000002000000}" name="IntGrad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stSecondary" displayName="lstSecondary" ref="E2:F9" totalsRowShown="0">
  <autoFilter ref="E2:F9" xr:uid="{00000000-0009-0000-0100-000002000000}"/>
  <tableColumns count="2">
    <tableColumn id="1" xr3:uid="{00000000-0010-0000-0100-000001000000}" name="Secondary"/>
    <tableColumn id="2" xr3:uid="{00000000-0010-0000-0100-000002000000}" name="IntGrad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lstDistricts" displayName="lstDistricts" ref="H2:I200" totalsRowShown="0">
  <autoFilter ref="H2:I200" xr:uid="{00000000-0009-0000-0100-000003000000}"/>
  <tableColumns count="2">
    <tableColumn id="1" xr3:uid="{00000000-0010-0000-0200-000001000000}" name="Districts"/>
    <tableColumn id="2" xr3:uid="{1B872AA7-5496-4F33-B887-6D49DDF8D8E8}" name="ID" dataDxfId="3"/>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printerSettings" Target="../printerSettings/printerSettings18.bin"/><Relationship Id="rId7" Type="http://schemas.openxmlformats.org/officeDocument/2006/relationships/printerSettings" Target="../printerSettings/printerSettings22.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4"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cfr.gov/current/title-34/subtitle-B/chapter-III/part-300/appendix-Appendix%20A%20to%20Part%20300" TargetMode="External"/><Relationship Id="rId2" Type="http://schemas.openxmlformats.org/officeDocument/2006/relationships/hyperlink" Target="https://www.ecfr.gov/current/title-34/subtitle-B/chapter-III/part-300/subpart-C/section-300.202" TargetMode="External"/><Relationship Id="rId1" Type="http://schemas.openxmlformats.org/officeDocument/2006/relationships/hyperlink" Target="https://www.ecfr.gov/current/title-34/subtitle-B/chapter-III/part-300/subpart-A/subject-group-ECFR0ec59c730ac278e/section-300.16" TargetMode="External"/><Relationship Id="rId6" Type="http://schemas.openxmlformats.org/officeDocument/2006/relationships/printerSettings" Target="../printerSettings/printerSettings30.bin"/><Relationship Id="rId5" Type="http://schemas.openxmlformats.org/officeDocument/2006/relationships/hyperlink" Target="https://www.govinfo.gov/link/uscode/20/1413" TargetMode="External"/><Relationship Id="rId4" Type="http://schemas.openxmlformats.org/officeDocument/2006/relationships/hyperlink" Target="https://www.govinfo.gov/link/uscode/20/140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B75BC"/>
  </sheetPr>
  <dimension ref="A1:C85"/>
  <sheetViews>
    <sheetView tabSelected="1" workbookViewId="0"/>
  </sheetViews>
  <sheetFormatPr defaultRowHeight="15" x14ac:dyDescent="0.25"/>
  <cols>
    <col min="1" max="1" width="91.42578125" style="11" customWidth="1"/>
  </cols>
  <sheetData>
    <row r="1" spans="1:3" ht="23.25" x14ac:dyDescent="0.25">
      <c r="A1" s="164" t="s">
        <v>0</v>
      </c>
    </row>
    <row r="2" spans="1:3" ht="23.25" x14ac:dyDescent="0.25">
      <c r="A2" s="170" t="s">
        <v>1</v>
      </c>
    </row>
    <row r="3" spans="1:3" ht="15.75" x14ac:dyDescent="0.25">
      <c r="A3" s="263" t="s">
        <v>2</v>
      </c>
    </row>
    <row r="4" spans="1:3" ht="15.75" x14ac:dyDescent="0.25">
      <c r="A4" s="178" t="s">
        <v>3</v>
      </c>
    </row>
    <row r="5" spans="1:3" ht="4.3499999999999996" customHeight="1" x14ac:dyDescent="0.25">
      <c r="A5" s="155"/>
    </row>
    <row r="6" spans="1:3" ht="23.25" x14ac:dyDescent="0.25">
      <c r="A6" s="167" t="s">
        <v>4</v>
      </c>
    </row>
    <row r="7" spans="1:3" ht="31.5" x14ac:dyDescent="0.25">
      <c r="A7" s="157" t="s">
        <v>5</v>
      </c>
      <c r="B7" s="5"/>
      <c r="C7" s="5"/>
    </row>
    <row r="8" spans="1:3" ht="4.3499999999999996" customHeight="1" x14ac:dyDescent="0.25">
      <c r="A8" s="155"/>
    </row>
    <row r="9" spans="1:3" ht="23.25" x14ac:dyDescent="0.25">
      <c r="A9" s="167" t="s">
        <v>6</v>
      </c>
    </row>
    <row r="10" spans="1:3" ht="78.75" x14ac:dyDescent="0.25">
      <c r="A10" s="157" t="s">
        <v>7</v>
      </c>
    </row>
    <row r="11" spans="1:3" ht="4.3499999999999996" customHeight="1" x14ac:dyDescent="0.25">
      <c r="A11" s="158"/>
    </row>
    <row r="12" spans="1:3" ht="15.75" customHeight="1" x14ac:dyDescent="0.25">
      <c r="A12" s="165" t="s">
        <v>8</v>
      </c>
    </row>
    <row r="13" spans="1:3" ht="4.3499999999999996" customHeight="1" x14ac:dyDescent="0.25">
      <c r="A13" s="158"/>
    </row>
    <row r="14" spans="1:3" ht="15.75" x14ac:dyDescent="0.25">
      <c r="A14" s="159"/>
    </row>
    <row r="15" spans="1:3" ht="4.3499999999999996" customHeight="1" x14ac:dyDescent="0.25">
      <c r="A15" s="156"/>
    </row>
    <row r="16" spans="1:3" ht="23.25" x14ac:dyDescent="0.25">
      <c r="A16" s="169" t="s">
        <v>9</v>
      </c>
    </row>
    <row r="17" spans="1:1" ht="31.5" x14ac:dyDescent="0.25">
      <c r="A17" s="264" t="s">
        <v>10</v>
      </c>
    </row>
    <row r="18" spans="1:1" ht="15.75" x14ac:dyDescent="0.25">
      <c r="A18" s="163" t="str">
        <f>HYPERLINK("https://district.ode.state.or.us/apps/info/DataCllctnDetail?id=269&amp;Collection_ID=2837","Index - Schedue of Due Dates - ODE 2025-2026")</f>
        <v>Index - Schedue of Due Dates - ODE 2025-2026</v>
      </c>
    </row>
    <row r="19" spans="1:1" ht="4.3499999999999996" customHeight="1" x14ac:dyDescent="0.25">
      <c r="A19" s="157"/>
    </row>
    <row r="20" spans="1:1" ht="15.75" x14ac:dyDescent="0.25">
      <c r="A20" s="157" t="s">
        <v>11</v>
      </c>
    </row>
    <row r="21" spans="1:1" ht="4.3499999999999996" customHeight="1" x14ac:dyDescent="0.25">
      <c r="A21" s="157"/>
    </row>
    <row r="22" spans="1:1" ht="31.5" x14ac:dyDescent="0.25">
      <c r="A22" s="157" t="s">
        <v>12</v>
      </c>
    </row>
    <row r="23" spans="1:1" ht="47.25" x14ac:dyDescent="0.25">
      <c r="A23" s="157" t="s">
        <v>13</v>
      </c>
    </row>
    <row r="24" spans="1:1" ht="15.75" x14ac:dyDescent="0.25">
      <c r="A24" s="160" t="s">
        <v>14</v>
      </c>
    </row>
    <row r="25" spans="1:1" ht="31.5" x14ac:dyDescent="0.25">
      <c r="A25" s="161" t="str">
        <f>"Annual Comprehensive Financial Report (ACFR), audit report or audited financial statements from the "&amp;FiscalYear&amp;" fiscal year."</f>
        <v>Annual Comprehensive Financial Report (ACFR), audit report or audited financial statements from the 2024-25 fiscal year.</v>
      </c>
    </row>
    <row r="26" spans="1:1" ht="31.5" x14ac:dyDescent="0.25">
      <c r="A26" s="161" t="str">
        <f>"Special Education Child Count (SECC) report for December 1 of the "&amp;FiscalYear&amp;" school year. Follow instructions below in Instruction #3 to obtain this online."</f>
        <v>Special Education Child Count (SECC) report for December 1 of the 2024-25 school year. Follow instructions below in Instruction #3 to obtain this online.</v>
      </c>
    </row>
    <row r="27" spans="1:1" ht="31.5" x14ac:dyDescent="0.25">
      <c r="A27" s="161" t="str">
        <f>"Schedule of Expenditures of Federal Awards (SEFA) from ACFR or audited financial statements from the "&amp;FiscalYear&amp;" fiscal year."</f>
        <v>Schedule of Expenditures of Federal Awards (SEFA) from ACFR or audited financial statements from the 2024-25 fiscal year.</v>
      </c>
    </row>
    <row r="28" spans="1:1" ht="15.75" x14ac:dyDescent="0.25">
      <c r="A28" s="161" t="str">
        <f>"Fall Membership from the "&amp;FiscalYear&amp;" school year."</f>
        <v>Fall Membership from the 2024-25 school year.</v>
      </c>
    </row>
    <row r="29" spans="1:1" ht="15.75" x14ac:dyDescent="0.25">
      <c r="A29" s="161" t="str">
        <f>"A summary of "&amp;FiscalYear&amp;" fiscal year 5110 function expenditures from your system."</f>
        <v>A summary of 2024-25 fiscal year 5110 function expenditures from your system.</v>
      </c>
    </row>
    <row r="30" spans="1:1" ht="15.75" x14ac:dyDescent="0.25">
      <c r="A30" s="161" t="str">
        <f>"A summary of "&amp;FiscalYear&amp;" fiscal year 500 object expenditures from your system."</f>
        <v>A summary of 2024-25 fiscal year 500 object expenditures from your system.</v>
      </c>
    </row>
    <row r="31" spans="1:1" ht="15.75" x14ac:dyDescent="0.25">
      <c r="A31" s="161" t="str">
        <f>"A summary of "&amp;FiscalYear&amp;" fiscal year 320 area expenditures from your system."</f>
        <v>A summary of 2024-25 fiscal year 320 area expenditures from your system.</v>
      </c>
    </row>
    <row r="32" spans="1:1" ht="15.75" x14ac:dyDescent="0.25">
      <c r="A32" s="161" t="str">
        <f>"ESD portion of "&amp;FiscalYear&amp;" fiscal year Maintenance of Effort."</f>
        <v>ESD portion of 2024-25 fiscal year Maintenance of Effort.</v>
      </c>
    </row>
    <row r="33" spans="1:1" ht="4.3499999999999996" customHeight="1" x14ac:dyDescent="0.25">
      <c r="A33" s="158"/>
    </row>
    <row r="34" spans="1:1" ht="15.75" x14ac:dyDescent="0.25">
      <c r="A34" s="160" t="s">
        <v>15</v>
      </c>
    </row>
    <row r="35" spans="1:1" ht="63" x14ac:dyDescent="0.25">
      <c r="A35" s="161" t="s">
        <v>16</v>
      </c>
    </row>
    <row r="36" spans="1:1" ht="78.75" x14ac:dyDescent="0.25">
      <c r="A36" s="161" t="s">
        <v>17</v>
      </c>
    </row>
    <row r="37" spans="1:1" ht="47.25" x14ac:dyDescent="0.25">
      <c r="A37" s="161" t="str">
        <f>"The final calculation is due to ODE no later than "&amp;TEXT(DueDate,"mm/dd/yyyy")&amp;" using your audited figures from the "&amp;FiscalYear&amp;" June 30 year-end and your "&amp;FiscalYear&amp;" year child count.  This is the only required calculation."</f>
        <v>The final calculation is due to ODE no later than 03/13/2026 using your audited figures from the 2024-25 June 30 year-end and your 2024-25 year child count.  This is the only required calculation.</v>
      </c>
    </row>
    <row r="38" spans="1:1" ht="4.3499999999999996" customHeight="1" x14ac:dyDescent="0.25">
      <c r="A38" s="158"/>
    </row>
    <row r="39" spans="1:1" ht="23.25" x14ac:dyDescent="0.25">
      <c r="A39" s="167" t="s">
        <v>18</v>
      </c>
    </row>
    <row r="40" spans="1:1" ht="23.25" x14ac:dyDescent="0.25">
      <c r="A40" s="168" t="s">
        <v>19</v>
      </c>
    </row>
    <row r="41" spans="1:1" ht="78.75" x14ac:dyDescent="0.25">
      <c r="A41" s="157" t="s">
        <v>20</v>
      </c>
    </row>
    <row r="42" spans="1:1" ht="4.3499999999999996" customHeight="1" x14ac:dyDescent="0.25">
      <c r="A42" s="157"/>
    </row>
    <row r="43" spans="1:1" ht="47.25" x14ac:dyDescent="0.25">
      <c r="A43" s="157" t="s">
        <v>21</v>
      </c>
    </row>
    <row r="44" spans="1:1" ht="4.3499999999999996" customHeight="1" x14ac:dyDescent="0.25">
      <c r="A44" s="157"/>
    </row>
    <row r="45" spans="1:1" ht="18" customHeight="1" x14ac:dyDescent="0.25">
      <c r="A45" s="157" t="s">
        <v>22</v>
      </c>
    </row>
    <row r="46" spans="1:1" ht="4.3499999999999996" customHeight="1" x14ac:dyDescent="0.25">
      <c r="A46" s="157"/>
    </row>
    <row r="47" spans="1:1" ht="23.25" x14ac:dyDescent="0.25">
      <c r="A47" s="166" t="s">
        <v>23</v>
      </c>
    </row>
    <row r="48" spans="1:1" ht="78.75" x14ac:dyDescent="0.25">
      <c r="A48" s="157" t="s">
        <v>24</v>
      </c>
    </row>
    <row r="49" spans="1:1" ht="4.3499999999999996" customHeight="1" x14ac:dyDescent="0.25">
      <c r="A49" s="157"/>
    </row>
    <row r="50" spans="1:1" ht="23.25" x14ac:dyDescent="0.25">
      <c r="A50" s="166" t="s">
        <v>25</v>
      </c>
    </row>
    <row r="51" spans="1:1" ht="78.75" x14ac:dyDescent="0.25">
      <c r="A51" s="157" t="str">
        <f>CONCATENATE("Most of this sheet will self-populate by formula.","  You'll need to bring a few numbers in from your Schedule of Expenditures of Federal Awards (SEFA) schedule in the ACFR if you prepare one.","  Also fill in the student count section by using the student counts on the official District enrollment for 10/01/",LEFT(FiscalYear,4),". The student count to be used for ",CHAR(34),"Number of Children With Disabilities",CHAR(34)," should come from the SECC download.")</f>
        <v>Most of this sheet will self-populate by formula.  You'll need to bring a few numbers in from your Schedule of Expenditures of Federal Awards (SEFA) schedule in the ACFR if you prepare one.  Also fill in the student count section by using the student counts on the official District enrollment for 10/01/2024. The student count to be used for "Number of Children With Disabilities" should come from the SECC download.</v>
      </c>
    </row>
    <row r="52" spans="1:1" ht="4.3499999999999996" customHeight="1" x14ac:dyDescent="0.25">
      <c r="A52" s="158"/>
    </row>
    <row r="53" spans="1:1" ht="15.75" x14ac:dyDescent="0.25">
      <c r="A53" s="160" t="s">
        <v>26</v>
      </c>
    </row>
    <row r="54" spans="1:1" ht="47.25" x14ac:dyDescent="0.25">
      <c r="A54" s="162" t="s">
        <v>27</v>
      </c>
    </row>
    <row r="55" spans="1:1" x14ac:dyDescent="0.25">
      <c r="A55" s="7" t="s">
        <v>28</v>
      </c>
    </row>
    <row r="56" spans="1:1" x14ac:dyDescent="0.25">
      <c r="A56" s="7" t="s">
        <v>29</v>
      </c>
    </row>
    <row r="57" spans="1:1" x14ac:dyDescent="0.25">
      <c r="A57" s="7" t="s">
        <v>30</v>
      </c>
    </row>
    <row r="58" spans="1:1" ht="30" x14ac:dyDescent="0.25">
      <c r="A58" s="9" t="s">
        <v>31</v>
      </c>
    </row>
    <row r="59" spans="1:1" x14ac:dyDescent="0.25">
      <c r="A59" s="9" t="str">
        <f>"b.    In the box that appears below or to the right, select DecSECC"&amp;RIGHT(FiscalYear,5)&amp;"."</f>
        <v>b.    In the box that appears below or to the right, select DecSECC24-25.</v>
      </c>
    </row>
    <row r="60" spans="1:1" x14ac:dyDescent="0.25">
      <c r="A60" s="9" t="s">
        <v>32</v>
      </c>
    </row>
    <row r="61" spans="1:1" x14ac:dyDescent="0.25">
      <c r="A61" s="7" t="s">
        <v>33</v>
      </c>
    </row>
    <row r="62" spans="1:1" ht="30" x14ac:dyDescent="0.25">
      <c r="A62" s="7" t="s">
        <v>34</v>
      </c>
    </row>
    <row r="63" spans="1:1" x14ac:dyDescent="0.25">
      <c r="A63" s="7" t="s">
        <v>35</v>
      </c>
    </row>
    <row r="64" spans="1:1" x14ac:dyDescent="0.25">
      <c r="A64" s="7" t="s">
        <v>36</v>
      </c>
    </row>
    <row r="65" spans="1:1" x14ac:dyDescent="0.25">
      <c r="A65" s="7" t="s">
        <v>37</v>
      </c>
    </row>
    <row r="66" spans="1:1" x14ac:dyDescent="0.25">
      <c r="A66" s="7" t="s">
        <v>38</v>
      </c>
    </row>
    <row r="67" spans="1:1" x14ac:dyDescent="0.25">
      <c r="A67" s="7" t="s">
        <v>39</v>
      </c>
    </row>
    <row r="68" spans="1:1" x14ac:dyDescent="0.25">
      <c r="A68" s="7" t="s">
        <v>40</v>
      </c>
    </row>
    <row r="69" spans="1:1" x14ac:dyDescent="0.25">
      <c r="A69" s="9" t="s">
        <v>41</v>
      </c>
    </row>
    <row r="70" spans="1:1" x14ac:dyDescent="0.25">
      <c r="A70" s="9" t="s">
        <v>42</v>
      </c>
    </row>
    <row r="71" spans="1:1" x14ac:dyDescent="0.25">
      <c r="A71" s="7" t="s">
        <v>43</v>
      </c>
    </row>
    <row r="72" spans="1:1" ht="30" x14ac:dyDescent="0.25">
      <c r="A72" s="9" t="s">
        <v>44</v>
      </c>
    </row>
    <row r="73" spans="1:1" ht="30" x14ac:dyDescent="0.25">
      <c r="A73" s="7" t="s">
        <v>45</v>
      </c>
    </row>
    <row r="74" spans="1:1" ht="30" x14ac:dyDescent="0.25">
      <c r="A74" s="7" t="s">
        <v>46</v>
      </c>
    </row>
    <row r="75" spans="1:1" ht="30" x14ac:dyDescent="0.25">
      <c r="A75" s="9" t="s">
        <v>47</v>
      </c>
    </row>
    <row r="76" spans="1:1" x14ac:dyDescent="0.25">
      <c r="A76" s="9" t="s">
        <v>48</v>
      </c>
    </row>
    <row r="77" spans="1:1" ht="45" x14ac:dyDescent="0.25">
      <c r="A77" s="9" t="s">
        <v>49</v>
      </c>
    </row>
    <row r="78" spans="1:1" ht="45" x14ac:dyDescent="0.25">
      <c r="A78" s="9" t="s">
        <v>50</v>
      </c>
    </row>
    <row r="79" spans="1:1" ht="3.75" customHeight="1" x14ac:dyDescent="0.25">
      <c r="A79" s="9"/>
    </row>
    <row r="80" spans="1:1" x14ac:dyDescent="0.25">
      <c r="A80" s="9"/>
    </row>
    <row r="81" spans="1:1" ht="23.25" x14ac:dyDescent="0.25">
      <c r="A81" s="166" t="s">
        <v>51</v>
      </c>
    </row>
    <row r="82" spans="1:1" ht="31.5" x14ac:dyDescent="0.25">
      <c r="A82" s="157" t="s">
        <v>52</v>
      </c>
    </row>
    <row r="83" spans="1:1" x14ac:dyDescent="0.25">
      <c r="A83" s="155"/>
    </row>
    <row r="84" spans="1:1" x14ac:dyDescent="0.25">
      <c r="A84" s="155"/>
    </row>
    <row r="85" spans="1:1" x14ac:dyDescent="0.25">
      <c r="A85" s="155"/>
    </row>
  </sheetData>
  <dataValidations disablePrompts="1" count="1">
    <dataValidation type="list" allowBlank="1" showInputMessage="1" showErrorMessage="1" sqref="A3" xr:uid="{00000000-0002-0000-0000-000000000000}">
      <formula1>DistrictList</formula1>
    </dataValidation>
  </dataValidations>
  <pageMargins left="0.70866141732283472" right="0.70866141732283472" top="0.74803149606299213" bottom="0.74803149606299213" header="0.31496062992125984" footer="0.31496062992125984"/>
  <pageSetup orientation="portrait" horizontalDpi="1200" verticalDpi="1200" r:id="rId1"/>
  <headerFooter>
    <oddHeader>&amp;RV1.0
1/9/2026</oddHeader>
    <oddFooter>&amp;LOregon Department of Education&amp;R&amp;P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16600"/>
  </sheetPr>
  <dimension ref="A1:P52"/>
  <sheetViews>
    <sheetView topLeftCell="A6" workbookViewId="0">
      <selection activeCell="H12" sqref="H12"/>
    </sheetView>
  </sheetViews>
  <sheetFormatPr defaultColWidth="9.140625" defaultRowHeight="12.75" x14ac:dyDescent="0.25"/>
  <cols>
    <col min="1" max="1" width="5.85546875" style="150" customWidth="1"/>
    <col min="2" max="2" width="45.42578125" style="60" customWidth="1"/>
    <col min="3" max="3" width="1.5703125" style="60" customWidth="1"/>
    <col min="4" max="4" width="12.5703125" style="154" customWidth="1"/>
    <col min="5" max="5" width="1.5703125" style="60" customWidth="1"/>
    <col min="6" max="6" width="12.5703125" style="154" customWidth="1"/>
    <col min="7" max="7" width="1.5703125" style="60" customWidth="1"/>
    <col min="8" max="8" width="12.5703125" style="154" customWidth="1"/>
    <col min="9" max="9" width="1.5703125" style="60" customWidth="1"/>
    <col min="10" max="10" width="12.5703125" style="154" customWidth="1"/>
    <col min="11" max="11" width="1.5703125" style="60" customWidth="1"/>
    <col min="12" max="12" width="12.5703125" style="60" customWidth="1"/>
    <col min="13" max="13" width="1.5703125" style="150" customWidth="1"/>
    <col min="14" max="14" width="12.5703125" style="60" customWidth="1"/>
    <col min="15" max="15" width="1.5703125" style="60" customWidth="1"/>
    <col min="16" max="16" width="12.5703125" style="60" customWidth="1"/>
    <col min="17" max="16384" width="9.140625" style="60"/>
  </cols>
  <sheetData>
    <row r="1" spans="1:16" s="30" customFormat="1" ht="23.25" x14ac:dyDescent="0.25">
      <c r="A1" s="86" t="str">
        <f>IF(DistNm="Select","Please enter the District on the Instructions sheet",DistNm)</f>
        <v>Please enter the District on the Instructions sheet</v>
      </c>
      <c r="B1" s="86"/>
      <c r="C1" s="86"/>
      <c r="D1" s="86"/>
      <c r="E1" s="86"/>
      <c r="F1" s="86"/>
      <c r="G1" s="86"/>
      <c r="H1" s="86"/>
      <c r="I1" s="86"/>
      <c r="J1" s="86"/>
      <c r="K1" s="86"/>
      <c r="L1" s="86"/>
      <c r="M1" s="173"/>
      <c r="N1" s="86"/>
      <c r="O1" s="86"/>
      <c r="P1" s="86"/>
    </row>
    <row r="2" spans="1:16" s="30" customFormat="1" ht="23.25" x14ac:dyDescent="0.25">
      <c r="A2" s="86" t="s">
        <v>53</v>
      </c>
      <c r="B2" s="86"/>
      <c r="C2" s="86"/>
      <c r="D2" s="86"/>
      <c r="E2" s="86"/>
      <c r="F2" s="86"/>
      <c r="G2" s="86"/>
      <c r="H2" s="86"/>
      <c r="I2" s="86"/>
      <c r="J2" s="86"/>
      <c r="K2" s="86"/>
      <c r="L2" s="86"/>
      <c r="M2" s="173"/>
      <c r="N2" s="86"/>
      <c r="O2" s="86"/>
      <c r="P2" s="86"/>
    </row>
    <row r="3" spans="1:16" s="30" customFormat="1" ht="23.25" x14ac:dyDescent="0.25">
      <c r="A3" s="86" t="s">
        <v>54</v>
      </c>
      <c r="B3" s="86"/>
      <c r="C3" s="86"/>
      <c r="D3" s="86"/>
      <c r="E3" s="86"/>
      <c r="F3" s="86"/>
      <c r="G3" s="86"/>
      <c r="H3" s="86"/>
      <c r="I3" s="86"/>
      <c r="J3" s="86"/>
      <c r="K3" s="86"/>
      <c r="L3" s="86"/>
      <c r="M3" s="173"/>
      <c r="N3" s="86"/>
      <c r="O3" s="86"/>
      <c r="P3" s="86"/>
    </row>
    <row r="4" spans="1:16" s="30" customFormat="1" ht="23.25" x14ac:dyDescent="0.25">
      <c r="A4" s="86" t="str">
        <f>'3. Combined'!A4:F4</f>
        <v>YEAR ENDED JUNE 30, 2025</v>
      </c>
      <c r="B4" s="86"/>
      <c r="C4" s="86"/>
      <c r="D4" s="86"/>
      <c r="E4" s="86"/>
      <c r="F4" s="86"/>
      <c r="G4" s="86"/>
      <c r="H4" s="86"/>
      <c r="I4" s="86"/>
      <c r="J4" s="86"/>
      <c r="K4" s="86"/>
      <c r="L4" s="86"/>
      <c r="M4" s="173"/>
      <c r="N4" s="86"/>
      <c r="O4" s="86"/>
      <c r="P4" s="86"/>
    </row>
    <row r="5" spans="1:16" x14ac:dyDescent="0.25">
      <c r="A5" s="117"/>
      <c r="B5" s="117"/>
      <c r="C5" s="117"/>
      <c r="D5" s="117"/>
      <c r="E5" s="117"/>
      <c r="F5" s="288" t="e">
        <f>VLOOKUP($A$1,Lists!$H:$I,2,0)</f>
        <v>#N/A</v>
      </c>
      <c r="G5" s="118"/>
      <c r="H5" s="118"/>
      <c r="I5" s="117"/>
      <c r="J5" s="117"/>
      <c r="K5" s="119"/>
      <c r="L5" s="119"/>
      <c r="M5" s="174"/>
      <c r="N5" s="119"/>
      <c r="O5" s="119"/>
      <c r="P5" s="119"/>
    </row>
    <row r="6" spans="1:16" x14ac:dyDescent="0.25">
      <c r="A6" s="119"/>
      <c r="B6" s="119"/>
      <c r="C6" s="119"/>
      <c r="D6" s="120"/>
      <c r="E6" s="119"/>
      <c r="F6" s="120"/>
      <c r="G6" s="119"/>
      <c r="H6" s="120"/>
      <c r="I6" s="119"/>
      <c r="J6" s="119"/>
      <c r="K6" s="119"/>
      <c r="L6" s="119"/>
      <c r="M6" s="174"/>
      <c r="N6" s="119"/>
      <c r="O6" s="119"/>
      <c r="P6" s="119"/>
    </row>
    <row r="7" spans="1:16" s="13" customFormat="1" ht="16.5" customHeight="1" x14ac:dyDescent="0.25">
      <c r="A7" s="63" t="s">
        <v>55</v>
      </c>
      <c r="B7" s="121"/>
      <c r="C7" s="121"/>
      <c r="D7" s="121"/>
      <c r="E7" s="121"/>
      <c r="F7" s="121"/>
      <c r="G7" s="121"/>
      <c r="H7" s="121"/>
      <c r="I7" s="121"/>
      <c r="J7" s="121"/>
      <c r="K7" s="121"/>
      <c r="L7" s="121"/>
      <c r="M7" s="175"/>
      <c r="N7" s="121"/>
      <c r="O7" s="121"/>
      <c r="P7" s="122"/>
    </row>
    <row r="8" spans="1:16" s="13" customFormat="1" ht="15.75" x14ac:dyDescent="0.25">
      <c r="A8" s="123"/>
      <c r="D8" s="73" t="s">
        <v>56</v>
      </c>
      <c r="E8" s="73"/>
      <c r="F8" s="73" t="s">
        <v>57</v>
      </c>
      <c r="G8" s="73"/>
      <c r="H8" s="73" t="s">
        <v>58</v>
      </c>
      <c r="I8" s="73"/>
      <c r="J8" s="73" t="s">
        <v>59</v>
      </c>
      <c r="K8" s="73"/>
      <c r="L8" s="73" t="s">
        <v>60</v>
      </c>
      <c r="M8" s="73"/>
      <c r="N8" s="73" t="s">
        <v>61</v>
      </c>
      <c r="P8" s="71" t="s">
        <v>62</v>
      </c>
    </row>
    <row r="9" spans="1:16" s="13" customFormat="1" ht="15.75" x14ac:dyDescent="0.25">
      <c r="A9" s="65" t="s">
        <v>63</v>
      </c>
      <c r="B9" s="17"/>
      <c r="D9" s="124"/>
      <c r="E9" s="67"/>
      <c r="F9" s="124"/>
      <c r="G9" s="67"/>
      <c r="H9" s="124"/>
      <c r="I9" s="67"/>
      <c r="J9" s="124"/>
      <c r="K9" s="67"/>
      <c r="L9" s="67"/>
      <c r="M9" s="176"/>
      <c r="N9" s="67"/>
      <c r="O9" s="218"/>
      <c r="P9" s="218"/>
    </row>
    <row r="10" spans="1:16" s="13" customFormat="1" ht="15.75" x14ac:dyDescent="0.25">
      <c r="A10" s="123">
        <v>1110</v>
      </c>
      <c r="B10" s="13" t="s">
        <v>64</v>
      </c>
      <c r="C10" s="13" t="s">
        <v>65</v>
      </c>
      <c r="D10" s="201">
        <v>0</v>
      </c>
      <c r="E10" s="218" t="s">
        <v>65</v>
      </c>
      <c r="F10" s="201">
        <v>0</v>
      </c>
      <c r="G10" s="218" t="s">
        <v>65</v>
      </c>
      <c r="H10" s="201">
        <v>0</v>
      </c>
      <c r="I10" s="218" t="s">
        <v>65</v>
      </c>
      <c r="J10" s="250">
        <v>0</v>
      </c>
      <c r="K10" s="218" t="s">
        <v>65</v>
      </c>
      <c r="L10" s="201">
        <v>0</v>
      </c>
      <c r="M10" s="215" t="s">
        <v>65</v>
      </c>
      <c r="N10" s="201">
        <v>0</v>
      </c>
      <c r="O10" s="218" t="s">
        <v>65</v>
      </c>
      <c r="P10" s="210">
        <f t="shared" ref="P10:P15" si="0">SUM(D10:N10)</f>
        <v>0</v>
      </c>
    </row>
    <row r="11" spans="1:16" s="13" customFormat="1" ht="15.75" x14ac:dyDescent="0.25">
      <c r="A11" s="123">
        <v>1120</v>
      </c>
      <c r="B11" s="13" t="s">
        <v>66</v>
      </c>
      <c r="D11" s="201">
        <v>0</v>
      </c>
      <c r="E11" s="218"/>
      <c r="F11" s="201">
        <v>0</v>
      </c>
      <c r="G11" s="218"/>
      <c r="H11" s="201">
        <v>0</v>
      </c>
      <c r="I11" s="218"/>
      <c r="J11" s="250">
        <v>0</v>
      </c>
      <c r="K11" s="218"/>
      <c r="L11" s="201">
        <v>0</v>
      </c>
      <c r="M11" s="215"/>
      <c r="N11" s="201">
        <v>0</v>
      </c>
      <c r="O11" s="218"/>
      <c r="P11" s="210">
        <f t="shared" si="0"/>
        <v>0</v>
      </c>
    </row>
    <row r="12" spans="1:16" s="13" customFormat="1" ht="15.75" x14ac:dyDescent="0.25">
      <c r="A12" s="123">
        <v>1130</v>
      </c>
      <c r="B12" s="13" t="s">
        <v>67</v>
      </c>
      <c r="D12" s="201">
        <v>0</v>
      </c>
      <c r="E12" s="218"/>
      <c r="F12" s="201">
        <v>0</v>
      </c>
      <c r="G12" s="218"/>
      <c r="H12" s="201">
        <v>0</v>
      </c>
      <c r="I12" s="218"/>
      <c r="J12" s="250">
        <v>0</v>
      </c>
      <c r="K12" s="218"/>
      <c r="L12" s="201">
        <v>0</v>
      </c>
      <c r="M12" s="215"/>
      <c r="N12" s="201">
        <v>0</v>
      </c>
      <c r="O12" s="218"/>
      <c r="P12" s="210">
        <f>SUM(D12:N12)</f>
        <v>0</v>
      </c>
    </row>
    <row r="13" spans="1:16" s="13" customFormat="1" ht="15.75" x14ac:dyDescent="0.25">
      <c r="A13" s="123">
        <v>1190</v>
      </c>
      <c r="B13" s="13" t="s">
        <v>68</v>
      </c>
      <c r="D13" s="201">
        <v>0</v>
      </c>
      <c r="E13" s="218"/>
      <c r="F13" s="201">
        <v>0</v>
      </c>
      <c r="G13" s="218"/>
      <c r="H13" s="201">
        <v>0</v>
      </c>
      <c r="I13" s="218"/>
      <c r="J13" s="250">
        <v>0</v>
      </c>
      <c r="K13" s="218"/>
      <c r="L13" s="201">
        <v>0</v>
      </c>
      <c r="M13" s="215"/>
      <c r="N13" s="201">
        <v>0</v>
      </c>
      <c r="O13" s="218"/>
      <c r="P13" s="210">
        <f>SUM(D13:N13)</f>
        <v>0</v>
      </c>
    </row>
    <row r="14" spans="1:16" s="13" customFormat="1" ht="15.75" x14ac:dyDescent="0.25">
      <c r="A14" s="123">
        <v>1200</v>
      </c>
      <c r="B14" s="13" t="s">
        <v>69</v>
      </c>
      <c r="D14" s="201">
        <v>0</v>
      </c>
      <c r="E14" s="218"/>
      <c r="F14" s="201">
        <v>0</v>
      </c>
      <c r="G14" s="218"/>
      <c r="H14" s="201">
        <v>0</v>
      </c>
      <c r="I14" s="218"/>
      <c r="J14" s="250">
        <v>0</v>
      </c>
      <c r="K14" s="218"/>
      <c r="L14" s="201">
        <v>0</v>
      </c>
      <c r="M14" s="215"/>
      <c r="N14" s="201">
        <v>0</v>
      </c>
      <c r="O14" s="218"/>
      <c r="P14" s="210">
        <f t="shared" si="0"/>
        <v>0</v>
      </c>
    </row>
    <row r="15" spans="1:16" s="13" customFormat="1" ht="15.75" x14ac:dyDescent="0.25">
      <c r="A15" s="123">
        <v>1990</v>
      </c>
      <c r="B15" s="13" t="s">
        <v>70</v>
      </c>
      <c r="D15" s="201">
        <v>0</v>
      </c>
      <c r="E15" s="218"/>
      <c r="F15" s="201">
        <v>0</v>
      </c>
      <c r="G15" s="218"/>
      <c r="H15" s="201">
        <v>0</v>
      </c>
      <c r="I15" s="218"/>
      <c r="J15" s="250">
        <v>0</v>
      </c>
      <c r="K15" s="218"/>
      <c r="L15" s="201">
        <v>0</v>
      </c>
      <c r="M15" s="215"/>
      <c r="N15" s="201">
        <v>0</v>
      </c>
      <c r="O15" s="218"/>
      <c r="P15" s="210">
        <f t="shared" si="0"/>
        <v>0</v>
      </c>
    </row>
    <row r="16" spans="1:16" s="13" customFormat="1" ht="6.75" customHeight="1" x14ac:dyDescent="0.25">
      <c r="A16" s="123"/>
      <c r="C16" s="125"/>
      <c r="D16" s="224"/>
      <c r="E16" s="225"/>
      <c r="F16" s="243"/>
      <c r="G16" s="225"/>
      <c r="H16" s="243"/>
      <c r="I16" s="225"/>
      <c r="J16" s="243"/>
      <c r="K16" s="225"/>
      <c r="L16" s="225"/>
      <c r="M16" s="244"/>
      <c r="N16" s="225"/>
      <c r="O16" s="225"/>
      <c r="P16" s="235"/>
    </row>
    <row r="17" spans="1:16" s="13" customFormat="1" ht="15.75" x14ac:dyDescent="0.25">
      <c r="B17" s="126" t="s">
        <v>71</v>
      </c>
      <c r="C17" s="125"/>
      <c r="D17" s="207">
        <f>SUM(D10:D16)</f>
        <v>0</v>
      </c>
      <c r="E17" s="240">
        <v>0</v>
      </c>
      <c r="F17" s="207">
        <f>SUM(F10:F16)</f>
        <v>0</v>
      </c>
      <c r="G17" s="240">
        <v>0</v>
      </c>
      <c r="H17" s="207">
        <f>SUM(H10:H16)</f>
        <v>0</v>
      </c>
      <c r="I17" s="240">
        <v>0</v>
      </c>
      <c r="J17" s="240">
        <f>SUM(J10:J16)</f>
        <v>0</v>
      </c>
      <c r="K17" s="240">
        <v>0</v>
      </c>
      <c r="L17" s="207">
        <f>SUM(L10:L16)</f>
        <v>0</v>
      </c>
      <c r="M17" s="208"/>
      <c r="N17" s="207">
        <f>SUM(N10:N16)</f>
        <v>0</v>
      </c>
      <c r="O17" s="207"/>
      <c r="P17" s="207">
        <f>SUM(P10:P16)</f>
        <v>0</v>
      </c>
    </row>
    <row r="18" spans="1:16" s="13" customFormat="1" ht="8.25" customHeight="1" x14ac:dyDescent="0.25">
      <c r="A18" s="123"/>
      <c r="D18" s="127"/>
      <c r="F18" s="128"/>
      <c r="H18" s="128"/>
      <c r="J18" s="128"/>
      <c r="M18" s="123"/>
    </row>
    <row r="19" spans="1:16" s="13" customFormat="1" ht="15.75" x14ac:dyDescent="0.25">
      <c r="A19" s="129" t="s">
        <v>72</v>
      </c>
      <c r="D19" s="237"/>
      <c r="E19" s="218"/>
      <c r="F19" s="237"/>
      <c r="G19" s="218"/>
      <c r="H19" s="237"/>
      <c r="I19" s="218"/>
      <c r="J19" s="237"/>
      <c r="K19" s="218"/>
      <c r="L19" s="218"/>
      <c r="M19" s="238"/>
      <c r="N19" s="218"/>
      <c r="O19" s="218"/>
      <c r="P19" s="218"/>
    </row>
    <row r="20" spans="1:16" s="13" customFormat="1" ht="15.75" x14ac:dyDescent="0.25">
      <c r="A20" s="123">
        <v>2000</v>
      </c>
      <c r="B20" s="13" t="s">
        <v>73</v>
      </c>
      <c r="C20" s="125"/>
      <c r="D20" s="201">
        <v>0</v>
      </c>
      <c r="E20" s="225"/>
      <c r="F20" s="201">
        <v>0</v>
      </c>
      <c r="G20" s="225"/>
      <c r="H20" s="201">
        <v>0</v>
      </c>
      <c r="I20" s="225"/>
      <c r="J20" s="239">
        <v>0</v>
      </c>
      <c r="K20" s="225"/>
      <c r="L20" s="201">
        <v>0</v>
      </c>
      <c r="M20" s="209"/>
      <c r="N20" s="201">
        <v>0</v>
      </c>
      <c r="O20" s="225"/>
      <c r="P20" s="235">
        <f>SUM(D20:N20)</f>
        <v>0</v>
      </c>
    </row>
    <row r="21" spans="1:16" s="13" customFormat="1" ht="6.75" customHeight="1" x14ac:dyDescent="0.25">
      <c r="A21" s="123"/>
      <c r="D21" s="237"/>
      <c r="E21" s="218"/>
      <c r="F21" s="237"/>
      <c r="G21" s="218"/>
      <c r="H21" s="237"/>
      <c r="I21" s="218"/>
      <c r="J21" s="237"/>
      <c r="K21" s="218"/>
      <c r="L21" s="218"/>
      <c r="M21" s="238"/>
      <c r="N21" s="218"/>
      <c r="O21" s="218"/>
      <c r="P21" s="218"/>
    </row>
    <row r="22" spans="1:16" s="13" customFormat="1" ht="15.75" x14ac:dyDescent="0.25">
      <c r="A22" s="123"/>
      <c r="B22" s="126" t="s">
        <v>74</v>
      </c>
      <c r="C22" s="125"/>
      <c r="D22" s="240">
        <f>SUM(D20:D21)</f>
        <v>0</v>
      </c>
      <c r="E22" s="235"/>
      <c r="F22" s="240">
        <f>SUM(F20:F21)</f>
        <v>0</v>
      </c>
      <c r="G22" s="235"/>
      <c r="H22" s="240">
        <f>SUM(H20:H21)</f>
        <v>0</v>
      </c>
      <c r="I22" s="235"/>
      <c r="J22" s="240">
        <f>SUM(J20:J21)</f>
        <v>0</v>
      </c>
      <c r="K22" s="235"/>
      <c r="L22" s="240">
        <f>SUM(L20:L21)</f>
        <v>0</v>
      </c>
      <c r="M22" s="208"/>
      <c r="N22" s="240">
        <f>SUM(N20:N21)</f>
        <v>0</v>
      </c>
      <c r="O22" s="235"/>
      <c r="P22" s="235">
        <f>SUM(P20:P21)</f>
        <v>0</v>
      </c>
    </row>
    <row r="23" spans="1:16" s="13" customFormat="1" ht="7.5" customHeight="1" x14ac:dyDescent="0.25">
      <c r="A23" s="123"/>
      <c r="D23" s="237"/>
      <c r="E23" s="218"/>
      <c r="F23" s="237"/>
      <c r="G23" s="218"/>
      <c r="H23" s="237"/>
      <c r="I23" s="218"/>
      <c r="J23" s="237"/>
      <c r="K23" s="218"/>
      <c r="L23" s="218"/>
      <c r="M23" s="238"/>
      <c r="N23" s="218"/>
      <c r="O23" s="218"/>
      <c r="P23" s="218"/>
    </row>
    <row r="24" spans="1:16" s="13" customFormat="1" ht="15.75" x14ac:dyDescent="0.25">
      <c r="A24" s="129" t="s">
        <v>75</v>
      </c>
      <c r="D24" s="237"/>
      <c r="E24" s="218"/>
      <c r="F24" s="237"/>
      <c r="G24" s="218"/>
      <c r="H24" s="237"/>
      <c r="I24" s="218"/>
      <c r="J24" s="237"/>
      <c r="K24" s="218"/>
      <c r="L24" s="218"/>
      <c r="M24" s="238"/>
      <c r="N24" s="218"/>
      <c r="O24" s="218"/>
      <c r="P24" s="218"/>
    </row>
    <row r="25" spans="1:16" s="13" customFormat="1" ht="15.75" x14ac:dyDescent="0.25">
      <c r="A25" s="123">
        <v>3000</v>
      </c>
      <c r="B25" s="13" t="s">
        <v>76</v>
      </c>
      <c r="C25" s="125"/>
      <c r="D25" s="201">
        <v>0</v>
      </c>
      <c r="E25" s="225"/>
      <c r="F25" s="201">
        <v>0</v>
      </c>
      <c r="G25" s="225"/>
      <c r="H25" s="201">
        <v>0</v>
      </c>
      <c r="I25" s="225"/>
      <c r="J25" s="239">
        <v>0</v>
      </c>
      <c r="K25" s="225"/>
      <c r="L25" s="201">
        <v>0</v>
      </c>
      <c r="M25" s="209"/>
      <c r="N25" s="201">
        <v>0</v>
      </c>
      <c r="O25" s="225"/>
      <c r="P25" s="235">
        <f>SUM(D25:N25)</f>
        <v>0</v>
      </c>
    </row>
    <row r="26" spans="1:16" s="13" customFormat="1" ht="6.75" customHeight="1" x14ac:dyDescent="0.25">
      <c r="A26" s="123"/>
      <c r="D26" s="210"/>
      <c r="E26" s="218"/>
      <c r="F26" s="241"/>
      <c r="G26" s="218"/>
      <c r="H26" s="241"/>
      <c r="I26" s="218"/>
      <c r="J26" s="241"/>
      <c r="K26" s="218"/>
      <c r="L26" s="241"/>
      <c r="M26" s="217"/>
      <c r="N26" s="218"/>
      <c r="O26" s="218"/>
      <c r="P26" s="210"/>
    </row>
    <row r="27" spans="1:16" s="13" customFormat="1" ht="15.75" x14ac:dyDescent="0.25">
      <c r="A27" s="123"/>
      <c r="B27" s="126" t="s">
        <v>77</v>
      </c>
      <c r="C27" s="125"/>
      <c r="D27" s="240">
        <f>SUM(D25:D26)</f>
        <v>0</v>
      </c>
      <c r="E27" s="235"/>
      <c r="F27" s="240">
        <f>SUM(F25:F26)</f>
        <v>0</v>
      </c>
      <c r="G27" s="235"/>
      <c r="H27" s="240">
        <f>SUM(H25:H26)</f>
        <v>0</v>
      </c>
      <c r="I27" s="235"/>
      <c r="J27" s="240">
        <f>SUM(J25:J26)</f>
        <v>0</v>
      </c>
      <c r="K27" s="235"/>
      <c r="L27" s="240">
        <f>SUM(L25:L26)</f>
        <v>0</v>
      </c>
      <c r="M27" s="209"/>
      <c r="N27" s="240">
        <f>SUM(N25:N26)</f>
        <v>0</v>
      </c>
      <c r="O27" s="235"/>
      <c r="P27" s="235">
        <f>SUM(P25:P26)</f>
        <v>0</v>
      </c>
    </row>
    <row r="28" spans="1:16" s="13" customFormat="1" ht="6.75" customHeight="1" x14ac:dyDescent="0.25">
      <c r="A28" s="123"/>
      <c r="D28" s="242"/>
      <c r="E28" s="218"/>
      <c r="F28" s="237"/>
      <c r="G28" s="218"/>
      <c r="H28" s="237"/>
      <c r="I28" s="218"/>
      <c r="J28" s="237"/>
      <c r="K28" s="218"/>
      <c r="L28" s="218"/>
      <c r="M28" s="238"/>
      <c r="N28" s="218"/>
      <c r="O28" s="218"/>
      <c r="P28" s="218"/>
    </row>
    <row r="29" spans="1:16" s="13" customFormat="1" ht="12.75" customHeight="1" x14ac:dyDescent="0.25">
      <c r="A29" s="129" t="s">
        <v>78</v>
      </c>
      <c r="D29" s="242"/>
      <c r="E29" s="218"/>
      <c r="F29" s="237"/>
      <c r="G29" s="218"/>
      <c r="H29" s="237"/>
      <c r="I29" s="218"/>
      <c r="J29" s="237"/>
      <c r="K29" s="218"/>
      <c r="L29" s="218"/>
      <c r="M29" s="238"/>
      <c r="N29" s="218"/>
      <c r="O29" s="218"/>
      <c r="P29" s="218"/>
    </row>
    <row r="30" spans="1:16" s="13" customFormat="1" ht="12.75" customHeight="1" x14ac:dyDescent="0.25">
      <c r="A30" s="123">
        <v>4000</v>
      </c>
      <c r="B30" s="17" t="s">
        <v>79</v>
      </c>
      <c r="C30" s="125"/>
      <c r="D30" s="201">
        <v>0</v>
      </c>
      <c r="E30" s="225"/>
      <c r="F30" s="201">
        <v>0</v>
      </c>
      <c r="G30" s="225"/>
      <c r="H30" s="201">
        <v>0</v>
      </c>
      <c r="I30" s="225"/>
      <c r="J30" s="243">
        <v>0</v>
      </c>
      <c r="K30" s="225"/>
      <c r="L30" s="201">
        <v>0</v>
      </c>
      <c r="M30" s="244"/>
      <c r="N30" s="201">
        <v>0</v>
      </c>
      <c r="O30" s="225"/>
      <c r="P30" s="235">
        <f>SUM(D30:N30)</f>
        <v>0</v>
      </c>
    </row>
    <row r="31" spans="1:16" s="13" customFormat="1" ht="6.75" customHeight="1" x14ac:dyDescent="0.25">
      <c r="A31" s="123"/>
      <c r="D31" s="242"/>
      <c r="E31" s="218"/>
      <c r="F31" s="237"/>
      <c r="G31" s="218"/>
      <c r="H31" s="237"/>
      <c r="I31" s="218"/>
      <c r="J31" s="237"/>
      <c r="K31" s="218"/>
      <c r="L31" s="218"/>
      <c r="M31" s="238"/>
      <c r="N31" s="218"/>
      <c r="O31" s="218"/>
      <c r="P31" s="218"/>
    </row>
    <row r="32" spans="1:16" s="13" customFormat="1" ht="13.5" customHeight="1" x14ac:dyDescent="0.25">
      <c r="A32" s="123"/>
      <c r="B32" s="126" t="s">
        <v>80</v>
      </c>
      <c r="C32" s="125"/>
      <c r="D32" s="207">
        <f>SUM(D30:D31)</f>
        <v>0</v>
      </c>
      <c r="E32" s="240"/>
      <c r="F32" s="207">
        <f>SUM(F30:F31)</f>
        <v>0</v>
      </c>
      <c r="G32" s="240">
        <v>0</v>
      </c>
      <c r="H32" s="207">
        <f>SUM(H30:H31)</f>
        <v>0</v>
      </c>
      <c r="I32" s="240">
        <v>0</v>
      </c>
      <c r="J32" s="207">
        <f>SUM(J30:J31)</f>
        <v>0</v>
      </c>
      <c r="K32" s="235"/>
      <c r="L32" s="207">
        <f>SUM(L30:L31)</f>
        <v>0</v>
      </c>
      <c r="M32" s="209"/>
      <c r="N32" s="207">
        <f>SUM(N30:N31)</f>
        <v>0</v>
      </c>
      <c r="O32" s="235"/>
      <c r="P32" s="207">
        <f>SUM(P30:P31)</f>
        <v>0</v>
      </c>
    </row>
    <row r="33" spans="1:16" s="13" customFormat="1" ht="6.75" customHeight="1" x14ac:dyDescent="0.25">
      <c r="A33" s="123"/>
      <c r="D33" s="242"/>
      <c r="E33" s="218"/>
      <c r="F33" s="237"/>
      <c r="G33" s="218"/>
      <c r="H33" s="237"/>
      <c r="I33" s="218"/>
      <c r="J33" s="237"/>
      <c r="K33" s="218"/>
      <c r="L33" s="218"/>
      <c r="M33" s="238"/>
      <c r="N33" s="218"/>
      <c r="O33" s="218"/>
      <c r="P33" s="218"/>
    </row>
    <row r="34" spans="1:16" s="13" customFormat="1" ht="16.5" thickBot="1" x14ac:dyDescent="0.3">
      <c r="A34" s="123"/>
      <c r="B34" s="131" t="s">
        <v>81</v>
      </c>
      <c r="C34" s="132" t="s">
        <v>65</v>
      </c>
      <c r="D34" s="245">
        <f>+D17+D22+D27+D32</f>
        <v>0</v>
      </c>
      <c r="E34" s="246" t="s">
        <v>65</v>
      </c>
      <c r="F34" s="245">
        <f>+F17+F22+F27+F32</f>
        <v>0</v>
      </c>
      <c r="G34" s="246" t="s">
        <v>65</v>
      </c>
      <c r="H34" s="245">
        <f>+H17+H22+H27+H32</f>
        <v>0</v>
      </c>
      <c r="I34" s="246" t="s">
        <v>65</v>
      </c>
      <c r="J34" s="247">
        <f>+'2. Expenditures'!J28</f>
        <v>0</v>
      </c>
      <c r="K34" s="246" t="s">
        <v>65</v>
      </c>
      <c r="L34" s="245">
        <f>+L17+L22+L27+L32</f>
        <v>0</v>
      </c>
      <c r="M34" s="248" t="s">
        <v>65</v>
      </c>
      <c r="N34" s="245">
        <f>+N17+N22+N27+N32</f>
        <v>0</v>
      </c>
      <c r="O34" s="249" t="s">
        <v>65</v>
      </c>
      <c r="P34" s="245">
        <f>+P17+P22+P27+P32</f>
        <v>0</v>
      </c>
    </row>
    <row r="35" spans="1:16" s="13" customFormat="1" ht="16.5" thickTop="1" x14ac:dyDescent="0.25">
      <c r="A35" s="123"/>
      <c r="B35" s="267" t="s">
        <v>82</v>
      </c>
      <c r="C35" s="133"/>
      <c r="D35" s="133"/>
      <c r="E35" s="134"/>
      <c r="F35" s="130"/>
      <c r="G35" s="134"/>
      <c r="H35" s="135"/>
      <c r="I35" s="134"/>
      <c r="J35" s="135"/>
      <c r="K35" s="134"/>
      <c r="L35" s="135"/>
      <c r="M35" s="116"/>
      <c r="N35" s="135"/>
      <c r="P35" s="135"/>
    </row>
    <row r="36" spans="1:16" s="13" customFormat="1" ht="15.75" x14ac:dyDescent="0.25">
      <c r="A36" s="123"/>
      <c r="B36" s="136"/>
      <c r="D36" s="135"/>
      <c r="E36" s="134"/>
      <c r="F36" s="135"/>
      <c r="G36" s="134"/>
      <c r="H36" s="135"/>
      <c r="I36" s="134"/>
      <c r="J36" s="135"/>
      <c r="K36" s="134"/>
      <c r="L36" s="135"/>
      <c r="M36" s="116"/>
      <c r="N36" s="135"/>
      <c r="P36" s="135"/>
    </row>
    <row r="37" spans="1:16" s="13" customFormat="1" ht="16.5" customHeight="1" x14ac:dyDescent="0.25">
      <c r="A37" s="63" t="s">
        <v>83</v>
      </c>
      <c r="B37" s="121"/>
      <c r="C37" s="121"/>
      <c r="D37" s="121"/>
      <c r="E37" s="121"/>
      <c r="F37" s="121"/>
      <c r="G37" s="121"/>
      <c r="H37" s="121"/>
      <c r="I37" s="121"/>
      <c r="J37" s="121"/>
      <c r="K37" s="121"/>
      <c r="L37" s="121"/>
      <c r="M37" s="175"/>
      <c r="N37" s="121"/>
      <c r="O37" s="121"/>
      <c r="P37" s="122"/>
    </row>
    <row r="38" spans="1:16" s="13" customFormat="1" ht="9" customHeight="1" x14ac:dyDescent="0.25">
      <c r="A38" s="65"/>
      <c r="B38" s="129"/>
      <c r="D38" s="135"/>
      <c r="E38" s="134"/>
      <c r="F38" s="135"/>
      <c r="G38" s="134"/>
      <c r="H38" s="135"/>
      <c r="I38" s="134"/>
      <c r="J38" s="135"/>
      <c r="K38" s="134"/>
      <c r="L38" s="135"/>
      <c r="M38" s="116"/>
      <c r="N38" s="135"/>
      <c r="P38" s="135"/>
    </row>
    <row r="39" spans="1:16" s="13" customFormat="1" ht="15.75" x14ac:dyDescent="0.25">
      <c r="A39" s="137"/>
      <c r="B39" s="138" t="s">
        <v>84</v>
      </c>
      <c r="C39" s="139"/>
      <c r="D39" s="201">
        <v>0</v>
      </c>
      <c r="E39" s="202"/>
      <c r="F39" s="201">
        <v>0</v>
      </c>
      <c r="G39" s="202"/>
      <c r="H39" s="201">
        <v>0</v>
      </c>
      <c r="I39" s="202"/>
      <c r="J39" s="203">
        <f>+J34</f>
        <v>0</v>
      </c>
      <c r="K39" s="202"/>
      <c r="L39" s="201">
        <v>0</v>
      </c>
      <c r="M39" s="204"/>
      <c r="N39" s="201">
        <v>0</v>
      </c>
      <c r="O39" s="205"/>
      <c r="P39" s="206">
        <f>SUM(D39:N39)</f>
        <v>0</v>
      </c>
    </row>
    <row r="40" spans="1:16" s="13" customFormat="1" ht="15.75" x14ac:dyDescent="0.25">
      <c r="A40" s="137"/>
      <c r="B40" s="140" t="s">
        <v>85</v>
      </c>
      <c r="C40" s="125"/>
      <c r="D40" s="207">
        <f>+D34</f>
        <v>0</v>
      </c>
      <c r="E40" s="208"/>
      <c r="F40" s="207">
        <f>+F34</f>
        <v>0</v>
      </c>
      <c r="G40" s="208"/>
      <c r="H40" s="207">
        <f>+H34</f>
        <v>0</v>
      </c>
      <c r="I40" s="208"/>
      <c r="J40" s="207">
        <f>+J34</f>
        <v>0</v>
      </c>
      <c r="K40" s="208"/>
      <c r="L40" s="207">
        <f>+L34</f>
        <v>0</v>
      </c>
      <c r="M40" s="209"/>
      <c r="N40" s="207">
        <f>+N34</f>
        <v>0</v>
      </c>
      <c r="O40" s="210"/>
      <c r="P40" s="211">
        <f>SUM(D40:N40)</f>
        <v>0</v>
      </c>
    </row>
    <row r="41" spans="1:16" s="13" customFormat="1" ht="15.75" x14ac:dyDescent="0.25">
      <c r="A41" s="137"/>
      <c r="B41" s="140" t="s">
        <v>86</v>
      </c>
      <c r="C41" s="141"/>
      <c r="D41" s="212">
        <f>+D39-D40</f>
        <v>0</v>
      </c>
      <c r="E41" s="213"/>
      <c r="F41" s="212">
        <f>+F39-F40</f>
        <v>0</v>
      </c>
      <c r="G41" s="213"/>
      <c r="H41" s="212">
        <f>+H39-H40</f>
        <v>0</v>
      </c>
      <c r="I41" s="213"/>
      <c r="J41" s="212">
        <f>+J39-J40</f>
        <v>0</v>
      </c>
      <c r="K41" s="214"/>
      <c r="L41" s="212">
        <f>+L39-L40</f>
        <v>0</v>
      </c>
      <c r="M41" s="215"/>
      <c r="N41" s="212">
        <f>+N39-N40</f>
        <v>0</v>
      </c>
      <c r="O41" s="210"/>
      <c r="P41" s="212">
        <f>+P39-P40</f>
        <v>0</v>
      </c>
    </row>
    <row r="42" spans="1:16" s="13" customFormat="1" ht="15.75" x14ac:dyDescent="0.25">
      <c r="A42" s="137"/>
      <c r="B42" s="140"/>
      <c r="D42" s="216"/>
      <c r="E42" s="217"/>
      <c r="F42" s="216"/>
      <c r="G42" s="217"/>
      <c r="H42" s="216"/>
      <c r="I42" s="217"/>
      <c r="J42" s="216"/>
      <c r="K42" s="217"/>
      <c r="L42" s="216"/>
      <c r="M42" s="215"/>
      <c r="N42" s="216"/>
      <c r="O42" s="218"/>
      <c r="P42" s="219"/>
    </row>
    <row r="43" spans="1:16" s="13" customFormat="1" ht="15.75" x14ac:dyDescent="0.25">
      <c r="A43" s="137"/>
      <c r="B43" s="142" t="s">
        <v>87</v>
      </c>
      <c r="D43" s="220">
        <f>IF(D39=0,0,D40/D39)</f>
        <v>0</v>
      </c>
      <c r="E43" s="217"/>
      <c r="F43" s="220">
        <f>IF(F39=0,0,F40/F39)</f>
        <v>0</v>
      </c>
      <c r="G43" s="217"/>
      <c r="H43" s="220">
        <f>IF(H39=0,0,H40/H39)</f>
        <v>0</v>
      </c>
      <c r="I43" s="217"/>
      <c r="J43" s="220">
        <f>IF(J39=0,0,J40/J39)</f>
        <v>0</v>
      </c>
      <c r="K43" s="217"/>
      <c r="L43" s="220">
        <f>IF(L39=0,0,L40/L39)</f>
        <v>0</v>
      </c>
      <c r="M43" s="215"/>
      <c r="N43" s="220">
        <f>IF(N39=0,0,N40/N39)</f>
        <v>0</v>
      </c>
      <c r="O43" s="218"/>
      <c r="P43" s="221">
        <f>IF(P39=0,0,(P40/P39))</f>
        <v>0</v>
      </c>
    </row>
    <row r="44" spans="1:16" s="13" customFormat="1" ht="15.75" x14ac:dyDescent="0.25">
      <c r="A44" s="137"/>
      <c r="B44" s="143"/>
      <c r="C44" s="125"/>
      <c r="D44" s="222"/>
      <c r="E44" s="223"/>
      <c r="F44" s="222"/>
      <c r="G44" s="223"/>
      <c r="H44" s="222"/>
      <c r="I44" s="223"/>
      <c r="J44" s="222"/>
      <c r="K44" s="223"/>
      <c r="L44" s="224"/>
      <c r="M44" s="209"/>
      <c r="N44" s="224"/>
      <c r="O44" s="225"/>
      <c r="P44" s="226"/>
    </row>
    <row r="45" spans="1:16" s="13" customFormat="1" ht="15.75" x14ac:dyDescent="0.25">
      <c r="A45" s="123"/>
      <c r="D45" s="220"/>
      <c r="E45" s="217"/>
      <c r="F45" s="220"/>
      <c r="G45" s="217"/>
      <c r="H45" s="220"/>
      <c r="I45" s="217"/>
      <c r="J45" s="220"/>
      <c r="K45" s="217"/>
      <c r="L45" s="216"/>
      <c r="M45" s="215"/>
      <c r="N45" s="216"/>
      <c r="O45" s="218"/>
      <c r="P45" s="216"/>
    </row>
    <row r="46" spans="1:16" s="13" customFormat="1" ht="16.5" customHeight="1" x14ac:dyDescent="0.25">
      <c r="A46" s="144" t="s">
        <v>88</v>
      </c>
      <c r="B46" s="145"/>
      <c r="C46" s="145"/>
      <c r="D46" s="227"/>
      <c r="E46" s="227"/>
      <c r="F46" s="227"/>
      <c r="G46" s="227"/>
      <c r="H46" s="227"/>
      <c r="I46" s="227"/>
      <c r="J46" s="227"/>
      <c r="K46" s="227"/>
      <c r="L46" s="227"/>
      <c r="M46" s="228"/>
      <c r="N46" s="227"/>
      <c r="O46" s="227"/>
      <c r="P46" s="229"/>
    </row>
    <row r="47" spans="1:16" s="13" customFormat="1" ht="15.75" x14ac:dyDescent="0.25">
      <c r="A47" s="265" t="s">
        <v>89</v>
      </c>
      <c r="B47" s="146"/>
      <c r="C47" s="147"/>
      <c r="D47" s="230"/>
      <c r="E47" s="230"/>
      <c r="F47" s="230"/>
      <c r="G47" s="230"/>
      <c r="H47" s="230"/>
      <c r="I47" s="230"/>
      <c r="J47" s="230"/>
      <c r="K47" s="230"/>
      <c r="L47" s="230"/>
      <c r="M47" s="231"/>
      <c r="N47" s="230"/>
      <c r="O47" s="230"/>
      <c r="P47" s="232"/>
    </row>
    <row r="48" spans="1:16" s="13" customFormat="1" ht="15.75" x14ac:dyDescent="0.25">
      <c r="A48" s="123"/>
      <c r="B48" s="140" t="s">
        <v>90</v>
      </c>
      <c r="D48" s="233">
        <f>+'2. Expenditures'!D28</f>
        <v>0</v>
      </c>
      <c r="E48" s="214"/>
      <c r="F48" s="233">
        <f>+'2. Expenditures'!F28</f>
        <v>0</v>
      </c>
      <c r="G48" s="214"/>
      <c r="H48" s="233">
        <f>+'2. Expenditures'!H28</f>
        <v>0</v>
      </c>
      <c r="I48" s="214"/>
      <c r="J48" s="233">
        <f>+'2. Expenditures'!J28</f>
        <v>0</v>
      </c>
      <c r="K48" s="214"/>
      <c r="L48" s="233">
        <f>+'2. Expenditures'!L28</f>
        <v>0</v>
      </c>
      <c r="M48" s="215"/>
      <c r="N48" s="233">
        <f>+'2. Expenditures'!N28</f>
        <v>0</v>
      </c>
      <c r="O48" s="210"/>
      <c r="P48" s="211">
        <f>SUM(D48:N48)</f>
        <v>0</v>
      </c>
    </row>
    <row r="49" spans="1:16" s="13" customFormat="1" ht="15.75" x14ac:dyDescent="0.25">
      <c r="A49" s="123"/>
      <c r="B49" s="140" t="s">
        <v>91</v>
      </c>
      <c r="D49" s="234">
        <f>+D48*D43</f>
        <v>0</v>
      </c>
      <c r="E49" s="214"/>
      <c r="F49" s="234">
        <f>+F48*F43</f>
        <v>0</v>
      </c>
      <c r="G49" s="214"/>
      <c r="H49" s="234">
        <f>+H48*H43</f>
        <v>0</v>
      </c>
      <c r="I49" s="214"/>
      <c r="J49" s="234">
        <f>+J48*J43</f>
        <v>0</v>
      </c>
      <c r="K49" s="214"/>
      <c r="L49" s="234">
        <f>+L48*L43</f>
        <v>0</v>
      </c>
      <c r="M49" s="215"/>
      <c r="N49" s="234">
        <f>+N48*N43</f>
        <v>0</v>
      </c>
      <c r="O49" s="210"/>
      <c r="P49" s="211">
        <f>SUM(D49:N49)</f>
        <v>0</v>
      </c>
    </row>
    <row r="50" spans="1:16" s="13" customFormat="1" ht="15.75" x14ac:dyDescent="0.25">
      <c r="A50" s="123"/>
      <c r="B50" s="148" t="s">
        <v>92</v>
      </c>
      <c r="D50" s="234">
        <f>+D32</f>
        <v>0</v>
      </c>
      <c r="E50" s="214"/>
      <c r="F50" s="234">
        <f>+F32</f>
        <v>0</v>
      </c>
      <c r="G50" s="214"/>
      <c r="H50" s="234">
        <f>+H32</f>
        <v>0</v>
      </c>
      <c r="I50" s="214"/>
      <c r="J50" s="234">
        <f>+J32</f>
        <v>0</v>
      </c>
      <c r="K50" s="214"/>
      <c r="L50" s="234">
        <f>+L32</f>
        <v>0</v>
      </c>
      <c r="M50" s="215"/>
      <c r="N50" s="234">
        <f>+N32</f>
        <v>0</v>
      </c>
      <c r="O50" s="210"/>
      <c r="P50" s="211">
        <f>SUM(D50:N50)</f>
        <v>0</v>
      </c>
    </row>
    <row r="51" spans="1:16" s="13" customFormat="1" ht="15.75" x14ac:dyDescent="0.25">
      <c r="A51" s="123"/>
      <c r="B51" s="149" t="s">
        <v>93</v>
      </c>
      <c r="C51" s="125"/>
      <c r="D51" s="207">
        <f>+D49-D50</f>
        <v>0</v>
      </c>
      <c r="E51" s="208"/>
      <c r="F51" s="207">
        <f>+F49-F50</f>
        <v>0</v>
      </c>
      <c r="G51" s="208"/>
      <c r="H51" s="207">
        <f>+H49-H50</f>
        <v>0</v>
      </c>
      <c r="I51" s="208"/>
      <c r="J51" s="207">
        <f>+J49-J50</f>
        <v>0</v>
      </c>
      <c r="K51" s="208"/>
      <c r="L51" s="207">
        <f>+L49-L50</f>
        <v>0</v>
      </c>
      <c r="M51" s="209"/>
      <c r="N51" s="207">
        <f>+N49-N50</f>
        <v>0</v>
      </c>
      <c r="O51" s="235"/>
      <c r="P51" s="236">
        <f>SUM(D51:N51)</f>
        <v>0</v>
      </c>
    </row>
    <row r="52" spans="1:16" x14ac:dyDescent="0.25">
      <c r="B52" s="151"/>
      <c r="D52" s="61"/>
      <c r="E52" s="152"/>
      <c r="F52" s="153"/>
      <c r="G52" s="152"/>
      <c r="H52" s="153"/>
      <c r="I52" s="152"/>
      <c r="J52" s="153"/>
      <c r="K52" s="152"/>
      <c r="L52" s="153"/>
      <c r="M52" s="4"/>
      <c r="N52" s="153"/>
      <c r="P52" s="153"/>
    </row>
  </sheetData>
  <sheetProtection selectLockedCells="1"/>
  <customSheetViews>
    <customSheetView guid="{8F8C4F16-44DF-4C53-84FF-D9AA74D211C6}" fitToPage="1">
      <pane ySplit="9" topLeftCell="A10" activePane="bottomLeft" state="frozen"/>
      <selection pane="bottomLeft" activeCell="A4" sqref="A4:W4"/>
      <pageMargins left="0" right="0" top="0" bottom="0" header="0" footer="0"/>
      <pageSetup scale="67" orientation="portrait" cellComments="asDisplayed" r:id="rId1"/>
      <headerFooter alignWithMargins="0">
        <oddFooter>&amp;LExcess Costs Template
Revenue&amp;R&amp;D</oddFooter>
      </headerFooter>
    </customSheetView>
    <customSheetView guid="{44ABE083-9384-4F95-95BE-7A86B89C1FDA}" fitToPage="1">
      <pane ySplit="9" topLeftCell="A10" activePane="bottomLeft" state="frozen"/>
      <selection pane="bottomLeft" activeCell="T44" sqref="T44"/>
      <pageMargins left="0" right="0" top="0" bottom="0" header="0" footer="0"/>
      <pageSetup scale="67" orientation="portrait" cellComments="asDisplayed" r:id="rId2"/>
      <headerFooter alignWithMargins="0">
        <oddFooter>&amp;LExcess Costs Template
Revenue&amp;R&amp;D</oddFooter>
      </headerFooter>
    </customSheetView>
    <customSheetView guid="{9A579F05-BF1E-4C9D-A039-D685FDBFCB18}" fitToPage="1">
      <pane ySplit="9" topLeftCell="A22" activePane="bottomLeft" state="frozen"/>
      <selection pane="bottomLeft" activeCell="T44" sqref="T44"/>
      <pageMargins left="0" right="0" top="0" bottom="0" header="0" footer="0"/>
      <pageSetup scale="67" orientation="portrait" cellComments="asDisplayed" r:id="rId3"/>
      <headerFooter alignWithMargins="0">
        <oddFooter>&amp;LExcess Costs Template
Revenue&amp;R&amp;D</oddFooter>
      </headerFooter>
    </customSheetView>
    <customSheetView guid="{C4754C27-6DB6-48D9-9CE4-1B394447BE67}" fitToPage="1" showRuler="0">
      <pane ySplit="9" topLeftCell="A10" activePane="bottomLeft" state="frozen"/>
      <selection pane="bottomLeft" activeCell="T44" sqref="T44"/>
      <pageMargins left="0" right="0" top="0" bottom="0" header="0" footer="0"/>
      <pageSetup scale="67" orientation="portrait" cellComments="asDisplayed" r:id="rId4"/>
      <headerFooter alignWithMargins="0">
        <oddFooter>&amp;LExcess Costs Template
Revenue&amp;R&amp;D</oddFooter>
      </headerFooter>
    </customSheetView>
    <customSheetView guid="{1B94F1A8-0574-4D83-8C15-9816A5B78370}" fitToPage="1">
      <pane ySplit="9" topLeftCell="A10" activePane="bottomLeft" state="frozen"/>
      <selection pane="bottomLeft" activeCell="T44" sqref="T44"/>
      <pageMargins left="0" right="0" top="0" bottom="0" header="0" footer="0"/>
      <pageSetup scale="67" orientation="portrait" cellComments="asDisplayed" r:id="rId5"/>
      <headerFooter alignWithMargins="0">
        <oddFooter>&amp;LExcess Costs Template
Revenue&amp;R&amp;D</oddFooter>
      </headerFooter>
    </customSheetView>
    <customSheetView guid="{866FBECF-4D85-4C3B-BD30-F66D991C79B0}" fitToPage="1">
      <pane ySplit="9" topLeftCell="A10" activePane="bottomLeft" state="frozen"/>
      <selection pane="bottomLeft" activeCell="A4" sqref="A4:W4"/>
      <pageMargins left="0" right="0" top="0" bottom="0" header="0" footer="0"/>
      <pageSetup scale="67" orientation="portrait" cellComments="asDisplayed" r:id="rId6"/>
      <headerFooter alignWithMargins="0">
        <oddFooter>&amp;LExcess Costs Template
Revenue&amp;R&amp;D</oddFooter>
      </headerFooter>
    </customSheetView>
  </customSheetViews>
  <phoneticPr fontId="2" type="noConversion"/>
  <pageMargins left="1" right="1" top="1" bottom="1" header="0.5" footer="0.5"/>
  <pageSetup scale="58" orientation="portrait" cellComments="asDisplayed" r:id="rId7"/>
  <headerFooter alignWithMargins="0">
    <oddFooter>&amp;C
&amp;P&amp;R&amp;D</oddFooter>
  </headerFooter>
  <ignoredErrors>
    <ignoredError sqref="J39" unlockedFormula="1"/>
    <ignoredError sqref="F5" evalError="1"/>
  </ignoredErrors>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16600"/>
  </sheetPr>
  <dimension ref="A1:T181"/>
  <sheetViews>
    <sheetView workbookViewId="0"/>
  </sheetViews>
  <sheetFormatPr defaultColWidth="9.140625" defaultRowHeight="12.75" x14ac:dyDescent="0.2"/>
  <cols>
    <col min="1" max="1" width="6" style="1" customWidth="1"/>
    <col min="2" max="2" width="40.42578125" style="1" customWidth="1"/>
    <col min="3" max="3" width="2.5703125" style="1" customWidth="1"/>
    <col min="4" max="4" width="12.5703125" style="1" customWidth="1"/>
    <col min="5" max="5" width="2" style="1" customWidth="1"/>
    <col min="6" max="6" width="12.5703125" style="1" customWidth="1"/>
    <col min="7" max="7" width="2" style="1" customWidth="1"/>
    <col min="8" max="8" width="12.5703125" style="1" customWidth="1"/>
    <col min="9" max="9" width="2" style="1" customWidth="1"/>
    <col min="10" max="10" width="12.5703125" style="1" customWidth="1"/>
    <col min="11" max="11" width="2" style="1" customWidth="1"/>
    <col min="12" max="12" width="12.5703125" style="1" customWidth="1"/>
    <col min="13" max="13" width="2" style="1" customWidth="1"/>
    <col min="14" max="14" width="12.5703125" style="1" customWidth="1"/>
    <col min="15" max="15" width="2" style="1" customWidth="1"/>
    <col min="16" max="16" width="12.5703125" style="1" customWidth="1"/>
    <col min="17" max="16384" width="9.140625" style="1"/>
  </cols>
  <sheetData>
    <row r="1" spans="1:20" s="15" customFormat="1" ht="23.25" x14ac:dyDescent="0.35">
      <c r="A1" s="87" t="str">
        <f>IF(DistNm="Select","Please enter the District on the Instructions sheet",DistNm)</f>
        <v>Please enter the District on the Instructions sheet</v>
      </c>
      <c r="B1" s="87"/>
      <c r="C1" s="87"/>
      <c r="D1" s="87"/>
      <c r="E1" s="87"/>
      <c r="F1" s="87"/>
      <c r="G1" s="87"/>
      <c r="H1" s="87"/>
      <c r="I1" s="87"/>
      <c r="J1" s="87"/>
      <c r="K1" s="87"/>
      <c r="L1" s="87"/>
      <c r="M1" s="87"/>
      <c r="N1" s="87"/>
      <c r="O1" s="87"/>
      <c r="P1" s="87"/>
    </row>
    <row r="2" spans="1:20" s="15" customFormat="1" ht="23.25" x14ac:dyDescent="0.35">
      <c r="A2" s="87" t="s">
        <v>53</v>
      </c>
      <c r="B2" s="87"/>
      <c r="C2" s="87"/>
      <c r="D2" s="87"/>
      <c r="E2" s="87"/>
      <c r="F2" s="87"/>
      <c r="G2" s="87"/>
      <c r="H2" s="87"/>
      <c r="I2" s="87"/>
      <c r="J2" s="87"/>
      <c r="K2" s="87"/>
      <c r="L2" s="87"/>
      <c r="M2" s="87"/>
      <c r="N2" s="87"/>
      <c r="O2" s="87"/>
      <c r="P2" s="87"/>
    </row>
    <row r="3" spans="1:20" s="15" customFormat="1" ht="23.25" x14ac:dyDescent="0.35">
      <c r="A3" s="87" t="s">
        <v>94</v>
      </c>
      <c r="B3" s="87"/>
      <c r="C3" s="87"/>
      <c r="D3" s="87"/>
      <c r="E3" s="87"/>
      <c r="F3" s="87"/>
      <c r="G3" s="87"/>
      <c r="H3" s="87"/>
      <c r="I3" s="87"/>
      <c r="J3" s="87"/>
      <c r="K3" s="87"/>
      <c r="L3" s="87"/>
      <c r="M3" s="87"/>
      <c r="N3" s="87"/>
      <c r="O3" s="87"/>
      <c r="P3" s="87"/>
    </row>
    <row r="4" spans="1:20" s="15" customFormat="1" ht="23.25" x14ac:dyDescent="0.35">
      <c r="A4" s="87" t="str">
        <f>'3. Combined'!A4:F4</f>
        <v>YEAR ENDED JUNE 30, 2025</v>
      </c>
      <c r="B4" s="87"/>
      <c r="C4" s="87"/>
      <c r="D4" s="87"/>
      <c r="E4" s="87"/>
      <c r="F4" s="87"/>
      <c r="G4" s="87"/>
      <c r="H4" s="87"/>
      <c r="I4" s="87"/>
      <c r="J4" s="87"/>
      <c r="K4" s="87"/>
      <c r="L4" s="87"/>
      <c r="M4" s="87"/>
      <c r="N4" s="87"/>
      <c r="O4" s="87"/>
      <c r="P4" s="87"/>
    </row>
    <row r="5" spans="1:20" x14ac:dyDescent="0.2">
      <c r="A5" s="6"/>
      <c r="B5" s="6"/>
      <c r="C5" s="6"/>
      <c r="D5" s="6"/>
      <c r="E5" s="171" t="e">
        <f>VLOOKUP($A$1,Lists!$H:$I,2,0)</f>
        <v>#N/A</v>
      </c>
      <c r="F5" s="10"/>
      <c r="G5" s="10"/>
      <c r="H5" s="10"/>
      <c r="I5" s="6"/>
      <c r="J5" s="6"/>
      <c r="K5" s="6"/>
      <c r="L5" s="6"/>
      <c r="M5" s="6"/>
      <c r="N5" s="6"/>
      <c r="O5" s="6"/>
      <c r="P5" s="6"/>
    </row>
    <row r="6" spans="1:20" s="2" customFormat="1" ht="16.5" customHeight="1" x14ac:dyDescent="0.25">
      <c r="A6" s="88" t="s">
        <v>95</v>
      </c>
      <c r="B6" s="89"/>
      <c r="C6" s="89"/>
      <c r="D6" s="89"/>
      <c r="E6" s="89"/>
      <c r="F6" s="89"/>
      <c r="G6" s="89"/>
      <c r="H6" s="89"/>
      <c r="I6" s="89"/>
      <c r="J6" s="89"/>
      <c r="K6" s="89"/>
      <c r="L6" s="89"/>
      <c r="M6" s="89"/>
      <c r="N6" s="89"/>
      <c r="O6" s="89"/>
      <c r="P6" s="90"/>
    </row>
    <row r="7" spans="1:20" s="2" customFormat="1" ht="15.75" customHeight="1" x14ac:dyDescent="0.25">
      <c r="A7" s="271" t="s">
        <v>96</v>
      </c>
      <c r="B7" s="272"/>
      <c r="C7" s="272"/>
      <c r="D7" s="272"/>
      <c r="E7" s="272"/>
      <c r="F7" s="272"/>
      <c r="G7" s="272"/>
      <c r="H7" s="272"/>
      <c r="I7" s="272"/>
      <c r="J7" s="272"/>
      <c r="K7" s="272"/>
      <c r="L7" s="272"/>
      <c r="M7" s="272"/>
      <c r="N7" s="272"/>
      <c r="O7" s="272"/>
      <c r="P7" s="273"/>
    </row>
    <row r="8" spans="1:20" s="2" customFormat="1" ht="15.75" x14ac:dyDescent="0.25">
      <c r="A8" s="274"/>
      <c r="B8" s="275"/>
      <c r="C8" s="275"/>
      <c r="D8" s="275"/>
      <c r="E8" s="275"/>
      <c r="F8" s="275"/>
      <c r="G8" s="275"/>
      <c r="H8" s="275"/>
      <c r="I8" s="275"/>
      <c r="J8" s="275"/>
      <c r="K8" s="275"/>
      <c r="L8" s="275"/>
      <c r="M8" s="275"/>
      <c r="N8" s="275"/>
      <c r="O8" s="275"/>
      <c r="P8" s="276"/>
    </row>
    <row r="9" spans="1:20" s="2" customFormat="1" ht="15.75" x14ac:dyDescent="0.25">
      <c r="A9" s="274"/>
      <c r="B9" s="275"/>
      <c r="C9" s="275"/>
      <c r="D9" s="275"/>
      <c r="E9" s="275"/>
      <c r="F9" s="275"/>
      <c r="G9" s="275"/>
      <c r="H9" s="275"/>
      <c r="I9" s="275"/>
      <c r="J9" s="275"/>
      <c r="K9" s="275"/>
      <c r="L9" s="275"/>
      <c r="M9" s="275"/>
      <c r="N9" s="275"/>
      <c r="O9" s="275"/>
      <c r="P9" s="276"/>
    </row>
    <row r="10" spans="1:20" s="2" customFormat="1" ht="41.25" customHeight="1" x14ac:dyDescent="0.25">
      <c r="A10" s="277"/>
      <c r="B10" s="278"/>
      <c r="C10" s="278"/>
      <c r="D10" s="278"/>
      <c r="E10" s="278"/>
      <c r="F10" s="278"/>
      <c r="G10" s="278"/>
      <c r="H10" s="278"/>
      <c r="I10" s="278"/>
      <c r="J10" s="278"/>
      <c r="K10" s="278"/>
      <c r="L10" s="278"/>
      <c r="M10" s="278"/>
      <c r="N10" s="278"/>
      <c r="O10" s="278"/>
      <c r="P10" s="279"/>
    </row>
    <row r="11" spans="1:20" s="2" customFormat="1" ht="15.75" x14ac:dyDescent="0.25">
      <c r="A11" s="91" t="s">
        <v>97</v>
      </c>
      <c r="B11" s="92"/>
      <c r="C11" s="93"/>
      <c r="D11" s="94" t="s">
        <v>56</v>
      </c>
      <c r="E11" s="91"/>
      <c r="F11" s="94" t="s">
        <v>57</v>
      </c>
      <c r="G11" s="91"/>
      <c r="H11" s="94" t="s">
        <v>58</v>
      </c>
      <c r="I11" s="91"/>
      <c r="J11" s="94" t="s">
        <v>59</v>
      </c>
      <c r="K11" s="91"/>
      <c r="L11" s="94" t="s">
        <v>60</v>
      </c>
      <c r="M11" s="91"/>
      <c r="N11" s="94" t="s">
        <v>61</v>
      </c>
      <c r="O11" s="91"/>
      <c r="P11" s="94" t="s">
        <v>62</v>
      </c>
    </row>
    <row r="12" spans="1:20" s="2" customFormat="1" ht="15.75" x14ac:dyDescent="0.25">
      <c r="A12" s="95">
        <v>1000</v>
      </c>
      <c r="B12" s="96" t="s">
        <v>98</v>
      </c>
      <c r="D12" s="97"/>
      <c r="E12" s="97"/>
      <c r="F12" s="97"/>
      <c r="G12" s="97"/>
      <c r="H12" s="97"/>
      <c r="I12" s="97"/>
      <c r="J12" s="97"/>
      <c r="K12" s="97"/>
      <c r="L12" s="97"/>
      <c r="M12" s="97"/>
      <c r="N12" s="97"/>
    </row>
    <row r="13" spans="1:20" s="2" customFormat="1" ht="15.75" x14ac:dyDescent="0.25">
      <c r="A13" s="44">
        <v>1110</v>
      </c>
      <c r="B13" s="2" t="s">
        <v>99</v>
      </c>
      <c r="C13" s="2" t="s">
        <v>65</v>
      </c>
      <c r="D13" s="179">
        <v>0</v>
      </c>
      <c r="E13" s="180" t="s">
        <v>65</v>
      </c>
      <c r="F13" s="179">
        <v>0</v>
      </c>
      <c r="G13" s="180" t="s">
        <v>65</v>
      </c>
      <c r="H13" s="179">
        <v>0</v>
      </c>
      <c r="I13" s="180" t="s">
        <v>65</v>
      </c>
      <c r="J13" s="179">
        <v>0</v>
      </c>
      <c r="K13" s="180" t="s">
        <v>65</v>
      </c>
      <c r="L13" s="179"/>
      <c r="M13" s="180" t="s">
        <v>65</v>
      </c>
      <c r="N13" s="179">
        <v>0</v>
      </c>
      <c r="O13" s="180" t="s">
        <v>65</v>
      </c>
      <c r="P13" s="181">
        <f>SUM(D13:N13)</f>
        <v>0</v>
      </c>
      <c r="Q13" s="98"/>
      <c r="R13" s="98"/>
      <c r="S13" s="98"/>
      <c r="T13" s="98"/>
    </row>
    <row r="14" spans="1:20" s="2" customFormat="1" ht="15.75" x14ac:dyDescent="0.25">
      <c r="A14" s="44">
        <v>1120</v>
      </c>
      <c r="B14" s="2" t="s">
        <v>100</v>
      </c>
      <c r="C14" s="2" t="s">
        <v>65</v>
      </c>
      <c r="D14" s="179">
        <v>0</v>
      </c>
      <c r="E14" s="180" t="s">
        <v>65</v>
      </c>
      <c r="F14" s="179">
        <v>0</v>
      </c>
      <c r="G14" s="180" t="s">
        <v>65</v>
      </c>
      <c r="H14" s="179">
        <v>0</v>
      </c>
      <c r="I14" s="180" t="s">
        <v>65</v>
      </c>
      <c r="J14" s="179">
        <v>0</v>
      </c>
      <c r="K14" s="180" t="s">
        <v>65</v>
      </c>
      <c r="L14" s="179">
        <v>0</v>
      </c>
      <c r="M14" s="180" t="s">
        <v>65</v>
      </c>
      <c r="N14" s="179">
        <v>0</v>
      </c>
      <c r="O14" s="180" t="s">
        <v>65</v>
      </c>
      <c r="P14" s="181">
        <f>SUM(D14:N14)</f>
        <v>0</v>
      </c>
      <c r="Q14" s="98"/>
      <c r="R14" s="98"/>
      <c r="S14" s="98"/>
      <c r="T14" s="98"/>
    </row>
    <row r="15" spans="1:20" s="2" customFormat="1" ht="15.75" x14ac:dyDescent="0.25">
      <c r="A15" s="44">
        <v>1130</v>
      </c>
      <c r="B15" s="2" t="s">
        <v>101</v>
      </c>
      <c r="C15" s="2" t="s">
        <v>65</v>
      </c>
      <c r="D15" s="179">
        <v>0</v>
      </c>
      <c r="E15" s="180" t="s">
        <v>65</v>
      </c>
      <c r="F15" s="179">
        <v>0</v>
      </c>
      <c r="G15" s="180" t="s">
        <v>65</v>
      </c>
      <c r="H15" s="179">
        <v>0</v>
      </c>
      <c r="I15" s="180" t="s">
        <v>65</v>
      </c>
      <c r="J15" s="179">
        <v>0</v>
      </c>
      <c r="K15" s="180" t="s">
        <v>65</v>
      </c>
      <c r="L15" s="179">
        <v>0</v>
      </c>
      <c r="M15" s="180" t="s">
        <v>65</v>
      </c>
      <c r="N15" s="179">
        <v>0</v>
      </c>
      <c r="O15" s="180" t="s">
        <v>65</v>
      </c>
      <c r="P15" s="182">
        <f>SUM(D15:N15)</f>
        <v>0</v>
      </c>
      <c r="Q15" s="98"/>
      <c r="R15" s="98"/>
      <c r="S15" s="98"/>
      <c r="T15" s="98"/>
    </row>
    <row r="16" spans="1:20" s="2" customFormat="1" ht="15.75" x14ac:dyDescent="0.25">
      <c r="A16" s="44"/>
      <c r="B16" s="96" t="s">
        <v>102</v>
      </c>
      <c r="C16" s="2" t="s">
        <v>65</v>
      </c>
      <c r="D16" s="179">
        <v>0</v>
      </c>
      <c r="E16" s="180" t="s">
        <v>65</v>
      </c>
      <c r="F16" s="179">
        <v>0</v>
      </c>
      <c r="G16" s="180" t="s">
        <v>65</v>
      </c>
      <c r="H16" s="179">
        <v>0</v>
      </c>
      <c r="I16" s="180" t="s">
        <v>65</v>
      </c>
      <c r="J16" s="179">
        <v>0</v>
      </c>
      <c r="K16" s="180" t="s">
        <v>65</v>
      </c>
      <c r="L16" s="179">
        <v>0</v>
      </c>
      <c r="M16" s="180" t="s">
        <v>65</v>
      </c>
      <c r="N16" s="179"/>
      <c r="O16" s="180" t="s">
        <v>65</v>
      </c>
      <c r="P16" s="183">
        <f>SUM(D16:N16)</f>
        <v>0</v>
      </c>
      <c r="Q16" s="98"/>
      <c r="R16" s="98"/>
      <c r="S16" s="98"/>
      <c r="T16" s="98"/>
    </row>
    <row r="17" spans="1:20" s="2" customFormat="1" ht="15.75" x14ac:dyDescent="0.25">
      <c r="A17" s="44"/>
      <c r="D17" s="184"/>
      <c r="E17" s="184"/>
      <c r="F17" s="181"/>
      <c r="G17" s="181"/>
      <c r="H17" s="181"/>
      <c r="I17" s="181"/>
      <c r="J17" s="181"/>
      <c r="K17" s="181"/>
      <c r="L17" s="181"/>
      <c r="M17" s="181"/>
      <c r="N17" s="185"/>
      <c r="O17" s="181"/>
      <c r="P17" s="181"/>
      <c r="Q17" s="98"/>
      <c r="R17" s="98"/>
      <c r="S17" s="98"/>
      <c r="T17" s="98"/>
    </row>
    <row r="18" spans="1:20" s="2" customFormat="1" ht="15.75" x14ac:dyDescent="0.25">
      <c r="A18" s="44">
        <v>1000</v>
      </c>
      <c r="B18" s="2" t="s">
        <v>103</v>
      </c>
      <c r="D18" s="184">
        <f>SUM(D13:D16)</f>
        <v>0</v>
      </c>
      <c r="E18" s="184"/>
      <c r="F18" s="184">
        <f>SUM(F13:F16)</f>
        <v>0</v>
      </c>
      <c r="G18" s="185"/>
      <c r="H18" s="184">
        <f>SUM(H13:H16)</f>
        <v>0</v>
      </c>
      <c r="I18" s="185"/>
      <c r="J18" s="184">
        <f>SUM(J13:J16)</f>
        <v>0</v>
      </c>
      <c r="K18" s="185"/>
      <c r="L18" s="184">
        <f>SUM(L13:L16)</f>
        <v>0</v>
      </c>
      <c r="M18" s="185"/>
      <c r="N18" s="184">
        <f>SUM(N13:N16)</f>
        <v>0</v>
      </c>
      <c r="O18" s="181"/>
      <c r="P18" s="181">
        <f>SUM(D18:N18)</f>
        <v>0</v>
      </c>
      <c r="Q18" s="98"/>
      <c r="R18" s="98"/>
      <c r="S18" s="98"/>
      <c r="T18" s="98"/>
    </row>
    <row r="19" spans="1:20" s="2" customFormat="1" ht="15.75" x14ac:dyDescent="0.25">
      <c r="A19" s="44"/>
      <c r="D19" s="184"/>
      <c r="E19" s="184"/>
      <c r="F19" s="181"/>
      <c r="G19" s="181"/>
      <c r="H19" s="181"/>
      <c r="I19" s="181"/>
      <c r="J19" s="181"/>
      <c r="K19" s="181"/>
      <c r="L19" s="181"/>
      <c r="M19" s="181"/>
      <c r="N19" s="181"/>
      <c r="O19" s="181"/>
      <c r="P19" s="181"/>
      <c r="Q19" s="98"/>
      <c r="R19" s="98"/>
      <c r="S19" s="98"/>
      <c r="T19" s="98"/>
    </row>
    <row r="20" spans="1:20" s="2" customFormat="1" ht="15.75" x14ac:dyDescent="0.25">
      <c r="A20" s="44">
        <v>2000</v>
      </c>
      <c r="B20" s="2" t="s">
        <v>104</v>
      </c>
      <c r="D20" s="179">
        <v>0</v>
      </c>
      <c r="E20" s="184"/>
      <c r="F20" s="179">
        <v>0</v>
      </c>
      <c r="G20" s="181"/>
      <c r="H20" s="179">
        <v>0</v>
      </c>
      <c r="I20" s="181"/>
      <c r="J20" s="179">
        <v>0</v>
      </c>
      <c r="K20" s="181"/>
      <c r="L20" s="179">
        <v>0</v>
      </c>
      <c r="M20" s="181"/>
      <c r="N20" s="179">
        <v>0</v>
      </c>
      <c r="O20" s="181"/>
      <c r="P20" s="181">
        <f>SUM(D20:N20)</f>
        <v>0</v>
      </c>
      <c r="Q20" s="98"/>
      <c r="R20" s="98"/>
      <c r="S20" s="98"/>
      <c r="T20" s="98"/>
    </row>
    <row r="21" spans="1:20" s="2" customFormat="1" ht="15.75" x14ac:dyDescent="0.25">
      <c r="A21" s="44"/>
      <c r="D21" s="184"/>
      <c r="E21" s="184"/>
      <c r="F21" s="181"/>
      <c r="G21" s="181"/>
      <c r="H21" s="181"/>
      <c r="I21" s="181"/>
      <c r="J21" s="181"/>
      <c r="K21" s="181"/>
      <c r="L21" s="181"/>
      <c r="M21" s="181"/>
      <c r="N21" s="181"/>
      <c r="O21" s="181"/>
      <c r="P21" s="181"/>
      <c r="Q21" s="98"/>
      <c r="R21" s="98"/>
      <c r="S21" s="98"/>
      <c r="T21" s="98"/>
    </row>
    <row r="22" spans="1:20" s="2" customFormat="1" ht="15.75" x14ac:dyDescent="0.25">
      <c r="A22" s="44">
        <v>3000</v>
      </c>
      <c r="B22" s="2" t="s">
        <v>105</v>
      </c>
      <c r="D22" s="179">
        <v>0</v>
      </c>
      <c r="E22" s="184"/>
      <c r="F22" s="179">
        <v>0</v>
      </c>
      <c r="G22" s="181"/>
      <c r="H22" s="179">
        <v>0</v>
      </c>
      <c r="I22" s="181"/>
      <c r="J22" s="179">
        <v>0</v>
      </c>
      <c r="K22" s="181"/>
      <c r="L22" s="179">
        <v>0</v>
      </c>
      <c r="M22" s="181"/>
      <c r="N22" s="179">
        <v>0</v>
      </c>
      <c r="O22" s="181"/>
      <c r="P22" s="181">
        <f>SUM(D22:N22)</f>
        <v>0</v>
      </c>
      <c r="Q22" s="98"/>
      <c r="R22" s="98"/>
      <c r="S22" s="98"/>
      <c r="T22" s="98"/>
    </row>
    <row r="23" spans="1:20" s="2" customFormat="1" ht="15.75" x14ac:dyDescent="0.25">
      <c r="A23" s="44"/>
      <c r="D23" s="184"/>
      <c r="E23" s="184"/>
      <c r="F23" s="181"/>
      <c r="G23" s="181"/>
      <c r="H23" s="181"/>
      <c r="I23" s="181"/>
      <c r="J23" s="181"/>
      <c r="K23" s="181"/>
      <c r="L23" s="181"/>
      <c r="M23" s="181"/>
      <c r="N23" s="181"/>
      <c r="O23" s="181"/>
      <c r="P23" s="181"/>
      <c r="Q23" s="98"/>
      <c r="R23" s="98"/>
      <c r="S23" s="98"/>
      <c r="T23" s="98"/>
    </row>
    <row r="24" spans="1:20" s="2" customFormat="1" ht="15.75" x14ac:dyDescent="0.25">
      <c r="A24" s="44">
        <v>4000</v>
      </c>
      <c r="B24" s="2" t="s">
        <v>106</v>
      </c>
      <c r="D24" s="179">
        <v>0</v>
      </c>
      <c r="E24" s="184"/>
      <c r="F24" s="179">
        <v>0</v>
      </c>
      <c r="G24" s="181"/>
      <c r="H24" s="179">
        <v>0</v>
      </c>
      <c r="I24" s="181"/>
      <c r="J24" s="179">
        <v>0</v>
      </c>
      <c r="K24" s="181"/>
      <c r="L24" s="179">
        <v>0</v>
      </c>
      <c r="M24" s="181"/>
      <c r="N24" s="179">
        <v>0</v>
      </c>
      <c r="O24" s="181"/>
      <c r="P24" s="181">
        <f>SUM(D24:N24)</f>
        <v>0</v>
      </c>
      <c r="Q24" s="98"/>
      <c r="R24" s="98"/>
      <c r="S24" s="98"/>
      <c r="T24" s="98"/>
    </row>
    <row r="25" spans="1:20" s="2" customFormat="1" ht="15.75" x14ac:dyDescent="0.25">
      <c r="A25" s="44"/>
      <c r="D25" s="184"/>
      <c r="E25" s="184"/>
      <c r="F25" s="181"/>
      <c r="G25" s="181"/>
      <c r="H25" s="181"/>
      <c r="I25" s="181"/>
      <c r="J25" s="181"/>
      <c r="K25" s="181"/>
      <c r="L25" s="181"/>
      <c r="M25" s="181"/>
      <c r="N25" s="181"/>
      <c r="O25" s="181"/>
      <c r="P25" s="181"/>
      <c r="Q25" s="98"/>
      <c r="R25" s="98"/>
      <c r="S25" s="98"/>
      <c r="T25" s="98"/>
    </row>
    <row r="26" spans="1:20" s="2" customFormat="1" ht="15.75" x14ac:dyDescent="0.25">
      <c r="A26" s="44">
        <v>5000</v>
      </c>
      <c r="B26" s="2" t="s">
        <v>107</v>
      </c>
      <c r="D26" s="179">
        <v>0</v>
      </c>
      <c r="E26" s="184"/>
      <c r="F26" s="179">
        <v>0</v>
      </c>
      <c r="G26" s="181"/>
      <c r="H26" s="179">
        <v>0</v>
      </c>
      <c r="I26" s="181"/>
      <c r="J26" s="179">
        <v>0</v>
      </c>
      <c r="K26" s="181"/>
      <c r="L26" s="179">
        <v>0</v>
      </c>
      <c r="M26" s="181"/>
      <c r="N26" s="179">
        <v>0</v>
      </c>
      <c r="O26" s="181"/>
      <c r="P26" s="183">
        <f>SUM(D26:N26)</f>
        <v>0</v>
      </c>
      <c r="Q26" s="98"/>
      <c r="R26" s="98"/>
      <c r="S26" s="98"/>
      <c r="T26" s="98"/>
    </row>
    <row r="27" spans="1:20" s="2" customFormat="1" ht="15.75" x14ac:dyDescent="0.25">
      <c r="D27" s="184"/>
      <c r="E27" s="184"/>
      <c r="F27" s="181"/>
      <c r="G27" s="181"/>
      <c r="H27" s="181"/>
      <c r="I27" s="181"/>
      <c r="J27" s="181"/>
      <c r="K27" s="181"/>
      <c r="L27" s="181"/>
      <c r="M27" s="181"/>
      <c r="N27" s="181"/>
      <c r="O27" s="181"/>
      <c r="P27" s="181"/>
      <c r="Q27" s="98"/>
      <c r="R27" s="98"/>
      <c r="S27" s="98"/>
      <c r="T27" s="98"/>
    </row>
    <row r="28" spans="1:20" s="2" customFormat="1" ht="16.5" thickBot="1" x14ac:dyDescent="0.3">
      <c r="B28" s="2" t="s">
        <v>108</v>
      </c>
      <c r="C28" s="99" t="s">
        <v>65</v>
      </c>
      <c r="D28" s="186">
        <f>SUM(D18:D27)</f>
        <v>0</v>
      </c>
      <c r="E28" s="180" t="s">
        <v>65</v>
      </c>
      <c r="F28" s="186">
        <f>SUM(F18:F27)</f>
        <v>0</v>
      </c>
      <c r="G28" s="180" t="s">
        <v>65</v>
      </c>
      <c r="H28" s="186">
        <f>SUM(H18:H27)</f>
        <v>0</v>
      </c>
      <c r="I28" s="180" t="s">
        <v>65</v>
      </c>
      <c r="J28" s="186">
        <f>SUM(J18:J27)</f>
        <v>0</v>
      </c>
      <c r="K28" s="180" t="s">
        <v>65</v>
      </c>
      <c r="L28" s="186">
        <f>SUM(L18:L27)</f>
        <v>0</v>
      </c>
      <c r="M28" s="180" t="s">
        <v>65</v>
      </c>
      <c r="N28" s="186">
        <f>SUM(N18:N27)</f>
        <v>0</v>
      </c>
      <c r="O28" s="180" t="s">
        <v>65</v>
      </c>
      <c r="P28" s="186">
        <f>SUM(P18:P27)</f>
        <v>0</v>
      </c>
      <c r="Q28" s="98"/>
      <c r="R28" s="98"/>
      <c r="S28" s="98"/>
      <c r="T28" s="98"/>
    </row>
    <row r="29" spans="1:20" s="2" customFormat="1" ht="16.5" thickTop="1" x14ac:dyDescent="0.25">
      <c r="B29" s="268" t="s">
        <v>109</v>
      </c>
      <c r="D29" s="180"/>
      <c r="E29" s="180"/>
      <c r="F29" s="187"/>
      <c r="G29" s="187"/>
      <c r="H29" s="187"/>
      <c r="I29" s="187"/>
      <c r="J29" s="187"/>
      <c r="K29" s="187"/>
      <c r="L29" s="187"/>
      <c r="M29" s="187"/>
      <c r="N29" s="187"/>
      <c r="O29" s="187"/>
      <c r="P29" s="187"/>
      <c r="Q29" s="98"/>
      <c r="R29" s="98"/>
      <c r="S29" s="98"/>
      <c r="T29" s="98"/>
    </row>
    <row r="30" spans="1:20" s="2" customFormat="1" ht="15.75" x14ac:dyDescent="0.25">
      <c r="D30" s="180"/>
      <c r="E30" s="180"/>
      <c r="F30" s="187"/>
      <c r="G30" s="187"/>
      <c r="H30" s="187"/>
      <c r="I30" s="187"/>
      <c r="J30" s="187"/>
      <c r="K30" s="187"/>
      <c r="L30" s="187"/>
      <c r="M30" s="187"/>
      <c r="N30" s="187"/>
      <c r="O30" s="187"/>
      <c r="P30" s="187"/>
      <c r="Q30" s="98"/>
      <c r="R30" s="98"/>
      <c r="S30" s="98"/>
      <c r="T30" s="98"/>
    </row>
    <row r="31" spans="1:20" s="2" customFormat="1" ht="15.75" x14ac:dyDescent="0.25">
      <c r="B31" s="2" t="s">
        <v>110</v>
      </c>
      <c r="D31" s="184"/>
      <c r="E31" s="184"/>
      <c r="F31" s="182"/>
      <c r="G31" s="182"/>
      <c r="H31" s="182"/>
      <c r="I31" s="182"/>
      <c r="J31" s="182"/>
      <c r="K31" s="182"/>
      <c r="L31" s="182"/>
      <c r="M31" s="182"/>
      <c r="N31" s="182"/>
      <c r="O31" s="182"/>
      <c r="P31" s="251">
        <v>0</v>
      </c>
      <c r="Q31" s="98"/>
      <c r="R31" s="98"/>
      <c r="S31" s="98"/>
      <c r="T31" s="98"/>
    </row>
    <row r="32" spans="1:20" s="2" customFormat="1" ht="15.75" x14ac:dyDescent="0.25">
      <c r="D32" s="180"/>
      <c r="E32" s="180"/>
      <c r="F32" s="187"/>
      <c r="G32" s="187"/>
      <c r="H32" s="187"/>
      <c r="I32" s="187"/>
      <c r="J32" s="187"/>
      <c r="K32" s="187"/>
      <c r="L32" s="187"/>
      <c r="M32" s="187"/>
      <c r="N32" s="187"/>
      <c r="O32" s="187"/>
      <c r="P32" s="187"/>
      <c r="Q32" s="98"/>
      <c r="R32" s="98"/>
      <c r="S32" s="98"/>
      <c r="T32" s="98"/>
    </row>
    <row r="33" spans="1:20" s="2" customFormat="1" ht="16.5" customHeight="1" x14ac:dyDescent="0.25">
      <c r="A33" s="101" t="s">
        <v>111</v>
      </c>
      <c r="B33" s="102"/>
      <c r="C33" s="102"/>
      <c r="D33" s="102"/>
      <c r="E33" s="102"/>
      <c r="F33" s="102"/>
      <c r="G33" s="102"/>
      <c r="H33" s="102"/>
      <c r="I33" s="102"/>
      <c r="J33" s="102"/>
      <c r="K33" s="102"/>
      <c r="L33" s="102"/>
      <c r="M33" s="102"/>
      <c r="N33" s="102"/>
      <c r="O33" s="102"/>
      <c r="P33" s="103"/>
      <c r="Q33" s="98"/>
      <c r="R33" s="98"/>
      <c r="S33" s="98"/>
      <c r="T33" s="98"/>
    </row>
    <row r="34" spans="1:20" s="2" customFormat="1" ht="15.75" x14ac:dyDescent="0.25">
      <c r="A34" s="266" t="s">
        <v>112</v>
      </c>
      <c r="B34" s="172"/>
      <c r="C34" s="104"/>
      <c r="D34" s="104"/>
      <c r="E34" s="104"/>
      <c r="F34" s="104"/>
      <c r="G34" s="104"/>
      <c r="H34" s="104"/>
      <c r="I34" s="104"/>
      <c r="J34" s="104"/>
      <c r="K34" s="104"/>
      <c r="L34" s="104"/>
      <c r="M34" s="104"/>
      <c r="N34" s="104"/>
      <c r="O34" s="104"/>
      <c r="P34" s="105"/>
      <c r="Q34" s="98"/>
      <c r="R34" s="98"/>
      <c r="S34" s="98"/>
      <c r="T34" s="98"/>
    </row>
    <row r="35" spans="1:20" s="2" customFormat="1" ht="15.75" x14ac:dyDescent="0.25">
      <c r="A35" s="106" t="s">
        <v>113</v>
      </c>
      <c r="B35" s="106"/>
      <c r="C35" s="106"/>
      <c r="D35" s="106"/>
      <c r="E35" s="106"/>
      <c r="F35" s="106"/>
      <c r="G35" s="106"/>
      <c r="H35" s="106"/>
      <c r="I35" s="106"/>
      <c r="J35" s="106"/>
      <c r="K35" s="106"/>
      <c r="L35" s="106"/>
      <c r="M35" s="106"/>
      <c r="N35" s="106"/>
      <c r="O35" s="106"/>
      <c r="P35" s="106"/>
      <c r="Q35" s="98"/>
      <c r="R35" s="98"/>
      <c r="S35" s="98"/>
      <c r="T35" s="98"/>
    </row>
    <row r="36" spans="1:20" s="2" customFormat="1" ht="12.75" customHeight="1" x14ac:dyDescent="0.25">
      <c r="A36" s="107"/>
      <c r="B36" s="100" t="s">
        <v>114</v>
      </c>
      <c r="D36" s="184">
        <f>+D13+(SUM(D16,D20,D22,D24,D26)*'3. Combined'!B36)</f>
        <v>0</v>
      </c>
      <c r="E36" s="184"/>
      <c r="F36" s="184">
        <f>+F13+(SUM(F16,F20,F22,F24,F26)*'3. Combined'!B36)</f>
        <v>0</v>
      </c>
      <c r="G36" s="182"/>
      <c r="H36" s="184">
        <f>+H13+(SUM(H16,H20,H22,H24,H26)*'3. Combined'!B36)</f>
        <v>0</v>
      </c>
      <c r="I36" s="182"/>
      <c r="J36" s="184">
        <f>+J13+(SUM(J16,J20,J22,J24,J26)*'3. Combined'!B36)</f>
        <v>0</v>
      </c>
      <c r="K36" s="182"/>
      <c r="L36" s="184">
        <f>+L13+(SUM(L16,L20,L22,L24,L26)*'3. Combined'!B36)</f>
        <v>0</v>
      </c>
      <c r="M36" s="182"/>
      <c r="N36" s="184">
        <f>+N13+(SUM(N16,N20,N22,N24,N26)*'3. Combined'!B36)</f>
        <v>0</v>
      </c>
      <c r="O36" s="182"/>
      <c r="P36" s="188">
        <f>SUM(D36:N36)</f>
        <v>0</v>
      </c>
      <c r="Q36" s="98"/>
      <c r="R36" s="98"/>
      <c r="S36" s="98"/>
      <c r="T36" s="98"/>
    </row>
    <row r="37" spans="1:20" s="2" customFormat="1" ht="15.75" x14ac:dyDescent="0.25">
      <c r="A37" s="107"/>
      <c r="B37" s="100" t="s">
        <v>115</v>
      </c>
      <c r="D37" s="184">
        <f>+D14+D15+(SUM(D16,D20,D22,D24,D26)*'3. Combined'!D36)</f>
        <v>0</v>
      </c>
      <c r="E37" s="184"/>
      <c r="F37" s="184">
        <f>+F14+F15+(SUM(F16,F20,F22,F24,F26)*'3. Combined'!D36)</f>
        <v>0</v>
      </c>
      <c r="G37" s="182"/>
      <c r="H37" s="184">
        <f>+H14+H15+(SUM(H16,H20,H22,H24,H26)*'3. Combined'!D36)</f>
        <v>0</v>
      </c>
      <c r="I37" s="182"/>
      <c r="J37" s="184">
        <f>+J14+J15+(SUM(J16,J20,J22,J24,J26)*'3. Combined'!D36)</f>
        <v>0</v>
      </c>
      <c r="K37" s="182"/>
      <c r="L37" s="184">
        <f>+L14+L15+(SUM(L16,L20,L22,L24,L26)*'3. Combined'!D36)</f>
        <v>0</v>
      </c>
      <c r="M37" s="182"/>
      <c r="N37" s="184">
        <f>+N14+N15+(SUM(N16,N20,N22,N24,N26)*'3. Combined'!D36)</f>
        <v>0</v>
      </c>
      <c r="O37" s="182"/>
      <c r="P37" s="188">
        <f>SUM(D37:N37)</f>
        <v>0</v>
      </c>
      <c r="Q37" s="98"/>
      <c r="R37" s="98"/>
      <c r="S37" s="98"/>
      <c r="T37" s="98"/>
    </row>
    <row r="38" spans="1:20" s="2" customFormat="1" ht="15.75" x14ac:dyDescent="0.25">
      <c r="A38" s="107"/>
      <c r="B38" s="100" t="s">
        <v>116</v>
      </c>
      <c r="D38" s="189">
        <f>SUM(D36:D37)</f>
        <v>0</v>
      </c>
      <c r="E38" s="184"/>
      <c r="F38" s="189">
        <f>SUM(F36:F37)</f>
        <v>0</v>
      </c>
      <c r="G38" s="182"/>
      <c r="H38" s="189">
        <f>SUM(H36:H37)</f>
        <v>0</v>
      </c>
      <c r="I38" s="182"/>
      <c r="J38" s="189">
        <f>SUM(J36:J37)</f>
        <v>0</v>
      </c>
      <c r="K38" s="182"/>
      <c r="L38" s="189">
        <f>SUM(L36:L37)</f>
        <v>0</v>
      </c>
      <c r="M38" s="182"/>
      <c r="N38" s="189">
        <f>SUM(N36:N37)</f>
        <v>0</v>
      </c>
      <c r="O38" s="182"/>
      <c r="P38" s="190">
        <f>SUM(P36:P37)</f>
        <v>0</v>
      </c>
      <c r="Q38" s="98"/>
      <c r="R38" s="98"/>
      <c r="S38" s="98"/>
      <c r="T38" s="98"/>
    </row>
    <row r="39" spans="1:20" s="2" customFormat="1" ht="14.25" customHeight="1" x14ac:dyDescent="0.25">
      <c r="A39" s="108"/>
      <c r="B39" s="109"/>
      <c r="C39" s="110"/>
      <c r="D39" s="191"/>
      <c r="E39" s="191"/>
      <c r="F39" s="191"/>
      <c r="G39" s="183"/>
      <c r="H39" s="191"/>
      <c r="I39" s="183"/>
      <c r="J39" s="191"/>
      <c r="K39" s="183"/>
      <c r="L39" s="191"/>
      <c r="M39" s="183"/>
      <c r="N39" s="191"/>
      <c r="O39" s="183"/>
      <c r="P39" s="192"/>
      <c r="Q39" s="98"/>
      <c r="R39" s="98"/>
      <c r="S39" s="98"/>
      <c r="T39" s="98"/>
    </row>
    <row r="40" spans="1:20" s="2" customFormat="1" ht="15.75" x14ac:dyDescent="0.25">
      <c r="A40" s="106" t="s">
        <v>117</v>
      </c>
      <c r="B40" s="106"/>
      <c r="C40" s="106"/>
      <c r="D40" s="193"/>
      <c r="E40" s="193"/>
      <c r="F40" s="193"/>
      <c r="G40" s="193"/>
      <c r="H40" s="193"/>
      <c r="I40" s="193"/>
      <c r="J40" s="193"/>
      <c r="K40" s="193"/>
      <c r="L40" s="193"/>
      <c r="M40" s="193"/>
      <c r="N40" s="193"/>
      <c r="O40" s="193"/>
      <c r="P40" s="193"/>
      <c r="Q40" s="98"/>
      <c r="R40" s="98"/>
      <c r="S40" s="98"/>
      <c r="T40" s="98"/>
    </row>
    <row r="41" spans="1:20" s="2" customFormat="1" ht="12.75" customHeight="1" x14ac:dyDescent="0.25">
      <c r="A41" s="111"/>
      <c r="B41" s="112" t="s">
        <v>118</v>
      </c>
      <c r="C41" s="93"/>
      <c r="D41" s="189"/>
      <c r="E41" s="189"/>
      <c r="F41" s="194"/>
      <c r="G41" s="194"/>
      <c r="H41" s="194"/>
      <c r="I41" s="194"/>
      <c r="J41" s="194"/>
      <c r="K41" s="194"/>
      <c r="L41" s="194"/>
      <c r="M41" s="194"/>
      <c r="N41" s="194"/>
      <c r="O41" s="194"/>
      <c r="P41" s="195"/>
      <c r="Q41" s="98"/>
      <c r="R41" s="98"/>
      <c r="S41" s="98"/>
      <c r="T41" s="98"/>
    </row>
    <row r="42" spans="1:20" s="2" customFormat="1" ht="15.75" x14ac:dyDescent="0.25">
      <c r="A42" s="107"/>
      <c r="B42" s="100" t="s">
        <v>119</v>
      </c>
      <c r="D42" s="182">
        <f>IF(D36=0,0,(+D36-D43))</f>
        <v>0</v>
      </c>
      <c r="E42" s="184"/>
      <c r="F42" s="182">
        <f>IF(F36=0,0,(+F36-F43))</f>
        <v>0</v>
      </c>
      <c r="G42" s="182"/>
      <c r="H42" s="182">
        <f>IF(H36=0,0,(+H36-H43))</f>
        <v>0</v>
      </c>
      <c r="I42" s="182"/>
      <c r="J42" s="182">
        <f>IF(J36=0,0,(+J36-J43))</f>
        <v>0</v>
      </c>
      <c r="K42" s="182"/>
      <c r="L42" s="182">
        <f>IF(L36=0,0,(+L36-L43))</f>
        <v>0</v>
      </c>
      <c r="M42" s="182"/>
      <c r="N42" s="182">
        <f>IF(N36=0,0,(+N36-N43))</f>
        <v>0</v>
      </c>
      <c r="O42" s="182"/>
      <c r="P42" s="188">
        <f>SUM(D42:N42)</f>
        <v>0</v>
      </c>
      <c r="Q42" s="98"/>
      <c r="R42" s="98"/>
      <c r="S42" s="98"/>
      <c r="T42" s="98"/>
    </row>
    <row r="43" spans="1:20" s="2" customFormat="1" ht="15.75" x14ac:dyDescent="0.25">
      <c r="A43" s="107"/>
      <c r="B43" s="100" t="s">
        <v>120</v>
      </c>
      <c r="D43" s="182">
        <f>IF('1. Revenue'!D32=0,0,(('1. Revenue'!D32*('2. Expenditures'!D36/'2. Expenditures'!D38))))</f>
        <v>0</v>
      </c>
      <c r="E43" s="184"/>
      <c r="F43" s="182">
        <f>IF('1. Revenue'!F32=0,0,(('1. Revenue'!F32*('2. Expenditures'!F36/'2. Expenditures'!F38))))</f>
        <v>0</v>
      </c>
      <c r="G43" s="182"/>
      <c r="H43" s="182">
        <f>IF('1. Revenue'!H32=0,0,(('1. Revenue'!H32*('2. Expenditures'!H36/'2. Expenditures'!H38))))</f>
        <v>0</v>
      </c>
      <c r="I43" s="182"/>
      <c r="J43" s="182">
        <f>IF('1. Revenue'!J32=0,0,(('1. Revenue'!J32*('2. Expenditures'!J36/'2. Expenditures'!J38))))</f>
        <v>0</v>
      </c>
      <c r="K43" s="182"/>
      <c r="L43" s="182">
        <f>IF('1. Revenue'!L32=0,0,(('1. Revenue'!L32*('2. Expenditures'!L36/'2. Expenditures'!L38))))</f>
        <v>0</v>
      </c>
      <c r="M43" s="182"/>
      <c r="N43" s="182">
        <f>IF('1. Revenue'!N32=0,0,(('1. Revenue'!N32*('2. Expenditures'!N36/'2. Expenditures'!N38))))</f>
        <v>0</v>
      </c>
      <c r="O43" s="182"/>
      <c r="P43" s="188">
        <f>SUM(D43:N43)</f>
        <v>0</v>
      </c>
      <c r="Q43" s="98"/>
      <c r="R43" s="98"/>
      <c r="S43" s="98"/>
      <c r="T43" s="98"/>
    </row>
    <row r="44" spans="1:20" s="2" customFormat="1" ht="15.75" x14ac:dyDescent="0.25">
      <c r="A44" s="107"/>
      <c r="B44" s="100"/>
      <c r="D44" s="182"/>
      <c r="E44" s="184"/>
      <c r="F44" s="182"/>
      <c r="G44" s="182"/>
      <c r="H44" s="182"/>
      <c r="I44" s="182"/>
      <c r="J44" s="182"/>
      <c r="K44" s="182"/>
      <c r="L44" s="182"/>
      <c r="M44" s="182"/>
      <c r="N44" s="182"/>
      <c r="O44" s="182"/>
      <c r="P44" s="188"/>
      <c r="Q44" s="98"/>
      <c r="R44" s="98"/>
      <c r="S44" s="98"/>
      <c r="T44" s="98"/>
    </row>
    <row r="45" spans="1:20" s="2" customFormat="1" ht="15.75" x14ac:dyDescent="0.25">
      <c r="A45" s="107"/>
      <c r="B45" s="112" t="s">
        <v>121</v>
      </c>
      <c r="C45" s="93"/>
      <c r="D45" s="194"/>
      <c r="E45" s="189"/>
      <c r="F45" s="194"/>
      <c r="G45" s="194"/>
      <c r="H45" s="194"/>
      <c r="I45" s="194"/>
      <c r="J45" s="194"/>
      <c r="K45" s="194"/>
      <c r="L45" s="194"/>
      <c r="M45" s="194"/>
      <c r="N45" s="194"/>
      <c r="O45" s="194"/>
      <c r="P45" s="195"/>
      <c r="Q45" s="98"/>
      <c r="R45" s="98"/>
      <c r="S45" s="98"/>
      <c r="T45" s="98"/>
    </row>
    <row r="46" spans="1:20" s="2" customFormat="1" ht="15.75" x14ac:dyDescent="0.25">
      <c r="A46" s="107"/>
      <c r="B46" s="100" t="s">
        <v>119</v>
      </c>
      <c r="D46" s="182">
        <f>+D37-D47</f>
        <v>0</v>
      </c>
      <c r="E46" s="184"/>
      <c r="F46" s="182">
        <f>+F37-F47</f>
        <v>0</v>
      </c>
      <c r="G46" s="182"/>
      <c r="H46" s="182">
        <f>+H37-H47</f>
        <v>0</v>
      </c>
      <c r="I46" s="182"/>
      <c r="J46" s="182">
        <f>+J37-J47</f>
        <v>0</v>
      </c>
      <c r="K46" s="182"/>
      <c r="L46" s="182">
        <f>+L37-L47</f>
        <v>0</v>
      </c>
      <c r="M46" s="182"/>
      <c r="N46" s="182">
        <f>+N37-N47</f>
        <v>0</v>
      </c>
      <c r="O46" s="182"/>
      <c r="P46" s="188">
        <f>SUM(D46:N46)</f>
        <v>0</v>
      </c>
      <c r="Q46" s="98"/>
      <c r="R46" s="98"/>
      <c r="S46" s="98"/>
      <c r="T46" s="98"/>
    </row>
    <row r="47" spans="1:20" s="2" customFormat="1" ht="15.75" x14ac:dyDescent="0.25">
      <c r="A47" s="107"/>
      <c r="B47" s="100" t="s">
        <v>120</v>
      </c>
      <c r="D47" s="182">
        <f>IF('1. Revenue'!D32=0,0,('1. Revenue'!D32*('2. Expenditures'!D37/'2. Expenditures'!D38)))</f>
        <v>0</v>
      </c>
      <c r="E47" s="184"/>
      <c r="F47" s="182">
        <f>IF('1. Revenue'!F32=0,0,('1. Revenue'!F32*('2. Expenditures'!F37/'2. Expenditures'!F38)))</f>
        <v>0</v>
      </c>
      <c r="G47" s="182"/>
      <c r="H47" s="182">
        <f>IF('1. Revenue'!H32=0,0,('1. Revenue'!H32*('2. Expenditures'!H37/'2. Expenditures'!H38)))</f>
        <v>0</v>
      </c>
      <c r="I47" s="182"/>
      <c r="J47" s="182">
        <f>IF('1. Revenue'!J32=0,0,('1. Revenue'!J32*('2. Expenditures'!J37/'2. Expenditures'!J38)))</f>
        <v>0</v>
      </c>
      <c r="K47" s="182"/>
      <c r="L47" s="182">
        <f>IF('1. Revenue'!L32=0,0,('1. Revenue'!L32*('2. Expenditures'!L37/'2. Expenditures'!L38)))</f>
        <v>0</v>
      </c>
      <c r="M47" s="182"/>
      <c r="N47" s="182">
        <f>IF('1. Revenue'!N32=0,0,('1. Revenue'!N32*('2. Expenditures'!N37/'2. Expenditures'!N38)))</f>
        <v>0</v>
      </c>
      <c r="O47" s="182"/>
      <c r="P47" s="188">
        <f>SUM(D47:N47)</f>
        <v>0</v>
      </c>
      <c r="Q47" s="98"/>
      <c r="R47" s="98"/>
      <c r="S47" s="98"/>
      <c r="T47" s="98"/>
    </row>
    <row r="48" spans="1:20" s="2" customFormat="1" ht="15.75" x14ac:dyDescent="0.25">
      <c r="A48" s="107"/>
      <c r="B48" s="100" t="s">
        <v>116</v>
      </c>
      <c r="D48" s="194">
        <f>SUM(D42:D47)</f>
        <v>0</v>
      </c>
      <c r="E48" s="184"/>
      <c r="F48" s="194">
        <f>SUM(F42:F47)</f>
        <v>0</v>
      </c>
      <c r="G48" s="182"/>
      <c r="H48" s="194">
        <f>SUM(H42:H47)</f>
        <v>0</v>
      </c>
      <c r="I48" s="182"/>
      <c r="J48" s="194">
        <f>SUM(J42:J47)</f>
        <v>0</v>
      </c>
      <c r="K48" s="182"/>
      <c r="L48" s="194">
        <f>SUM(L42:L47)</f>
        <v>0</v>
      </c>
      <c r="M48" s="182"/>
      <c r="N48" s="194">
        <f>SUM(N42:N47)</f>
        <v>0</v>
      </c>
      <c r="O48" s="182"/>
      <c r="P48" s="195">
        <f>SUM(P42:P47)</f>
        <v>0</v>
      </c>
      <c r="Q48" s="98"/>
      <c r="R48" s="98"/>
      <c r="S48" s="98"/>
      <c r="T48" s="98"/>
    </row>
    <row r="49" spans="1:20" s="2" customFormat="1" ht="8.25" customHeight="1" x14ac:dyDescent="0.25">
      <c r="A49" s="108"/>
      <c r="B49" s="109"/>
      <c r="C49" s="110"/>
      <c r="D49" s="196"/>
      <c r="E49" s="197"/>
      <c r="F49" s="196"/>
      <c r="G49" s="196"/>
      <c r="H49" s="196"/>
      <c r="I49" s="196"/>
      <c r="J49" s="196"/>
      <c r="K49" s="196"/>
      <c r="L49" s="196"/>
      <c r="M49" s="196"/>
      <c r="N49" s="196"/>
      <c r="O49" s="196"/>
      <c r="P49" s="198"/>
      <c r="Q49" s="98"/>
      <c r="R49" s="98"/>
      <c r="S49" s="98"/>
      <c r="T49" s="98"/>
    </row>
    <row r="50" spans="1:20" s="2" customFormat="1" ht="15.75" x14ac:dyDescent="0.25">
      <c r="A50" s="106" t="s">
        <v>122</v>
      </c>
      <c r="B50" s="106"/>
      <c r="C50" s="106"/>
      <c r="D50" s="193"/>
      <c r="E50" s="193"/>
      <c r="F50" s="193"/>
      <c r="G50" s="193"/>
      <c r="H50" s="193"/>
      <c r="I50" s="193"/>
      <c r="J50" s="193"/>
      <c r="K50" s="193"/>
      <c r="L50" s="193"/>
      <c r="M50" s="193"/>
      <c r="N50" s="193"/>
      <c r="O50" s="193"/>
      <c r="P50" s="193"/>
      <c r="Q50" s="98"/>
      <c r="R50" s="98"/>
      <c r="S50" s="98"/>
      <c r="T50" s="98"/>
    </row>
    <row r="51" spans="1:20" s="2" customFormat="1" ht="15.75" x14ac:dyDescent="0.25">
      <c r="A51" s="113"/>
      <c r="B51" s="112" t="s">
        <v>123</v>
      </c>
      <c r="C51" s="110"/>
      <c r="D51" s="197"/>
      <c r="E51" s="197"/>
      <c r="F51" s="196"/>
      <c r="G51" s="196"/>
      <c r="H51" s="196"/>
      <c r="I51" s="196"/>
      <c r="J51" s="196"/>
      <c r="K51" s="196"/>
      <c r="L51" s="196"/>
      <c r="M51" s="196"/>
      <c r="N51" s="196"/>
      <c r="O51" s="196"/>
      <c r="P51" s="198"/>
      <c r="Q51" s="98"/>
      <c r="R51" s="98"/>
      <c r="S51" s="98"/>
      <c r="T51" s="98"/>
    </row>
    <row r="52" spans="1:20" s="2" customFormat="1" ht="15.75" x14ac:dyDescent="0.25">
      <c r="A52" s="113"/>
      <c r="B52" s="100" t="s">
        <v>124</v>
      </c>
      <c r="D52" s="182">
        <f>IF(D36=0,0,('1. Revenue'!D51*('2. Expenditures'!D36/'2. Expenditures'!D38)))</f>
        <v>0</v>
      </c>
      <c r="E52" s="184"/>
      <c r="F52" s="182">
        <f>IF(F36=0,0,('1. Revenue'!F51*('2. Expenditures'!F36/'2. Expenditures'!F38)))</f>
        <v>0</v>
      </c>
      <c r="G52" s="182"/>
      <c r="H52" s="182">
        <f>IF(H36=0,0,('1. Revenue'!H51*('2. Expenditures'!H36/'2. Expenditures'!H38)))</f>
        <v>0</v>
      </c>
      <c r="I52" s="182"/>
      <c r="J52" s="182">
        <f>IF(J36=0,0,('1. Revenue'!J51*('2. Expenditures'!J36/'2. Expenditures'!J38)))</f>
        <v>0</v>
      </c>
      <c r="K52" s="182"/>
      <c r="L52" s="182">
        <f>IF(L36=0,0,('1. Revenue'!L51*('2. Expenditures'!L36/'2. Expenditures'!L38)))</f>
        <v>0</v>
      </c>
      <c r="M52" s="182"/>
      <c r="N52" s="182">
        <f>IF(N36=0,0,('1. Revenue'!N51*('2. Expenditures'!N36/'2. Expenditures'!N38)))</f>
        <v>0</v>
      </c>
      <c r="O52" s="182"/>
      <c r="P52" s="188">
        <f>SUM(D52:N52)</f>
        <v>0</v>
      </c>
      <c r="Q52" s="98"/>
      <c r="R52" s="98"/>
      <c r="S52" s="98"/>
      <c r="T52" s="98"/>
    </row>
    <row r="53" spans="1:20" s="2" customFormat="1" ht="15.75" x14ac:dyDescent="0.25">
      <c r="A53" s="113"/>
      <c r="B53" s="100" t="s">
        <v>125</v>
      </c>
      <c r="D53" s="182">
        <f>IF(D36=0,0,('1. Revenue'!D50*('2. Expenditures'!D36/'2. Expenditures'!D38)))</f>
        <v>0</v>
      </c>
      <c r="E53" s="184"/>
      <c r="F53" s="182">
        <f>IF(F36=0,0,('1. Revenue'!F50*('2. Expenditures'!F36/'2. Expenditures'!F38)))</f>
        <v>0</v>
      </c>
      <c r="G53" s="182"/>
      <c r="H53" s="182">
        <f>IF(H36=0,0,('1. Revenue'!H50*('2. Expenditures'!H36/'2. Expenditures'!H38)))</f>
        <v>0</v>
      </c>
      <c r="I53" s="182"/>
      <c r="J53" s="182">
        <f>IF(J36=0,0,('1. Revenue'!J50*('2. Expenditures'!J36/'2. Expenditures'!J38)))</f>
        <v>0</v>
      </c>
      <c r="K53" s="182"/>
      <c r="L53" s="182">
        <f>IF(L36=0,0,('1. Revenue'!L50*('2. Expenditures'!L36/'2. Expenditures'!L38)))</f>
        <v>0</v>
      </c>
      <c r="M53" s="182"/>
      <c r="N53" s="182">
        <f>IF(N36=0,0,('1. Revenue'!N50*('2. Expenditures'!N36/'2. Expenditures'!N38)))</f>
        <v>0</v>
      </c>
      <c r="O53" s="182"/>
      <c r="P53" s="188">
        <f>SUM(D53:N53)</f>
        <v>0</v>
      </c>
      <c r="Q53" s="98"/>
      <c r="R53" s="98"/>
      <c r="S53" s="98"/>
      <c r="T53" s="98"/>
    </row>
    <row r="54" spans="1:20" s="2" customFormat="1" ht="15.75" x14ac:dyDescent="0.25">
      <c r="A54" s="113"/>
      <c r="B54" s="100"/>
      <c r="D54" s="184"/>
      <c r="E54" s="184"/>
      <c r="F54" s="182"/>
      <c r="G54" s="182"/>
      <c r="H54" s="182"/>
      <c r="I54" s="182"/>
      <c r="J54" s="182"/>
      <c r="K54" s="182"/>
      <c r="L54" s="182"/>
      <c r="M54" s="182"/>
      <c r="N54" s="182"/>
      <c r="O54" s="182"/>
      <c r="P54" s="188"/>
      <c r="Q54" s="98"/>
      <c r="R54" s="98"/>
      <c r="S54" s="98"/>
      <c r="T54" s="98"/>
    </row>
    <row r="55" spans="1:20" s="2" customFormat="1" ht="15.75" x14ac:dyDescent="0.25">
      <c r="A55" s="113"/>
      <c r="B55" s="100" t="s">
        <v>126</v>
      </c>
      <c r="D55" s="182">
        <f>IF(D37=0,0,('1. Revenue'!D51*('2. Expenditures'!D37/'2. Expenditures'!D38)))</f>
        <v>0</v>
      </c>
      <c r="E55" s="184"/>
      <c r="F55" s="182">
        <f>IF(F37=0,0,('1. Revenue'!F51*('2. Expenditures'!F37/'2. Expenditures'!F38)))</f>
        <v>0</v>
      </c>
      <c r="G55" s="182"/>
      <c r="H55" s="182">
        <f>IF(H37=0,0,('1. Revenue'!H51*('2. Expenditures'!H37/'2. Expenditures'!H38)))</f>
        <v>0</v>
      </c>
      <c r="I55" s="182"/>
      <c r="J55" s="182">
        <f>IF(J37=0,0,('1. Revenue'!J51*('2. Expenditures'!J37/'2. Expenditures'!J38)))</f>
        <v>0</v>
      </c>
      <c r="K55" s="182"/>
      <c r="L55" s="182">
        <f>IF(L37=0,0,('1. Revenue'!L51*('2. Expenditures'!L37/'2. Expenditures'!L38)))</f>
        <v>0</v>
      </c>
      <c r="M55" s="182"/>
      <c r="N55" s="182">
        <f>IF(N37=0,0,('1. Revenue'!N51*('2. Expenditures'!N37/'2. Expenditures'!N38)))</f>
        <v>0</v>
      </c>
      <c r="O55" s="182"/>
      <c r="P55" s="188">
        <f>SUM(D55:N55)</f>
        <v>0</v>
      </c>
      <c r="Q55" s="98"/>
      <c r="R55" s="98"/>
      <c r="S55" s="98"/>
      <c r="T55" s="98"/>
    </row>
    <row r="56" spans="1:20" s="2" customFormat="1" ht="15.75" x14ac:dyDescent="0.25">
      <c r="A56" s="113"/>
      <c r="B56" s="100" t="s">
        <v>127</v>
      </c>
      <c r="D56" s="182">
        <f>IF(D37=0,0,('1. Revenue'!D50*('2. Expenditures'!D37/'2. Expenditures'!D38)))</f>
        <v>0</v>
      </c>
      <c r="E56" s="184"/>
      <c r="F56" s="182">
        <f>IF(F37=0,0,('1. Revenue'!F50*('2. Expenditures'!F37/'2. Expenditures'!F38)))</f>
        <v>0</v>
      </c>
      <c r="G56" s="182"/>
      <c r="H56" s="182">
        <f>IF(H37=0,0,('1. Revenue'!H50*('2. Expenditures'!H37/'2. Expenditures'!H38)))</f>
        <v>0</v>
      </c>
      <c r="I56" s="182"/>
      <c r="J56" s="182">
        <f>IF(J37=0,0,('1. Revenue'!J50*('2. Expenditures'!J37/'2. Expenditures'!J38)))</f>
        <v>0</v>
      </c>
      <c r="K56" s="182"/>
      <c r="L56" s="182">
        <f>IF(L37=0,0,('1. Revenue'!L50*('2. Expenditures'!L37/'2. Expenditures'!L38)))</f>
        <v>0</v>
      </c>
      <c r="M56" s="182"/>
      <c r="N56" s="182">
        <f>IF(N37=0,0,('1. Revenue'!N50*('2. Expenditures'!N37/'2. Expenditures'!N38)))</f>
        <v>0</v>
      </c>
      <c r="O56" s="182"/>
      <c r="P56" s="188">
        <f>SUM(D56:N56)</f>
        <v>0</v>
      </c>
      <c r="Q56" s="98"/>
      <c r="R56" s="98"/>
      <c r="S56" s="98"/>
      <c r="T56" s="98"/>
    </row>
    <row r="57" spans="1:20" s="2" customFormat="1" ht="15.75" x14ac:dyDescent="0.25">
      <c r="A57" s="113"/>
      <c r="B57" s="100"/>
      <c r="D57" s="184"/>
      <c r="E57" s="184"/>
      <c r="F57" s="182"/>
      <c r="G57" s="182"/>
      <c r="H57" s="182"/>
      <c r="I57" s="182"/>
      <c r="J57" s="182"/>
      <c r="K57" s="182"/>
      <c r="L57" s="182"/>
      <c r="M57" s="182"/>
      <c r="N57" s="182"/>
      <c r="O57" s="182"/>
      <c r="P57" s="199"/>
      <c r="Q57" s="98"/>
      <c r="R57" s="98"/>
      <c r="S57" s="98"/>
      <c r="T57" s="98"/>
    </row>
    <row r="58" spans="1:20" s="2" customFormat="1" ht="15.75" x14ac:dyDescent="0.25">
      <c r="A58" s="113"/>
      <c r="B58" s="100" t="s">
        <v>128</v>
      </c>
      <c r="D58" s="184"/>
      <c r="E58" s="184"/>
      <c r="F58" s="182"/>
      <c r="G58" s="182"/>
      <c r="H58" s="182"/>
      <c r="I58" s="182"/>
      <c r="J58" s="182"/>
      <c r="K58" s="182"/>
      <c r="L58" s="182"/>
      <c r="M58" s="182"/>
      <c r="N58" s="182"/>
      <c r="O58" s="182"/>
      <c r="P58" s="192">
        <f>SUM(P52:P56)</f>
        <v>0</v>
      </c>
      <c r="Q58" s="98"/>
      <c r="R58" s="98"/>
      <c r="S58" s="98"/>
      <c r="T58" s="98"/>
    </row>
    <row r="59" spans="1:20" s="2" customFormat="1" ht="15.75" x14ac:dyDescent="0.25">
      <c r="A59" s="113"/>
      <c r="B59" s="100"/>
      <c r="D59" s="184"/>
      <c r="E59" s="184"/>
      <c r="F59" s="182"/>
      <c r="G59" s="182"/>
      <c r="H59" s="182"/>
      <c r="I59" s="182"/>
      <c r="J59" s="182"/>
      <c r="K59" s="182"/>
      <c r="L59" s="182"/>
      <c r="M59" s="182"/>
      <c r="N59" s="182"/>
      <c r="O59" s="182"/>
      <c r="P59" s="188"/>
      <c r="Q59" s="98"/>
      <c r="R59" s="98"/>
      <c r="S59" s="98"/>
      <c r="T59" s="98"/>
    </row>
    <row r="60" spans="1:20" s="2" customFormat="1" ht="15.75" x14ac:dyDescent="0.25">
      <c r="A60" s="113"/>
      <c r="B60" s="100" t="s">
        <v>110</v>
      </c>
      <c r="D60" s="184"/>
      <c r="E60" s="184"/>
      <c r="F60" s="182"/>
      <c r="G60" s="182"/>
      <c r="H60" s="182"/>
      <c r="I60" s="182"/>
      <c r="J60" s="182"/>
      <c r="K60" s="182"/>
      <c r="L60" s="182"/>
      <c r="M60" s="182"/>
      <c r="N60" s="182"/>
      <c r="O60" s="182"/>
      <c r="P60" s="188">
        <f>P31</f>
        <v>0</v>
      </c>
      <c r="Q60" s="98"/>
      <c r="R60" s="98"/>
      <c r="S60" s="98"/>
      <c r="T60" s="98"/>
    </row>
    <row r="61" spans="1:20" s="2" customFormat="1" ht="15.75" x14ac:dyDescent="0.25">
      <c r="A61" s="113"/>
      <c r="B61" s="100"/>
      <c r="D61" s="184"/>
      <c r="E61" s="184"/>
      <c r="F61" s="182"/>
      <c r="G61" s="182"/>
      <c r="H61" s="182"/>
      <c r="I61" s="182"/>
      <c r="J61" s="182"/>
      <c r="K61" s="182"/>
      <c r="L61" s="182"/>
      <c r="M61" s="182"/>
      <c r="N61" s="182"/>
      <c r="O61" s="182"/>
      <c r="P61" s="200"/>
      <c r="Q61" s="98"/>
      <c r="R61" s="98"/>
      <c r="S61" s="98"/>
      <c r="T61" s="98"/>
    </row>
    <row r="62" spans="1:20" s="2" customFormat="1" ht="15.75" x14ac:dyDescent="0.25">
      <c r="A62" s="113"/>
      <c r="B62" s="100" t="s">
        <v>129</v>
      </c>
      <c r="D62" s="184"/>
      <c r="E62" s="184"/>
      <c r="F62" s="182"/>
      <c r="G62" s="182"/>
      <c r="H62" s="182"/>
      <c r="I62" s="182"/>
      <c r="J62" s="182"/>
      <c r="K62" s="182"/>
      <c r="L62" s="182"/>
      <c r="M62" s="182"/>
      <c r="N62" s="182"/>
      <c r="O62" s="182"/>
      <c r="P62" s="188">
        <f>P60*'3. Combined'!B37</f>
        <v>0</v>
      </c>
      <c r="Q62" s="98"/>
      <c r="R62" s="98"/>
      <c r="S62" s="98"/>
      <c r="T62" s="98"/>
    </row>
    <row r="63" spans="1:20" s="2" customFormat="1" ht="15.75" x14ac:dyDescent="0.25">
      <c r="A63" s="113"/>
      <c r="B63" s="100" t="s">
        <v>130</v>
      </c>
      <c r="D63" s="184"/>
      <c r="E63" s="184"/>
      <c r="F63" s="182"/>
      <c r="G63" s="182"/>
      <c r="H63" s="182"/>
      <c r="I63" s="182"/>
      <c r="J63" s="182"/>
      <c r="K63" s="182"/>
      <c r="L63" s="182"/>
      <c r="M63" s="182"/>
      <c r="N63" s="182"/>
      <c r="O63" s="182"/>
      <c r="P63" s="188">
        <f>P60*'3. Combined'!D37</f>
        <v>0</v>
      </c>
      <c r="Q63" s="98"/>
      <c r="R63" s="98"/>
      <c r="S63" s="98"/>
      <c r="T63" s="98"/>
    </row>
    <row r="64" spans="1:20" s="2" customFormat="1" ht="9" customHeight="1" x14ac:dyDescent="0.25">
      <c r="A64" s="114"/>
      <c r="B64" s="109"/>
      <c r="C64" s="110"/>
      <c r="D64" s="197"/>
      <c r="E64" s="197"/>
      <c r="F64" s="196"/>
      <c r="G64" s="196"/>
      <c r="H64" s="196"/>
      <c r="I64" s="196"/>
      <c r="J64" s="196"/>
      <c r="K64" s="196"/>
      <c r="L64" s="196"/>
      <c r="M64" s="196"/>
      <c r="N64" s="196"/>
      <c r="O64" s="196"/>
      <c r="P64" s="198"/>
      <c r="Q64" s="98"/>
      <c r="R64" s="98"/>
      <c r="S64" s="98"/>
      <c r="T64" s="98"/>
    </row>
    <row r="65" spans="6:20" x14ac:dyDescent="0.2">
      <c r="F65" s="3"/>
      <c r="G65" s="3"/>
      <c r="H65" s="3"/>
      <c r="I65" s="3"/>
      <c r="J65" s="3"/>
      <c r="K65" s="3"/>
      <c r="L65" s="3"/>
      <c r="M65" s="3"/>
      <c r="N65" s="3"/>
      <c r="O65" s="3"/>
      <c r="P65" s="3"/>
      <c r="Q65" s="3"/>
      <c r="R65" s="3"/>
      <c r="S65" s="3"/>
      <c r="T65" s="3"/>
    </row>
    <row r="66" spans="6:20" x14ac:dyDescent="0.2">
      <c r="F66" s="3"/>
      <c r="G66" s="3"/>
      <c r="H66" s="3"/>
      <c r="I66" s="3"/>
      <c r="J66" s="3"/>
      <c r="K66" s="3"/>
      <c r="L66" s="3"/>
      <c r="M66" s="3"/>
      <c r="N66" s="3"/>
      <c r="O66" s="3"/>
      <c r="P66" s="3"/>
      <c r="Q66" s="3"/>
      <c r="R66" s="3"/>
      <c r="S66" s="3"/>
      <c r="T66" s="3"/>
    </row>
    <row r="67" spans="6:20" x14ac:dyDescent="0.2">
      <c r="F67" s="3"/>
      <c r="G67" s="3"/>
      <c r="H67" s="3"/>
      <c r="I67" s="3"/>
      <c r="J67" s="3"/>
      <c r="K67" s="3"/>
      <c r="L67" s="3"/>
      <c r="M67" s="3"/>
      <c r="N67" s="3"/>
      <c r="O67" s="3"/>
      <c r="P67" s="3"/>
      <c r="Q67" s="3"/>
      <c r="R67" s="3"/>
      <c r="S67" s="3"/>
      <c r="T67" s="3"/>
    </row>
    <row r="68" spans="6:20" x14ac:dyDescent="0.2">
      <c r="F68" s="3"/>
      <c r="G68" s="3"/>
      <c r="H68" s="3"/>
      <c r="I68" s="3"/>
      <c r="J68" s="3"/>
      <c r="K68" s="3"/>
      <c r="L68" s="3"/>
      <c r="M68" s="3"/>
      <c r="N68" s="3"/>
      <c r="O68" s="3"/>
      <c r="P68" s="3"/>
      <c r="Q68" s="3"/>
      <c r="R68" s="3"/>
      <c r="S68" s="3"/>
      <c r="T68" s="3"/>
    </row>
    <row r="69" spans="6:20" x14ac:dyDescent="0.2">
      <c r="F69" s="3"/>
      <c r="G69" s="3"/>
      <c r="H69" s="3"/>
      <c r="I69" s="3"/>
      <c r="J69" s="3"/>
      <c r="K69" s="3"/>
      <c r="L69" s="3"/>
      <c r="M69" s="3"/>
      <c r="N69" s="3"/>
      <c r="O69" s="3"/>
      <c r="P69" s="3"/>
      <c r="Q69" s="3"/>
      <c r="R69" s="3"/>
      <c r="S69" s="3"/>
      <c r="T69" s="3"/>
    </row>
    <row r="70" spans="6:20" x14ac:dyDescent="0.2">
      <c r="F70" s="3"/>
      <c r="G70" s="3"/>
      <c r="H70" s="3"/>
      <c r="I70" s="3"/>
      <c r="J70" s="3"/>
      <c r="K70" s="3"/>
      <c r="L70" s="3"/>
      <c r="M70" s="3"/>
      <c r="N70" s="3"/>
      <c r="O70" s="3"/>
      <c r="P70" s="3"/>
      <c r="Q70" s="3"/>
      <c r="R70" s="3"/>
      <c r="S70" s="3"/>
      <c r="T70" s="3"/>
    </row>
    <row r="71" spans="6:20" x14ac:dyDescent="0.2">
      <c r="F71" s="3"/>
      <c r="G71" s="3"/>
      <c r="H71" s="3"/>
      <c r="I71" s="3"/>
      <c r="J71" s="3"/>
      <c r="K71" s="3"/>
      <c r="L71" s="3"/>
      <c r="M71" s="3"/>
      <c r="N71" s="3"/>
      <c r="O71" s="3"/>
      <c r="P71" s="3"/>
      <c r="Q71" s="3"/>
      <c r="R71" s="3"/>
      <c r="S71" s="3"/>
      <c r="T71" s="3"/>
    </row>
    <row r="72" spans="6:20" x14ac:dyDescent="0.2">
      <c r="F72" s="3"/>
      <c r="G72" s="3"/>
      <c r="H72" s="3"/>
      <c r="I72" s="3"/>
      <c r="J72" s="3"/>
      <c r="K72" s="3"/>
      <c r="L72" s="3"/>
      <c r="M72" s="3"/>
      <c r="N72" s="3"/>
      <c r="O72" s="3"/>
      <c r="P72" s="3"/>
      <c r="Q72" s="3"/>
      <c r="R72" s="3"/>
      <c r="S72" s="3"/>
      <c r="T72" s="3"/>
    </row>
    <row r="73" spans="6:20" x14ac:dyDescent="0.2">
      <c r="F73" s="3"/>
      <c r="G73" s="3"/>
      <c r="H73" s="3"/>
      <c r="I73" s="3"/>
      <c r="J73" s="3"/>
      <c r="K73" s="3"/>
      <c r="L73" s="3"/>
      <c r="M73" s="3"/>
      <c r="N73" s="3"/>
      <c r="O73" s="3"/>
      <c r="P73" s="3"/>
      <c r="Q73" s="3"/>
      <c r="R73" s="3"/>
      <c r="S73" s="3"/>
      <c r="T73" s="3"/>
    </row>
    <row r="74" spans="6:20" x14ac:dyDescent="0.2">
      <c r="F74" s="3"/>
      <c r="G74" s="3"/>
      <c r="H74" s="3"/>
      <c r="I74" s="3"/>
      <c r="J74" s="3"/>
      <c r="K74" s="3"/>
      <c r="L74" s="3"/>
      <c r="M74" s="3"/>
      <c r="N74" s="3"/>
      <c r="O74" s="3"/>
      <c r="P74" s="3"/>
      <c r="Q74" s="3"/>
      <c r="R74" s="3"/>
      <c r="S74" s="3"/>
      <c r="T74" s="3"/>
    </row>
    <row r="75" spans="6:20" x14ac:dyDescent="0.2">
      <c r="F75" s="3"/>
      <c r="G75" s="3"/>
      <c r="H75" s="3"/>
      <c r="I75" s="3"/>
      <c r="J75" s="3"/>
      <c r="K75" s="3"/>
      <c r="L75" s="3"/>
      <c r="M75" s="3"/>
      <c r="N75" s="3"/>
      <c r="O75" s="3"/>
      <c r="P75" s="3"/>
      <c r="Q75" s="3"/>
      <c r="R75" s="3"/>
      <c r="S75" s="3"/>
      <c r="T75" s="3"/>
    </row>
    <row r="76" spans="6:20" x14ac:dyDescent="0.2">
      <c r="F76" s="3"/>
      <c r="G76" s="3"/>
      <c r="H76" s="3"/>
      <c r="I76" s="3"/>
      <c r="J76" s="3"/>
      <c r="K76" s="3"/>
      <c r="L76" s="3"/>
      <c r="M76" s="3"/>
      <c r="N76" s="3"/>
      <c r="O76" s="3"/>
      <c r="P76" s="3"/>
      <c r="Q76" s="3"/>
      <c r="R76" s="3"/>
      <c r="S76" s="3"/>
      <c r="T76" s="3"/>
    </row>
    <row r="77" spans="6:20" x14ac:dyDescent="0.2">
      <c r="F77" s="3"/>
      <c r="G77" s="3"/>
      <c r="H77" s="3"/>
      <c r="I77" s="3"/>
      <c r="J77" s="3"/>
      <c r="K77" s="3"/>
      <c r="L77" s="3"/>
      <c r="M77" s="3"/>
      <c r="N77" s="3"/>
      <c r="O77" s="3"/>
      <c r="P77" s="3"/>
      <c r="Q77" s="3"/>
      <c r="R77" s="3"/>
      <c r="S77" s="3"/>
      <c r="T77" s="3"/>
    </row>
    <row r="78" spans="6:20" x14ac:dyDescent="0.2">
      <c r="F78" s="3"/>
      <c r="G78" s="3"/>
      <c r="H78" s="3"/>
      <c r="I78" s="3"/>
      <c r="J78" s="3"/>
      <c r="K78" s="3"/>
      <c r="L78" s="3"/>
      <c r="M78" s="3"/>
      <c r="N78" s="3"/>
      <c r="O78" s="3"/>
      <c r="P78" s="3"/>
      <c r="Q78" s="3"/>
      <c r="R78" s="3"/>
      <c r="S78" s="3"/>
      <c r="T78" s="3"/>
    </row>
    <row r="79" spans="6:20" x14ac:dyDescent="0.2">
      <c r="F79" s="3"/>
      <c r="G79" s="3"/>
      <c r="H79" s="3"/>
      <c r="I79" s="3"/>
      <c r="J79" s="3"/>
      <c r="K79" s="3"/>
      <c r="L79" s="3"/>
      <c r="M79" s="3"/>
      <c r="N79" s="3"/>
      <c r="O79" s="3"/>
      <c r="P79" s="3"/>
      <c r="Q79" s="3"/>
      <c r="R79" s="3"/>
      <c r="S79" s="3"/>
      <c r="T79" s="3"/>
    </row>
    <row r="80" spans="6:20" x14ac:dyDescent="0.2">
      <c r="F80" s="3"/>
      <c r="G80" s="3"/>
      <c r="H80" s="3"/>
      <c r="I80" s="3"/>
      <c r="J80" s="3"/>
      <c r="K80" s="3"/>
      <c r="L80" s="3"/>
      <c r="M80" s="3"/>
      <c r="N80" s="3"/>
      <c r="O80" s="3"/>
      <c r="P80" s="3"/>
      <c r="Q80" s="3"/>
      <c r="R80" s="3"/>
      <c r="S80" s="3"/>
      <c r="T80" s="3"/>
    </row>
    <row r="81" spans="6:20" x14ac:dyDescent="0.2">
      <c r="F81" s="3"/>
      <c r="G81" s="3"/>
      <c r="H81" s="3"/>
      <c r="I81" s="3"/>
      <c r="J81" s="3"/>
      <c r="K81" s="3"/>
      <c r="L81" s="3"/>
      <c r="M81" s="3"/>
      <c r="N81" s="3"/>
      <c r="O81" s="3"/>
      <c r="P81" s="3"/>
      <c r="Q81" s="3"/>
      <c r="R81" s="3"/>
      <c r="S81" s="3"/>
      <c r="T81" s="3"/>
    </row>
    <row r="82" spans="6:20" x14ac:dyDescent="0.2">
      <c r="F82" s="3"/>
      <c r="G82" s="3"/>
      <c r="H82" s="3"/>
      <c r="I82" s="3"/>
      <c r="J82" s="3"/>
      <c r="K82" s="3"/>
      <c r="L82" s="3"/>
      <c r="M82" s="3"/>
      <c r="N82" s="3"/>
      <c r="O82" s="3"/>
      <c r="P82" s="3"/>
      <c r="Q82" s="3"/>
      <c r="R82" s="3"/>
      <c r="S82" s="3"/>
      <c r="T82" s="3"/>
    </row>
    <row r="83" spans="6:20" x14ac:dyDescent="0.2">
      <c r="F83" s="3"/>
      <c r="G83" s="3"/>
      <c r="H83" s="3"/>
      <c r="I83" s="3"/>
      <c r="J83" s="3"/>
      <c r="K83" s="3"/>
      <c r="L83" s="3"/>
      <c r="M83" s="3"/>
      <c r="N83" s="3"/>
      <c r="O83" s="3"/>
      <c r="P83" s="3"/>
      <c r="Q83" s="3"/>
      <c r="R83" s="3"/>
      <c r="S83" s="3"/>
      <c r="T83" s="3"/>
    </row>
    <row r="84" spans="6:20" x14ac:dyDescent="0.2">
      <c r="F84" s="3"/>
      <c r="G84" s="3"/>
      <c r="H84" s="3"/>
      <c r="I84" s="3"/>
      <c r="J84" s="3"/>
      <c r="K84" s="3"/>
      <c r="L84" s="3"/>
      <c r="M84" s="3"/>
      <c r="N84" s="3"/>
      <c r="O84" s="3"/>
      <c r="P84" s="3"/>
      <c r="Q84" s="3"/>
      <c r="R84" s="3"/>
      <c r="S84" s="3"/>
      <c r="T84" s="3"/>
    </row>
    <row r="85" spans="6:20" x14ac:dyDescent="0.2">
      <c r="F85" s="3"/>
      <c r="G85" s="3"/>
      <c r="H85" s="3"/>
      <c r="I85" s="3"/>
      <c r="J85" s="3"/>
      <c r="K85" s="3"/>
      <c r="L85" s="3"/>
      <c r="M85" s="3"/>
      <c r="N85" s="3"/>
      <c r="O85" s="3"/>
      <c r="P85" s="3"/>
      <c r="Q85" s="3"/>
      <c r="R85" s="3"/>
      <c r="S85" s="3"/>
      <c r="T85" s="3"/>
    </row>
    <row r="86" spans="6:20" x14ac:dyDescent="0.2">
      <c r="F86" s="3"/>
      <c r="G86" s="3"/>
      <c r="H86" s="3"/>
      <c r="I86" s="3"/>
      <c r="J86" s="3"/>
      <c r="K86" s="3"/>
      <c r="L86" s="3"/>
      <c r="M86" s="3"/>
      <c r="N86" s="3"/>
      <c r="O86" s="3"/>
      <c r="P86" s="3"/>
      <c r="Q86" s="3"/>
      <c r="R86" s="3"/>
      <c r="S86" s="3"/>
      <c r="T86" s="3"/>
    </row>
    <row r="87" spans="6:20" x14ac:dyDescent="0.2">
      <c r="F87" s="3"/>
      <c r="G87" s="3"/>
      <c r="H87" s="3"/>
      <c r="I87" s="3"/>
      <c r="J87" s="3"/>
      <c r="K87" s="3"/>
      <c r="L87" s="3"/>
      <c r="M87" s="3"/>
      <c r="N87" s="3"/>
      <c r="O87" s="3"/>
      <c r="P87" s="3"/>
      <c r="Q87" s="3"/>
      <c r="R87" s="3"/>
      <c r="S87" s="3"/>
      <c r="T87" s="3"/>
    </row>
    <row r="88" spans="6:20" x14ac:dyDescent="0.2">
      <c r="F88" s="3"/>
      <c r="G88" s="3"/>
      <c r="H88" s="3"/>
      <c r="I88" s="3"/>
      <c r="J88" s="3"/>
      <c r="K88" s="3"/>
      <c r="L88" s="3"/>
      <c r="M88" s="3"/>
      <c r="N88" s="3"/>
      <c r="O88" s="3"/>
      <c r="P88" s="3"/>
      <c r="Q88" s="3"/>
      <c r="R88" s="3"/>
      <c r="S88" s="3"/>
      <c r="T88" s="3"/>
    </row>
    <row r="89" spans="6:20" x14ac:dyDescent="0.2">
      <c r="F89" s="3"/>
      <c r="G89" s="3"/>
      <c r="H89" s="3"/>
      <c r="I89" s="3"/>
      <c r="J89" s="3"/>
      <c r="K89" s="3"/>
      <c r="L89" s="3"/>
      <c r="M89" s="3"/>
      <c r="N89" s="3"/>
      <c r="O89" s="3"/>
      <c r="P89" s="3"/>
      <c r="Q89" s="3"/>
      <c r="R89" s="3"/>
      <c r="S89" s="3"/>
      <c r="T89" s="3"/>
    </row>
    <row r="90" spans="6:20" x14ac:dyDescent="0.2">
      <c r="F90" s="3"/>
      <c r="G90" s="3"/>
      <c r="H90" s="3"/>
      <c r="I90" s="3"/>
      <c r="J90" s="3"/>
      <c r="K90" s="3"/>
      <c r="L90" s="3"/>
      <c r="M90" s="3"/>
      <c r="N90" s="3"/>
      <c r="O90" s="3"/>
      <c r="P90" s="3"/>
      <c r="Q90" s="3"/>
      <c r="R90" s="3"/>
      <c r="S90" s="3"/>
      <c r="T90" s="3"/>
    </row>
    <row r="91" spans="6:20" x14ac:dyDescent="0.2">
      <c r="F91" s="3"/>
      <c r="G91" s="3"/>
      <c r="H91" s="3"/>
      <c r="I91" s="3"/>
      <c r="J91" s="3"/>
      <c r="K91" s="3"/>
      <c r="L91" s="3"/>
      <c r="M91" s="3"/>
      <c r="N91" s="3"/>
      <c r="O91" s="3"/>
      <c r="P91" s="3"/>
      <c r="Q91" s="3"/>
      <c r="R91" s="3"/>
      <c r="S91" s="3"/>
      <c r="T91" s="3"/>
    </row>
    <row r="92" spans="6:20" x14ac:dyDescent="0.2">
      <c r="F92" s="3"/>
      <c r="G92" s="3"/>
      <c r="H92" s="3"/>
      <c r="I92" s="3"/>
      <c r="J92" s="3"/>
      <c r="K92" s="3"/>
      <c r="L92" s="3"/>
      <c r="M92" s="3"/>
      <c r="N92" s="3"/>
      <c r="O92" s="3"/>
      <c r="P92" s="3"/>
      <c r="Q92" s="3"/>
      <c r="R92" s="3"/>
      <c r="S92" s="3"/>
      <c r="T92" s="3"/>
    </row>
    <row r="93" spans="6:20" x14ac:dyDescent="0.2">
      <c r="F93" s="3"/>
      <c r="G93" s="3"/>
      <c r="H93" s="3"/>
      <c r="I93" s="3"/>
      <c r="J93" s="3"/>
      <c r="K93" s="3"/>
      <c r="L93" s="3"/>
      <c r="M93" s="3"/>
      <c r="N93" s="3"/>
      <c r="O93" s="3"/>
      <c r="P93" s="3"/>
      <c r="Q93" s="3"/>
      <c r="R93" s="3"/>
      <c r="S93" s="3"/>
      <c r="T93" s="3"/>
    </row>
    <row r="94" spans="6:20" x14ac:dyDescent="0.2">
      <c r="F94" s="3"/>
      <c r="G94" s="3"/>
      <c r="H94" s="3"/>
      <c r="I94" s="3"/>
      <c r="J94" s="3"/>
      <c r="K94" s="3"/>
      <c r="L94" s="3"/>
      <c r="M94" s="3"/>
      <c r="N94" s="3"/>
      <c r="O94" s="3"/>
      <c r="P94" s="3"/>
      <c r="Q94" s="3"/>
      <c r="R94" s="3"/>
      <c r="S94" s="3"/>
      <c r="T94" s="3"/>
    </row>
    <row r="95" spans="6:20" x14ac:dyDescent="0.2">
      <c r="F95" s="3"/>
      <c r="G95" s="3"/>
      <c r="H95" s="3"/>
      <c r="I95" s="3"/>
      <c r="J95" s="3"/>
      <c r="K95" s="3"/>
      <c r="L95" s="3"/>
      <c r="M95" s="3"/>
      <c r="N95" s="3"/>
      <c r="O95" s="3"/>
      <c r="P95" s="3"/>
      <c r="Q95" s="3"/>
      <c r="R95" s="3"/>
      <c r="S95" s="3"/>
      <c r="T95" s="3"/>
    </row>
    <row r="96" spans="6:20" x14ac:dyDescent="0.2">
      <c r="F96" s="3"/>
      <c r="G96" s="3"/>
      <c r="H96" s="3"/>
      <c r="I96" s="3"/>
      <c r="J96" s="3"/>
      <c r="K96" s="3"/>
      <c r="L96" s="3"/>
      <c r="M96" s="3"/>
      <c r="N96" s="3"/>
      <c r="O96" s="3"/>
      <c r="P96" s="3"/>
      <c r="Q96" s="3"/>
      <c r="R96" s="3"/>
      <c r="S96" s="3"/>
      <c r="T96" s="3"/>
    </row>
    <row r="97" spans="6:20" x14ac:dyDescent="0.2">
      <c r="F97" s="3"/>
      <c r="G97" s="3"/>
      <c r="H97" s="3"/>
      <c r="I97" s="3"/>
      <c r="J97" s="3"/>
      <c r="K97" s="3"/>
      <c r="L97" s="3"/>
      <c r="M97" s="3"/>
      <c r="N97" s="3"/>
      <c r="O97" s="3"/>
      <c r="P97" s="3"/>
      <c r="Q97" s="3"/>
      <c r="R97" s="3"/>
      <c r="S97" s="3"/>
      <c r="T97" s="3"/>
    </row>
    <row r="98" spans="6:20" x14ac:dyDescent="0.2">
      <c r="F98" s="3"/>
      <c r="G98" s="3"/>
      <c r="H98" s="3"/>
      <c r="I98" s="3"/>
      <c r="J98" s="3"/>
      <c r="K98" s="3"/>
      <c r="L98" s="3"/>
      <c r="M98" s="3"/>
      <c r="N98" s="3"/>
      <c r="O98" s="3"/>
      <c r="P98" s="3"/>
      <c r="Q98" s="3"/>
      <c r="R98" s="3"/>
      <c r="S98" s="3"/>
      <c r="T98" s="3"/>
    </row>
    <row r="99" spans="6:20" x14ac:dyDescent="0.2">
      <c r="F99" s="3"/>
      <c r="G99" s="3"/>
      <c r="H99" s="3"/>
      <c r="I99" s="3"/>
      <c r="J99" s="3"/>
      <c r="K99" s="3"/>
      <c r="L99" s="3"/>
      <c r="M99" s="3"/>
      <c r="N99" s="3"/>
      <c r="O99" s="3"/>
      <c r="P99" s="3"/>
      <c r="Q99" s="3"/>
      <c r="R99" s="3"/>
      <c r="S99" s="3"/>
      <c r="T99" s="3"/>
    </row>
    <row r="100" spans="6:20" x14ac:dyDescent="0.2">
      <c r="F100" s="3"/>
      <c r="G100" s="3"/>
      <c r="H100" s="3"/>
      <c r="I100" s="3"/>
      <c r="J100" s="3"/>
      <c r="K100" s="3"/>
      <c r="L100" s="3"/>
      <c r="M100" s="3"/>
      <c r="N100" s="3"/>
      <c r="O100" s="3"/>
      <c r="P100" s="3"/>
      <c r="Q100" s="3"/>
      <c r="R100" s="3"/>
      <c r="S100" s="3"/>
      <c r="T100" s="3"/>
    </row>
    <row r="101" spans="6:20" x14ac:dyDescent="0.2">
      <c r="F101" s="3"/>
      <c r="G101" s="3"/>
      <c r="H101" s="3"/>
      <c r="I101" s="3"/>
      <c r="J101" s="3"/>
      <c r="K101" s="3"/>
      <c r="L101" s="3"/>
      <c r="M101" s="3"/>
      <c r="N101" s="3"/>
      <c r="O101" s="3"/>
      <c r="P101" s="3"/>
      <c r="Q101" s="3"/>
      <c r="R101" s="3"/>
      <c r="S101" s="3"/>
      <c r="T101" s="3"/>
    </row>
    <row r="102" spans="6:20" x14ac:dyDescent="0.2">
      <c r="F102" s="3"/>
      <c r="G102" s="3"/>
      <c r="H102" s="3"/>
      <c r="I102" s="3"/>
      <c r="J102" s="3"/>
      <c r="K102" s="3"/>
      <c r="L102" s="3"/>
      <c r="M102" s="3"/>
      <c r="N102" s="3"/>
      <c r="O102" s="3"/>
      <c r="P102" s="3"/>
      <c r="Q102" s="3"/>
      <c r="R102" s="3"/>
      <c r="S102" s="3"/>
      <c r="T102" s="3"/>
    </row>
    <row r="103" spans="6:20" x14ac:dyDescent="0.2">
      <c r="F103" s="3"/>
      <c r="G103" s="3"/>
      <c r="H103" s="3"/>
      <c r="I103" s="3"/>
      <c r="J103" s="3"/>
      <c r="K103" s="3"/>
      <c r="L103" s="3"/>
      <c r="M103" s="3"/>
      <c r="N103" s="3"/>
      <c r="O103" s="3"/>
      <c r="P103" s="3"/>
      <c r="Q103" s="3"/>
      <c r="R103" s="3"/>
      <c r="S103" s="3"/>
      <c r="T103" s="3"/>
    </row>
    <row r="104" spans="6:20" x14ac:dyDescent="0.2">
      <c r="F104" s="3"/>
      <c r="G104" s="3"/>
      <c r="H104" s="3"/>
      <c r="I104" s="3"/>
      <c r="J104" s="3"/>
      <c r="K104" s="3"/>
      <c r="L104" s="3"/>
      <c r="M104" s="3"/>
      <c r="N104" s="3"/>
      <c r="O104" s="3"/>
      <c r="P104" s="3"/>
      <c r="Q104" s="3"/>
      <c r="R104" s="3"/>
      <c r="S104" s="3"/>
      <c r="T104" s="3"/>
    </row>
    <row r="105" spans="6:20" x14ac:dyDescent="0.2">
      <c r="F105" s="3"/>
      <c r="G105" s="3"/>
      <c r="H105" s="3"/>
      <c r="I105" s="3"/>
      <c r="J105" s="3"/>
      <c r="K105" s="3"/>
      <c r="L105" s="3"/>
      <c r="M105" s="3"/>
      <c r="N105" s="3"/>
      <c r="O105" s="3"/>
      <c r="P105" s="3"/>
      <c r="Q105" s="3"/>
      <c r="R105" s="3"/>
      <c r="S105" s="3"/>
      <c r="T105" s="3"/>
    </row>
    <row r="106" spans="6:20" x14ac:dyDescent="0.2">
      <c r="F106" s="3"/>
      <c r="G106" s="3"/>
      <c r="H106" s="3"/>
      <c r="I106" s="3"/>
      <c r="J106" s="3"/>
      <c r="K106" s="3"/>
      <c r="L106" s="3"/>
      <c r="M106" s="3"/>
      <c r="N106" s="3"/>
      <c r="O106" s="3"/>
      <c r="P106" s="3"/>
      <c r="Q106" s="3"/>
      <c r="R106" s="3"/>
      <c r="S106" s="3"/>
      <c r="T106" s="3"/>
    </row>
    <row r="107" spans="6:20" x14ac:dyDescent="0.2">
      <c r="F107" s="3"/>
      <c r="G107" s="3"/>
      <c r="H107" s="3"/>
      <c r="I107" s="3"/>
      <c r="J107" s="3"/>
      <c r="K107" s="3"/>
      <c r="L107" s="3"/>
      <c r="M107" s="3"/>
      <c r="N107" s="3"/>
      <c r="O107" s="3"/>
      <c r="P107" s="3"/>
      <c r="Q107" s="3"/>
      <c r="R107" s="3"/>
      <c r="S107" s="3"/>
      <c r="T107" s="3"/>
    </row>
    <row r="108" spans="6:20" x14ac:dyDescent="0.2">
      <c r="F108" s="3"/>
      <c r="G108" s="3"/>
      <c r="H108" s="3"/>
      <c r="I108" s="3"/>
      <c r="J108" s="3"/>
      <c r="K108" s="3"/>
      <c r="L108" s="3"/>
      <c r="M108" s="3"/>
      <c r="N108" s="3"/>
      <c r="O108" s="3"/>
      <c r="P108" s="3"/>
      <c r="Q108" s="3"/>
      <c r="R108" s="3"/>
      <c r="S108" s="3"/>
      <c r="T108" s="3"/>
    </row>
    <row r="109" spans="6:20" x14ac:dyDescent="0.2">
      <c r="F109" s="3"/>
      <c r="G109" s="3"/>
      <c r="H109" s="3"/>
      <c r="I109" s="3"/>
      <c r="J109" s="3"/>
      <c r="K109" s="3"/>
      <c r="L109" s="3"/>
      <c r="M109" s="3"/>
      <c r="N109" s="3"/>
      <c r="O109" s="3"/>
      <c r="P109" s="3"/>
      <c r="Q109" s="3"/>
      <c r="R109" s="3"/>
      <c r="S109" s="3"/>
      <c r="T109" s="3"/>
    </row>
    <row r="110" spans="6:20" x14ac:dyDescent="0.2">
      <c r="F110" s="3"/>
      <c r="G110" s="3"/>
      <c r="H110" s="3"/>
      <c r="I110" s="3"/>
      <c r="J110" s="3"/>
      <c r="K110" s="3"/>
      <c r="L110" s="3"/>
      <c r="M110" s="3"/>
      <c r="N110" s="3"/>
      <c r="O110" s="3"/>
      <c r="P110" s="3"/>
      <c r="Q110" s="3"/>
      <c r="R110" s="3"/>
      <c r="S110" s="3"/>
      <c r="T110" s="3"/>
    </row>
    <row r="111" spans="6:20" x14ac:dyDescent="0.2">
      <c r="F111" s="3"/>
      <c r="G111" s="3"/>
      <c r="H111" s="3"/>
      <c r="I111" s="3"/>
      <c r="J111" s="3"/>
      <c r="K111" s="3"/>
      <c r="L111" s="3"/>
      <c r="M111" s="3"/>
      <c r="N111" s="3"/>
      <c r="O111" s="3"/>
      <c r="P111" s="3"/>
      <c r="Q111" s="3"/>
      <c r="R111" s="3"/>
      <c r="S111" s="3"/>
      <c r="T111" s="3"/>
    </row>
    <row r="112" spans="6:20" x14ac:dyDescent="0.2">
      <c r="F112" s="3"/>
      <c r="G112" s="3"/>
      <c r="H112" s="3"/>
      <c r="I112" s="3"/>
      <c r="J112" s="3"/>
      <c r="K112" s="3"/>
      <c r="L112" s="3"/>
      <c r="M112" s="3"/>
      <c r="N112" s="3"/>
      <c r="O112" s="3"/>
      <c r="P112" s="3"/>
      <c r="Q112" s="3"/>
      <c r="R112" s="3"/>
      <c r="S112" s="3"/>
      <c r="T112" s="3"/>
    </row>
    <row r="113" spans="6:20" x14ac:dyDescent="0.2">
      <c r="F113" s="3"/>
      <c r="G113" s="3"/>
      <c r="H113" s="3"/>
      <c r="I113" s="3"/>
      <c r="J113" s="3"/>
      <c r="K113" s="3"/>
      <c r="L113" s="3"/>
      <c r="M113" s="3"/>
      <c r="N113" s="3"/>
      <c r="O113" s="3"/>
      <c r="P113" s="3"/>
      <c r="Q113" s="3"/>
      <c r="R113" s="3"/>
      <c r="S113" s="3"/>
      <c r="T113" s="3"/>
    </row>
    <row r="114" spans="6:20" x14ac:dyDescent="0.2">
      <c r="F114" s="3"/>
      <c r="G114" s="3"/>
      <c r="H114" s="3"/>
      <c r="I114" s="3"/>
      <c r="J114" s="3"/>
      <c r="K114" s="3"/>
      <c r="L114" s="3"/>
      <c r="M114" s="3"/>
      <c r="N114" s="3"/>
      <c r="O114" s="3"/>
      <c r="P114" s="3"/>
      <c r="Q114" s="3"/>
      <c r="R114" s="3"/>
      <c r="S114" s="3"/>
      <c r="T114" s="3"/>
    </row>
    <row r="115" spans="6:20" x14ac:dyDescent="0.2">
      <c r="F115" s="3"/>
      <c r="G115" s="3"/>
      <c r="H115" s="3"/>
      <c r="I115" s="3"/>
      <c r="J115" s="3"/>
      <c r="K115" s="3"/>
      <c r="L115" s="3"/>
      <c r="M115" s="3"/>
      <c r="N115" s="3"/>
      <c r="O115" s="3"/>
      <c r="P115" s="3"/>
      <c r="Q115" s="3"/>
      <c r="R115" s="3"/>
      <c r="S115" s="3"/>
      <c r="T115" s="3"/>
    </row>
    <row r="116" spans="6:20" x14ac:dyDescent="0.2">
      <c r="F116" s="3"/>
      <c r="G116" s="3"/>
      <c r="H116" s="3"/>
      <c r="I116" s="3"/>
      <c r="J116" s="3"/>
      <c r="K116" s="3"/>
      <c r="L116" s="3"/>
      <c r="M116" s="3"/>
      <c r="N116" s="3"/>
      <c r="O116" s="3"/>
      <c r="P116" s="3"/>
      <c r="Q116" s="3"/>
      <c r="R116" s="3"/>
      <c r="S116" s="3"/>
      <c r="T116" s="3"/>
    </row>
    <row r="117" spans="6:20" x14ac:dyDescent="0.2">
      <c r="F117" s="3"/>
      <c r="G117" s="3"/>
      <c r="H117" s="3"/>
      <c r="I117" s="3"/>
      <c r="J117" s="3"/>
      <c r="K117" s="3"/>
      <c r="L117" s="3"/>
      <c r="M117" s="3"/>
      <c r="N117" s="3"/>
      <c r="O117" s="3"/>
      <c r="P117" s="3"/>
      <c r="Q117" s="3"/>
      <c r="R117" s="3"/>
      <c r="S117" s="3"/>
      <c r="T117" s="3"/>
    </row>
    <row r="118" spans="6:20" x14ac:dyDescent="0.2">
      <c r="F118" s="3"/>
      <c r="G118" s="3"/>
      <c r="H118" s="3"/>
      <c r="I118" s="3"/>
      <c r="J118" s="3"/>
      <c r="K118" s="3"/>
      <c r="L118" s="3"/>
      <c r="M118" s="3"/>
      <c r="N118" s="3"/>
      <c r="O118" s="3"/>
      <c r="P118" s="3"/>
      <c r="Q118" s="3"/>
      <c r="R118" s="3"/>
      <c r="S118" s="3"/>
      <c r="T118" s="3"/>
    </row>
    <row r="119" spans="6:20" x14ac:dyDescent="0.2">
      <c r="F119" s="3"/>
      <c r="G119" s="3"/>
      <c r="H119" s="3"/>
      <c r="I119" s="3"/>
      <c r="J119" s="3"/>
      <c r="K119" s="3"/>
      <c r="L119" s="3"/>
      <c r="M119" s="3"/>
      <c r="N119" s="3"/>
      <c r="O119" s="3"/>
      <c r="P119" s="3"/>
      <c r="Q119" s="3"/>
      <c r="R119" s="3"/>
      <c r="S119" s="3"/>
      <c r="T119" s="3"/>
    </row>
    <row r="120" spans="6:20" x14ac:dyDescent="0.2">
      <c r="F120" s="3"/>
      <c r="G120" s="3"/>
      <c r="H120" s="3"/>
      <c r="I120" s="3"/>
      <c r="J120" s="3"/>
      <c r="K120" s="3"/>
      <c r="L120" s="3"/>
      <c r="M120" s="3"/>
      <c r="N120" s="3"/>
      <c r="O120" s="3"/>
      <c r="P120" s="3"/>
      <c r="Q120" s="3"/>
      <c r="R120" s="3"/>
      <c r="S120" s="3"/>
      <c r="T120" s="3"/>
    </row>
    <row r="121" spans="6:20" x14ac:dyDescent="0.2">
      <c r="F121" s="3"/>
      <c r="G121" s="3"/>
      <c r="H121" s="3"/>
      <c r="I121" s="3"/>
      <c r="J121" s="3"/>
      <c r="K121" s="3"/>
      <c r="L121" s="3"/>
      <c r="M121" s="3"/>
      <c r="N121" s="3"/>
      <c r="O121" s="3"/>
      <c r="P121" s="3"/>
      <c r="Q121" s="3"/>
      <c r="R121" s="3"/>
      <c r="S121" s="3"/>
      <c r="T121" s="3"/>
    </row>
    <row r="122" spans="6:20" x14ac:dyDescent="0.2">
      <c r="F122" s="3"/>
      <c r="G122" s="3"/>
      <c r="H122" s="3"/>
      <c r="I122" s="3"/>
      <c r="J122" s="3"/>
      <c r="K122" s="3"/>
      <c r="L122" s="3"/>
      <c r="M122" s="3"/>
      <c r="N122" s="3"/>
      <c r="O122" s="3"/>
      <c r="P122" s="3"/>
      <c r="Q122" s="3"/>
      <c r="R122" s="3"/>
      <c r="S122" s="3"/>
      <c r="T122" s="3"/>
    </row>
    <row r="123" spans="6:20" x14ac:dyDescent="0.2">
      <c r="F123" s="3"/>
      <c r="G123" s="3"/>
      <c r="H123" s="3"/>
      <c r="I123" s="3"/>
      <c r="J123" s="3"/>
      <c r="K123" s="3"/>
      <c r="L123" s="3"/>
      <c r="M123" s="3"/>
      <c r="N123" s="3"/>
      <c r="O123" s="3"/>
      <c r="P123" s="3"/>
      <c r="Q123" s="3"/>
      <c r="R123" s="3"/>
      <c r="S123" s="3"/>
      <c r="T123" s="3"/>
    </row>
    <row r="124" spans="6:20" x14ac:dyDescent="0.2">
      <c r="F124" s="3"/>
      <c r="G124" s="3"/>
      <c r="H124" s="3"/>
      <c r="I124" s="3"/>
      <c r="J124" s="3"/>
      <c r="K124" s="3"/>
      <c r="L124" s="3"/>
      <c r="M124" s="3"/>
      <c r="N124" s="3"/>
      <c r="O124" s="3"/>
      <c r="P124" s="3"/>
      <c r="Q124" s="3"/>
      <c r="R124" s="3"/>
      <c r="S124" s="3"/>
      <c r="T124" s="3"/>
    </row>
    <row r="125" spans="6:20" x14ac:dyDescent="0.2">
      <c r="F125" s="3"/>
      <c r="G125" s="3"/>
      <c r="H125" s="3"/>
      <c r="I125" s="3"/>
      <c r="J125" s="3"/>
      <c r="K125" s="3"/>
      <c r="L125" s="3"/>
      <c r="M125" s="3"/>
      <c r="N125" s="3"/>
      <c r="O125" s="3"/>
      <c r="P125" s="3"/>
      <c r="Q125" s="3"/>
      <c r="R125" s="3"/>
      <c r="S125" s="3"/>
      <c r="T125" s="3"/>
    </row>
    <row r="126" spans="6:20" x14ac:dyDescent="0.2">
      <c r="F126" s="3"/>
      <c r="G126" s="3"/>
      <c r="H126" s="3"/>
      <c r="I126" s="3"/>
      <c r="J126" s="3"/>
      <c r="K126" s="3"/>
      <c r="L126" s="3"/>
      <c r="M126" s="3"/>
      <c r="N126" s="3"/>
      <c r="O126" s="3"/>
      <c r="P126" s="3"/>
      <c r="Q126" s="3"/>
      <c r="R126" s="3"/>
      <c r="S126" s="3"/>
      <c r="T126" s="3"/>
    </row>
    <row r="127" spans="6:20" x14ac:dyDescent="0.2">
      <c r="F127" s="3"/>
      <c r="G127" s="3"/>
      <c r="H127" s="3"/>
      <c r="I127" s="3"/>
      <c r="J127" s="3"/>
      <c r="K127" s="3"/>
      <c r="L127" s="3"/>
      <c r="M127" s="3"/>
      <c r="N127" s="3"/>
      <c r="O127" s="3"/>
      <c r="P127" s="3"/>
      <c r="Q127" s="3"/>
      <c r="R127" s="3"/>
      <c r="S127" s="3"/>
      <c r="T127" s="3"/>
    </row>
    <row r="128" spans="6:20" x14ac:dyDescent="0.2">
      <c r="F128" s="3"/>
      <c r="G128" s="3"/>
      <c r="H128" s="3"/>
      <c r="I128" s="3"/>
      <c r="J128" s="3"/>
      <c r="K128" s="3"/>
      <c r="L128" s="3"/>
      <c r="M128" s="3"/>
      <c r="N128" s="3"/>
      <c r="O128" s="3"/>
      <c r="P128" s="3"/>
      <c r="Q128" s="3"/>
      <c r="R128" s="3"/>
      <c r="S128" s="3"/>
      <c r="T128" s="3"/>
    </row>
    <row r="129" spans="6:20" x14ac:dyDescent="0.2">
      <c r="F129" s="3"/>
      <c r="G129" s="3"/>
      <c r="H129" s="3"/>
      <c r="I129" s="3"/>
      <c r="J129" s="3"/>
      <c r="K129" s="3"/>
      <c r="L129" s="3"/>
      <c r="M129" s="3"/>
      <c r="N129" s="3"/>
      <c r="O129" s="3"/>
      <c r="P129" s="3"/>
      <c r="Q129" s="3"/>
      <c r="R129" s="3"/>
      <c r="S129" s="3"/>
      <c r="T129" s="3"/>
    </row>
    <row r="130" spans="6:20" x14ac:dyDescent="0.2">
      <c r="F130" s="3"/>
      <c r="G130" s="3"/>
      <c r="H130" s="3"/>
      <c r="I130" s="3"/>
      <c r="J130" s="3"/>
      <c r="K130" s="3"/>
      <c r="L130" s="3"/>
      <c r="M130" s="3"/>
      <c r="N130" s="3"/>
      <c r="O130" s="3"/>
      <c r="P130" s="3"/>
      <c r="Q130" s="3"/>
      <c r="R130" s="3"/>
      <c r="S130" s="3"/>
      <c r="T130" s="3"/>
    </row>
    <row r="131" spans="6:20" x14ac:dyDescent="0.2">
      <c r="F131" s="3"/>
      <c r="G131" s="3"/>
      <c r="H131" s="3"/>
      <c r="I131" s="3"/>
      <c r="J131" s="3"/>
      <c r="K131" s="3"/>
      <c r="L131" s="3"/>
      <c r="M131" s="3"/>
      <c r="N131" s="3"/>
      <c r="O131" s="3"/>
      <c r="P131" s="3"/>
      <c r="Q131" s="3"/>
      <c r="R131" s="3"/>
      <c r="S131" s="3"/>
      <c r="T131" s="3"/>
    </row>
    <row r="132" spans="6:20" x14ac:dyDescent="0.2">
      <c r="F132" s="3"/>
      <c r="G132" s="3"/>
      <c r="H132" s="3"/>
      <c r="I132" s="3"/>
      <c r="J132" s="3"/>
      <c r="K132" s="3"/>
      <c r="L132" s="3"/>
      <c r="M132" s="3"/>
      <c r="N132" s="3"/>
      <c r="O132" s="3"/>
      <c r="P132" s="3"/>
      <c r="Q132" s="3"/>
      <c r="R132" s="3"/>
      <c r="S132" s="3"/>
      <c r="T132" s="3"/>
    </row>
    <row r="133" spans="6:20" x14ac:dyDescent="0.2">
      <c r="F133" s="3"/>
      <c r="G133" s="3"/>
      <c r="H133" s="3"/>
      <c r="I133" s="3"/>
      <c r="J133" s="3"/>
      <c r="K133" s="3"/>
      <c r="L133" s="3"/>
      <c r="M133" s="3"/>
      <c r="N133" s="3"/>
      <c r="O133" s="3"/>
      <c r="P133" s="3"/>
      <c r="Q133" s="3"/>
      <c r="R133" s="3"/>
      <c r="S133" s="3"/>
      <c r="T133" s="3"/>
    </row>
    <row r="134" spans="6:20" x14ac:dyDescent="0.2">
      <c r="F134" s="3"/>
      <c r="G134" s="3"/>
      <c r="H134" s="3"/>
      <c r="I134" s="3"/>
      <c r="J134" s="3"/>
      <c r="K134" s="3"/>
      <c r="L134" s="3"/>
      <c r="M134" s="3"/>
      <c r="N134" s="3"/>
      <c r="O134" s="3"/>
      <c r="P134" s="3"/>
      <c r="Q134" s="3"/>
      <c r="R134" s="3"/>
      <c r="S134" s="3"/>
      <c r="T134" s="3"/>
    </row>
    <row r="135" spans="6:20" x14ac:dyDescent="0.2">
      <c r="F135" s="3"/>
      <c r="G135" s="3"/>
      <c r="H135" s="3"/>
      <c r="I135" s="3"/>
      <c r="J135" s="3"/>
      <c r="K135" s="3"/>
      <c r="L135" s="3"/>
      <c r="M135" s="3"/>
      <c r="N135" s="3"/>
      <c r="O135" s="3"/>
      <c r="P135" s="3"/>
      <c r="Q135" s="3"/>
      <c r="R135" s="3"/>
      <c r="S135" s="3"/>
      <c r="T135" s="3"/>
    </row>
    <row r="136" spans="6:20" x14ac:dyDescent="0.2">
      <c r="F136" s="3"/>
      <c r="G136" s="3"/>
      <c r="H136" s="3"/>
      <c r="I136" s="3"/>
      <c r="J136" s="3"/>
      <c r="K136" s="3"/>
      <c r="L136" s="3"/>
      <c r="M136" s="3"/>
      <c r="N136" s="3"/>
      <c r="O136" s="3"/>
      <c r="P136" s="3"/>
      <c r="Q136" s="3"/>
      <c r="R136" s="3"/>
      <c r="S136" s="3"/>
      <c r="T136" s="3"/>
    </row>
    <row r="137" spans="6:20" x14ac:dyDescent="0.2">
      <c r="F137" s="3"/>
      <c r="G137" s="3"/>
      <c r="H137" s="3"/>
      <c r="I137" s="3"/>
      <c r="J137" s="3"/>
      <c r="K137" s="3"/>
      <c r="L137" s="3"/>
      <c r="M137" s="3"/>
      <c r="N137" s="3"/>
      <c r="O137" s="3"/>
      <c r="P137" s="3"/>
      <c r="Q137" s="3"/>
      <c r="R137" s="3"/>
      <c r="S137" s="3"/>
      <c r="T137" s="3"/>
    </row>
    <row r="138" spans="6:20" x14ac:dyDescent="0.2">
      <c r="F138" s="3"/>
      <c r="G138" s="3"/>
      <c r="H138" s="3"/>
      <c r="I138" s="3"/>
      <c r="J138" s="3"/>
      <c r="K138" s="3"/>
      <c r="L138" s="3"/>
      <c r="M138" s="3"/>
      <c r="N138" s="3"/>
      <c r="O138" s="3"/>
      <c r="P138" s="3"/>
      <c r="Q138" s="3"/>
      <c r="R138" s="3"/>
      <c r="S138" s="3"/>
      <c r="T138" s="3"/>
    </row>
    <row r="139" spans="6:20" x14ac:dyDescent="0.2">
      <c r="F139" s="3"/>
      <c r="G139" s="3"/>
      <c r="H139" s="3"/>
      <c r="I139" s="3"/>
      <c r="J139" s="3"/>
      <c r="K139" s="3"/>
      <c r="L139" s="3"/>
      <c r="M139" s="3"/>
      <c r="N139" s="3"/>
      <c r="O139" s="3"/>
      <c r="P139" s="3"/>
      <c r="Q139" s="3"/>
      <c r="R139" s="3"/>
      <c r="S139" s="3"/>
      <c r="T139" s="3"/>
    </row>
    <row r="140" spans="6:20" x14ac:dyDescent="0.2">
      <c r="F140" s="3"/>
      <c r="G140" s="3"/>
      <c r="H140" s="3"/>
      <c r="I140" s="3"/>
      <c r="J140" s="3"/>
      <c r="K140" s="3"/>
      <c r="L140" s="3"/>
      <c r="M140" s="3"/>
      <c r="N140" s="3"/>
      <c r="O140" s="3"/>
      <c r="P140" s="3"/>
      <c r="Q140" s="3"/>
      <c r="R140" s="3"/>
      <c r="S140" s="3"/>
      <c r="T140" s="3"/>
    </row>
    <row r="141" spans="6:20" x14ac:dyDescent="0.2">
      <c r="F141" s="3"/>
      <c r="G141" s="3"/>
      <c r="H141" s="3"/>
      <c r="I141" s="3"/>
      <c r="J141" s="3"/>
      <c r="K141" s="3"/>
      <c r="L141" s="3"/>
      <c r="M141" s="3"/>
      <c r="N141" s="3"/>
      <c r="O141" s="3"/>
      <c r="P141" s="3"/>
      <c r="Q141" s="3"/>
      <c r="R141" s="3"/>
      <c r="S141" s="3"/>
      <c r="T141" s="3"/>
    </row>
    <row r="142" spans="6:20" x14ac:dyDescent="0.2">
      <c r="F142" s="3"/>
      <c r="G142" s="3"/>
      <c r="H142" s="3"/>
      <c r="I142" s="3"/>
      <c r="J142" s="3"/>
      <c r="K142" s="3"/>
      <c r="L142" s="3"/>
      <c r="M142" s="3"/>
      <c r="N142" s="3"/>
      <c r="O142" s="3"/>
      <c r="P142" s="3"/>
      <c r="Q142" s="3"/>
      <c r="R142" s="3"/>
      <c r="S142" s="3"/>
      <c r="T142" s="3"/>
    </row>
    <row r="143" spans="6:20" x14ac:dyDescent="0.2">
      <c r="F143" s="3"/>
      <c r="G143" s="3"/>
      <c r="H143" s="3"/>
      <c r="I143" s="3"/>
      <c r="J143" s="3"/>
      <c r="K143" s="3"/>
      <c r="L143" s="3"/>
      <c r="M143" s="3"/>
      <c r="N143" s="3"/>
      <c r="O143" s="3"/>
      <c r="P143" s="3"/>
      <c r="Q143" s="3"/>
      <c r="R143" s="3"/>
      <c r="S143" s="3"/>
      <c r="T143" s="3"/>
    </row>
    <row r="144" spans="6:20" x14ac:dyDescent="0.2">
      <c r="F144" s="3"/>
      <c r="G144" s="3"/>
      <c r="H144" s="3"/>
      <c r="I144" s="3"/>
      <c r="J144" s="3"/>
      <c r="K144" s="3"/>
      <c r="L144" s="3"/>
      <c r="M144" s="3"/>
      <c r="N144" s="3"/>
      <c r="O144" s="3"/>
      <c r="P144" s="3"/>
      <c r="Q144" s="3"/>
      <c r="R144" s="3"/>
      <c r="S144" s="3"/>
      <c r="T144" s="3"/>
    </row>
    <row r="145" spans="6:20" x14ac:dyDescent="0.2">
      <c r="F145" s="3"/>
      <c r="G145" s="3"/>
      <c r="H145" s="3"/>
      <c r="I145" s="3"/>
      <c r="J145" s="3"/>
      <c r="K145" s="3"/>
      <c r="L145" s="3"/>
      <c r="M145" s="3"/>
      <c r="N145" s="3"/>
      <c r="O145" s="3"/>
      <c r="P145" s="3"/>
      <c r="Q145" s="3"/>
      <c r="R145" s="3"/>
      <c r="S145" s="3"/>
      <c r="T145" s="3"/>
    </row>
    <row r="146" spans="6:20" x14ac:dyDescent="0.2">
      <c r="F146" s="3"/>
      <c r="G146" s="3"/>
      <c r="H146" s="3"/>
      <c r="I146" s="3"/>
      <c r="J146" s="3"/>
      <c r="K146" s="3"/>
      <c r="L146" s="3"/>
      <c r="M146" s="3"/>
      <c r="N146" s="3"/>
      <c r="O146" s="3"/>
      <c r="P146" s="3"/>
      <c r="Q146" s="3"/>
      <c r="R146" s="3"/>
      <c r="S146" s="3"/>
      <c r="T146" s="3"/>
    </row>
    <row r="147" spans="6:20" x14ac:dyDescent="0.2">
      <c r="F147" s="3"/>
      <c r="G147" s="3"/>
      <c r="H147" s="3"/>
      <c r="I147" s="3"/>
      <c r="J147" s="3"/>
      <c r="K147" s="3"/>
      <c r="L147" s="3"/>
      <c r="M147" s="3"/>
      <c r="N147" s="3"/>
      <c r="O147" s="3"/>
      <c r="P147" s="3"/>
      <c r="Q147" s="3"/>
      <c r="R147" s="3"/>
      <c r="S147" s="3"/>
      <c r="T147" s="3"/>
    </row>
    <row r="148" spans="6:20" x14ac:dyDescent="0.2">
      <c r="F148" s="3"/>
      <c r="G148" s="3"/>
      <c r="H148" s="3"/>
      <c r="I148" s="3"/>
      <c r="J148" s="3"/>
      <c r="K148" s="3"/>
      <c r="L148" s="3"/>
      <c r="M148" s="3"/>
      <c r="N148" s="3"/>
      <c r="O148" s="3"/>
      <c r="P148" s="3"/>
      <c r="Q148" s="3"/>
      <c r="R148" s="3"/>
      <c r="S148" s="3"/>
      <c r="T148" s="3"/>
    </row>
    <row r="149" spans="6:20" x14ac:dyDescent="0.2">
      <c r="F149" s="3"/>
      <c r="G149" s="3"/>
      <c r="H149" s="3"/>
      <c r="I149" s="3"/>
      <c r="J149" s="3"/>
      <c r="K149" s="3"/>
      <c r="L149" s="3"/>
      <c r="M149" s="3"/>
      <c r="N149" s="3"/>
      <c r="O149" s="3"/>
      <c r="P149" s="3"/>
      <c r="Q149" s="3"/>
      <c r="R149" s="3"/>
      <c r="S149" s="3"/>
      <c r="T149" s="3"/>
    </row>
    <row r="150" spans="6:20" x14ac:dyDescent="0.2">
      <c r="F150" s="3"/>
      <c r="G150" s="3"/>
      <c r="H150" s="3"/>
      <c r="I150" s="3"/>
      <c r="J150" s="3"/>
      <c r="K150" s="3"/>
      <c r="L150" s="3"/>
      <c r="M150" s="3"/>
      <c r="N150" s="3"/>
      <c r="O150" s="3"/>
      <c r="P150" s="3"/>
      <c r="Q150" s="3"/>
      <c r="R150" s="3"/>
      <c r="S150" s="3"/>
      <c r="T150" s="3"/>
    </row>
    <row r="151" spans="6:20" x14ac:dyDescent="0.2">
      <c r="F151" s="3"/>
      <c r="G151" s="3"/>
      <c r="H151" s="3"/>
      <c r="I151" s="3"/>
      <c r="J151" s="3"/>
      <c r="K151" s="3"/>
      <c r="L151" s="3"/>
      <c r="M151" s="3"/>
      <c r="N151" s="3"/>
      <c r="O151" s="3"/>
      <c r="P151" s="3"/>
      <c r="Q151" s="3"/>
      <c r="R151" s="3"/>
      <c r="S151" s="3"/>
      <c r="T151" s="3"/>
    </row>
    <row r="152" spans="6:20" x14ac:dyDescent="0.2">
      <c r="F152" s="3"/>
      <c r="G152" s="3"/>
      <c r="H152" s="3"/>
      <c r="I152" s="3"/>
      <c r="J152" s="3"/>
      <c r="K152" s="3"/>
      <c r="L152" s="3"/>
      <c r="M152" s="3"/>
      <c r="N152" s="3"/>
      <c r="O152" s="3"/>
      <c r="P152" s="3"/>
      <c r="Q152" s="3"/>
      <c r="R152" s="3"/>
      <c r="S152" s="3"/>
      <c r="T152" s="3"/>
    </row>
    <row r="153" spans="6:20" x14ac:dyDescent="0.2">
      <c r="F153" s="3"/>
      <c r="G153" s="3"/>
      <c r="H153" s="3"/>
      <c r="I153" s="3"/>
      <c r="J153" s="3"/>
      <c r="K153" s="3"/>
      <c r="L153" s="3"/>
      <c r="M153" s="3"/>
      <c r="N153" s="3"/>
      <c r="O153" s="3"/>
      <c r="P153" s="3"/>
      <c r="Q153" s="3"/>
      <c r="R153" s="3"/>
      <c r="S153" s="3"/>
      <c r="T153" s="3"/>
    </row>
    <row r="154" spans="6:20" x14ac:dyDescent="0.2">
      <c r="F154" s="3"/>
      <c r="G154" s="3"/>
      <c r="H154" s="3"/>
      <c r="I154" s="3"/>
      <c r="J154" s="3"/>
      <c r="K154" s="3"/>
      <c r="L154" s="3"/>
      <c r="M154" s="3"/>
      <c r="N154" s="3"/>
      <c r="O154" s="3"/>
      <c r="P154" s="3"/>
      <c r="Q154" s="3"/>
      <c r="R154" s="3"/>
      <c r="S154" s="3"/>
      <c r="T154" s="3"/>
    </row>
    <row r="155" spans="6:20" x14ac:dyDescent="0.2">
      <c r="F155" s="3"/>
      <c r="G155" s="3"/>
      <c r="H155" s="3"/>
      <c r="I155" s="3"/>
      <c r="J155" s="3"/>
      <c r="K155" s="3"/>
      <c r="L155" s="3"/>
      <c r="M155" s="3"/>
      <c r="N155" s="3"/>
      <c r="O155" s="3"/>
      <c r="P155" s="3"/>
      <c r="Q155" s="3"/>
      <c r="R155" s="3"/>
      <c r="S155" s="3"/>
      <c r="T155" s="3"/>
    </row>
    <row r="156" spans="6:20" x14ac:dyDescent="0.2">
      <c r="F156" s="3"/>
      <c r="G156" s="3"/>
      <c r="H156" s="3"/>
      <c r="I156" s="3"/>
      <c r="J156" s="3"/>
      <c r="K156" s="3"/>
      <c r="L156" s="3"/>
      <c r="M156" s="3"/>
      <c r="N156" s="3"/>
      <c r="O156" s="3"/>
      <c r="P156" s="3"/>
      <c r="Q156" s="3"/>
      <c r="R156" s="3"/>
      <c r="S156" s="3"/>
      <c r="T156" s="3"/>
    </row>
    <row r="157" spans="6:20" x14ac:dyDescent="0.2">
      <c r="F157" s="3"/>
      <c r="G157" s="3"/>
      <c r="H157" s="3"/>
      <c r="I157" s="3"/>
      <c r="J157" s="3"/>
      <c r="K157" s="3"/>
      <c r="L157" s="3"/>
      <c r="M157" s="3"/>
      <c r="N157" s="3"/>
      <c r="O157" s="3"/>
      <c r="P157" s="3"/>
      <c r="Q157" s="3"/>
      <c r="R157" s="3"/>
      <c r="S157" s="3"/>
      <c r="T157" s="3"/>
    </row>
    <row r="158" spans="6:20" x14ac:dyDescent="0.2">
      <c r="F158" s="3"/>
      <c r="G158" s="3"/>
      <c r="H158" s="3"/>
      <c r="I158" s="3"/>
      <c r="J158" s="3"/>
      <c r="K158" s="3"/>
      <c r="L158" s="3"/>
      <c r="M158" s="3"/>
      <c r="N158" s="3"/>
      <c r="O158" s="3"/>
      <c r="P158" s="3"/>
      <c r="Q158" s="3"/>
      <c r="R158" s="3"/>
      <c r="S158" s="3"/>
      <c r="T158" s="3"/>
    </row>
    <row r="159" spans="6:20" x14ac:dyDescent="0.2">
      <c r="F159" s="3"/>
      <c r="G159" s="3"/>
      <c r="H159" s="3"/>
      <c r="I159" s="3"/>
      <c r="J159" s="3"/>
      <c r="K159" s="3"/>
      <c r="L159" s="3"/>
      <c r="M159" s="3"/>
      <c r="N159" s="3"/>
      <c r="O159" s="3"/>
      <c r="P159" s="3"/>
      <c r="Q159" s="3"/>
      <c r="R159" s="3"/>
      <c r="S159" s="3"/>
      <c r="T159" s="3"/>
    </row>
    <row r="160" spans="6:20" x14ac:dyDescent="0.2">
      <c r="F160" s="3"/>
      <c r="G160" s="3"/>
      <c r="H160" s="3"/>
      <c r="I160" s="3"/>
      <c r="J160" s="3"/>
      <c r="K160" s="3"/>
      <c r="L160" s="3"/>
      <c r="M160" s="3"/>
      <c r="N160" s="3"/>
      <c r="O160" s="3"/>
      <c r="P160" s="3"/>
      <c r="Q160" s="3"/>
      <c r="R160" s="3"/>
      <c r="S160" s="3"/>
      <c r="T160" s="3"/>
    </row>
    <row r="161" spans="6:20" x14ac:dyDescent="0.2">
      <c r="F161" s="3"/>
      <c r="G161" s="3"/>
      <c r="H161" s="3"/>
      <c r="I161" s="3"/>
      <c r="J161" s="3"/>
      <c r="K161" s="3"/>
      <c r="L161" s="3"/>
      <c r="M161" s="3"/>
      <c r="N161" s="3"/>
      <c r="O161" s="3"/>
      <c r="P161" s="3"/>
      <c r="Q161" s="3"/>
      <c r="R161" s="3"/>
      <c r="S161" s="3"/>
      <c r="T161" s="3"/>
    </row>
    <row r="162" spans="6:20" x14ac:dyDescent="0.2">
      <c r="F162" s="3"/>
      <c r="G162" s="3"/>
      <c r="H162" s="3"/>
      <c r="I162" s="3"/>
      <c r="J162" s="3"/>
      <c r="K162" s="3"/>
      <c r="L162" s="3"/>
      <c r="M162" s="3"/>
      <c r="N162" s="3"/>
      <c r="O162" s="3"/>
      <c r="P162" s="3"/>
      <c r="Q162" s="3"/>
      <c r="R162" s="3"/>
      <c r="S162" s="3"/>
      <c r="T162" s="3"/>
    </row>
    <row r="163" spans="6:20" x14ac:dyDescent="0.2">
      <c r="F163" s="3"/>
      <c r="G163" s="3"/>
      <c r="H163" s="3"/>
      <c r="I163" s="3"/>
      <c r="J163" s="3"/>
      <c r="K163" s="3"/>
      <c r="L163" s="3"/>
      <c r="M163" s="3"/>
      <c r="N163" s="3"/>
      <c r="O163" s="3"/>
      <c r="P163" s="3"/>
      <c r="Q163" s="3"/>
      <c r="R163" s="3"/>
      <c r="S163" s="3"/>
      <c r="T163" s="3"/>
    </row>
    <row r="164" spans="6:20" x14ac:dyDescent="0.2">
      <c r="F164" s="3"/>
      <c r="G164" s="3"/>
      <c r="H164" s="3"/>
      <c r="I164" s="3"/>
      <c r="J164" s="3"/>
      <c r="K164" s="3"/>
      <c r="L164" s="3"/>
      <c r="M164" s="3"/>
      <c r="N164" s="3"/>
      <c r="O164" s="3"/>
      <c r="P164" s="3"/>
      <c r="Q164" s="3"/>
      <c r="R164" s="3"/>
      <c r="S164" s="3"/>
      <c r="T164" s="3"/>
    </row>
    <row r="165" spans="6:20" x14ac:dyDescent="0.2">
      <c r="F165" s="3"/>
      <c r="G165" s="3"/>
      <c r="H165" s="3"/>
      <c r="I165" s="3"/>
      <c r="J165" s="3"/>
      <c r="K165" s="3"/>
      <c r="L165" s="3"/>
      <c r="M165" s="3"/>
      <c r="N165" s="3"/>
      <c r="O165" s="3"/>
      <c r="P165" s="3"/>
      <c r="Q165" s="3"/>
      <c r="R165" s="3"/>
      <c r="S165" s="3"/>
      <c r="T165" s="3"/>
    </row>
    <row r="166" spans="6:20" x14ac:dyDescent="0.2">
      <c r="F166" s="3"/>
      <c r="G166" s="3"/>
      <c r="H166" s="3"/>
      <c r="I166" s="3"/>
      <c r="J166" s="3"/>
      <c r="K166" s="3"/>
      <c r="L166" s="3"/>
      <c r="M166" s="3"/>
      <c r="N166" s="3"/>
      <c r="O166" s="3"/>
      <c r="P166" s="3"/>
      <c r="Q166" s="3"/>
      <c r="R166" s="3"/>
      <c r="S166" s="3"/>
      <c r="T166" s="3"/>
    </row>
    <row r="167" spans="6:20" x14ac:dyDescent="0.2">
      <c r="F167" s="3"/>
      <c r="G167" s="3"/>
      <c r="H167" s="3"/>
      <c r="I167" s="3"/>
      <c r="J167" s="3"/>
      <c r="K167" s="3"/>
      <c r="L167" s="3"/>
      <c r="M167" s="3"/>
      <c r="N167" s="3"/>
      <c r="O167" s="3"/>
      <c r="P167" s="3"/>
      <c r="Q167" s="3"/>
      <c r="R167" s="3"/>
      <c r="S167" s="3"/>
      <c r="T167" s="3"/>
    </row>
    <row r="168" spans="6:20" x14ac:dyDescent="0.2">
      <c r="F168" s="3"/>
      <c r="G168" s="3"/>
      <c r="H168" s="3"/>
      <c r="I168" s="3"/>
      <c r="J168" s="3"/>
      <c r="K168" s="3"/>
      <c r="L168" s="3"/>
      <c r="M168" s="3"/>
      <c r="N168" s="3"/>
      <c r="O168" s="3"/>
      <c r="P168" s="3"/>
      <c r="Q168" s="3"/>
      <c r="R168" s="3"/>
      <c r="S168" s="3"/>
      <c r="T168" s="3"/>
    </row>
    <row r="169" spans="6:20" x14ac:dyDescent="0.2">
      <c r="F169" s="3"/>
      <c r="G169" s="3"/>
      <c r="H169" s="3"/>
      <c r="I169" s="3"/>
      <c r="J169" s="3"/>
      <c r="K169" s="3"/>
      <c r="L169" s="3"/>
      <c r="M169" s="3"/>
      <c r="N169" s="3"/>
      <c r="O169" s="3"/>
      <c r="P169" s="3"/>
      <c r="Q169" s="3"/>
      <c r="R169" s="3"/>
      <c r="S169" s="3"/>
      <c r="T169" s="3"/>
    </row>
    <row r="170" spans="6:20" x14ac:dyDescent="0.2">
      <c r="F170" s="3"/>
      <c r="G170" s="3"/>
      <c r="H170" s="3"/>
      <c r="I170" s="3"/>
      <c r="J170" s="3"/>
      <c r="K170" s="3"/>
      <c r="L170" s="3"/>
      <c r="M170" s="3"/>
      <c r="N170" s="3"/>
      <c r="O170" s="3"/>
      <c r="P170" s="3"/>
      <c r="Q170" s="3"/>
      <c r="R170" s="3"/>
      <c r="S170" s="3"/>
      <c r="T170" s="3"/>
    </row>
    <row r="171" spans="6:20" x14ac:dyDescent="0.2">
      <c r="F171" s="3"/>
      <c r="G171" s="3"/>
      <c r="H171" s="3"/>
      <c r="I171" s="3"/>
      <c r="J171" s="3"/>
      <c r="K171" s="3"/>
      <c r="L171" s="3"/>
      <c r="M171" s="3"/>
      <c r="N171" s="3"/>
      <c r="O171" s="3"/>
      <c r="P171" s="3"/>
      <c r="Q171" s="3"/>
      <c r="R171" s="3"/>
      <c r="S171" s="3"/>
      <c r="T171" s="3"/>
    </row>
    <row r="172" spans="6:20" x14ac:dyDescent="0.2">
      <c r="F172" s="3"/>
      <c r="G172" s="3"/>
      <c r="H172" s="3"/>
      <c r="I172" s="3"/>
      <c r="J172" s="3"/>
      <c r="K172" s="3"/>
      <c r="L172" s="3"/>
      <c r="M172" s="3"/>
      <c r="N172" s="3"/>
      <c r="O172" s="3"/>
      <c r="P172" s="3"/>
      <c r="Q172" s="3"/>
      <c r="R172" s="3"/>
      <c r="S172" s="3"/>
      <c r="T172" s="3"/>
    </row>
    <row r="173" spans="6:20" x14ac:dyDescent="0.2">
      <c r="F173" s="3"/>
      <c r="G173" s="3"/>
      <c r="H173" s="3"/>
      <c r="I173" s="3"/>
      <c r="J173" s="3"/>
      <c r="K173" s="3"/>
      <c r="L173" s="3"/>
      <c r="M173" s="3"/>
      <c r="N173" s="3"/>
      <c r="O173" s="3"/>
      <c r="P173" s="3"/>
      <c r="Q173" s="3"/>
      <c r="R173" s="3"/>
      <c r="S173" s="3"/>
      <c r="T173" s="3"/>
    </row>
    <row r="174" spans="6:20" x14ac:dyDescent="0.2">
      <c r="F174" s="3"/>
      <c r="G174" s="3"/>
      <c r="H174" s="3"/>
      <c r="I174" s="3"/>
      <c r="J174" s="3"/>
      <c r="K174" s="3"/>
      <c r="L174" s="3"/>
      <c r="M174" s="3"/>
      <c r="N174" s="3"/>
      <c r="O174" s="3"/>
      <c r="P174" s="3"/>
      <c r="Q174" s="3"/>
      <c r="R174" s="3"/>
      <c r="S174" s="3"/>
      <c r="T174" s="3"/>
    </row>
    <row r="175" spans="6:20" x14ac:dyDescent="0.2">
      <c r="F175" s="3"/>
      <c r="G175" s="3"/>
      <c r="H175" s="3"/>
      <c r="I175" s="3"/>
      <c r="J175" s="3"/>
      <c r="K175" s="3"/>
      <c r="L175" s="3"/>
      <c r="M175" s="3"/>
      <c r="N175" s="3"/>
      <c r="O175" s="3"/>
      <c r="P175" s="3"/>
      <c r="Q175" s="3"/>
      <c r="R175" s="3"/>
      <c r="S175" s="3"/>
      <c r="T175" s="3"/>
    </row>
    <row r="176" spans="6:20" x14ac:dyDescent="0.2">
      <c r="F176" s="3"/>
      <c r="G176" s="3"/>
      <c r="H176" s="3"/>
      <c r="I176" s="3"/>
      <c r="J176" s="3"/>
      <c r="K176" s="3"/>
      <c r="L176" s="3"/>
      <c r="M176" s="3"/>
      <c r="N176" s="3"/>
      <c r="O176" s="3"/>
      <c r="P176" s="3"/>
      <c r="Q176" s="3"/>
      <c r="R176" s="3"/>
      <c r="S176" s="3"/>
      <c r="T176" s="3"/>
    </row>
    <row r="177" spans="6:20" x14ac:dyDescent="0.2">
      <c r="F177" s="3"/>
      <c r="G177" s="3"/>
      <c r="H177" s="3"/>
      <c r="I177" s="3"/>
      <c r="J177" s="3"/>
      <c r="K177" s="3"/>
      <c r="L177" s="3"/>
      <c r="M177" s="3"/>
      <c r="N177" s="3"/>
      <c r="O177" s="3"/>
      <c r="P177" s="3"/>
      <c r="Q177" s="3"/>
      <c r="R177" s="3"/>
      <c r="S177" s="3"/>
      <c r="T177" s="3"/>
    </row>
    <row r="178" spans="6:20" x14ac:dyDescent="0.2">
      <c r="F178" s="3"/>
      <c r="G178" s="3"/>
      <c r="H178" s="3"/>
      <c r="I178" s="3"/>
      <c r="J178" s="3"/>
      <c r="K178" s="3"/>
      <c r="L178" s="3"/>
      <c r="M178" s="3"/>
      <c r="N178" s="3"/>
      <c r="O178" s="3"/>
      <c r="P178" s="3"/>
      <c r="Q178" s="3"/>
      <c r="R178" s="3"/>
      <c r="S178" s="3"/>
      <c r="T178" s="3"/>
    </row>
    <row r="179" spans="6:20" x14ac:dyDescent="0.2">
      <c r="F179" s="3"/>
      <c r="G179" s="3"/>
      <c r="H179" s="3"/>
      <c r="I179" s="3"/>
      <c r="J179" s="3"/>
      <c r="K179" s="3"/>
      <c r="L179" s="3"/>
      <c r="M179" s="3"/>
      <c r="N179" s="3"/>
      <c r="O179" s="3"/>
      <c r="P179" s="3"/>
      <c r="Q179" s="3"/>
      <c r="R179" s="3"/>
      <c r="S179" s="3"/>
      <c r="T179" s="3"/>
    </row>
    <row r="180" spans="6:20" x14ac:dyDescent="0.2">
      <c r="F180" s="3"/>
      <c r="G180" s="3"/>
      <c r="H180" s="3"/>
      <c r="I180" s="3"/>
      <c r="J180" s="3"/>
      <c r="K180" s="3"/>
      <c r="L180" s="3"/>
      <c r="M180" s="3"/>
      <c r="N180" s="3"/>
      <c r="O180" s="3"/>
      <c r="P180" s="3"/>
      <c r="Q180" s="3"/>
      <c r="R180" s="3"/>
      <c r="S180" s="3"/>
      <c r="T180" s="3"/>
    </row>
    <row r="181" spans="6:20" x14ac:dyDescent="0.2">
      <c r="F181" s="3"/>
      <c r="G181" s="3"/>
      <c r="H181" s="3"/>
      <c r="I181" s="3"/>
      <c r="J181" s="3"/>
      <c r="K181" s="3"/>
      <c r="L181" s="3"/>
      <c r="M181" s="3"/>
      <c r="N181" s="3"/>
      <c r="O181" s="3"/>
      <c r="P181" s="3"/>
      <c r="Q181" s="3"/>
      <c r="R181" s="3"/>
      <c r="S181" s="3"/>
      <c r="T181" s="3"/>
    </row>
  </sheetData>
  <sheetProtection selectLockedCells="1"/>
  <customSheetViews>
    <customSheetView guid="{8F8C4F16-44DF-4C53-84FF-D9AA74D211C6}" fitToPage="1">
      <pane ySplit="11" topLeftCell="A12" activePane="bottomLeft" state="frozen"/>
      <selection pane="bottomLeft" activeCell="F54" sqref="F54"/>
      <pageMargins left="0" right="0" top="0" bottom="0" header="0" footer="0"/>
      <pageSetup scale="67" orientation="portrait" cellComments="asDisplayed" r:id="rId1"/>
      <headerFooter alignWithMargins="0">
        <oddFooter>&amp;LExcess Costs Template
Expenditures&amp;R&amp;D</oddFooter>
      </headerFooter>
    </customSheetView>
    <customSheetView guid="{44ABE083-9384-4F95-95BE-7A86B89C1FDA}" fitToPage="1">
      <pane ySplit="11" topLeftCell="A12" activePane="bottomLeft" state="frozen"/>
      <selection pane="bottomLeft" activeCell="F54" sqref="F54"/>
      <pageMargins left="0" right="0" top="0" bottom="0" header="0" footer="0"/>
      <pageSetup scale="67" orientation="portrait" cellComments="asDisplayed" r:id="rId2"/>
      <headerFooter alignWithMargins="0">
        <oddFooter>&amp;LExcess Costs Template
Expenditures&amp;R&amp;D</oddFooter>
      </headerFooter>
    </customSheetView>
    <customSheetView guid="{9A579F05-BF1E-4C9D-A039-D685FDBFCB18}" fitToPage="1">
      <pane ySplit="11" topLeftCell="A42" activePane="bottomLeft" state="frozen"/>
      <selection pane="bottomLeft" activeCell="F54" sqref="F54"/>
      <pageMargins left="0" right="0" top="0" bottom="0" header="0" footer="0"/>
      <pageSetup scale="67" orientation="portrait" cellComments="asDisplayed" r:id="rId3"/>
      <headerFooter alignWithMargins="0">
        <oddFooter>&amp;LExcess Costs Template
Expenditures&amp;R&amp;D</oddFooter>
      </headerFooter>
    </customSheetView>
    <customSheetView guid="{C4754C27-6DB6-48D9-9CE4-1B394447BE67}" fitToPage="1" showRuler="0">
      <pane ySplit="11" topLeftCell="A12" activePane="bottomLeft" state="frozen"/>
      <selection pane="bottomLeft" activeCell="F54" sqref="F54"/>
      <pageMargins left="0" right="0" top="0" bottom="0" header="0" footer="0"/>
      <pageSetup scale="67" orientation="portrait" cellComments="asDisplayed" r:id="rId4"/>
      <headerFooter alignWithMargins="0">
        <oddFooter>&amp;LExcess Costs Template
Expenditures&amp;R&amp;D</oddFooter>
      </headerFooter>
    </customSheetView>
    <customSheetView guid="{1B94F1A8-0574-4D83-8C15-9816A5B78370}" fitToPage="1">
      <pane ySplit="11" topLeftCell="A12" activePane="bottomLeft" state="frozen"/>
      <selection pane="bottomLeft" activeCell="F54" sqref="F54"/>
      <pageMargins left="0" right="0" top="0" bottom="0" header="0" footer="0"/>
      <pageSetup scale="67" orientation="portrait" cellComments="asDisplayed" r:id="rId5"/>
      <headerFooter alignWithMargins="0">
        <oddFooter>&amp;LExcess Costs Template
Expenditures&amp;R&amp;D</oddFooter>
      </headerFooter>
    </customSheetView>
    <customSheetView guid="{866FBECF-4D85-4C3B-BD30-F66D991C79B0}" fitToPage="1">
      <pane ySplit="11" topLeftCell="A12" activePane="bottomLeft" state="frozen"/>
      <selection pane="bottomLeft" activeCell="A4" sqref="A4:P4"/>
      <pageMargins left="0" right="0" top="0" bottom="0" header="0" footer="0"/>
      <pageSetup scale="67" orientation="portrait" cellComments="asDisplayed" r:id="rId6"/>
      <headerFooter alignWithMargins="0">
        <oddFooter>&amp;LExcess Costs Template
Expenditures&amp;R&amp;D</oddFooter>
      </headerFooter>
    </customSheetView>
  </customSheetViews>
  <mergeCells count="1">
    <mergeCell ref="A7:P10"/>
  </mergeCells>
  <phoneticPr fontId="2" type="noConversion"/>
  <dataValidations count="1">
    <dataValidation allowBlank="1" showInputMessage="1" showErrorMessage="1" promptTitle="ESD Expenditures for MOE" prompt="Per ESD Direct Support. Use MOE total only." sqref="P31" xr:uid="{00000000-0002-0000-0300-000000000000}"/>
  </dataValidations>
  <pageMargins left="1" right="1" top="1" bottom="1" header="0.5" footer="0.5"/>
  <pageSetup scale="57" orientation="portrait" cellComments="asDisplayed" r:id="rId7"/>
  <headerFooter alignWithMargins="0">
    <oddFooter>&amp;C
&amp;P&amp;R&amp;D</oddFooter>
  </headerFooter>
  <ignoredErrors>
    <ignoredError sqref="E5" evalError="1"/>
  </ignoredErrors>
  <legacyDrawing r:id="rId8"/>
  <extLst>
    <ext xmlns:x14="http://schemas.microsoft.com/office/spreadsheetml/2009/9/main" uri="{78C0D931-6437-407d-A8EE-F0AAD7539E65}">
      <x14:conditionalFormattings>
        <x14:conditionalFormatting xmlns:xm="http://schemas.microsoft.com/office/excel/2006/main">
          <x14:cfRule type="cellIs" priority="1" operator="notEqual" id="{0C649CB9-8975-48A3-9BFF-B52F673BDD93}">
            <xm:f>'1. Revenue'!P49</xm:f>
            <x14:dxf>
              <font>
                <color rgb="FF9C0006"/>
              </font>
              <fill>
                <patternFill>
                  <bgColor rgb="FFFFC7CE"/>
                </patternFill>
              </fill>
            </x14:dxf>
          </x14:cfRule>
          <x14:cfRule type="cellIs" priority="2" operator="equal" id="{3F40401C-EC8C-410A-B2A9-21FFE6B00FCC}">
            <xm:f>'1. Revenue'!P49</xm:f>
            <x14:dxf>
              <font>
                <color rgb="FF006100"/>
              </font>
              <fill>
                <patternFill>
                  <bgColor rgb="FFC6EFCE"/>
                </patternFill>
              </fill>
            </x14:dxf>
          </x14:cfRule>
          <xm:sqref>P58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16600"/>
  </sheetPr>
  <dimension ref="A1:N211"/>
  <sheetViews>
    <sheetView topLeftCell="A8" workbookViewId="0">
      <selection activeCell="B23" sqref="B23"/>
    </sheetView>
  </sheetViews>
  <sheetFormatPr defaultColWidth="9.140625" defaultRowHeight="15.75" x14ac:dyDescent="0.25"/>
  <cols>
    <col min="1" max="1" width="97.85546875" style="13" customWidth="1"/>
    <col min="2" max="2" width="13.42578125" style="13" customWidth="1"/>
    <col min="3" max="3" width="1.5703125" style="13" customWidth="1"/>
    <col min="4" max="4" width="13.42578125" style="13" customWidth="1"/>
    <col min="5" max="5" width="1.5703125" style="13" customWidth="1"/>
    <col min="6" max="6" width="15.42578125" style="13" customWidth="1"/>
    <col min="7" max="7" width="9.140625" style="13"/>
    <col min="8" max="8" width="12.42578125" style="13" customWidth="1"/>
    <col min="9" max="16384" width="9.140625" style="13"/>
  </cols>
  <sheetData>
    <row r="1" spans="1:14" s="30" customFormat="1" ht="23.25" x14ac:dyDescent="0.25">
      <c r="A1" s="86" t="str">
        <f>IF(DistNm="Select","Please enter the District on the Instructions sheet",DistNm)</f>
        <v>Please enter the District on the Instructions sheet</v>
      </c>
      <c r="B1" s="86"/>
      <c r="C1" s="86"/>
      <c r="D1" s="86"/>
      <c r="E1" s="86"/>
      <c r="F1" s="86"/>
      <c r="H1" s="13" t="s">
        <v>131</v>
      </c>
      <c r="I1" s="13" t="str">
        <f>FiscalYear</f>
        <v>2024-25</v>
      </c>
    </row>
    <row r="2" spans="1:14" s="30" customFormat="1" ht="23.25" x14ac:dyDescent="0.25">
      <c r="A2" s="86" t="s">
        <v>53</v>
      </c>
      <c r="B2" s="86"/>
      <c r="C2" s="86"/>
      <c r="D2" s="86"/>
      <c r="E2" s="86"/>
      <c r="F2" s="86"/>
    </row>
    <row r="3" spans="1:14" s="30" customFormat="1" ht="23.25" x14ac:dyDescent="0.25">
      <c r="A3" s="86" t="s">
        <v>132</v>
      </c>
      <c r="B3" s="86"/>
      <c r="C3" s="86"/>
      <c r="D3" s="86"/>
      <c r="E3" s="86"/>
      <c r="F3" s="86"/>
    </row>
    <row r="4" spans="1:14" s="30" customFormat="1" ht="23.25" x14ac:dyDescent="0.25">
      <c r="A4" s="86" t="str">
        <f>"YEAR ENDED JUNE 30, 20"&amp;RIGHT(FiscalYear,2)</f>
        <v>YEAR ENDED JUNE 30, 2025</v>
      </c>
      <c r="B4" s="86"/>
      <c r="C4" s="86"/>
      <c r="D4" s="86"/>
      <c r="E4" s="86"/>
      <c r="F4" s="86"/>
    </row>
    <row r="5" spans="1:14" s="60" customFormat="1" x14ac:dyDescent="0.25">
      <c r="A5" s="63" t="s">
        <v>133</v>
      </c>
      <c r="B5" s="64" t="s">
        <v>134</v>
      </c>
      <c r="C5" s="65"/>
      <c r="D5" s="66" t="s">
        <v>134</v>
      </c>
      <c r="E5" s="13"/>
      <c r="F5" s="13"/>
      <c r="G5" s="67">
        <f>_xlfn.IFNA(INDEX(lstSecondary[IntGrade],MATCH(SLowGrade,lstSecondary[Secondary],0)),0)-_xlfn.IFNA(INDEX(lstElementary[IntGrade],MATCH(EHighGrade,lstElementary[Elementary],0)),0)</f>
        <v>0</v>
      </c>
      <c r="H5" s="13"/>
      <c r="I5" s="13"/>
      <c r="J5" s="13"/>
      <c r="K5" s="13"/>
      <c r="L5" s="13"/>
      <c r="M5" s="13"/>
      <c r="N5" s="13"/>
    </row>
    <row r="6" spans="1:14" s="60" customFormat="1" x14ac:dyDescent="0.25">
      <c r="A6" s="68" t="s">
        <v>135</v>
      </c>
      <c r="B6" s="252"/>
      <c r="C6" s="13"/>
      <c r="D6" s="252"/>
      <c r="E6" s="13"/>
      <c r="F6" s="69"/>
      <c r="G6" s="70" t="str">
        <f>IF(SLowGrade="","",IF($G$5=1,"",IF($G$5=0,"Please check the selections for Elementary High Grade and Secondary Low Grade, the selected grades cannot be the same.","Please check the selections for Elementary High Grade and Secondary Low Grade, there is an unexpected gap.")))</f>
        <v/>
      </c>
      <c r="H6" s="13"/>
      <c r="I6" s="13"/>
      <c r="J6" s="13"/>
      <c r="K6" s="13"/>
      <c r="L6" s="13"/>
      <c r="M6" s="13"/>
      <c r="N6" s="13"/>
    </row>
    <row r="7" spans="1:14" s="60" customFormat="1" x14ac:dyDescent="0.25">
      <c r="A7" s="68" t="s">
        <v>136</v>
      </c>
      <c r="B7" s="252"/>
      <c r="C7" s="13"/>
      <c r="D7" s="252"/>
      <c r="E7" s="13"/>
      <c r="F7" s="69" t="s">
        <v>137</v>
      </c>
      <c r="G7" s="70" t="str">
        <f>IF(SLowGrade="","",IF($G$5=1,"",IF($G$5=0,"Please check the selections for Elementary High Grade and Secondary Low Grade, the selected grades cannot be the same.","You may ignore this error if your district's schools do have such a gap.")))</f>
        <v/>
      </c>
      <c r="H7" s="13"/>
      <c r="I7" s="13"/>
      <c r="J7" s="13"/>
      <c r="K7" s="13"/>
      <c r="L7" s="13"/>
      <c r="M7" s="13"/>
      <c r="N7" s="13"/>
    </row>
    <row r="8" spans="1:14" s="60" customFormat="1" x14ac:dyDescent="0.25">
      <c r="A8" s="71"/>
      <c r="B8" s="72" t="s">
        <v>118</v>
      </c>
      <c r="C8" s="73"/>
      <c r="D8" s="74" t="s">
        <v>121</v>
      </c>
      <c r="E8" s="73"/>
      <c r="F8" s="73" t="s">
        <v>138</v>
      </c>
      <c r="G8" s="13"/>
      <c r="H8" s="13"/>
      <c r="I8" s="13"/>
      <c r="J8" s="13"/>
      <c r="K8" s="13"/>
      <c r="L8" s="13"/>
      <c r="M8" s="13"/>
      <c r="N8" s="13"/>
    </row>
    <row r="9" spans="1:14" s="60" customFormat="1" x14ac:dyDescent="0.25">
      <c r="A9" s="13" t="s">
        <v>139</v>
      </c>
      <c r="B9" s="75">
        <f>+'2. Expenditures'!P52+'2. Expenditures'!P62</f>
        <v>0</v>
      </c>
      <c r="C9" s="76"/>
      <c r="D9" s="75">
        <f>+'2. Expenditures'!P55+'2. Expenditures'!P63</f>
        <v>0</v>
      </c>
      <c r="E9" s="76"/>
      <c r="F9" s="13"/>
      <c r="G9" s="13"/>
      <c r="H9" s="13"/>
      <c r="I9" s="13"/>
      <c r="J9" s="13"/>
      <c r="K9" s="13"/>
      <c r="L9" s="13"/>
      <c r="M9" s="13"/>
      <c r="N9" s="13"/>
    </row>
    <row r="10" spans="1:14" s="60" customFormat="1" x14ac:dyDescent="0.25">
      <c r="A10" s="13" t="s">
        <v>140</v>
      </c>
      <c r="B10" s="77">
        <f>+'2. Expenditures'!P53</f>
        <v>0</v>
      </c>
      <c r="C10" s="78"/>
      <c r="D10" s="77">
        <f>+'2. Expenditures'!P56</f>
        <v>0</v>
      </c>
      <c r="E10" s="78"/>
      <c r="F10" s="13"/>
      <c r="G10" s="13"/>
      <c r="H10" s="13"/>
      <c r="I10" s="13"/>
      <c r="J10" s="13"/>
      <c r="K10" s="13"/>
      <c r="L10" s="13"/>
      <c r="M10" s="13"/>
      <c r="N10" s="13"/>
    </row>
    <row r="11" spans="1:14" s="60" customFormat="1" ht="16.5" thickBot="1" x14ac:dyDescent="0.3">
      <c r="A11" s="13" t="s">
        <v>141</v>
      </c>
      <c r="B11" s="79">
        <f>B9+B10</f>
        <v>0</v>
      </c>
      <c r="C11" s="78"/>
      <c r="D11" s="79">
        <f>D9+D10</f>
        <v>0</v>
      </c>
      <c r="E11" s="78"/>
      <c r="F11" s="13"/>
      <c r="G11" s="13"/>
      <c r="H11" s="13"/>
      <c r="I11" s="13"/>
      <c r="J11" s="13"/>
      <c r="K11" s="13"/>
      <c r="L11" s="13"/>
      <c r="M11" s="13"/>
      <c r="N11" s="13"/>
    </row>
    <row r="12" spans="1:14" s="60" customFormat="1" ht="16.5" thickTop="1" x14ac:dyDescent="0.25">
      <c r="A12" s="13"/>
      <c r="B12" s="78"/>
      <c r="C12" s="78"/>
      <c r="D12" s="78"/>
      <c r="E12" s="78"/>
      <c r="F12" s="13"/>
      <c r="G12" s="13"/>
      <c r="H12" s="13"/>
      <c r="I12" s="13"/>
      <c r="J12" s="13"/>
      <c r="K12" s="13"/>
      <c r="L12" s="13"/>
      <c r="M12" s="13"/>
      <c r="N12" s="13"/>
    </row>
    <row r="13" spans="1:14" s="60" customFormat="1" x14ac:dyDescent="0.25">
      <c r="A13" s="13" t="s">
        <v>141</v>
      </c>
      <c r="B13" s="78">
        <f>B11</f>
        <v>0</v>
      </c>
      <c r="C13" s="78"/>
      <c r="D13" s="78">
        <f>D11</f>
        <v>0</v>
      </c>
      <c r="E13" s="78"/>
      <c r="F13" s="78"/>
      <c r="G13" s="13"/>
      <c r="H13" s="13"/>
      <c r="I13" s="13"/>
      <c r="J13" s="13"/>
      <c r="K13" s="13"/>
      <c r="L13" s="13"/>
      <c r="M13" s="13"/>
      <c r="N13" s="13"/>
    </row>
    <row r="14" spans="1:14" s="60" customFormat="1" x14ac:dyDescent="0.25">
      <c r="A14" s="13" t="s">
        <v>142</v>
      </c>
      <c r="B14" s="77">
        <f>+F14*B36</f>
        <v>0</v>
      </c>
      <c r="C14" s="78"/>
      <c r="D14" s="77">
        <f>+F14*D36</f>
        <v>0</v>
      </c>
      <c r="E14" s="78"/>
      <c r="F14" s="253">
        <v>0</v>
      </c>
      <c r="G14" s="13"/>
      <c r="H14" s="13"/>
      <c r="I14" s="13"/>
      <c r="J14" s="13"/>
      <c r="K14" s="13"/>
      <c r="L14" s="13"/>
      <c r="M14" s="13"/>
      <c r="N14" s="13"/>
    </row>
    <row r="15" spans="1:14" s="60" customFormat="1" ht="16.5" thickBot="1" x14ac:dyDescent="0.3">
      <c r="A15" s="13" t="s">
        <v>143</v>
      </c>
      <c r="B15" s="80">
        <f>B13-B14</f>
        <v>0</v>
      </c>
      <c r="C15" s="78"/>
      <c r="D15" s="80">
        <f>D13-D14</f>
        <v>0</v>
      </c>
      <c r="E15" s="78"/>
      <c r="F15" s="13"/>
      <c r="G15" s="13"/>
      <c r="H15" s="13"/>
      <c r="I15" s="13"/>
      <c r="J15" s="13"/>
      <c r="K15" s="13"/>
      <c r="L15" s="13"/>
      <c r="M15" s="13"/>
      <c r="N15" s="13"/>
    </row>
    <row r="16" spans="1:14" s="60" customFormat="1" ht="16.5" thickTop="1" x14ac:dyDescent="0.25">
      <c r="A16" s="13"/>
      <c r="B16" s="81"/>
      <c r="C16" s="78"/>
      <c r="D16" s="81"/>
      <c r="E16" s="78"/>
      <c r="F16" s="81"/>
      <c r="G16" s="13"/>
      <c r="H16" s="13"/>
      <c r="I16" s="13"/>
      <c r="J16" s="13"/>
      <c r="K16" s="13"/>
      <c r="L16" s="13"/>
      <c r="M16" s="13"/>
      <c r="N16" s="13"/>
    </row>
    <row r="17" spans="1:14" s="60" customFormat="1" x14ac:dyDescent="0.25">
      <c r="A17" s="13" t="s">
        <v>144</v>
      </c>
      <c r="B17" s="254">
        <v>0</v>
      </c>
      <c r="C17" s="78"/>
      <c r="D17" s="254">
        <v>0</v>
      </c>
      <c r="E17" s="78"/>
      <c r="F17" s="82">
        <f>SUM(B17:D17)</f>
        <v>0</v>
      </c>
      <c r="G17" s="13"/>
      <c r="H17" s="13"/>
      <c r="I17" s="13"/>
      <c r="J17" s="13"/>
      <c r="K17" s="13"/>
      <c r="L17" s="13"/>
      <c r="M17" s="13"/>
      <c r="N17" s="13"/>
    </row>
    <row r="18" spans="1:14" s="60" customFormat="1" x14ac:dyDescent="0.25">
      <c r="A18" s="17" t="s">
        <v>145</v>
      </c>
      <c r="B18" s="83">
        <f>IFERROR(B17/$F$17,0)</f>
        <v>0</v>
      </c>
      <c r="C18" s="78"/>
      <c r="D18" s="83">
        <f>IFERROR(D17/$F$17,0)</f>
        <v>0</v>
      </c>
      <c r="E18" s="78"/>
      <c r="F18" s="78"/>
      <c r="G18" s="13"/>
      <c r="H18" s="13"/>
      <c r="I18" s="13"/>
      <c r="J18" s="13"/>
      <c r="K18" s="13"/>
      <c r="L18" s="13"/>
      <c r="M18" s="13"/>
      <c r="N18" s="13"/>
    </row>
    <row r="19" spans="1:14" s="60" customFormat="1" x14ac:dyDescent="0.25">
      <c r="A19" s="13"/>
      <c r="B19" s="83"/>
      <c r="C19" s="78"/>
      <c r="D19" s="83"/>
      <c r="E19" s="78"/>
      <c r="F19" s="78"/>
      <c r="G19" s="13"/>
      <c r="H19" s="13"/>
      <c r="I19" s="13"/>
      <c r="J19" s="13"/>
      <c r="K19" s="13"/>
      <c r="L19" s="13"/>
      <c r="M19" s="13"/>
      <c r="N19" s="13"/>
    </row>
    <row r="20" spans="1:14" s="60" customFormat="1" x14ac:dyDescent="0.25">
      <c r="A20" s="13" t="s">
        <v>146</v>
      </c>
      <c r="B20" s="78">
        <f>IFERROR(+F20*B$18,0)</f>
        <v>0</v>
      </c>
      <c r="C20" s="78"/>
      <c r="D20" s="78">
        <f>IFERROR(+F20*D$18,0)</f>
        <v>0</v>
      </c>
      <c r="E20" s="78"/>
      <c r="F20" s="255">
        <v>0</v>
      </c>
      <c r="G20" s="13"/>
      <c r="H20" s="13"/>
      <c r="I20" s="13"/>
      <c r="J20" s="13"/>
      <c r="K20" s="13"/>
      <c r="L20" s="13"/>
      <c r="M20" s="13"/>
      <c r="N20" s="13"/>
    </row>
    <row r="21" spans="1:14" s="60" customFormat="1" x14ac:dyDescent="0.25">
      <c r="A21" s="13" t="s">
        <v>147</v>
      </c>
      <c r="B21" s="254">
        <v>0</v>
      </c>
      <c r="C21" s="78"/>
      <c r="D21" s="254">
        <v>0</v>
      </c>
      <c r="E21" s="78"/>
      <c r="F21" s="82">
        <f>SUM(B21:D21)</f>
        <v>0</v>
      </c>
      <c r="G21" s="13"/>
      <c r="H21" s="13"/>
      <c r="I21" s="13"/>
      <c r="J21" s="13"/>
      <c r="K21" s="13"/>
      <c r="L21" s="13"/>
      <c r="M21" s="13"/>
      <c r="N21" s="13"/>
    </row>
    <row r="22" spans="1:14" s="60" customFormat="1" x14ac:dyDescent="0.25">
      <c r="A22" s="13" t="s">
        <v>148</v>
      </c>
      <c r="B22" s="78">
        <f>IFERROR(+F22*B$18,0)</f>
        <v>0</v>
      </c>
      <c r="C22" s="78"/>
      <c r="D22" s="78">
        <f>IFERROR(+F22*D$18,0)</f>
        <v>0</v>
      </c>
      <c r="E22" s="78"/>
      <c r="F22" s="256">
        <v>0</v>
      </c>
      <c r="G22" s="13"/>
      <c r="H22" s="13"/>
      <c r="I22" s="13"/>
      <c r="J22" s="13"/>
      <c r="K22" s="13"/>
      <c r="L22" s="13"/>
      <c r="M22" s="13"/>
      <c r="N22" s="13"/>
    </row>
    <row r="23" spans="1:14" s="60" customFormat="1" x14ac:dyDescent="0.25">
      <c r="A23" s="13" t="s">
        <v>149</v>
      </c>
      <c r="B23" s="78">
        <f>IFERROR(+F23*B$18,0)</f>
        <v>0</v>
      </c>
      <c r="C23" s="78"/>
      <c r="D23" s="78">
        <f>IFERROR(+F23*D$18,0)</f>
        <v>0</v>
      </c>
      <c r="E23" s="78"/>
      <c r="F23" s="254">
        <v>0</v>
      </c>
      <c r="G23" s="13"/>
      <c r="H23" s="13"/>
      <c r="I23" s="13"/>
      <c r="J23" s="13"/>
      <c r="K23" s="13"/>
      <c r="L23" s="13"/>
      <c r="M23" s="13"/>
      <c r="N23" s="13"/>
    </row>
    <row r="24" spans="1:14" s="60" customFormat="1" x14ac:dyDescent="0.25">
      <c r="A24" s="13" t="s">
        <v>150</v>
      </c>
      <c r="B24" s="77">
        <f>F24*$B$36</f>
        <v>0</v>
      </c>
      <c r="C24" s="78"/>
      <c r="D24" s="78">
        <f>F24*$D$36</f>
        <v>0</v>
      </c>
      <c r="E24" s="78"/>
      <c r="F24" s="254">
        <v>0</v>
      </c>
      <c r="G24" s="13"/>
      <c r="H24" s="13"/>
      <c r="I24" s="13"/>
      <c r="J24" s="13"/>
      <c r="K24" s="13"/>
      <c r="L24" s="13"/>
      <c r="M24" s="13"/>
      <c r="N24" s="13"/>
    </row>
    <row r="25" spans="1:14" s="60" customFormat="1" ht="16.5" thickBot="1" x14ac:dyDescent="0.3">
      <c r="A25" s="13" t="s">
        <v>151</v>
      </c>
      <c r="B25" s="79">
        <f>SUM(B20,B21:B24)</f>
        <v>0</v>
      </c>
      <c r="C25" s="78"/>
      <c r="D25" s="79">
        <f>SUM(D20,D21:D24)</f>
        <v>0</v>
      </c>
      <c r="E25" s="78"/>
      <c r="F25" s="13"/>
      <c r="G25" s="13"/>
      <c r="H25" s="13"/>
      <c r="I25" s="13"/>
      <c r="J25" s="13"/>
      <c r="K25" s="13"/>
      <c r="L25" s="13"/>
      <c r="M25" s="13"/>
      <c r="N25" s="13"/>
    </row>
    <row r="26" spans="1:14" s="60" customFormat="1" ht="16.5" thickTop="1" x14ac:dyDescent="0.25">
      <c r="A26" s="13"/>
      <c r="B26" s="78"/>
      <c r="C26" s="78"/>
      <c r="D26" s="78"/>
      <c r="E26" s="78"/>
      <c r="F26" s="13"/>
      <c r="G26" s="13"/>
      <c r="H26" s="13"/>
      <c r="I26" s="13"/>
      <c r="J26" s="13"/>
      <c r="K26" s="13"/>
      <c r="L26" s="13"/>
      <c r="M26" s="13"/>
      <c r="N26" s="13"/>
    </row>
    <row r="27" spans="1:14" s="60" customFormat="1" x14ac:dyDescent="0.25">
      <c r="A27" s="13"/>
      <c r="B27" s="78"/>
      <c r="C27" s="78"/>
      <c r="D27" s="78"/>
      <c r="E27" s="78"/>
      <c r="F27" s="13"/>
      <c r="G27" s="13"/>
      <c r="H27" s="13"/>
      <c r="I27" s="13"/>
      <c r="J27" s="13"/>
      <c r="K27" s="13"/>
      <c r="L27" s="13"/>
      <c r="M27" s="13"/>
      <c r="N27" s="13"/>
    </row>
    <row r="28" spans="1:14" s="60" customFormat="1" x14ac:dyDescent="0.25">
      <c r="A28" s="13" t="s">
        <v>143</v>
      </c>
      <c r="B28" s="78">
        <f>B15</f>
        <v>0</v>
      </c>
      <c r="C28" s="78"/>
      <c r="D28" s="78">
        <f>D15</f>
        <v>0</v>
      </c>
      <c r="E28" s="78"/>
      <c r="F28" s="13"/>
      <c r="G28" s="13"/>
      <c r="H28" s="13"/>
      <c r="I28" s="13"/>
      <c r="J28" s="13"/>
      <c r="K28" s="13"/>
      <c r="L28" s="13"/>
      <c r="M28" s="13"/>
      <c r="N28" s="13"/>
    </row>
    <row r="29" spans="1:14" s="60" customFormat="1" x14ac:dyDescent="0.25">
      <c r="A29" s="13" t="s">
        <v>152</v>
      </c>
      <c r="B29" s="77">
        <f>B25</f>
        <v>0</v>
      </c>
      <c r="C29" s="78"/>
      <c r="D29" s="77">
        <f>D25</f>
        <v>0</v>
      </c>
      <c r="E29" s="78"/>
      <c r="F29" s="13"/>
      <c r="G29" s="13"/>
      <c r="H29" s="13"/>
      <c r="I29" s="13"/>
      <c r="J29" s="13"/>
      <c r="K29" s="13"/>
      <c r="L29" s="13"/>
      <c r="M29" s="13"/>
      <c r="N29" s="13"/>
    </row>
    <row r="30" spans="1:14" s="60" customFormat="1" ht="16.5" thickBot="1" x14ac:dyDescent="0.3">
      <c r="A30" s="13" t="s">
        <v>153</v>
      </c>
      <c r="B30" s="80">
        <f>B28-B29</f>
        <v>0</v>
      </c>
      <c r="C30" s="78"/>
      <c r="D30" s="80">
        <f>D28-D29</f>
        <v>0</v>
      </c>
      <c r="E30" s="78"/>
      <c r="F30" s="13"/>
      <c r="G30" s="13"/>
      <c r="H30" s="13"/>
      <c r="I30" s="13"/>
      <c r="J30" s="13"/>
      <c r="K30" s="13"/>
      <c r="L30" s="13"/>
      <c r="M30" s="13"/>
      <c r="N30" s="13"/>
    </row>
    <row r="31" spans="1:14" s="60" customFormat="1" ht="16.5" thickTop="1" x14ac:dyDescent="0.25">
      <c r="A31" s="13"/>
      <c r="B31" s="78"/>
      <c r="C31" s="78"/>
      <c r="D31" s="78"/>
      <c r="E31" s="78"/>
      <c r="F31" s="13"/>
      <c r="G31" s="13"/>
      <c r="H31" s="13"/>
      <c r="I31" s="13"/>
      <c r="J31" s="13"/>
      <c r="K31" s="13"/>
      <c r="L31" s="13"/>
      <c r="M31" s="13"/>
      <c r="N31" s="13"/>
    </row>
    <row r="32" spans="1:14" s="60" customFormat="1" x14ac:dyDescent="0.25">
      <c r="A32" s="13"/>
      <c r="B32" s="78"/>
      <c r="C32" s="78"/>
      <c r="D32" s="78"/>
      <c r="E32" s="78"/>
      <c r="F32" s="78"/>
      <c r="G32" s="13"/>
      <c r="H32" s="13"/>
      <c r="I32" s="13"/>
      <c r="J32" s="13"/>
      <c r="K32" s="13"/>
      <c r="L32" s="13"/>
      <c r="M32" s="13"/>
      <c r="N32" s="13"/>
    </row>
    <row r="33" spans="1:14" s="60" customFormat="1" x14ac:dyDescent="0.25">
      <c r="A33" s="13" t="s">
        <v>153</v>
      </c>
      <c r="B33" s="78">
        <f>B30</f>
        <v>0</v>
      </c>
      <c r="C33" s="78"/>
      <c r="D33" s="78">
        <f>D30</f>
        <v>0</v>
      </c>
      <c r="E33" s="78"/>
      <c r="F33" s="262"/>
      <c r="G33" s="13"/>
      <c r="H33" s="13"/>
      <c r="I33" s="13"/>
      <c r="J33" s="13"/>
      <c r="K33" s="13"/>
      <c r="L33" s="13"/>
      <c r="M33" s="13"/>
      <c r="N33" s="13"/>
    </row>
    <row r="34" spans="1:14" s="60" customFormat="1" x14ac:dyDescent="0.25">
      <c r="A34" s="13" t="s">
        <v>154</v>
      </c>
      <c r="B34" s="257">
        <v>0</v>
      </c>
      <c r="C34" s="78"/>
      <c r="D34" s="257">
        <v>0</v>
      </c>
      <c r="E34" s="78"/>
      <c r="F34" s="261">
        <f>SUM(B34:D34)</f>
        <v>0</v>
      </c>
      <c r="G34" s="13"/>
      <c r="H34" s="13"/>
      <c r="I34" s="13"/>
      <c r="J34" s="13"/>
      <c r="K34" s="13"/>
      <c r="L34" s="13"/>
      <c r="M34" s="13"/>
      <c r="N34" s="13"/>
    </row>
    <row r="35" spans="1:14" s="60" customFormat="1" ht="16.5" thickBot="1" x14ac:dyDescent="0.3">
      <c r="A35" s="13" t="s">
        <v>155</v>
      </c>
      <c r="B35" s="79">
        <f>IFERROR(B33/B34,0)</f>
        <v>0</v>
      </c>
      <c r="C35" s="78"/>
      <c r="D35" s="79">
        <f>IFERROR(D33/D34,0)</f>
        <v>0</v>
      </c>
      <c r="E35" s="78"/>
      <c r="F35" s="13"/>
      <c r="G35" s="13"/>
      <c r="H35" s="13"/>
      <c r="I35" s="13"/>
      <c r="J35" s="13"/>
      <c r="K35" s="13"/>
      <c r="L35" s="13"/>
      <c r="M35" s="13"/>
      <c r="N35" s="13"/>
    </row>
    <row r="36" spans="1:14" s="60" customFormat="1" ht="16.5" thickTop="1" x14ac:dyDescent="0.25">
      <c r="A36" s="17" t="s">
        <v>156</v>
      </c>
      <c r="B36" s="84">
        <f>+IFERROR(B34/F34,0)</f>
        <v>0</v>
      </c>
      <c r="C36" s="78"/>
      <c r="D36" s="84">
        <f>+IFERROR(D34/F34,0)</f>
        <v>0</v>
      </c>
      <c r="E36" s="78"/>
      <c r="F36" s="13"/>
      <c r="G36" s="13"/>
      <c r="H36" s="13"/>
      <c r="I36" s="13"/>
      <c r="J36" s="13"/>
      <c r="K36" s="13"/>
      <c r="L36" s="13"/>
      <c r="M36" s="13"/>
      <c r="N36" s="13"/>
    </row>
    <row r="37" spans="1:14" s="60" customFormat="1" x14ac:dyDescent="0.25">
      <c r="A37" s="17" t="s">
        <v>157</v>
      </c>
      <c r="B37" s="83">
        <f>IFERROR(+B39/F39,0)</f>
        <v>0</v>
      </c>
      <c r="C37" s="78"/>
      <c r="D37" s="83">
        <f>IFERROR(+D39/F39,0)</f>
        <v>0</v>
      </c>
      <c r="E37" s="78"/>
      <c r="F37" s="78"/>
      <c r="G37" s="13"/>
      <c r="H37" s="13"/>
      <c r="I37" s="13"/>
      <c r="J37" s="13"/>
      <c r="K37" s="13"/>
      <c r="L37" s="13"/>
      <c r="M37" s="13"/>
      <c r="N37" s="13"/>
    </row>
    <row r="38" spans="1:14" s="60" customFormat="1" x14ac:dyDescent="0.25">
      <c r="A38" s="13"/>
      <c r="B38" s="78"/>
      <c r="C38" s="78"/>
      <c r="D38" s="78"/>
      <c r="E38" s="78"/>
      <c r="F38" s="258"/>
      <c r="G38" s="13"/>
      <c r="H38" s="13"/>
      <c r="I38" s="13"/>
      <c r="J38" s="13"/>
      <c r="K38" s="13"/>
      <c r="L38" s="13"/>
      <c r="M38" s="13"/>
      <c r="N38" s="13"/>
    </row>
    <row r="39" spans="1:14" s="60" customFormat="1" x14ac:dyDescent="0.25">
      <c r="A39" s="13" t="s">
        <v>158</v>
      </c>
      <c r="B39" s="78">
        <f>B17</f>
        <v>0</v>
      </c>
      <c r="C39" s="78"/>
      <c r="D39" s="78">
        <f>D17</f>
        <v>0</v>
      </c>
      <c r="E39" s="259"/>
      <c r="F39" s="260">
        <f>SUM(B39:D39)</f>
        <v>0</v>
      </c>
      <c r="G39" s="13"/>
      <c r="H39" s="13"/>
      <c r="I39" s="13"/>
      <c r="J39" s="13"/>
      <c r="K39" s="13"/>
      <c r="L39" s="13"/>
      <c r="M39" s="13"/>
      <c r="N39" s="13"/>
    </row>
    <row r="40" spans="1:14" s="60" customFormat="1" x14ac:dyDescent="0.25">
      <c r="A40" s="13" t="s">
        <v>155</v>
      </c>
      <c r="B40" s="77">
        <f>B35</f>
        <v>0</v>
      </c>
      <c r="C40" s="78"/>
      <c r="D40" s="77">
        <f>D35</f>
        <v>0</v>
      </c>
      <c r="E40" s="78"/>
      <c r="F40" s="13"/>
      <c r="G40" s="13"/>
      <c r="H40" s="13"/>
      <c r="I40" s="13"/>
      <c r="J40" s="13"/>
      <c r="K40" s="13"/>
      <c r="L40" s="13"/>
      <c r="M40" s="13"/>
      <c r="N40" s="13"/>
    </row>
    <row r="41" spans="1:14" s="60" customFormat="1" x14ac:dyDescent="0.25">
      <c r="A41" s="13"/>
      <c r="B41" s="81"/>
      <c r="C41" s="78"/>
      <c r="D41" s="81"/>
      <c r="E41" s="78"/>
      <c r="F41" s="13"/>
      <c r="G41" s="13"/>
      <c r="H41" s="13"/>
      <c r="I41" s="13"/>
      <c r="J41" s="13"/>
      <c r="K41" s="13"/>
      <c r="L41" s="13"/>
      <c r="M41" s="13"/>
      <c r="N41" s="13"/>
    </row>
    <row r="42" spans="1:14" s="60" customFormat="1" ht="32.25" thickBot="1" x14ac:dyDescent="0.3">
      <c r="A42" s="14" t="s">
        <v>159</v>
      </c>
      <c r="B42" s="85">
        <f>B39*B40</f>
        <v>0</v>
      </c>
      <c r="C42" s="75"/>
      <c r="D42" s="85">
        <f>D39*D40</f>
        <v>0</v>
      </c>
      <c r="E42" s="75"/>
      <c r="F42" s="13"/>
      <c r="G42" s="13"/>
      <c r="H42" s="13"/>
      <c r="I42" s="13"/>
      <c r="J42" s="13"/>
      <c r="K42" s="13"/>
      <c r="L42" s="13"/>
      <c r="M42" s="13"/>
      <c r="N42" s="13"/>
    </row>
    <row r="43" spans="1:14" ht="16.5" thickTop="1" x14ac:dyDescent="0.25"/>
    <row r="199" spans="2:4" x14ac:dyDescent="0.25">
      <c r="B199" s="13" t="s">
        <v>160</v>
      </c>
      <c r="D199" s="62" t="s">
        <v>161</v>
      </c>
    </row>
    <row r="200" spans="2:4" x14ac:dyDescent="0.25">
      <c r="B200" s="62" t="s">
        <v>162</v>
      </c>
      <c r="D200" s="62" t="s">
        <v>163</v>
      </c>
    </row>
    <row r="201" spans="2:4" x14ac:dyDescent="0.25">
      <c r="B201" s="62" t="s">
        <v>164</v>
      </c>
      <c r="D201" s="62" t="s">
        <v>165</v>
      </c>
    </row>
    <row r="202" spans="2:4" x14ac:dyDescent="0.25">
      <c r="B202" s="62" t="s">
        <v>166</v>
      </c>
      <c r="D202" s="62" t="s">
        <v>167</v>
      </c>
    </row>
    <row r="203" spans="2:4" x14ac:dyDescent="0.25">
      <c r="B203" s="62" t="s">
        <v>168</v>
      </c>
      <c r="D203" s="62" t="s">
        <v>169</v>
      </c>
    </row>
    <row r="204" spans="2:4" x14ac:dyDescent="0.25">
      <c r="B204" s="62" t="s">
        <v>170</v>
      </c>
      <c r="D204" s="62" t="s">
        <v>171</v>
      </c>
    </row>
    <row r="205" spans="2:4" x14ac:dyDescent="0.25">
      <c r="B205" s="62" t="s">
        <v>161</v>
      </c>
      <c r="D205" s="62" t="s">
        <v>172</v>
      </c>
    </row>
    <row r="206" spans="2:4" x14ac:dyDescent="0.25">
      <c r="B206" s="62" t="s">
        <v>163</v>
      </c>
    </row>
    <row r="207" spans="2:4" x14ac:dyDescent="0.25">
      <c r="B207" s="62" t="s">
        <v>165</v>
      </c>
    </row>
    <row r="208" spans="2:4" x14ac:dyDescent="0.25">
      <c r="B208" s="62"/>
    </row>
    <row r="209" spans="2:2" x14ac:dyDescent="0.25">
      <c r="B209" s="62"/>
    </row>
    <row r="210" spans="2:2" x14ac:dyDescent="0.25">
      <c r="B210" s="62"/>
    </row>
    <row r="211" spans="2:2" x14ac:dyDescent="0.25">
      <c r="B211" s="62"/>
    </row>
  </sheetData>
  <sheetProtection selectLockedCells="1"/>
  <customSheetViews>
    <customSheetView guid="{8F8C4F16-44DF-4C53-84FF-D9AA74D211C6}" fitToPage="1">
      <pane xSplit="2" ySplit="8" topLeftCell="C9" activePane="bottomRight" state="frozen"/>
      <selection pane="bottomRight" activeCell="C11" sqref="C11"/>
      <pageMargins left="0" right="0" top="0" bottom="0" header="0" footer="0"/>
      <pageSetup scale="81" orientation="portrait" cellComments="asDisplayed" r:id="rId1"/>
      <headerFooter alignWithMargins="0">
        <oddFooter>&amp;LExcess Costs Template
Combined&amp;R&amp;D</oddFooter>
      </headerFooter>
    </customSheetView>
    <customSheetView guid="{44ABE083-9384-4F95-95BE-7A86B89C1FDA}" fitToPage="1">
      <pane xSplit="2" ySplit="8" topLeftCell="C25" activePane="bottomRight" state="frozen"/>
      <selection pane="bottomRight" activeCell="K25" sqref="K25"/>
      <pageMargins left="0" right="0" top="0" bottom="0" header="0" footer="0"/>
      <pageSetup scale="81" orientation="portrait" cellComments="asDisplayed" r:id="rId2"/>
      <headerFooter alignWithMargins="0">
        <oddFooter>&amp;LExcess Costs Template
Combined&amp;R&amp;D</oddFooter>
      </headerFooter>
    </customSheetView>
    <customSheetView guid="{9A579F05-BF1E-4C9D-A039-D685FDBFCB18}" fitToPage="1">
      <pane xSplit="2" ySplit="8" topLeftCell="C18" activePane="bottomRight" state="frozen"/>
      <selection pane="bottomRight" activeCell="E35" sqref="E35"/>
      <pageMargins left="0" right="0" top="0" bottom="0" header="0" footer="0"/>
      <pageSetup scale="81" orientation="portrait" cellComments="asDisplayed" r:id="rId3"/>
      <headerFooter alignWithMargins="0">
        <oddFooter>&amp;LExcess Costs Template
Combined&amp;R&amp;D</oddFooter>
      </headerFooter>
    </customSheetView>
    <customSheetView guid="{C4754C27-6DB6-48D9-9CE4-1B394447BE67}" fitToPage="1" showRuler="0">
      <pane xSplit="2" ySplit="8" topLeftCell="C9" activePane="bottomRight" state="frozen"/>
      <selection pane="bottomRight" activeCell="C6" sqref="C6"/>
      <pageMargins left="0" right="0" top="0" bottom="0" header="0" footer="0"/>
      <pageSetup scale="81" orientation="portrait" cellComments="asDisplayed" r:id="rId4"/>
      <headerFooter alignWithMargins="0">
        <oddFooter>&amp;LExcess Costs Template
Combined&amp;R&amp;D</oddFooter>
      </headerFooter>
    </customSheetView>
    <customSheetView guid="{1B94F1A8-0574-4D83-8C15-9816A5B78370}" fitToPage="1">
      <pane xSplit="2" ySplit="8" topLeftCell="C25" activePane="bottomRight" state="frozen"/>
      <selection pane="bottomRight" activeCell="K25" sqref="K25"/>
      <pageMargins left="0" right="0" top="0" bottom="0" header="0" footer="0"/>
      <pageSetup scale="81" orientation="portrait" cellComments="asDisplayed" r:id="rId5"/>
      <headerFooter alignWithMargins="0">
        <oddFooter>&amp;LExcess Costs Template
Combined&amp;R&amp;D</oddFooter>
      </headerFooter>
    </customSheetView>
    <customSheetView guid="{866FBECF-4D85-4C3B-BD30-F66D991C79B0}" fitToPage="1">
      <pane xSplit="2" ySplit="8" topLeftCell="C9" activePane="bottomRight" state="frozen"/>
      <selection pane="bottomRight" activeCell="A4" sqref="A4:G4"/>
      <pageMargins left="0" right="0" top="0" bottom="0" header="0" footer="0"/>
      <pageSetup scale="81" orientation="portrait" cellComments="asDisplayed" r:id="rId6"/>
      <headerFooter alignWithMargins="0">
        <oddFooter>&amp;LExcess Costs Template
Combined&amp;R&amp;D</oddFooter>
      </headerFooter>
    </customSheetView>
  </customSheetViews>
  <phoneticPr fontId="0" type="noConversion"/>
  <conditionalFormatting sqref="B7">
    <cfRule type="expression" dxfId="0" priority="2">
      <formula>AND(NOT(ISBLANK($D$6)),$D$6&lt;=$B$7)</formula>
    </cfRule>
  </conditionalFormatting>
  <dataValidations count="2">
    <dataValidation type="list" allowBlank="1" showInputMessage="1" showErrorMessage="1" sqref="D6:D7" xr:uid="{00000000-0002-0000-0200-000000000000}">
      <formula1>SecondaryList</formula1>
    </dataValidation>
    <dataValidation type="list" allowBlank="1" showInputMessage="1" showErrorMessage="1" sqref="B6:B7" xr:uid="{00000000-0002-0000-0200-000001000000}">
      <formula1>$B$199:$B$207</formula1>
    </dataValidation>
  </dataValidations>
  <pageMargins left="1" right="1" top="1" bottom="1" header="0.5" footer="0.5"/>
  <pageSetup scale="49" orientation="portrait" cellComments="asDisplayed" r:id="rId7"/>
  <headerFooter alignWithMargins="0">
    <oddFooter>&amp;C
&amp;P&amp;R&amp;D</oddFooter>
  </headerFooter>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F43"/>
  </sheetPr>
  <dimension ref="A2:C47"/>
  <sheetViews>
    <sheetView workbookViewId="0">
      <selection activeCell="H23" sqref="H23"/>
    </sheetView>
  </sheetViews>
  <sheetFormatPr defaultColWidth="9.140625" defaultRowHeight="15.75" x14ac:dyDescent="0.25"/>
  <cols>
    <col min="1" max="1" width="129" style="2" customWidth="1"/>
    <col min="2" max="2" width="1.5703125" style="2" customWidth="1"/>
    <col min="3" max="3" width="14" style="2" customWidth="1"/>
    <col min="4" max="16384" width="9.140625" style="2"/>
  </cols>
  <sheetData>
    <row r="2" spans="1:3" x14ac:dyDescent="0.25">
      <c r="A2" s="55" t="s">
        <v>173</v>
      </c>
      <c r="B2" s="43"/>
      <c r="C2" s="43"/>
    </row>
    <row r="3" spans="1:3" x14ac:dyDescent="0.25">
      <c r="A3" s="56" t="str">
        <f>"For Audit Year Ending: June 30, 20"&amp;RIGHT(FiscalYear,2)</f>
        <v>For Audit Year Ending: June 30, 2025</v>
      </c>
      <c r="B3" s="43"/>
      <c r="C3" s="57"/>
    </row>
    <row r="5" spans="1:3" x14ac:dyDescent="0.25">
      <c r="A5" s="2" t="s">
        <v>135</v>
      </c>
      <c r="C5" s="44">
        <f>ELowGrade</f>
        <v>0</v>
      </c>
    </row>
    <row r="6" spans="1:3" x14ac:dyDescent="0.25">
      <c r="A6" s="2" t="s">
        <v>136</v>
      </c>
      <c r="C6" s="44">
        <f>EHighGrade</f>
        <v>0</v>
      </c>
    </row>
    <row r="7" spans="1:3" x14ac:dyDescent="0.25">
      <c r="A7" s="115" t="s">
        <v>174</v>
      </c>
      <c r="B7" s="115"/>
      <c r="C7" s="45">
        <f>ROUND(+'3. Combined'!B9,0)</f>
        <v>0</v>
      </c>
    </row>
    <row r="8" spans="1:3" x14ac:dyDescent="0.25">
      <c r="A8" s="269" t="s">
        <v>175</v>
      </c>
      <c r="B8" s="269"/>
      <c r="C8" s="46">
        <f>ROUND(+'3. Combined'!B10,0)</f>
        <v>0</v>
      </c>
    </row>
    <row r="9" spans="1:3" x14ac:dyDescent="0.25">
      <c r="A9" s="115" t="s">
        <v>176</v>
      </c>
      <c r="B9" s="115"/>
      <c r="C9" s="45">
        <f>ROUND(C7+C8,0)</f>
        <v>0</v>
      </c>
    </row>
    <row r="10" spans="1:3" x14ac:dyDescent="0.25">
      <c r="A10" s="269" t="s">
        <v>177</v>
      </c>
      <c r="B10" s="269"/>
      <c r="C10" s="47">
        <f>ROUND(+'3. Combined'!B14,0)</f>
        <v>0</v>
      </c>
    </row>
    <row r="11" spans="1:3" x14ac:dyDescent="0.25">
      <c r="A11" s="115" t="s">
        <v>178</v>
      </c>
      <c r="B11" s="115"/>
      <c r="C11" s="48">
        <f>ROUND(C9-C10,0)</f>
        <v>0</v>
      </c>
    </row>
    <row r="12" spans="1:3" x14ac:dyDescent="0.25">
      <c r="A12" s="269" t="s">
        <v>179</v>
      </c>
      <c r="B12" s="269"/>
      <c r="C12" s="49">
        <f>ROUND(+'3. Combined'!B20,0)</f>
        <v>0</v>
      </c>
    </row>
    <row r="13" spans="1:3" x14ac:dyDescent="0.25">
      <c r="A13" s="115" t="s">
        <v>180</v>
      </c>
      <c r="B13" s="115"/>
      <c r="C13" s="48">
        <f>ROUND(+'3. Combined'!B21,0)</f>
        <v>0</v>
      </c>
    </row>
    <row r="14" spans="1:3" x14ac:dyDescent="0.25">
      <c r="A14" s="269" t="s">
        <v>181</v>
      </c>
      <c r="B14" s="269"/>
      <c r="C14" s="49">
        <f>ROUND(+'3. Combined'!B22,0)</f>
        <v>0</v>
      </c>
    </row>
    <row r="15" spans="1:3" x14ac:dyDescent="0.25">
      <c r="A15" s="115" t="s">
        <v>182</v>
      </c>
      <c r="B15" s="115"/>
      <c r="C15" s="48">
        <f>ROUND(+'3. Combined'!B23,0)</f>
        <v>0</v>
      </c>
    </row>
    <row r="16" spans="1:3" x14ac:dyDescent="0.25">
      <c r="A16" s="269" t="s">
        <v>183</v>
      </c>
      <c r="B16" s="269"/>
      <c r="C16" s="49">
        <f>ROUND(+'3. Combined'!B24,0)</f>
        <v>0</v>
      </c>
    </row>
    <row r="17" spans="1:3" x14ac:dyDescent="0.25">
      <c r="A17" s="115" t="s">
        <v>151</v>
      </c>
      <c r="B17" s="115"/>
      <c r="C17" s="48">
        <f>ROUND(SUM(C12:C16),0)</f>
        <v>0</v>
      </c>
    </row>
    <row r="18" spans="1:3" x14ac:dyDescent="0.25">
      <c r="A18" s="269" t="s">
        <v>184</v>
      </c>
      <c r="B18" s="269"/>
      <c r="C18" s="49">
        <f>ROUND(C17,0)</f>
        <v>0</v>
      </c>
    </row>
    <row r="19" spans="1:3" x14ac:dyDescent="0.25">
      <c r="A19" s="115" t="s">
        <v>185</v>
      </c>
      <c r="B19" s="115"/>
      <c r="C19" s="48">
        <f>ROUND(C11-C18,0)</f>
        <v>0</v>
      </c>
    </row>
    <row r="20" spans="1:3" x14ac:dyDescent="0.25">
      <c r="A20" s="269" t="s">
        <v>186</v>
      </c>
      <c r="B20" s="269"/>
      <c r="C20" s="50">
        <f>ROUND(+'3. Combined'!B34,0)</f>
        <v>0</v>
      </c>
    </row>
    <row r="21" spans="1:3" x14ac:dyDescent="0.25">
      <c r="A21" s="115" t="s">
        <v>187</v>
      </c>
      <c r="B21" s="115"/>
      <c r="C21" s="51">
        <f>IF(C20&lt;&gt;0, ROUND(C19/C20, 0), 0)</f>
        <v>0</v>
      </c>
    </row>
    <row r="22" spans="1:3" x14ac:dyDescent="0.25">
      <c r="A22" s="269" t="s">
        <v>188</v>
      </c>
      <c r="B22" s="269"/>
      <c r="C22" s="49">
        <f>ROUND(+'3. Combined'!B39,0)</f>
        <v>0</v>
      </c>
    </row>
    <row r="23" spans="1:3" ht="31.5" x14ac:dyDescent="0.25">
      <c r="A23" s="12" t="s">
        <v>189</v>
      </c>
      <c r="C23" s="52">
        <f>ROUND(C21*C22,0)</f>
        <v>0</v>
      </c>
    </row>
    <row r="24" spans="1:3" x14ac:dyDescent="0.25">
      <c r="C24" s="48"/>
    </row>
    <row r="25" spans="1:3" x14ac:dyDescent="0.25">
      <c r="C25" s="48"/>
    </row>
    <row r="26" spans="1:3" x14ac:dyDescent="0.25">
      <c r="A26" s="58" t="s">
        <v>190</v>
      </c>
      <c r="B26" s="53"/>
      <c r="C26" s="54"/>
    </row>
    <row r="27" spans="1:3" x14ac:dyDescent="0.25">
      <c r="A27" s="59" t="str">
        <f>"For Audit Year Ending: June 30, "&amp;RIGHT('3. Combined'!$A$4:$F$4,4)</f>
        <v>For Audit Year Ending: June 30, 2025</v>
      </c>
      <c r="B27" s="53"/>
      <c r="C27" s="54"/>
    </row>
    <row r="28" spans="1:3" x14ac:dyDescent="0.25">
      <c r="C28" s="48"/>
    </row>
    <row r="29" spans="1:3" x14ac:dyDescent="0.25">
      <c r="A29" s="2" t="s">
        <v>135</v>
      </c>
      <c r="C29" s="44">
        <f>SLowGrade</f>
        <v>0</v>
      </c>
    </row>
    <row r="30" spans="1:3" x14ac:dyDescent="0.25">
      <c r="A30" s="2" t="s">
        <v>136</v>
      </c>
      <c r="C30" s="44">
        <f>SHighGrade</f>
        <v>0</v>
      </c>
    </row>
    <row r="31" spans="1:3" x14ac:dyDescent="0.25">
      <c r="A31" s="2" t="s">
        <v>174</v>
      </c>
      <c r="C31" s="45">
        <f>ROUND(+'3. Combined'!D9,0)</f>
        <v>0</v>
      </c>
    </row>
    <row r="32" spans="1:3" x14ac:dyDescent="0.25">
      <c r="A32" s="270" t="s">
        <v>175</v>
      </c>
      <c r="B32" s="270"/>
      <c r="C32" s="46">
        <f>ROUND(+'3. Combined'!D10,0)</f>
        <v>0</v>
      </c>
    </row>
    <row r="33" spans="1:3" x14ac:dyDescent="0.25">
      <c r="A33" s="115" t="s">
        <v>191</v>
      </c>
      <c r="B33" s="115"/>
      <c r="C33" s="45">
        <f>ROUND(C31+C32,0)</f>
        <v>0</v>
      </c>
    </row>
    <row r="34" spans="1:3" x14ac:dyDescent="0.25">
      <c r="A34" s="269" t="s">
        <v>192</v>
      </c>
      <c r="B34" s="269"/>
      <c r="C34" s="47">
        <f>ROUND(+'3. Combined'!D14,0)</f>
        <v>0</v>
      </c>
    </row>
    <row r="35" spans="1:3" x14ac:dyDescent="0.25">
      <c r="A35" s="115" t="s">
        <v>178</v>
      </c>
      <c r="B35" s="115"/>
      <c r="C35" s="48">
        <f>ROUND(C33-C34,0)</f>
        <v>0</v>
      </c>
    </row>
    <row r="36" spans="1:3" x14ac:dyDescent="0.25">
      <c r="A36" s="269" t="s">
        <v>179</v>
      </c>
      <c r="B36" s="269"/>
      <c r="C36" s="49">
        <f>ROUND(+'3. Combined'!D20,0)</f>
        <v>0</v>
      </c>
    </row>
    <row r="37" spans="1:3" x14ac:dyDescent="0.25">
      <c r="A37" s="115" t="s">
        <v>180</v>
      </c>
      <c r="B37" s="115"/>
      <c r="C37" s="48">
        <f>ROUND(+'3. Combined'!D21,0)</f>
        <v>0</v>
      </c>
    </row>
    <row r="38" spans="1:3" x14ac:dyDescent="0.25">
      <c r="A38" s="269" t="s">
        <v>181</v>
      </c>
      <c r="B38" s="269"/>
      <c r="C38" s="49">
        <f>ROUND(+'3. Combined'!D22,0)</f>
        <v>0</v>
      </c>
    </row>
    <row r="39" spans="1:3" x14ac:dyDescent="0.25">
      <c r="A39" s="115" t="s">
        <v>182</v>
      </c>
      <c r="B39" s="115"/>
      <c r="C39" s="48">
        <f>ROUND(+'3. Combined'!D23,0)</f>
        <v>0</v>
      </c>
    </row>
    <row r="40" spans="1:3" x14ac:dyDescent="0.25">
      <c r="A40" s="269" t="s">
        <v>183</v>
      </c>
      <c r="B40" s="269"/>
      <c r="C40" s="49">
        <f>ROUND(+'3. Combined'!D24,0)</f>
        <v>0</v>
      </c>
    </row>
    <row r="41" spans="1:3" x14ac:dyDescent="0.25">
      <c r="A41" s="115" t="s">
        <v>151</v>
      </c>
      <c r="B41" s="115"/>
      <c r="C41" s="48">
        <f>ROUND(SUM(C36:C40),0)</f>
        <v>0</v>
      </c>
    </row>
    <row r="42" spans="1:3" x14ac:dyDescent="0.25">
      <c r="A42" s="269" t="s">
        <v>184</v>
      </c>
      <c r="B42" s="269"/>
      <c r="C42" s="49">
        <f>ROUND(C41,0)</f>
        <v>0</v>
      </c>
    </row>
    <row r="43" spans="1:3" x14ac:dyDescent="0.25">
      <c r="A43" s="115" t="s">
        <v>185</v>
      </c>
      <c r="B43" s="115"/>
      <c r="C43" s="48">
        <f>ROUND(C35-C42,0)</f>
        <v>0</v>
      </c>
    </row>
    <row r="44" spans="1:3" x14ac:dyDescent="0.25">
      <c r="A44" s="269" t="s">
        <v>186</v>
      </c>
      <c r="B44" s="269"/>
      <c r="C44" s="49">
        <f>ROUND(+'3. Combined'!D34,0)</f>
        <v>0</v>
      </c>
    </row>
    <row r="45" spans="1:3" x14ac:dyDescent="0.25">
      <c r="A45" s="115" t="s">
        <v>187</v>
      </c>
      <c r="B45" s="115"/>
      <c r="C45" s="45">
        <f>IFERROR(ROUND(C43/C44,0),0)</f>
        <v>0</v>
      </c>
    </row>
    <row r="46" spans="1:3" x14ac:dyDescent="0.25">
      <c r="A46" s="269" t="s">
        <v>193</v>
      </c>
      <c r="B46" s="269"/>
      <c r="C46" s="49">
        <f>ROUND(+'3. Combined'!D39,0)</f>
        <v>0</v>
      </c>
    </row>
    <row r="47" spans="1:3" ht="31.5" x14ac:dyDescent="0.25">
      <c r="A47" s="12" t="s">
        <v>194</v>
      </c>
      <c r="C47" s="52">
        <f>ROUND(C45*C46,0)</f>
        <v>0</v>
      </c>
    </row>
  </sheetData>
  <customSheetViews>
    <customSheetView guid="{8F8C4F16-44DF-4C53-84FF-D9AA74D211C6}" showPageBreaks="1">
      <selection activeCell="H34" sqref="H34"/>
      <rowBreaks count="1" manualBreakCount="1">
        <brk id="40" max="16383" man="1"/>
      </rowBreaks>
      <pageMargins left="0" right="0" top="0" bottom="0" header="0" footer="0"/>
      <pageSetup scale="99" orientation="landscape" r:id="rId1"/>
      <headerFooter alignWithMargins="0">
        <oddHeader>&amp;C&amp;"Arial,Bold"&amp;14Excess Costs Calculator for Elementary and Secondary Schools</oddHeader>
        <oddFooter>&amp;R&amp;D</oddFooter>
      </headerFooter>
    </customSheetView>
    <customSheetView guid="{44ABE083-9384-4F95-95BE-7A86B89C1FDA}">
      <selection activeCell="H34" sqref="H34"/>
      <rowBreaks count="1" manualBreakCount="1">
        <brk id="40" max="16383" man="1"/>
      </rowBreaks>
      <pageMargins left="0" right="0" top="0" bottom="0" header="0" footer="0"/>
      <pageSetup scale="99" orientation="landscape" r:id="rId2"/>
      <headerFooter alignWithMargins="0">
        <oddHeader>&amp;C&amp;"Arial,Bold"&amp;14Excess Costs Calculator for Elementary and Secondary Schools</oddHeader>
        <oddFooter>&amp;R&amp;D</oddFooter>
      </headerFooter>
    </customSheetView>
    <customSheetView guid="{9A579F05-BF1E-4C9D-A039-D685FDBFCB18}">
      <selection activeCell="H34" sqref="H34"/>
      <rowBreaks count="1" manualBreakCount="1">
        <brk id="40" max="16383" man="1"/>
      </rowBreaks>
      <pageMargins left="0" right="0" top="0" bottom="0" header="0" footer="0"/>
      <pageSetup scale="99" orientation="landscape" r:id="rId3"/>
      <headerFooter alignWithMargins="0">
        <oddHeader>&amp;C&amp;"Arial,Bold"&amp;14Excess Costs Calculator for Elementary and Secondary Schools</oddHeader>
        <oddFooter>&amp;R&amp;D</oddFooter>
      </headerFooter>
    </customSheetView>
    <customSheetView guid="{C4754C27-6DB6-48D9-9CE4-1B394447BE67}" showRuler="0">
      <selection activeCell="H34" sqref="H34"/>
      <rowBreaks count="1" manualBreakCount="1">
        <brk id="40" max="16383" man="1"/>
      </rowBreaks>
      <pageMargins left="0" right="0" top="0" bottom="0" header="0" footer="0"/>
      <pageSetup scale="99" orientation="landscape" r:id="rId4"/>
      <headerFooter alignWithMargins="0">
        <oddHeader>&amp;C&amp;"Arial,Bold"&amp;14Excess Costs Calculator for Elementary and Secondary Schools</oddHeader>
        <oddFooter>&amp;R&amp;D</oddFooter>
      </headerFooter>
    </customSheetView>
    <customSheetView guid="{1B94F1A8-0574-4D83-8C15-9816A5B78370}">
      <selection activeCell="H34" sqref="H34"/>
      <rowBreaks count="1" manualBreakCount="1">
        <brk id="40" max="16383" man="1"/>
      </rowBreaks>
      <pageMargins left="0" right="0" top="0" bottom="0" header="0" footer="0"/>
      <pageSetup scale="99" orientation="landscape" r:id="rId5"/>
      <headerFooter alignWithMargins="0">
        <oddHeader>&amp;C&amp;"Arial,Bold"&amp;14Excess Costs Calculator for Elementary and Secondary Schools</oddHeader>
        <oddFooter>&amp;R&amp;D</oddFooter>
      </headerFooter>
    </customSheetView>
    <customSheetView guid="{866FBECF-4D85-4C3B-BD30-F66D991C79B0}">
      <rowBreaks count="1" manualBreakCount="1">
        <brk id="40" max="16383" man="1"/>
      </rowBreaks>
      <pageMargins left="0" right="0" top="0" bottom="0" header="0" footer="0"/>
      <pageSetup scale="99" orientation="landscape" r:id="rId6"/>
      <headerFooter alignWithMargins="0">
        <oddHeader>&amp;C&amp;"Arial,Bold"&amp;14Excess Costs Calculator for Elementary and Secondary Schools</oddHeader>
        <oddFooter>&amp;R&amp;D</oddFooter>
      </headerFooter>
    </customSheetView>
  </customSheetViews>
  <phoneticPr fontId="0" type="noConversion"/>
  <pageMargins left="1" right="1" top="1" bottom="1" header="0.5" footer="0.5"/>
  <pageSetup scale="81" fitToHeight="0" orientation="landscape" r:id="rId7"/>
  <headerFooter alignWithMargins="0">
    <oddFooter>&amp;C
&amp;P&amp;R&amp;D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C77"/>
  <sheetViews>
    <sheetView workbookViewId="0">
      <selection sqref="A1:C1"/>
    </sheetView>
  </sheetViews>
  <sheetFormatPr defaultRowHeight="15.75" x14ac:dyDescent="0.25"/>
  <cols>
    <col min="1" max="1" width="12.5703125" style="17" customWidth="1"/>
    <col min="2" max="2" width="69.140625" style="17" customWidth="1"/>
    <col min="3" max="3" width="21.140625" style="17" customWidth="1"/>
    <col min="4" max="16384" width="9.140625" style="17"/>
  </cols>
  <sheetData>
    <row r="1" spans="1:3" ht="23.25" x14ac:dyDescent="0.25">
      <c r="A1" s="285" t="s">
        <v>195</v>
      </c>
      <c r="B1" s="285"/>
      <c r="C1" s="285"/>
    </row>
    <row r="2" spans="1:3" x14ac:dyDescent="0.25">
      <c r="A2" s="16"/>
    </row>
    <row r="3" spans="1:3" ht="15.75" customHeight="1" x14ac:dyDescent="0.25">
      <c r="A3" s="286" t="s">
        <v>196</v>
      </c>
      <c r="B3" s="286"/>
      <c r="C3" s="286"/>
    </row>
    <row r="4" spans="1:3" s="31" customFormat="1" ht="23.25" x14ac:dyDescent="0.25">
      <c r="A4" s="287" t="s">
        <v>197</v>
      </c>
      <c r="B4" s="287"/>
      <c r="C4" s="287"/>
    </row>
    <row r="5" spans="1:3" x14ac:dyDescent="0.25">
      <c r="A5" s="281" t="s">
        <v>198</v>
      </c>
      <c r="B5" s="281"/>
      <c r="C5" s="281"/>
    </row>
    <row r="6" spans="1:3" x14ac:dyDescent="0.25">
      <c r="A6" s="281" t="s">
        <v>199</v>
      </c>
      <c r="B6" s="281"/>
      <c r="C6" s="281"/>
    </row>
    <row r="7" spans="1:3" x14ac:dyDescent="0.25">
      <c r="A7" s="281" t="s">
        <v>200</v>
      </c>
      <c r="B7" s="281"/>
      <c r="C7" s="281"/>
    </row>
    <row r="8" spans="1:3" x14ac:dyDescent="0.25">
      <c r="A8" s="281" t="s">
        <v>201</v>
      </c>
      <c r="B8" s="281"/>
      <c r="C8" s="281"/>
    </row>
    <row r="9" spans="1:3" x14ac:dyDescent="0.25">
      <c r="A9" s="281" t="s">
        <v>202</v>
      </c>
      <c r="B9" s="281"/>
      <c r="C9" s="281"/>
    </row>
    <row r="10" spans="1:3" x14ac:dyDescent="0.25">
      <c r="A10" s="281" t="s">
        <v>203</v>
      </c>
      <c r="B10" s="281"/>
      <c r="C10" s="281"/>
    </row>
    <row r="11" spans="1:3" x14ac:dyDescent="0.25">
      <c r="A11" s="282" t="s">
        <v>204</v>
      </c>
      <c r="B11" s="282"/>
      <c r="C11" s="282"/>
    </row>
    <row r="12" spans="1:3" x14ac:dyDescent="0.25">
      <c r="A12" s="16"/>
    </row>
    <row r="13" spans="1:3" x14ac:dyDescent="0.25">
      <c r="A13" s="282" t="s">
        <v>205</v>
      </c>
      <c r="B13" s="282"/>
      <c r="C13" s="282"/>
    </row>
    <row r="14" spans="1:3" s="31" customFormat="1" ht="23.25" x14ac:dyDescent="0.25">
      <c r="A14" s="283" t="s">
        <v>206</v>
      </c>
      <c r="B14" s="283"/>
      <c r="C14" s="283"/>
    </row>
    <row r="15" spans="1:3" x14ac:dyDescent="0.25">
      <c r="A15" s="281" t="s">
        <v>207</v>
      </c>
      <c r="B15" s="281"/>
      <c r="C15" s="281"/>
    </row>
    <row r="16" spans="1:3" ht="17.25" customHeight="1" x14ac:dyDescent="0.25">
      <c r="A16" s="281" t="s">
        <v>208</v>
      </c>
      <c r="B16" s="281"/>
      <c r="C16" s="281"/>
    </row>
    <row r="17" spans="1:3" ht="33" customHeight="1" x14ac:dyDescent="0.25">
      <c r="A17" s="281" t="s">
        <v>209</v>
      </c>
      <c r="B17" s="281"/>
      <c r="C17" s="281"/>
    </row>
    <row r="18" spans="1:3" ht="18" customHeight="1" x14ac:dyDescent="0.25">
      <c r="A18" s="281" t="s">
        <v>210</v>
      </c>
      <c r="B18" s="281"/>
      <c r="C18" s="281"/>
    </row>
    <row r="19" spans="1:3" ht="17.25" customHeight="1" x14ac:dyDescent="0.25">
      <c r="A19" s="281" t="s">
        <v>211</v>
      </c>
      <c r="B19" s="281"/>
      <c r="C19" s="281"/>
    </row>
    <row r="20" spans="1:3" x14ac:dyDescent="0.25">
      <c r="A20" s="281" t="s">
        <v>212</v>
      </c>
      <c r="B20" s="281"/>
      <c r="C20" s="281"/>
    </row>
    <row r="21" spans="1:3" ht="51" customHeight="1" x14ac:dyDescent="0.25">
      <c r="A21" s="281" t="s">
        <v>213</v>
      </c>
      <c r="B21" s="281"/>
      <c r="C21" s="281"/>
    </row>
    <row r="22" spans="1:3" ht="78.75" customHeight="1" x14ac:dyDescent="0.25">
      <c r="A22" s="281" t="s">
        <v>214</v>
      </c>
      <c r="B22" s="281"/>
      <c r="C22" s="281"/>
    </row>
    <row r="23" spans="1:3" ht="16.5" customHeight="1" x14ac:dyDescent="0.25">
      <c r="A23" s="281" t="s">
        <v>215</v>
      </c>
      <c r="B23" s="281"/>
      <c r="C23" s="281"/>
    </row>
    <row r="24" spans="1:3" ht="30.75" customHeight="1" x14ac:dyDescent="0.25">
      <c r="A24" s="281" t="s">
        <v>216</v>
      </c>
      <c r="B24" s="281"/>
      <c r="C24" s="281"/>
    </row>
    <row r="25" spans="1:3" ht="35.25" customHeight="1" x14ac:dyDescent="0.25">
      <c r="A25" s="281" t="s">
        <v>217</v>
      </c>
      <c r="B25" s="281"/>
      <c r="C25" s="281"/>
    </row>
    <row r="26" spans="1:3" ht="66" customHeight="1" x14ac:dyDescent="0.25">
      <c r="A26" s="281" t="s">
        <v>218</v>
      </c>
      <c r="B26" s="281"/>
      <c r="C26" s="281"/>
    </row>
    <row r="27" spans="1:3" ht="17.25" customHeight="1" x14ac:dyDescent="0.25">
      <c r="A27" s="282" t="s">
        <v>219</v>
      </c>
      <c r="B27" s="282"/>
      <c r="C27" s="282"/>
    </row>
    <row r="28" spans="1:3" x14ac:dyDescent="0.25">
      <c r="A28" s="16"/>
    </row>
    <row r="29" spans="1:3" s="31" customFormat="1" ht="18" customHeight="1" x14ac:dyDescent="0.25">
      <c r="A29" s="283" t="s">
        <v>220</v>
      </c>
      <c r="B29" s="283"/>
      <c r="C29" s="283"/>
    </row>
    <row r="30" spans="1:3" x14ac:dyDescent="0.25">
      <c r="A30" s="284" t="s">
        <v>221</v>
      </c>
      <c r="B30" s="284"/>
      <c r="C30" s="284"/>
    </row>
    <row r="31" spans="1:3" ht="132.75" customHeight="1" x14ac:dyDescent="0.25">
      <c r="A31" s="281" t="s">
        <v>222</v>
      </c>
      <c r="B31" s="281"/>
      <c r="C31" s="281"/>
    </row>
    <row r="32" spans="1:3" x14ac:dyDescent="0.25">
      <c r="A32" s="16"/>
    </row>
    <row r="33" spans="1:3" ht="66.75" customHeight="1" x14ac:dyDescent="0.25">
      <c r="A33" s="281" t="s">
        <v>223</v>
      </c>
      <c r="B33" s="281"/>
      <c r="C33" s="281"/>
    </row>
    <row r="34" spans="1:3" x14ac:dyDescent="0.25">
      <c r="A34" s="16"/>
    </row>
    <row r="35" spans="1:3" ht="46.5" customHeight="1" x14ac:dyDescent="0.25">
      <c r="A35" s="281" t="s">
        <v>224</v>
      </c>
      <c r="B35" s="281"/>
      <c r="C35" s="281"/>
    </row>
    <row r="36" spans="1:3" x14ac:dyDescent="0.25">
      <c r="A36" s="16"/>
    </row>
    <row r="37" spans="1:3" ht="46.5" customHeight="1" x14ac:dyDescent="0.25">
      <c r="A37" s="281" t="s">
        <v>225</v>
      </c>
      <c r="B37" s="281"/>
      <c r="C37" s="281"/>
    </row>
    <row r="38" spans="1:3" x14ac:dyDescent="0.25">
      <c r="A38" s="16"/>
    </row>
    <row r="39" spans="1:3" ht="69" customHeight="1" x14ac:dyDescent="0.25">
      <c r="A39" s="281" t="s">
        <v>226</v>
      </c>
      <c r="B39" s="281"/>
      <c r="C39" s="281"/>
    </row>
    <row r="40" spans="1:3" ht="16.350000000000001" customHeight="1" x14ac:dyDescent="0.25">
      <c r="A40" s="18" t="s">
        <v>227</v>
      </c>
      <c r="B40" s="17" t="s">
        <v>228</v>
      </c>
      <c r="C40" s="32">
        <v>6500000</v>
      </c>
    </row>
    <row r="41" spans="1:3" ht="15.75" customHeight="1" x14ac:dyDescent="0.25">
      <c r="A41" s="18" t="s">
        <v>215</v>
      </c>
      <c r="B41" s="17" t="s">
        <v>229</v>
      </c>
      <c r="C41" s="33">
        <v>600000</v>
      </c>
    </row>
    <row r="42" spans="1:3" ht="16.350000000000001" customHeight="1" x14ac:dyDescent="0.25">
      <c r="A42" s="16"/>
      <c r="B42" s="17" t="s">
        <v>116</v>
      </c>
      <c r="C42" s="33">
        <v>7100000</v>
      </c>
    </row>
    <row r="43" spans="1:3" x14ac:dyDescent="0.25">
      <c r="A43" s="16"/>
    </row>
    <row r="44" spans="1:3" ht="31.5" customHeight="1" x14ac:dyDescent="0.25">
      <c r="A44" s="281" t="s">
        <v>230</v>
      </c>
      <c r="B44" s="281"/>
      <c r="C44" s="281"/>
    </row>
    <row r="45" spans="1:3" ht="15.75" customHeight="1" x14ac:dyDescent="0.25">
      <c r="A45" s="18" t="s">
        <v>227</v>
      </c>
      <c r="B45" s="17" t="s">
        <v>231</v>
      </c>
      <c r="C45" s="32">
        <v>7100000</v>
      </c>
    </row>
    <row r="46" spans="1:3" ht="15.75" customHeight="1" x14ac:dyDescent="0.25">
      <c r="A46" s="18" t="s">
        <v>215</v>
      </c>
      <c r="B46" s="17" t="s">
        <v>232</v>
      </c>
      <c r="C46" s="34">
        <v>-60000</v>
      </c>
    </row>
    <row r="47" spans="1:3" ht="31.5" x14ac:dyDescent="0.25">
      <c r="B47" s="16" t="s">
        <v>233</v>
      </c>
      <c r="C47" s="32">
        <v>7040000</v>
      </c>
    </row>
    <row r="49" spans="1:3" x14ac:dyDescent="0.25">
      <c r="A49" s="280" t="s">
        <v>234</v>
      </c>
      <c r="B49" s="280"/>
      <c r="C49" s="280"/>
    </row>
    <row r="50" spans="1:3" x14ac:dyDescent="0.25">
      <c r="A50" s="280" t="s">
        <v>235</v>
      </c>
      <c r="B50" s="280"/>
      <c r="C50" s="280"/>
    </row>
    <row r="51" spans="1:3" x14ac:dyDescent="0.25">
      <c r="A51" s="280" t="s">
        <v>236</v>
      </c>
      <c r="B51" s="280"/>
      <c r="C51" s="280"/>
    </row>
    <row r="52" spans="1:3" x14ac:dyDescent="0.25">
      <c r="A52" s="280" t="s">
        <v>237</v>
      </c>
      <c r="B52" s="280"/>
      <c r="C52" s="280"/>
    </row>
    <row r="53" spans="1:3" x14ac:dyDescent="0.25">
      <c r="A53" s="280" t="s">
        <v>238</v>
      </c>
      <c r="B53" s="280"/>
      <c r="C53" s="280"/>
    </row>
    <row r="54" spans="1:3" x14ac:dyDescent="0.25">
      <c r="A54" s="280" t="s">
        <v>239</v>
      </c>
      <c r="B54" s="280"/>
      <c r="C54" s="280"/>
    </row>
    <row r="55" spans="1:3" ht="32.25" customHeight="1" x14ac:dyDescent="0.25">
      <c r="A55" s="281" t="s">
        <v>240</v>
      </c>
      <c r="B55" s="281"/>
      <c r="C55" s="281"/>
    </row>
    <row r="57" spans="1:3" x14ac:dyDescent="0.25">
      <c r="A57" s="280" t="s">
        <v>241</v>
      </c>
      <c r="B57" s="280"/>
      <c r="C57" s="280"/>
    </row>
    <row r="58" spans="1:3" x14ac:dyDescent="0.25">
      <c r="A58" s="19" t="s">
        <v>227</v>
      </c>
      <c r="B58" s="20" t="s">
        <v>242</v>
      </c>
      <c r="C58" s="35">
        <v>200000</v>
      </c>
    </row>
    <row r="59" spans="1:3" x14ac:dyDescent="0.25">
      <c r="A59" s="21" t="s">
        <v>215</v>
      </c>
      <c r="B59" s="22" t="s">
        <v>243</v>
      </c>
      <c r="C59" s="36">
        <v>250000</v>
      </c>
    </row>
    <row r="60" spans="1:3" x14ac:dyDescent="0.25">
      <c r="A60" s="23" t="s">
        <v>244</v>
      </c>
      <c r="B60" s="22" t="s">
        <v>245</v>
      </c>
      <c r="C60" s="36">
        <v>50000</v>
      </c>
    </row>
    <row r="61" spans="1:3" x14ac:dyDescent="0.25">
      <c r="A61" s="23" t="s">
        <v>246</v>
      </c>
      <c r="B61" s="22" t="s">
        <v>247</v>
      </c>
      <c r="C61" s="36">
        <v>500000</v>
      </c>
    </row>
    <row r="62" spans="1:3" ht="31.5" x14ac:dyDescent="0.25">
      <c r="A62" s="23" t="s">
        <v>248</v>
      </c>
      <c r="B62" s="24" t="s">
        <v>249</v>
      </c>
      <c r="C62" s="36">
        <v>150000</v>
      </c>
    </row>
    <row r="63" spans="1:3" x14ac:dyDescent="0.25">
      <c r="A63" s="25"/>
      <c r="B63" s="22" t="s">
        <v>62</v>
      </c>
      <c r="C63" s="36">
        <v>1150000</v>
      </c>
    </row>
    <row r="64" spans="1:3" x14ac:dyDescent="0.25">
      <c r="A64" s="21" t="s">
        <v>227</v>
      </c>
      <c r="B64" s="22" t="s">
        <v>250</v>
      </c>
      <c r="C64" s="36">
        <v>7040000</v>
      </c>
    </row>
    <row r="65" spans="1:3" x14ac:dyDescent="0.25">
      <c r="A65" s="21" t="s">
        <v>215</v>
      </c>
      <c r="B65" s="22" t="s">
        <v>251</v>
      </c>
      <c r="C65" s="37">
        <v>-1150000</v>
      </c>
    </row>
    <row r="66" spans="1:3" x14ac:dyDescent="0.25">
      <c r="A66" s="26"/>
      <c r="B66" s="27" t="s">
        <v>62</v>
      </c>
      <c r="C66" s="38">
        <v>5890000</v>
      </c>
    </row>
    <row r="68" spans="1:3" ht="104.25" customHeight="1" x14ac:dyDescent="0.25">
      <c r="A68" s="281" t="s">
        <v>252</v>
      </c>
      <c r="B68" s="281"/>
      <c r="C68" s="281"/>
    </row>
    <row r="69" spans="1:3" ht="15.75" customHeight="1" x14ac:dyDescent="0.25">
      <c r="A69" s="19" t="s">
        <v>227</v>
      </c>
      <c r="B69" s="20" t="s">
        <v>253</v>
      </c>
      <c r="C69" s="35">
        <v>5890000</v>
      </c>
    </row>
    <row r="70" spans="1:3" ht="15.75" customHeight="1" x14ac:dyDescent="0.25">
      <c r="A70" s="21" t="s">
        <v>215</v>
      </c>
      <c r="B70" s="22" t="s">
        <v>254</v>
      </c>
      <c r="C70" s="36">
        <v>800</v>
      </c>
    </row>
    <row r="71" spans="1:3" ht="15.75" customHeight="1" x14ac:dyDescent="0.25">
      <c r="A71" s="28" t="s">
        <v>244</v>
      </c>
      <c r="B71" s="27" t="s">
        <v>255</v>
      </c>
      <c r="C71" s="38">
        <v>7362</v>
      </c>
    </row>
    <row r="73" spans="1:3" ht="81" customHeight="1" x14ac:dyDescent="0.25">
      <c r="A73" s="281" t="s">
        <v>256</v>
      </c>
      <c r="B73" s="281"/>
      <c r="C73" s="281"/>
    </row>
    <row r="74" spans="1:3" ht="15.75" customHeight="1" x14ac:dyDescent="0.25">
      <c r="A74" s="19" t="s">
        <v>227</v>
      </c>
      <c r="B74" s="20" t="s">
        <v>257</v>
      </c>
      <c r="C74" s="39">
        <v>100</v>
      </c>
    </row>
    <row r="75" spans="1:3" ht="15.75" customHeight="1" x14ac:dyDescent="0.25">
      <c r="A75" s="21" t="s">
        <v>215</v>
      </c>
      <c r="B75" s="22" t="s">
        <v>258</v>
      </c>
      <c r="C75" s="40">
        <v>7362</v>
      </c>
    </row>
    <row r="76" spans="1:3" ht="15.75" customHeight="1" x14ac:dyDescent="0.25">
      <c r="A76" s="23" t="s">
        <v>244</v>
      </c>
      <c r="B76" s="22" t="s">
        <v>259</v>
      </c>
      <c r="C76" s="41"/>
    </row>
    <row r="77" spans="1:3" ht="50.25" customHeight="1" x14ac:dyDescent="0.25">
      <c r="A77" s="26"/>
      <c r="B77" s="29" t="s">
        <v>189</v>
      </c>
      <c r="C77" s="38">
        <v>736200</v>
      </c>
    </row>
  </sheetData>
  <mergeCells count="43">
    <mergeCell ref="A7:C7"/>
    <mergeCell ref="A1:C1"/>
    <mergeCell ref="A3:C3"/>
    <mergeCell ref="A4:C4"/>
    <mergeCell ref="A5:C5"/>
    <mergeCell ref="A6:C6"/>
    <mergeCell ref="A21:C21"/>
    <mergeCell ref="A8:C8"/>
    <mergeCell ref="A9:C9"/>
    <mergeCell ref="A10:C10"/>
    <mergeCell ref="A13:C13"/>
    <mergeCell ref="A14:C14"/>
    <mergeCell ref="A15:C15"/>
    <mergeCell ref="A11:C11"/>
    <mergeCell ref="A16:C16"/>
    <mergeCell ref="A17:C17"/>
    <mergeCell ref="A18:C18"/>
    <mergeCell ref="A19:C19"/>
    <mergeCell ref="A20:C20"/>
    <mergeCell ref="A37:C37"/>
    <mergeCell ref="A22:C22"/>
    <mergeCell ref="A23:C23"/>
    <mergeCell ref="A24:C24"/>
    <mergeCell ref="A25:C25"/>
    <mergeCell ref="A26:C26"/>
    <mergeCell ref="A27:C27"/>
    <mergeCell ref="A29:C29"/>
    <mergeCell ref="A30:C30"/>
    <mergeCell ref="A31:C31"/>
    <mergeCell ref="A33:C33"/>
    <mergeCell ref="A35:C35"/>
    <mergeCell ref="A51:C51"/>
    <mergeCell ref="A52:C52"/>
    <mergeCell ref="A53:C53"/>
    <mergeCell ref="A39:C39"/>
    <mergeCell ref="A44:C44"/>
    <mergeCell ref="A49:C49"/>
    <mergeCell ref="A50:C50"/>
    <mergeCell ref="A54:C54"/>
    <mergeCell ref="A55:C55"/>
    <mergeCell ref="A57:C57"/>
    <mergeCell ref="A68:C68"/>
    <mergeCell ref="A73:C73"/>
  </mergeCells>
  <hyperlinks>
    <hyperlink ref="A3" r:id="rId1" xr:uid="{00000000-0004-0000-0500-000000000000}"/>
    <hyperlink ref="A13" r:id="rId2" xr:uid="{00000000-0004-0000-0500-000001000000}"/>
    <hyperlink ref="A30" r:id="rId3" xr:uid="{00000000-0004-0000-0500-000002000000}"/>
    <hyperlink ref="A11" r:id="rId4" xr:uid="{00000000-0004-0000-0500-000003000000}"/>
    <hyperlink ref="A27" r:id="rId5" xr:uid="{00000000-0004-0000-0500-000004000000}"/>
  </hyperlinks>
  <pageMargins left="0.25" right="0.25" top="0.75" bottom="0.75" header="0.3" footer="0.3"/>
  <pageSetup orientation="portrait" horizontalDpi="1200" verticalDpi="1200"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
  <sheetViews>
    <sheetView workbookViewId="0"/>
  </sheetViews>
  <sheetFormatPr defaultRowHeight="23.25" x14ac:dyDescent="0.35"/>
  <cols>
    <col min="1" max="1" width="190.42578125" style="42" customWidth="1"/>
    <col min="2" max="16384" width="9.140625" style="42"/>
  </cols>
  <sheetData>
    <row r="1" spans="1:1" ht="47.25" x14ac:dyDescent="0.35">
      <c r="A1" s="177" t="s">
        <v>260</v>
      </c>
    </row>
  </sheetData>
  <sheetProtection algorithmName="SHA-512" hashValue="t5YHpH6YWfFFeBi5qZKqCJac5/RuSNYojus3dC8ibSxV6SVLkeZSMML5n0ri43HEJdGSzueVrlZzehrxpiMd4Q==" saltValue="/PLsdKhZeZtvDWD1uGAdwQ=="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2:L200"/>
  <sheetViews>
    <sheetView workbookViewId="0"/>
  </sheetViews>
  <sheetFormatPr defaultRowHeight="15" x14ac:dyDescent="0.25"/>
  <cols>
    <col min="2" max="3" width="13.42578125" customWidth="1"/>
    <col min="5" max="6" width="12.85546875" customWidth="1"/>
    <col min="8" max="8" width="30.5703125" bestFit="1" customWidth="1"/>
    <col min="11" max="11" width="16" customWidth="1"/>
    <col min="12" max="12" width="9.7109375" bestFit="1" customWidth="1"/>
  </cols>
  <sheetData>
    <row r="2" spans="2:12" x14ac:dyDescent="0.25">
      <c r="B2" t="s">
        <v>118</v>
      </c>
      <c r="C2" t="s">
        <v>261</v>
      </c>
      <c r="E2" t="s">
        <v>121</v>
      </c>
      <c r="F2" t="s">
        <v>261</v>
      </c>
      <c r="H2" t="s">
        <v>262</v>
      </c>
      <c r="I2" t="s">
        <v>263</v>
      </c>
    </row>
    <row r="3" spans="2:12" x14ac:dyDescent="0.25">
      <c r="B3" t="s">
        <v>160</v>
      </c>
      <c r="C3">
        <v>0.5</v>
      </c>
      <c r="E3" t="s">
        <v>161</v>
      </c>
      <c r="F3">
        <v>6</v>
      </c>
      <c r="H3" t="s">
        <v>2</v>
      </c>
      <c r="K3" t="s">
        <v>264</v>
      </c>
      <c r="L3" t="s">
        <v>265</v>
      </c>
    </row>
    <row r="4" spans="2:12" x14ac:dyDescent="0.25">
      <c r="B4" t="s">
        <v>162</v>
      </c>
      <c r="C4">
        <v>1</v>
      </c>
      <c r="E4" t="s">
        <v>163</v>
      </c>
      <c r="F4">
        <v>7</v>
      </c>
      <c r="H4" t="s">
        <v>266</v>
      </c>
      <c r="I4">
        <v>2063</v>
      </c>
      <c r="K4" t="s">
        <v>267</v>
      </c>
      <c r="L4" t="s">
        <v>268</v>
      </c>
    </row>
    <row r="5" spans="2:12" x14ac:dyDescent="0.25">
      <c r="B5" t="s">
        <v>164</v>
      </c>
      <c r="C5">
        <v>2</v>
      </c>
      <c r="E5" t="s">
        <v>165</v>
      </c>
      <c r="F5">
        <v>8</v>
      </c>
      <c r="H5" t="s">
        <v>269</v>
      </c>
      <c r="I5">
        <v>2113</v>
      </c>
      <c r="K5" t="s">
        <v>270</v>
      </c>
      <c r="L5">
        <v>2837</v>
      </c>
    </row>
    <row r="6" spans="2:12" x14ac:dyDescent="0.25">
      <c r="B6" t="s">
        <v>166</v>
      </c>
      <c r="C6">
        <v>3</v>
      </c>
      <c r="E6" t="s">
        <v>167</v>
      </c>
      <c r="F6">
        <v>9</v>
      </c>
      <c r="H6" t="s">
        <v>271</v>
      </c>
      <c r="I6">
        <v>1899</v>
      </c>
      <c r="K6" t="s">
        <v>272</v>
      </c>
      <c r="L6" s="8">
        <v>46094</v>
      </c>
    </row>
    <row r="7" spans="2:12" x14ac:dyDescent="0.25">
      <c r="B7" t="s">
        <v>168</v>
      </c>
      <c r="C7">
        <v>4</v>
      </c>
      <c r="E7" t="s">
        <v>169</v>
      </c>
      <c r="F7">
        <v>10</v>
      </c>
      <c r="H7" t="s">
        <v>273</v>
      </c>
      <c r="I7">
        <v>2252</v>
      </c>
    </row>
    <row r="8" spans="2:12" x14ac:dyDescent="0.25">
      <c r="B8" t="s">
        <v>170</v>
      </c>
      <c r="C8">
        <v>5</v>
      </c>
      <c r="E8" t="s">
        <v>171</v>
      </c>
      <c r="F8">
        <v>11</v>
      </c>
      <c r="H8" t="s">
        <v>274</v>
      </c>
      <c r="I8">
        <v>2111</v>
      </c>
    </row>
    <row r="9" spans="2:12" x14ac:dyDescent="0.25">
      <c r="B9" t="s">
        <v>161</v>
      </c>
      <c r="C9">
        <v>6</v>
      </c>
      <c r="E9" t="s">
        <v>172</v>
      </c>
      <c r="F9">
        <v>12</v>
      </c>
      <c r="H9" t="s">
        <v>275</v>
      </c>
      <c r="I9">
        <v>2005</v>
      </c>
    </row>
    <row r="10" spans="2:12" x14ac:dyDescent="0.25">
      <c r="B10" t="s">
        <v>163</v>
      </c>
      <c r="C10">
        <v>7</v>
      </c>
      <c r="H10" t="s">
        <v>276</v>
      </c>
      <c r="I10">
        <v>2115</v>
      </c>
    </row>
    <row r="11" spans="2:12" x14ac:dyDescent="0.25">
      <c r="B11" t="s">
        <v>165</v>
      </c>
      <c r="C11">
        <v>8</v>
      </c>
      <c r="H11" t="s">
        <v>277</v>
      </c>
      <c r="I11">
        <v>2041</v>
      </c>
    </row>
    <row r="12" spans="2:12" x14ac:dyDescent="0.25">
      <c r="H12" t="s">
        <v>278</v>
      </c>
      <c r="I12">
        <v>2051</v>
      </c>
    </row>
    <row r="13" spans="2:12" x14ac:dyDescent="0.25">
      <c r="H13" t="s">
        <v>279</v>
      </c>
      <c r="I13">
        <v>1933</v>
      </c>
    </row>
    <row r="14" spans="2:12" x14ac:dyDescent="0.25">
      <c r="H14" t="s">
        <v>280</v>
      </c>
      <c r="I14">
        <v>2208</v>
      </c>
    </row>
    <row r="15" spans="2:12" x14ac:dyDescent="0.25">
      <c r="H15" t="s">
        <v>281</v>
      </c>
      <c r="I15">
        <v>1894</v>
      </c>
    </row>
    <row r="16" spans="2:12" x14ac:dyDescent="0.25">
      <c r="H16" t="s">
        <v>282</v>
      </c>
      <c r="I16">
        <v>1969</v>
      </c>
    </row>
    <row r="17" spans="8:9" x14ac:dyDescent="0.25">
      <c r="H17" t="s">
        <v>283</v>
      </c>
      <c r="I17">
        <v>2240</v>
      </c>
    </row>
    <row r="18" spans="8:9" x14ac:dyDescent="0.25">
      <c r="H18" t="s">
        <v>284</v>
      </c>
      <c r="I18">
        <v>2243</v>
      </c>
    </row>
    <row r="19" spans="8:9" x14ac:dyDescent="0.25">
      <c r="H19" t="s">
        <v>285</v>
      </c>
      <c r="I19">
        <v>1976</v>
      </c>
    </row>
    <row r="20" spans="8:9" x14ac:dyDescent="0.25">
      <c r="H20" t="s">
        <v>286</v>
      </c>
      <c r="I20">
        <v>2088</v>
      </c>
    </row>
    <row r="21" spans="8:9" x14ac:dyDescent="0.25">
      <c r="H21" t="s">
        <v>287</v>
      </c>
      <c r="I21">
        <v>2095</v>
      </c>
    </row>
    <row r="22" spans="8:9" x14ac:dyDescent="0.25">
      <c r="H22" t="s">
        <v>288</v>
      </c>
      <c r="I22">
        <v>2052</v>
      </c>
    </row>
    <row r="23" spans="8:9" x14ac:dyDescent="0.25">
      <c r="H23" t="s">
        <v>289</v>
      </c>
      <c r="I23">
        <v>1974</v>
      </c>
    </row>
    <row r="24" spans="8:9" x14ac:dyDescent="0.25">
      <c r="H24" t="s">
        <v>290</v>
      </c>
      <c r="I24">
        <v>1896</v>
      </c>
    </row>
    <row r="25" spans="8:9" x14ac:dyDescent="0.25">
      <c r="H25" t="s">
        <v>291</v>
      </c>
      <c r="I25">
        <v>2046</v>
      </c>
    </row>
    <row r="26" spans="8:9" x14ac:dyDescent="0.25">
      <c r="H26" t="s">
        <v>292</v>
      </c>
      <c r="I26">
        <v>1995</v>
      </c>
    </row>
    <row r="27" spans="8:9" x14ac:dyDescent="0.25">
      <c r="H27" t="s">
        <v>293</v>
      </c>
      <c r="I27">
        <v>1929</v>
      </c>
    </row>
    <row r="28" spans="8:9" x14ac:dyDescent="0.25">
      <c r="H28" t="s">
        <v>294</v>
      </c>
      <c r="I28">
        <v>2139</v>
      </c>
    </row>
    <row r="29" spans="8:9" x14ac:dyDescent="0.25">
      <c r="H29" t="s">
        <v>295</v>
      </c>
      <c r="I29">
        <v>2185</v>
      </c>
    </row>
    <row r="30" spans="8:9" x14ac:dyDescent="0.25">
      <c r="H30" t="s">
        <v>296</v>
      </c>
      <c r="I30">
        <v>1972</v>
      </c>
    </row>
    <row r="31" spans="8:9" x14ac:dyDescent="0.25">
      <c r="H31" t="s">
        <v>297</v>
      </c>
      <c r="I31">
        <v>2105</v>
      </c>
    </row>
    <row r="32" spans="8:9" x14ac:dyDescent="0.25">
      <c r="H32" t="s">
        <v>298</v>
      </c>
      <c r="I32">
        <v>2042</v>
      </c>
    </row>
    <row r="33" spans="8:9" x14ac:dyDescent="0.25">
      <c r="H33" t="s">
        <v>299</v>
      </c>
      <c r="I33">
        <v>2191</v>
      </c>
    </row>
    <row r="34" spans="8:9" x14ac:dyDescent="0.25">
      <c r="H34" t="s">
        <v>300</v>
      </c>
      <c r="I34">
        <v>1945</v>
      </c>
    </row>
    <row r="35" spans="8:9" x14ac:dyDescent="0.25">
      <c r="H35" t="s">
        <v>301</v>
      </c>
      <c r="I35">
        <v>1927</v>
      </c>
    </row>
    <row r="36" spans="8:9" x14ac:dyDescent="0.25">
      <c r="H36" t="s">
        <v>302</v>
      </c>
      <c r="I36">
        <v>2006</v>
      </c>
    </row>
    <row r="37" spans="8:9" x14ac:dyDescent="0.25">
      <c r="H37" t="s">
        <v>303</v>
      </c>
      <c r="I37">
        <v>1965</v>
      </c>
    </row>
    <row r="38" spans="8:9" x14ac:dyDescent="0.25">
      <c r="H38" t="s">
        <v>304</v>
      </c>
      <c r="I38">
        <v>1964</v>
      </c>
    </row>
    <row r="39" spans="8:9" x14ac:dyDescent="0.25">
      <c r="H39" t="s">
        <v>305</v>
      </c>
      <c r="I39">
        <v>2186</v>
      </c>
    </row>
    <row r="40" spans="8:9" x14ac:dyDescent="0.25">
      <c r="H40" t="s">
        <v>306</v>
      </c>
      <c r="I40">
        <v>1901</v>
      </c>
    </row>
    <row r="41" spans="8:9" x14ac:dyDescent="0.25">
      <c r="H41" t="s">
        <v>307</v>
      </c>
      <c r="I41">
        <v>2216</v>
      </c>
    </row>
    <row r="42" spans="8:9" x14ac:dyDescent="0.25">
      <c r="H42" t="s">
        <v>308</v>
      </c>
      <c r="I42">
        <v>2086</v>
      </c>
    </row>
    <row r="43" spans="8:9" x14ac:dyDescent="0.25">
      <c r="H43" t="s">
        <v>309</v>
      </c>
      <c r="I43">
        <v>1970</v>
      </c>
    </row>
    <row r="44" spans="8:9" x14ac:dyDescent="0.25">
      <c r="H44" t="s">
        <v>310</v>
      </c>
      <c r="I44">
        <v>2089</v>
      </c>
    </row>
    <row r="45" spans="8:9" x14ac:dyDescent="0.25">
      <c r="H45" t="s">
        <v>311</v>
      </c>
      <c r="I45">
        <v>2050</v>
      </c>
    </row>
    <row r="46" spans="8:9" x14ac:dyDescent="0.25">
      <c r="H46" t="s">
        <v>312</v>
      </c>
      <c r="I46">
        <v>2190</v>
      </c>
    </row>
    <row r="47" spans="8:9" x14ac:dyDescent="0.25">
      <c r="H47" t="s">
        <v>313</v>
      </c>
      <c r="I47">
        <v>2187</v>
      </c>
    </row>
    <row r="48" spans="8:9" x14ac:dyDescent="0.25">
      <c r="H48" t="s">
        <v>314</v>
      </c>
      <c r="I48">
        <v>2253</v>
      </c>
    </row>
    <row r="49" spans="8:9" x14ac:dyDescent="0.25">
      <c r="H49" t="s">
        <v>315</v>
      </c>
      <c r="I49">
        <v>2011</v>
      </c>
    </row>
    <row r="50" spans="8:9" x14ac:dyDescent="0.25">
      <c r="H50" t="s">
        <v>316</v>
      </c>
      <c r="I50">
        <v>2017</v>
      </c>
    </row>
    <row r="51" spans="8:9" x14ac:dyDescent="0.25">
      <c r="H51" t="s">
        <v>317</v>
      </c>
      <c r="I51">
        <v>2021</v>
      </c>
    </row>
    <row r="52" spans="8:9" x14ac:dyDescent="0.25">
      <c r="H52" t="s">
        <v>318</v>
      </c>
      <c r="I52">
        <v>1993</v>
      </c>
    </row>
    <row r="53" spans="8:9" x14ac:dyDescent="0.25">
      <c r="H53" t="s">
        <v>319</v>
      </c>
      <c r="I53">
        <v>1991</v>
      </c>
    </row>
    <row r="54" spans="8:9" x14ac:dyDescent="0.25">
      <c r="H54" t="s">
        <v>320</v>
      </c>
      <c r="I54">
        <v>2019</v>
      </c>
    </row>
    <row r="55" spans="8:9" x14ac:dyDescent="0.25">
      <c r="H55" t="s">
        <v>321</v>
      </c>
      <c r="I55">
        <v>2229</v>
      </c>
    </row>
    <row r="56" spans="8:9" x14ac:dyDescent="0.25">
      <c r="H56" t="s">
        <v>322</v>
      </c>
      <c r="I56">
        <v>2043</v>
      </c>
    </row>
    <row r="57" spans="8:9" x14ac:dyDescent="0.25">
      <c r="H57" t="s">
        <v>323</v>
      </c>
      <c r="I57">
        <v>2203</v>
      </c>
    </row>
    <row r="58" spans="8:9" x14ac:dyDescent="0.25">
      <c r="H58" t="s">
        <v>324</v>
      </c>
      <c r="I58">
        <v>2217</v>
      </c>
    </row>
    <row r="59" spans="8:9" x14ac:dyDescent="0.25">
      <c r="H59" t="s">
        <v>325</v>
      </c>
      <c r="I59">
        <v>1998</v>
      </c>
    </row>
    <row r="60" spans="8:9" x14ac:dyDescent="0.25">
      <c r="H60" t="s">
        <v>326</v>
      </c>
      <c r="I60">
        <v>2221</v>
      </c>
    </row>
    <row r="61" spans="8:9" x14ac:dyDescent="0.25">
      <c r="H61" t="s">
        <v>327</v>
      </c>
      <c r="I61">
        <v>1930</v>
      </c>
    </row>
    <row r="62" spans="8:9" x14ac:dyDescent="0.25">
      <c r="H62" t="s">
        <v>328</v>
      </c>
      <c r="I62">
        <v>2082</v>
      </c>
    </row>
    <row r="63" spans="8:9" x14ac:dyDescent="0.25">
      <c r="H63" t="s">
        <v>329</v>
      </c>
      <c r="I63">
        <v>2193</v>
      </c>
    </row>
    <row r="64" spans="8:9" x14ac:dyDescent="0.25">
      <c r="H64" t="s">
        <v>330</v>
      </c>
      <c r="I64">
        <v>2084</v>
      </c>
    </row>
    <row r="65" spans="8:9" x14ac:dyDescent="0.25">
      <c r="H65" t="s">
        <v>331</v>
      </c>
      <c r="I65">
        <v>2241</v>
      </c>
    </row>
    <row r="66" spans="8:9" x14ac:dyDescent="0.25">
      <c r="H66" t="s">
        <v>332</v>
      </c>
      <c r="I66">
        <v>2248</v>
      </c>
    </row>
    <row r="67" spans="8:9" x14ac:dyDescent="0.25">
      <c r="H67" t="s">
        <v>333</v>
      </c>
      <c r="I67">
        <v>2020</v>
      </c>
    </row>
    <row r="68" spans="8:9" x14ac:dyDescent="0.25">
      <c r="H68" t="s">
        <v>334</v>
      </c>
      <c r="I68">
        <v>2245</v>
      </c>
    </row>
    <row r="69" spans="8:9" x14ac:dyDescent="0.25">
      <c r="H69" t="s">
        <v>335</v>
      </c>
      <c r="I69">
        <v>2137</v>
      </c>
    </row>
    <row r="70" spans="8:9" x14ac:dyDescent="0.25">
      <c r="H70" t="s">
        <v>336</v>
      </c>
      <c r="I70">
        <v>1931</v>
      </c>
    </row>
    <row r="71" spans="8:9" x14ac:dyDescent="0.25">
      <c r="H71" t="s">
        <v>337</v>
      </c>
      <c r="I71">
        <v>2000</v>
      </c>
    </row>
    <row r="72" spans="8:9" x14ac:dyDescent="0.25">
      <c r="H72" t="s">
        <v>338</v>
      </c>
      <c r="I72">
        <v>1992</v>
      </c>
    </row>
    <row r="73" spans="8:9" x14ac:dyDescent="0.25">
      <c r="H73" t="s">
        <v>339</v>
      </c>
      <c r="I73">
        <v>2054</v>
      </c>
    </row>
    <row r="74" spans="8:9" x14ac:dyDescent="0.25">
      <c r="H74" t="s">
        <v>340</v>
      </c>
      <c r="I74">
        <v>2100</v>
      </c>
    </row>
    <row r="75" spans="8:9" x14ac:dyDescent="0.25">
      <c r="H75" t="s">
        <v>341</v>
      </c>
      <c r="I75">
        <v>2183</v>
      </c>
    </row>
    <row r="76" spans="8:9" x14ac:dyDescent="0.25">
      <c r="H76" t="s">
        <v>342</v>
      </c>
      <c r="I76">
        <v>2014</v>
      </c>
    </row>
    <row r="77" spans="8:9" x14ac:dyDescent="0.25">
      <c r="H77" t="s">
        <v>343</v>
      </c>
      <c r="I77">
        <v>2015</v>
      </c>
    </row>
    <row r="78" spans="8:9" x14ac:dyDescent="0.25">
      <c r="H78" t="s">
        <v>344</v>
      </c>
      <c r="I78">
        <v>2023</v>
      </c>
    </row>
    <row r="79" spans="8:9" x14ac:dyDescent="0.25">
      <c r="H79" t="s">
        <v>345</v>
      </c>
      <c r="I79">
        <v>2114</v>
      </c>
    </row>
    <row r="80" spans="8:9" x14ac:dyDescent="0.25">
      <c r="H80" t="s">
        <v>346</v>
      </c>
      <c r="I80">
        <v>2099</v>
      </c>
    </row>
    <row r="81" spans="8:9" x14ac:dyDescent="0.25">
      <c r="H81" t="s">
        <v>347</v>
      </c>
      <c r="I81">
        <v>2201</v>
      </c>
    </row>
    <row r="82" spans="8:9" x14ac:dyDescent="0.25">
      <c r="H82" t="s">
        <v>348</v>
      </c>
      <c r="I82">
        <v>2206</v>
      </c>
    </row>
    <row r="83" spans="8:9" x14ac:dyDescent="0.25">
      <c r="H83" t="s">
        <v>349</v>
      </c>
      <c r="I83">
        <v>2239</v>
      </c>
    </row>
    <row r="84" spans="8:9" x14ac:dyDescent="0.25">
      <c r="H84" t="s">
        <v>350</v>
      </c>
      <c r="I84">
        <v>2024</v>
      </c>
    </row>
    <row r="85" spans="8:9" x14ac:dyDescent="0.25">
      <c r="H85" t="s">
        <v>351</v>
      </c>
      <c r="I85">
        <v>1895</v>
      </c>
    </row>
    <row r="86" spans="8:9" x14ac:dyDescent="0.25">
      <c r="H86" t="s">
        <v>352</v>
      </c>
      <c r="I86">
        <v>2215</v>
      </c>
    </row>
    <row r="87" spans="8:9" x14ac:dyDescent="0.25">
      <c r="H87" t="s">
        <v>353</v>
      </c>
      <c r="I87">
        <v>3997</v>
      </c>
    </row>
    <row r="88" spans="8:9" x14ac:dyDescent="0.25">
      <c r="H88" t="s">
        <v>354</v>
      </c>
      <c r="I88">
        <v>2053</v>
      </c>
    </row>
    <row r="89" spans="8:9" x14ac:dyDescent="0.25">
      <c r="H89" t="s">
        <v>355</v>
      </c>
      <c r="I89">
        <v>2140</v>
      </c>
    </row>
    <row r="90" spans="8:9" x14ac:dyDescent="0.25">
      <c r="H90" t="s">
        <v>356</v>
      </c>
      <c r="I90">
        <v>1934</v>
      </c>
    </row>
    <row r="91" spans="8:9" x14ac:dyDescent="0.25">
      <c r="H91" t="s">
        <v>357</v>
      </c>
      <c r="I91">
        <v>2008</v>
      </c>
    </row>
    <row r="92" spans="8:9" x14ac:dyDescent="0.25">
      <c r="H92" t="s">
        <v>358</v>
      </c>
      <c r="I92">
        <v>2107</v>
      </c>
    </row>
    <row r="93" spans="8:9" x14ac:dyDescent="0.25">
      <c r="H93" t="s">
        <v>359</v>
      </c>
      <c r="I93">
        <v>2219</v>
      </c>
    </row>
    <row r="94" spans="8:9" x14ac:dyDescent="0.25">
      <c r="H94" t="s">
        <v>360</v>
      </c>
      <c r="I94">
        <v>2091</v>
      </c>
    </row>
    <row r="95" spans="8:9" x14ac:dyDescent="0.25">
      <c r="H95" t="s">
        <v>361</v>
      </c>
      <c r="I95">
        <v>2109</v>
      </c>
    </row>
    <row r="96" spans="8:9" x14ac:dyDescent="0.25">
      <c r="H96" t="s">
        <v>362</v>
      </c>
      <c r="I96">
        <v>2057</v>
      </c>
    </row>
    <row r="97" spans="8:9" x14ac:dyDescent="0.25">
      <c r="H97" t="s">
        <v>363</v>
      </c>
      <c r="I97">
        <v>2056</v>
      </c>
    </row>
    <row r="98" spans="8:9" x14ac:dyDescent="0.25">
      <c r="H98" t="s">
        <v>364</v>
      </c>
      <c r="I98">
        <v>2262</v>
      </c>
    </row>
    <row r="99" spans="8:9" x14ac:dyDescent="0.25">
      <c r="H99" t="s">
        <v>365</v>
      </c>
      <c r="I99">
        <v>2212</v>
      </c>
    </row>
    <row r="100" spans="8:9" x14ac:dyDescent="0.25">
      <c r="H100" t="s">
        <v>366</v>
      </c>
      <c r="I100">
        <v>2059</v>
      </c>
    </row>
    <row r="101" spans="8:9" x14ac:dyDescent="0.25">
      <c r="H101" t="s">
        <v>367</v>
      </c>
      <c r="I101">
        <v>1923</v>
      </c>
    </row>
    <row r="102" spans="8:9" x14ac:dyDescent="0.25">
      <c r="H102" t="s">
        <v>368</v>
      </c>
      <c r="I102">
        <v>2101</v>
      </c>
    </row>
    <row r="103" spans="8:9" x14ac:dyDescent="0.25">
      <c r="H103" t="s">
        <v>369</v>
      </c>
      <c r="I103">
        <v>2097</v>
      </c>
    </row>
    <row r="104" spans="8:9" x14ac:dyDescent="0.25">
      <c r="H104" t="s">
        <v>370</v>
      </c>
      <c r="I104">
        <v>2012</v>
      </c>
    </row>
    <row r="105" spans="8:9" x14ac:dyDescent="0.25">
      <c r="H105" t="s">
        <v>371</v>
      </c>
      <c r="I105">
        <v>2092</v>
      </c>
    </row>
    <row r="106" spans="8:9" x14ac:dyDescent="0.25">
      <c r="H106" t="s">
        <v>372</v>
      </c>
      <c r="I106">
        <v>2112</v>
      </c>
    </row>
    <row r="107" spans="8:9" x14ac:dyDescent="0.25">
      <c r="H107" t="s">
        <v>373</v>
      </c>
      <c r="I107">
        <v>2085</v>
      </c>
    </row>
    <row r="108" spans="8:9" x14ac:dyDescent="0.25">
      <c r="H108" t="s">
        <v>374</v>
      </c>
      <c r="I108">
        <v>2094</v>
      </c>
    </row>
    <row r="109" spans="8:9" x14ac:dyDescent="0.25">
      <c r="H109" t="s">
        <v>375</v>
      </c>
      <c r="I109">
        <v>2090</v>
      </c>
    </row>
    <row r="110" spans="8:9" x14ac:dyDescent="0.25">
      <c r="H110" t="s">
        <v>376</v>
      </c>
      <c r="I110">
        <v>2256</v>
      </c>
    </row>
    <row r="111" spans="8:9" x14ac:dyDescent="0.25">
      <c r="H111" t="s">
        <v>377</v>
      </c>
      <c r="I111">
        <v>2048</v>
      </c>
    </row>
    <row r="112" spans="8:9" x14ac:dyDescent="0.25">
      <c r="H112" t="s">
        <v>378</v>
      </c>
      <c r="I112">
        <v>2205</v>
      </c>
    </row>
    <row r="113" spans="8:9" x14ac:dyDescent="0.25">
      <c r="H113" t="s">
        <v>379</v>
      </c>
      <c r="I113">
        <v>2249</v>
      </c>
    </row>
    <row r="114" spans="8:9" x14ac:dyDescent="0.25">
      <c r="H114" t="s">
        <v>380</v>
      </c>
      <c r="I114">
        <v>1925</v>
      </c>
    </row>
    <row r="115" spans="8:9" x14ac:dyDescent="0.25">
      <c r="H115" t="s">
        <v>381</v>
      </c>
      <c r="I115">
        <v>1898</v>
      </c>
    </row>
    <row r="116" spans="8:9" x14ac:dyDescent="0.25">
      <c r="H116" t="s">
        <v>382</v>
      </c>
      <c r="I116">
        <v>2010</v>
      </c>
    </row>
    <row r="117" spans="8:9" x14ac:dyDescent="0.25">
      <c r="H117" t="s">
        <v>383</v>
      </c>
      <c r="I117">
        <v>2147</v>
      </c>
    </row>
    <row r="118" spans="8:9" x14ac:dyDescent="0.25">
      <c r="H118" t="s">
        <v>384</v>
      </c>
      <c r="I118">
        <v>2145</v>
      </c>
    </row>
    <row r="119" spans="8:9" x14ac:dyDescent="0.25">
      <c r="H119" t="s">
        <v>385</v>
      </c>
      <c r="I119">
        <v>1968</v>
      </c>
    </row>
    <row r="120" spans="8:9" x14ac:dyDescent="0.25">
      <c r="H120" t="s">
        <v>386</v>
      </c>
      <c r="I120">
        <v>2198</v>
      </c>
    </row>
    <row r="121" spans="8:9" x14ac:dyDescent="0.25">
      <c r="H121" t="s">
        <v>387</v>
      </c>
      <c r="I121">
        <v>2199</v>
      </c>
    </row>
    <row r="122" spans="8:9" x14ac:dyDescent="0.25">
      <c r="H122" t="s">
        <v>388</v>
      </c>
      <c r="I122">
        <v>2254</v>
      </c>
    </row>
    <row r="123" spans="8:9" x14ac:dyDescent="0.25">
      <c r="H123" t="s">
        <v>389</v>
      </c>
      <c r="I123">
        <v>1966</v>
      </c>
    </row>
    <row r="124" spans="8:9" x14ac:dyDescent="0.25">
      <c r="H124" t="s">
        <v>390</v>
      </c>
      <c r="I124">
        <v>1924</v>
      </c>
    </row>
    <row r="125" spans="8:9" x14ac:dyDescent="0.25">
      <c r="H125" t="s">
        <v>391</v>
      </c>
      <c r="I125">
        <v>1996</v>
      </c>
    </row>
    <row r="126" spans="8:9" x14ac:dyDescent="0.25">
      <c r="H126" t="s">
        <v>392</v>
      </c>
      <c r="I126">
        <v>2061</v>
      </c>
    </row>
    <row r="127" spans="8:9" x14ac:dyDescent="0.25">
      <c r="H127" t="s">
        <v>393</v>
      </c>
      <c r="I127">
        <v>2141</v>
      </c>
    </row>
    <row r="128" spans="8:9" x14ac:dyDescent="0.25">
      <c r="H128" t="s">
        <v>394</v>
      </c>
      <c r="I128">
        <v>2214</v>
      </c>
    </row>
    <row r="129" spans="8:9" x14ac:dyDescent="0.25">
      <c r="H129" t="s">
        <v>395</v>
      </c>
      <c r="I129">
        <v>2143</v>
      </c>
    </row>
    <row r="130" spans="8:9" x14ac:dyDescent="0.25">
      <c r="H130" t="s">
        <v>396</v>
      </c>
      <c r="I130">
        <v>4131</v>
      </c>
    </row>
    <row r="131" spans="8:9" x14ac:dyDescent="0.25">
      <c r="H131" t="s">
        <v>397</v>
      </c>
      <c r="I131">
        <v>2110</v>
      </c>
    </row>
    <row r="132" spans="8:9" x14ac:dyDescent="0.25">
      <c r="H132" t="s">
        <v>398</v>
      </c>
      <c r="I132">
        <v>1990</v>
      </c>
    </row>
    <row r="133" spans="8:9" x14ac:dyDescent="0.25">
      <c r="H133" t="s">
        <v>399</v>
      </c>
      <c r="I133">
        <v>2093</v>
      </c>
    </row>
    <row r="134" spans="8:9" x14ac:dyDescent="0.25">
      <c r="H134" t="s">
        <v>400</v>
      </c>
      <c r="I134">
        <v>2108</v>
      </c>
    </row>
    <row r="135" spans="8:9" x14ac:dyDescent="0.25">
      <c r="H135" t="s">
        <v>401</v>
      </c>
      <c r="I135">
        <v>1928</v>
      </c>
    </row>
    <row r="136" spans="8:9" x14ac:dyDescent="0.25">
      <c r="H136" t="s">
        <v>402</v>
      </c>
      <c r="I136">
        <v>1926</v>
      </c>
    </row>
    <row r="137" spans="8:9" x14ac:dyDescent="0.25">
      <c r="H137" t="s">
        <v>403</v>
      </c>
      <c r="I137">
        <v>2060</v>
      </c>
    </row>
    <row r="138" spans="8:9" x14ac:dyDescent="0.25">
      <c r="H138" t="s">
        <v>404</v>
      </c>
      <c r="I138">
        <v>2181</v>
      </c>
    </row>
    <row r="139" spans="8:9" x14ac:dyDescent="0.25">
      <c r="H139" t="s">
        <v>405</v>
      </c>
      <c r="I139">
        <v>2207</v>
      </c>
    </row>
    <row r="140" spans="8:9" x14ac:dyDescent="0.25">
      <c r="H140" t="s">
        <v>406</v>
      </c>
      <c r="I140">
        <v>2192</v>
      </c>
    </row>
    <row r="141" spans="8:9" x14ac:dyDescent="0.25">
      <c r="H141" t="s">
        <v>407</v>
      </c>
      <c r="I141">
        <v>1900</v>
      </c>
    </row>
    <row r="142" spans="8:9" x14ac:dyDescent="0.25">
      <c r="H142" t="s">
        <v>408</v>
      </c>
      <c r="I142">
        <v>2039</v>
      </c>
    </row>
    <row r="143" spans="8:9" x14ac:dyDescent="0.25">
      <c r="H143" t="s">
        <v>409</v>
      </c>
      <c r="I143">
        <v>2202</v>
      </c>
    </row>
    <row r="144" spans="8:9" x14ac:dyDescent="0.25">
      <c r="H144" t="s">
        <v>410</v>
      </c>
      <c r="I144">
        <v>2016</v>
      </c>
    </row>
    <row r="145" spans="8:9" x14ac:dyDescent="0.25">
      <c r="H145" t="s">
        <v>411</v>
      </c>
      <c r="I145">
        <v>1897</v>
      </c>
    </row>
    <row r="146" spans="8:9" x14ac:dyDescent="0.25">
      <c r="H146" t="s">
        <v>412</v>
      </c>
      <c r="I146">
        <v>2047</v>
      </c>
    </row>
    <row r="147" spans="8:9" x14ac:dyDescent="0.25">
      <c r="H147" t="s">
        <v>413</v>
      </c>
      <c r="I147">
        <v>2081</v>
      </c>
    </row>
    <row r="148" spans="8:9" x14ac:dyDescent="0.25">
      <c r="H148" t="s">
        <v>414</v>
      </c>
      <c r="I148">
        <v>2062</v>
      </c>
    </row>
    <row r="149" spans="8:9" x14ac:dyDescent="0.25">
      <c r="H149" t="s">
        <v>415</v>
      </c>
      <c r="I149">
        <v>1973</v>
      </c>
    </row>
    <row r="150" spans="8:9" x14ac:dyDescent="0.25">
      <c r="H150" t="s">
        <v>416</v>
      </c>
      <c r="I150">
        <v>2180</v>
      </c>
    </row>
    <row r="151" spans="8:9" x14ac:dyDescent="0.25">
      <c r="H151" t="s">
        <v>417</v>
      </c>
      <c r="I151">
        <v>1967</v>
      </c>
    </row>
    <row r="152" spans="8:9" x14ac:dyDescent="0.25">
      <c r="H152" t="s">
        <v>418</v>
      </c>
      <c r="I152">
        <v>2009</v>
      </c>
    </row>
    <row r="153" spans="8:9" x14ac:dyDescent="0.25">
      <c r="H153" t="s">
        <v>419</v>
      </c>
      <c r="I153">
        <v>2045</v>
      </c>
    </row>
    <row r="154" spans="8:9" x14ac:dyDescent="0.25">
      <c r="H154" t="s">
        <v>420</v>
      </c>
      <c r="I154">
        <v>1946</v>
      </c>
    </row>
    <row r="155" spans="8:9" x14ac:dyDescent="0.25">
      <c r="H155" t="s">
        <v>421</v>
      </c>
      <c r="I155">
        <v>1977</v>
      </c>
    </row>
    <row r="156" spans="8:9" x14ac:dyDescent="0.25">
      <c r="H156" t="s">
        <v>422</v>
      </c>
      <c r="I156">
        <v>2001</v>
      </c>
    </row>
    <row r="157" spans="8:9" x14ac:dyDescent="0.25">
      <c r="H157" t="s">
        <v>423</v>
      </c>
      <c r="I157">
        <v>2182</v>
      </c>
    </row>
    <row r="158" spans="8:9" x14ac:dyDescent="0.25">
      <c r="H158" t="s">
        <v>424</v>
      </c>
      <c r="I158">
        <v>1999</v>
      </c>
    </row>
    <row r="159" spans="8:9" x14ac:dyDescent="0.25">
      <c r="H159" t="s">
        <v>425</v>
      </c>
      <c r="I159">
        <v>2188</v>
      </c>
    </row>
    <row r="160" spans="8:9" x14ac:dyDescent="0.25">
      <c r="H160" t="s">
        <v>426</v>
      </c>
      <c r="I160">
        <v>2044</v>
      </c>
    </row>
    <row r="161" spans="8:9" x14ac:dyDescent="0.25">
      <c r="H161" t="s">
        <v>427</v>
      </c>
      <c r="I161">
        <v>2142</v>
      </c>
    </row>
    <row r="162" spans="8:9" x14ac:dyDescent="0.25">
      <c r="H162" t="s">
        <v>428</v>
      </c>
      <c r="I162">
        <v>2104</v>
      </c>
    </row>
    <row r="163" spans="8:9" x14ac:dyDescent="0.25">
      <c r="H163" t="s">
        <v>429</v>
      </c>
      <c r="I163">
        <v>1944</v>
      </c>
    </row>
    <row r="164" spans="8:9" x14ac:dyDescent="0.25">
      <c r="H164" t="s">
        <v>430</v>
      </c>
      <c r="I164">
        <v>2103</v>
      </c>
    </row>
    <row r="165" spans="8:9" x14ac:dyDescent="0.25">
      <c r="H165" t="s">
        <v>431</v>
      </c>
      <c r="I165">
        <v>1935</v>
      </c>
    </row>
    <row r="166" spans="8:9" x14ac:dyDescent="0.25">
      <c r="H166" t="s">
        <v>432</v>
      </c>
      <c r="I166">
        <v>2257</v>
      </c>
    </row>
    <row r="167" spans="8:9" x14ac:dyDescent="0.25">
      <c r="H167" t="s">
        <v>433</v>
      </c>
      <c r="I167">
        <v>2195</v>
      </c>
    </row>
    <row r="168" spans="8:9" x14ac:dyDescent="0.25">
      <c r="H168" t="s">
        <v>434</v>
      </c>
      <c r="I168">
        <v>2244</v>
      </c>
    </row>
    <row r="169" spans="8:9" x14ac:dyDescent="0.25">
      <c r="H169" t="s">
        <v>435</v>
      </c>
      <c r="I169">
        <v>2138</v>
      </c>
    </row>
    <row r="170" spans="8:9" x14ac:dyDescent="0.25">
      <c r="H170" t="s">
        <v>436</v>
      </c>
      <c r="I170">
        <v>1978</v>
      </c>
    </row>
    <row r="171" spans="8:9" x14ac:dyDescent="0.25">
      <c r="H171" t="s">
        <v>437</v>
      </c>
      <c r="I171">
        <v>2096</v>
      </c>
    </row>
    <row r="172" spans="8:9" x14ac:dyDescent="0.25">
      <c r="H172" t="s">
        <v>438</v>
      </c>
      <c r="I172">
        <v>2022</v>
      </c>
    </row>
    <row r="173" spans="8:9" x14ac:dyDescent="0.25">
      <c r="H173" t="s">
        <v>439</v>
      </c>
      <c r="I173">
        <v>2087</v>
      </c>
    </row>
    <row r="174" spans="8:9" x14ac:dyDescent="0.25">
      <c r="H174" t="s">
        <v>440</v>
      </c>
      <c r="I174">
        <v>1994</v>
      </c>
    </row>
    <row r="175" spans="8:9" x14ac:dyDescent="0.25">
      <c r="H175" t="s">
        <v>441</v>
      </c>
      <c r="I175">
        <v>2225</v>
      </c>
    </row>
    <row r="176" spans="8:9" x14ac:dyDescent="0.25">
      <c r="H176" t="s">
        <v>442</v>
      </c>
      <c r="I176">
        <v>2247</v>
      </c>
    </row>
    <row r="177" spans="8:9" x14ac:dyDescent="0.25">
      <c r="H177" t="s">
        <v>443</v>
      </c>
      <c r="I177">
        <v>2083</v>
      </c>
    </row>
    <row r="178" spans="8:9" x14ac:dyDescent="0.25">
      <c r="H178" t="s">
        <v>444</v>
      </c>
      <c r="I178">
        <v>1948</v>
      </c>
    </row>
    <row r="179" spans="8:9" x14ac:dyDescent="0.25">
      <c r="H179" t="s">
        <v>445</v>
      </c>
      <c r="I179">
        <v>2144</v>
      </c>
    </row>
    <row r="180" spans="8:9" x14ac:dyDescent="0.25">
      <c r="H180" t="s">
        <v>446</v>
      </c>
      <c r="I180">
        <v>2209</v>
      </c>
    </row>
    <row r="181" spans="8:9" x14ac:dyDescent="0.25">
      <c r="H181" t="s">
        <v>447</v>
      </c>
      <c r="I181">
        <v>2018</v>
      </c>
    </row>
    <row r="182" spans="8:9" x14ac:dyDescent="0.25">
      <c r="H182" t="s">
        <v>448</v>
      </c>
      <c r="I182">
        <v>2003</v>
      </c>
    </row>
    <row r="183" spans="8:9" x14ac:dyDescent="0.25">
      <c r="H183" t="s">
        <v>449</v>
      </c>
      <c r="I183">
        <v>2102</v>
      </c>
    </row>
    <row r="184" spans="8:9" x14ac:dyDescent="0.25">
      <c r="H184" t="s">
        <v>450</v>
      </c>
      <c r="I184">
        <v>2055</v>
      </c>
    </row>
    <row r="185" spans="8:9" x14ac:dyDescent="0.25">
      <c r="H185" t="s">
        <v>451</v>
      </c>
      <c r="I185">
        <v>2242</v>
      </c>
    </row>
    <row r="186" spans="8:9" x14ac:dyDescent="0.25">
      <c r="H186" t="s">
        <v>452</v>
      </c>
      <c r="I186">
        <v>2197</v>
      </c>
    </row>
    <row r="187" spans="8:9" x14ac:dyDescent="0.25">
      <c r="H187" t="s">
        <v>453</v>
      </c>
      <c r="I187">
        <v>2222</v>
      </c>
    </row>
    <row r="188" spans="8:9" x14ac:dyDescent="0.25">
      <c r="H188" t="s">
        <v>454</v>
      </c>
      <c r="I188">
        <v>2210</v>
      </c>
    </row>
    <row r="189" spans="8:9" x14ac:dyDescent="0.25">
      <c r="H189" t="s">
        <v>455</v>
      </c>
      <c r="I189">
        <v>2204</v>
      </c>
    </row>
    <row r="190" spans="8:9" x14ac:dyDescent="0.25">
      <c r="H190" t="s">
        <v>456</v>
      </c>
      <c r="I190">
        <v>2213</v>
      </c>
    </row>
    <row r="191" spans="8:9" x14ac:dyDescent="0.25">
      <c r="H191" t="s">
        <v>457</v>
      </c>
      <c r="I191">
        <v>2116</v>
      </c>
    </row>
    <row r="192" spans="8:9" x14ac:dyDescent="0.25">
      <c r="H192" t="s">
        <v>458</v>
      </c>
      <c r="I192">
        <v>1947</v>
      </c>
    </row>
    <row r="193" spans="8:9" x14ac:dyDescent="0.25">
      <c r="H193" t="s">
        <v>459</v>
      </c>
      <c r="I193">
        <v>2220</v>
      </c>
    </row>
    <row r="194" spans="8:9" x14ac:dyDescent="0.25">
      <c r="H194" t="s">
        <v>460</v>
      </c>
      <c r="I194">
        <v>1936</v>
      </c>
    </row>
    <row r="195" spans="8:9" x14ac:dyDescent="0.25">
      <c r="H195" t="s">
        <v>461</v>
      </c>
      <c r="I195">
        <v>1922</v>
      </c>
    </row>
    <row r="196" spans="8:9" x14ac:dyDescent="0.25">
      <c r="H196" t="s">
        <v>462</v>
      </c>
      <c r="I196">
        <v>2255</v>
      </c>
    </row>
    <row r="197" spans="8:9" x14ac:dyDescent="0.25">
      <c r="H197" t="s">
        <v>463</v>
      </c>
      <c r="I197">
        <v>2002</v>
      </c>
    </row>
    <row r="198" spans="8:9" x14ac:dyDescent="0.25">
      <c r="H198" t="s">
        <v>464</v>
      </c>
      <c r="I198">
        <v>2146</v>
      </c>
    </row>
    <row r="199" spans="8:9" x14ac:dyDescent="0.25">
      <c r="H199" t="s">
        <v>465</v>
      </c>
      <c r="I199">
        <v>2251</v>
      </c>
    </row>
    <row r="200" spans="8:9" x14ac:dyDescent="0.25">
      <c r="H200" t="s">
        <v>466</v>
      </c>
      <c r="I200">
        <v>1997</v>
      </c>
    </row>
  </sheetData>
  <sheetProtection algorithmName="SHA-512" hashValue="nAPFGzPjgOaGgKXTlivHk5K2RZqkLmfzeqjwMI39/xn/kiTeFfMGtJP5G/BrvgGngvOhjUzzdFMan4AWUbMASQ==" saltValue="JhyyRkHdYibJZB0xXdS6Kw==" spinCount="100000" sheet="1" objects="1" scenarios="1"/>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H X B i V + c 4 F 0 a j A A A A 9 g A A A B I A H A B D b 2 5 m a W c v U G F j a 2 F n Z S 5 4 b W w g o h g A K K A U A A A A A A A A A A A A A A A A A A A A A A A A A A A A h Y + x D o I w G I R f h X S n L X U x 5 K c O r p K Y E I 1 r U y o 0 w o + h x f J u D j 6 S r y B G U T f H u / s u u b t f b 7 A a 2 y a 6 m N 7 Z D j O S U E 4 i g 7 o r L V Y Z G f w x X p K V h K 3 S J 1 W Z a I L R p a O z G a m 9 P 6 e M h R B o W N C u r 5 j g P G G H f F P o 2 r Q q t u i 8 Q m 3 I p 1 X + b x E J + 9 c Y K W g i E i q 4 o B z Y b E J u 8 Q t M O X + m P y a s h 8 Y P v Z E G 4 1 0 B b J b A 3 h / k A 1 B L A w Q U A A I A C A A d c G J 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X B i V y i K R 7 g O A A A A E Q A A A B M A H A B G b 3 J t d W x h c y 9 T Z W N 0 a W 9 u M S 5 t I K I Y A C i g F A A A A A A A A A A A A A A A A A A A A A A A A A A A A C t O T S 7 J z M 9 T C I b Q h t Y A U E s B A i 0 A F A A C A A g A H X B i V + c 4 F 0 a j A A A A 9 g A A A B I A A A A A A A A A A A A A A A A A A A A A A E N v b m Z p Z y 9 Q Y W N r Y W d l L n h t b F B L A Q I t A B Q A A g A I A B 1 w Y l c P y u m r p A A A A O k A A A A T A A A A A A A A A A A A A A A A A O 8 A A A B b Q 2 9 u d G V u d F 9 U e X B l c 1 0 u e G 1 s U E s B A i 0 A F A A C A A g A H X B i 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A + E t b N d w n N G g G o E 3 W 8 j l X o A A A A A A g A A A A A A A 2 Y A A M A A A A A Q A A A A u 2 l J k w R J W x 3 Y E T l Z j k d w 7 A A A A A A E g A A A o A A A A B A A A A C L t 9 E m 3 3 C G u 2 Z i G b 1 p 1 q B l U A A A A E O q o 8 c A K 5 7 j / A j h 0 h G Y h G R f C f J h B D / z i z 5 R X 9 m H t D h Z C 2 P k d n X G g k 7 c s j N m M x Q V m X g G C i 1 g 1 7 h 7 5 F M w d h L B z k M m 9 p R h / J e o 6 J D j a S A c z + X z F A A A A A 7 G B C G 2 h Z A g t j O C 7 0 8 L 0 e D H m f A 0 < / D a t a M a s h u p > 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D3C78-B1AE-4159-B9F3-44369C70D092}"/>
</file>

<file path=customXml/itemProps2.xml><?xml version="1.0" encoding="utf-8"?>
<ds:datastoreItem xmlns:ds="http://schemas.openxmlformats.org/officeDocument/2006/customXml" ds:itemID="{9978ADB7-80D4-4DF7-8F48-DC19D1BA5222}">
  <ds:schemaRefs>
    <ds:schemaRef ds:uri="http://schemas.microsoft.com/DataMashup"/>
  </ds:schemaRefs>
</ds:datastoreItem>
</file>

<file path=customXml/itemProps3.xml><?xml version="1.0" encoding="utf-8"?>
<ds:datastoreItem xmlns:ds="http://schemas.openxmlformats.org/officeDocument/2006/customXml" ds:itemID="{438836B3-2332-43B8-BB2E-3A2C048A3A18}">
  <ds:schemaRefs>
    <ds:schemaRef ds:uri="http://schemas.microsoft.com/sharepoint/v3"/>
    <ds:schemaRef ds:uri="17361905-01de-4e5a-a230-c580e4f92c49"/>
    <ds:schemaRef ds:uri="http://schemas.microsoft.com/office/2006/documentManagement/types"/>
    <ds:schemaRef ds:uri="http://purl.org/dc/elements/1.1/"/>
    <ds:schemaRef ds:uri="http://purl.org/dc/terms/"/>
    <ds:schemaRef ds:uri="http://schemas.microsoft.com/office/infopath/2007/PartnerControls"/>
    <ds:schemaRef ds:uri="http://schemas.microsoft.com/office/2006/metadata/properties"/>
    <ds:schemaRef ds:uri="http://purl.org/dc/dcmitype/"/>
    <ds:schemaRef ds:uri="http://schemas.openxmlformats.org/package/2006/metadata/core-properties"/>
    <ds:schemaRef ds:uri="678f5ee1-467c-41f2-8d71-fd7aa150f130"/>
    <ds:schemaRef ds:uri="http://www.w3.org/XML/1998/namespace"/>
  </ds:schemaRefs>
</ds:datastoreItem>
</file>

<file path=customXml/itemProps4.xml><?xml version="1.0" encoding="utf-8"?>
<ds:datastoreItem xmlns:ds="http://schemas.openxmlformats.org/officeDocument/2006/customXml" ds:itemID="{A2B7DA02-2D89-4FE1-9914-5B5A0FD35CCE}">
  <ds:schemaRefs>
    <ds:schemaRef ds:uri="http://schemas.microsoft.com/sharepoint/v3/contenttype/forms"/>
  </ds:schemaRefs>
</ds:datastoreItem>
</file>

<file path=docMetadata/LabelInfo.xml><?xml version="1.0" encoding="utf-8"?>
<clbl:labelList xmlns:clbl="http://schemas.microsoft.com/office/2020/mipLabelMetadata">
  <clbl:label id="{61f40bdc-19d8-4b8e-be88-e9eb9bcca8b8}" enabled="1" method="Privileged" siteId="{b4f51418-b269-49a2-935a-fa54bf584f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19</vt:i4>
      </vt:variant>
    </vt:vector>
  </HeadingPairs>
  <TitlesOfParts>
    <vt:vector size="27" baseType="lpstr">
      <vt:lpstr>Instructions (READ ME)</vt:lpstr>
      <vt:lpstr>1. Revenue</vt:lpstr>
      <vt:lpstr>2. Expenditures</vt:lpstr>
      <vt:lpstr>3. Combined</vt:lpstr>
      <vt:lpstr>4. ODE Final Submission</vt:lpstr>
      <vt:lpstr>Federal Regulations</vt:lpstr>
      <vt:lpstr>ODE NonDiscrimination Statement</vt:lpstr>
      <vt:lpstr>Lists</vt:lpstr>
      <vt:lpstr>CollectionID</vt:lpstr>
      <vt:lpstr>DistNm</vt:lpstr>
      <vt:lpstr>DistrictList</vt:lpstr>
      <vt:lpstr>DueDate</vt:lpstr>
      <vt:lpstr>EHighGrade</vt:lpstr>
      <vt:lpstr>ElementaryList</vt:lpstr>
      <vt:lpstr>ElemPct</vt:lpstr>
      <vt:lpstr>ElemSeccPct</vt:lpstr>
      <vt:lpstr>ELowGrade</vt:lpstr>
      <vt:lpstr>FiscalYear</vt:lpstr>
      <vt:lpstr>'1. Revenue'!Print_Area</vt:lpstr>
      <vt:lpstr>'2. Expenditures'!Print_Area</vt:lpstr>
      <vt:lpstr>'3. Combined'!Print_Area</vt:lpstr>
      <vt:lpstr>'Instructions (READ ME)'!Print_Titles</vt:lpstr>
      <vt:lpstr>ReportYear</vt:lpstr>
      <vt:lpstr>SecPct</vt:lpstr>
      <vt:lpstr>SecSeccPct</vt:lpstr>
      <vt:lpstr>SHighGrade</vt:lpstr>
      <vt:lpstr>SLowGrade</vt:lpstr>
    </vt:vector>
  </TitlesOfParts>
  <Manager/>
  <Company>OASBO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Excess Cost Template</dc:title>
  <dc:subject/>
  <dc:creator>SMITH Steve W</dc:creator>
  <cp:keywords/>
  <dc:description/>
  <cp:lastModifiedBy>GARTON Cynthia * ODE</cp:lastModifiedBy>
  <cp:revision/>
  <dcterms:created xsi:type="dcterms:W3CDTF">2006-09-22T17:27:57Z</dcterms:created>
  <dcterms:modified xsi:type="dcterms:W3CDTF">2026-01-09T21:13:22Z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0x010100CE6DA7A126F3FC40B3A9837B2983E5A7</vt:lpwstr>
  </property>
  <property fmtid="{D5CDD505-2E9C-101B-9397-08002B2CF9AE}" pid="4" name="MSIP_Label_61f40bdc-19d8-4b8e-be88-e9eb9bcca8b8_Enabled">
    <vt:lpwstr>true</vt:lpwstr>
  </property>
  <property fmtid="{D5CDD505-2E9C-101B-9397-08002B2CF9AE}" pid="5" name="MSIP_Label_61f40bdc-19d8-4b8e-be88-e9eb9bcca8b8_SetDate">
    <vt:lpwstr>2023-11-02T19:32:22Z</vt:lpwstr>
  </property>
  <property fmtid="{D5CDD505-2E9C-101B-9397-08002B2CF9AE}" pid="6" name="MSIP_Label_61f40bdc-19d8-4b8e-be88-e9eb9bcca8b8_Method">
    <vt:lpwstr>Privileged</vt:lpwstr>
  </property>
  <property fmtid="{D5CDD505-2E9C-101B-9397-08002B2CF9AE}" pid="7" name="MSIP_Label_61f40bdc-19d8-4b8e-be88-e9eb9bcca8b8_Name">
    <vt:lpwstr>Level 1 - Published (Items)</vt:lpwstr>
  </property>
  <property fmtid="{D5CDD505-2E9C-101B-9397-08002B2CF9AE}" pid="8" name="MSIP_Label_61f40bdc-19d8-4b8e-be88-e9eb9bcca8b8_SiteId">
    <vt:lpwstr>b4f51418-b269-49a2-935a-fa54bf584fc8</vt:lpwstr>
  </property>
  <property fmtid="{D5CDD505-2E9C-101B-9397-08002B2CF9AE}" pid="9" name="MSIP_Label_61f40bdc-19d8-4b8e-be88-e9eb9bcca8b8_ActionId">
    <vt:lpwstr>7bba5202-090f-4ada-9ed0-8f71ee567b8c</vt:lpwstr>
  </property>
  <property fmtid="{D5CDD505-2E9C-101B-9397-08002B2CF9AE}" pid="10" name="MSIP_Label_61f40bdc-19d8-4b8e-be88-e9eb9bcca8b8_ContentBits">
    <vt:lpwstr>0</vt:lpwstr>
  </property>
  <property fmtid="{D5CDD505-2E9C-101B-9397-08002B2CF9AE}" pid="11" name="MediaServiceImageTags">
    <vt:lpwstr/>
  </property>
</Properties>
</file>