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Ode-storer2\ofs\Lands\Oss\Nutrition\_SNP\_Farm to School\1_HB_2579\ED grant\application packet\"/>
    </mc:Choice>
  </mc:AlternateContent>
  <bookViews>
    <workbookView xWindow="0" yWindow="0" windowWidth="19200" windowHeight="11460"/>
  </bookViews>
  <sheets>
    <sheet name="TOTALS" sheetId="1" r:id="rId1"/>
    <sheet name="Actvities with Students" sheetId="2" r:id="rId2"/>
    <sheet name="Planning, devel &amp; admin" sheetId="3" r:id="rId3"/>
  </sheets>
  <definedNames>
    <definedName name="_xlnm.Print_Area" localSheetId="1">'Actvities with Students'!$A$1:$B$35</definedName>
    <definedName name="_xlnm.Print_Area" localSheetId="2">'Planning, devel &amp; admin'!$A$1:$B$23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7" i="3" l="1"/>
  <c r="B18" i="3" s="1"/>
  <c r="B15" i="3"/>
  <c r="B16" i="3" s="1"/>
  <c r="B13" i="3"/>
  <c r="B14" i="3" s="1"/>
  <c r="B23" i="3" s="1"/>
  <c r="B9" i="3" l="1"/>
  <c r="B7" i="3"/>
  <c r="B5" i="3"/>
  <c r="B6" i="3" s="1"/>
  <c r="B10" i="2"/>
  <c r="B8" i="2"/>
  <c r="B6" i="2"/>
  <c r="B12" i="2"/>
  <c r="B13" i="2" l="1"/>
  <c r="B21" i="2"/>
  <c r="B9" i="2"/>
  <c r="B20" i="2"/>
  <c r="B19" i="2"/>
  <c r="B17" i="2"/>
  <c r="B14" i="2"/>
  <c r="B16" i="2"/>
  <c r="B7" i="2"/>
  <c r="B11" i="2"/>
  <c r="B15" i="2"/>
  <c r="B18" i="2"/>
  <c r="B8" i="3"/>
  <c r="B10" i="3"/>
  <c r="B13" i="1" l="1"/>
  <c r="B14" i="1" s="1"/>
  <c r="B35" i="2"/>
  <c r="B12" i="1" s="1"/>
  <c r="C13" i="1" l="1"/>
</calcChain>
</file>

<file path=xl/sharedStrings.xml><?xml version="1.0" encoding="utf-8"?>
<sst xmlns="http://schemas.openxmlformats.org/spreadsheetml/2006/main" count="71" uniqueCount="61">
  <si>
    <t>Person Filling out Budget:</t>
  </si>
  <si>
    <t>email:</t>
  </si>
  <si>
    <t>Activities</t>
  </si>
  <si>
    <t>Grant total of budget:</t>
  </si>
  <si>
    <t>Food-based, Garden-based or Ag.-based activities</t>
  </si>
  <si>
    <t>please list specific costs associated with these activities on this page</t>
  </si>
  <si>
    <t>Costs associated with planning &amp; developing</t>
  </si>
  <si>
    <t>please list specific costs associated with planning &amp; developing on this page</t>
  </si>
  <si>
    <t>PLEASE ENTER BUDGET ON THESE TABS</t>
  </si>
  <si>
    <t>Item</t>
  </si>
  <si>
    <t>Cost</t>
  </si>
  <si>
    <t>TOTAL ACTIVITIES</t>
  </si>
  <si>
    <t xml:space="preserve"> </t>
  </si>
  <si>
    <t>Percent of total</t>
  </si>
  <si>
    <t>Instructions:</t>
  </si>
  <si>
    <t>PLEASE DO NOT ENTER ANYTHING BELOW THIS LINE ON THIS PAGE</t>
  </si>
  <si>
    <t>Insert costs on the tabs below.    Please be specific as possible.    For any labor costs, you must justify the labor by putting the number of estimated hours multiplied by the wage, plus any applicable benefits.  The labor must be directly associated and tied to the specific educational activity.</t>
  </si>
  <si>
    <t xml:space="preserve">please enter all items on the tabs below; this page is the total page in which everything rolls up to. </t>
  </si>
  <si>
    <t>You may add lines as nessesary to this page.</t>
  </si>
  <si>
    <t>Entity applying for grant:</t>
  </si>
  <si>
    <t>Title:</t>
  </si>
  <si>
    <t>Teacher Outreach coordinator benefits and payoll taxes</t>
  </si>
  <si>
    <t>Benefits and taxes of Financial Manager time (33% of above)</t>
  </si>
  <si>
    <t>Teacher Outreach coordinator benefits and payoll taxes (33% of hourly)</t>
  </si>
  <si>
    <t>Carts (all schools)</t>
  </si>
  <si>
    <t>Program Manager benefits and payroll</t>
  </si>
  <si>
    <t>Harvest of the month - food (100/mo*10mo*3 schools)</t>
  </si>
  <si>
    <t>Teacher Outreach Coordinator lesson modeling with teachers/students (81 hours) (3hrs/mo*9mo*3 schools*$21.95/hr)</t>
  </si>
  <si>
    <t>Program Manager coordination and support (114 hours) (9.5hrs/mo*12mo*$19.84/hr)</t>
  </si>
  <si>
    <t>Teacher Outreach Coordinator training, curriculum support and prof. dev. (144 hours) (4hrs/mo*3 schools*12mo*$21.95/hr)</t>
  </si>
  <si>
    <t>Tracking expenses, submitting reimbursements, generating reports (20 hours) (2hrs/mo * 10mo of Business Manager * $23.00)</t>
  </si>
  <si>
    <t>Garden supplies ($2000/school)</t>
  </si>
  <si>
    <t>Instructional supplies</t>
  </si>
  <si>
    <t>(school #1) Garden education benefits and payroll taxes (33% of hourly)</t>
  </si>
  <si>
    <t>(school #2) Garden Coordinator planning activities (3hrs/week * 38 weeks * $17.26/hr)</t>
  </si>
  <si>
    <t>(School #2) Garden education benefits and payroll taxes (33% of hourly)</t>
  </si>
  <si>
    <t>(school #3) Garden Coordinator planning activities  (3hrs/week * 38 weeks * $17.26/hr)</t>
  </si>
  <si>
    <t>(school #3) Garden education benefits and payroll taxes (33% of hourly)</t>
  </si>
  <si>
    <t>(School #1)  Garden education benefits and payroll taxes (33% of hourly)</t>
  </si>
  <si>
    <t>(School #2) Garden Coordinator education activities (646 hours) (17hrs/week * 38 weeks * $17.26/hr)</t>
  </si>
  <si>
    <t>(school $2)  Garden education benefits and payroll taxes (33% of hourly)</t>
  </si>
  <si>
    <t>(school #3)  Garden Coordinator education activities (646 hours) (17hrs/week * 38 weeks * $17.26/hr)</t>
  </si>
  <si>
    <t>(School #3) Garden education benefits and payroll taxes (33% of hourly)</t>
  </si>
  <si>
    <t>Mileage - Trips to the school for staff based in GG office (15 miles/school RT*3 trips/mo*10mo*0.57/mile*3 schools)</t>
  </si>
  <si>
    <t xml:space="preserve">Farm fieldtrip for (school #2) students </t>
  </si>
  <si>
    <t>Farm fieldtrip for (school #1 &amp; 3) students</t>
  </si>
  <si>
    <t>Picnic tables for lessons(Schools #1 &amp; #)</t>
  </si>
  <si>
    <t>Watering system at (School #1)</t>
  </si>
  <si>
    <t xml:space="preserve">I redacted the information to protect the innocent :-) </t>
  </si>
  <si>
    <t>*NOTE:  the above examples originally listed the specific school (instead of "school#1), which is what you should do also.</t>
  </si>
  <si>
    <r>
      <t>(school #1</t>
    </r>
    <r>
      <rPr>
        <sz val="11"/>
        <color rgb="FFFF0000"/>
        <rFont val="Calibri"/>
        <family val="2"/>
        <scheme val="minor"/>
      </rPr>
      <t>*</t>
    </r>
    <r>
      <rPr>
        <sz val="11"/>
        <color theme="1"/>
        <rFont val="Calibri"/>
        <family val="2"/>
        <scheme val="minor"/>
      </rPr>
      <t>) Garden Coordinator education activities (646 hours) (17hrs/week * 38 weeks * $17.26/hr)</t>
    </r>
  </si>
  <si>
    <r>
      <t>(school #1</t>
    </r>
    <r>
      <rPr>
        <sz val="11"/>
        <color rgb="FFFF0000"/>
        <rFont val="Calibri"/>
        <family val="2"/>
        <scheme val="minor"/>
      </rPr>
      <t>*</t>
    </r>
    <r>
      <rPr>
        <sz val="11"/>
        <color theme="1"/>
        <rFont val="Calibri"/>
        <family val="2"/>
        <scheme val="minor"/>
      </rPr>
      <t>) Garden Coordinator planning activities (3hrs/week * 38 weeks * $17.26/hr)</t>
    </r>
  </si>
  <si>
    <t>Garden-Based, Ag.-Based or Food-Based Educational Activities</t>
  </si>
  <si>
    <t>2017-2019 Farm to School Competitive Grant</t>
  </si>
  <si>
    <t>ONLY direct costs associated with farm-; ag-; or food based educational activities go in this section</t>
  </si>
  <si>
    <t>gardens r us nonprofit</t>
  </si>
  <si>
    <t>Joe Strummer</t>
  </si>
  <si>
    <t>joe@theclash.com</t>
  </si>
  <si>
    <t>Exec Director</t>
  </si>
  <si>
    <t>NOTE:       Grant Minimum award =$10,000;       Maximum award =$200,000</t>
  </si>
  <si>
    <r>
      <t>Planning &amp; Development</t>
    </r>
    <r>
      <rPr>
        <sz val="11"/>
        <color rgb="FFFF0000"/>
        <rFont val="Calibri"/>
        <family val="2"/>
        <scheme val="minor"/>
      </rPr>
      <t xml:space="preserve"> </t>
    </r>
    <r>
      <rPr>
        <b/>
        <sz val="11"/>
        <color rgb="FFFF0000"/>
        <rFont val="Calibri"/>
        <family val="2"/>
        <scheme val="minor"/>
      </rPr>
      <t>(cannot exceed 25% of grand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</si>
</sst>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i/>
      <u/>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1"/>
      <color rgb="FF0000FF"/>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3">
    <xf numFmtId="0" fontId="0" fillId="0" borderId="0" xfId="0"/>
    <xf numFmtId="0" fontId="0" fillId="0" borderId="1" xfId="0" applyBorder="1"/>
    <xf numFmtId="0" fontId="3" fillId="0" borderId="0" xfId="0" applyFont="1"/>
    <xf numFmtId="0" fontId="4" fillId="0" borderId="0" xfId="0" applyFont="1"/>
    <xf numFmtId="0" fontId="0" fillId="2" borderId="1" xfId="0" applyFill="1" applyBorder="1"/>
    <xf numFmtId="164" fontId="0" fillId="0" borderId="1" xfId="0" applyNumberFormat="1" applyBorder="1"/>
    <xf numFmtId="164" fontId="0" fillId="2" borderId="1" xfId="0" applyNumberFormat="1" applyFill="1" applyBorder="1"/>
    <xf numFmtId="0" fontId="0" fillId="2" borderId="0" xfId="0" applyFill="1"/>
    <xf numFmtId="44" fontId="0" fillId="2" borderId="0" xfId="0" applyNumberFormat="1" applyFill="1"/>
    <xf numFmtId="44" fontId="2" fillId="2" borderId="0" xfId="0" applyNumberFormat="1" applyFont="1" applyFill="1"/>
    <xf numFmtId="9" fontId="0" fillId="0" borderId="0" xfId="0" applyNumberFormat="1"/>
    <xf numFmtId="0" fontId="2" fillId="2" borderId="0" xfId="0" applyFont="1" applyFill="1"/>
    <xf numFmtId="0" fontId="0" fillId="0" borderId="0" xfId="0" applyAlignment="1">
      <alignment horizontal="center" vertical="top" wrapText="1"/>
    </xf>
    <xf numFmtId="0" fontId="5" fillId="0" borderId="0" xfId="0" applyFont="1"/>
    <xf numFmtId="164" fontId="0" fillId="0" borderId="0" xfId="0" applyNumberFormat="1"/>
    <xf numFmtId="0" fontId="6" fillId="0" borderId="1" xfId="1" applyBorder="1"/>
    <xf numFmtId="0" fontId="1" fillId="0" borderId="0" xfId="0" applyFont="1"/>
    <xf numFmtId="0" fontId="2" fillId="3" borderId="2" xfId="0" applyFont="1" applyFill="1" applyBorder="1"/>
    <xf numFmtId="0" fontId="9" fillId="0" borderId="1" xfId="0" applyFont="1" applyBorder="1"/>
    <xf numFmtId="0" fontId="0" fillId="0" borderId="0" xfId="0" applyAlignment="1">
      <alignment horizontal="center" vertical="top" wrapText="1"/>
    </xf>
    <xf numFmtId="0" fontId="0" fillId="0" borderId="0" xfId="0" applyAlignment="1">
      <alignment wrapText="1"/>
    </xf>
    <xf numFmtId="0" fontId="0" fillId="0" borderId="3" xfId="0" applyBorder="1" applyAlignment="1">
      <alignment horizontal="right" wrapText="1"/>
    </xf>
    <xf numFmtId="0" fontId="0" fillId="0" borderId="4" xfId="0" applyBorder="1" applyAlignment="1">
      <alignment horizontal="right" wrapText="1"/>
    </xf>
  </cellXfs>
  <cellStyles count="2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1" builtinId="8"/>
    <cellStyle name="Normal" xfId="0" builtinId="0"/>
  </cellStyles>
  <dxfs count="5">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2085976</xdr:colOff>
      <xdr:row>28</xdr:row>
      <xdr:rowOff>19050</xdr:rowOff>
    </xdr:from>
    <xdr:to>
      <xdr:col>0</xdr:col>
      <xdr:colOff>2200275</xdr:colOff>
      <xdr:row>33</xdr:row>
      <xdr:rowOff>123825</xdr:rowOff>
    </xdr:to>
    <xdr:cxnSp macro="">
      <xdr:nvCxnSpPr>
        <xdr:cNvPr id="6" name="Straight Arrow Connector 5"/>
        <xdr:cNvCxnSpPr/>
      </xdr:nvCxnSpPr>
      <xdr:spPr>
        <a:xfrm>
          <a:off x="2085976" y="5381625"/>
          <a:ext cx="114299" cy="1057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2133600</xdr:colOff>
      <xdr:row>28</xdr:row>
      <xdr:rowOff>9526</xdr:rowOff>
    </xdr:from>
    <xdr:to>
      <xdr:col>0</xdr:col>
      <xdr:colOff>3095625</xdr:colOff>
      <xdr:row>33</xdr:row>
      <xdr:rowOff>38100</xdr:rowOff>
    </xdr:to>
    <xdr:cxnSp macro="">
      <xdr:nvCxnSpPr>
        <xdr:cNvPr id="8" name="Straight Arrow Connector 7"/>
        <xdr:cNvCxnSpPr/>
      </xdr:nvCxnSpPr>
      <xdr:spPr>
        <a:xfrm>
          <a:off x="2133600" y="5372101"/>
          <a:ext cx="962025" cy="981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e@theclash.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workbookViewId="0">
      <selection activeCell="B26" sqref="B26"/>
    </sheetView>
  </sheetViews>
  <sheetFormatPr defaultColWidth="8.85546875" defaultRowHeight="15" x14ac:dyDescent="0.25"/>
  <cols>
    <col min="1" max="1" width="59" customWidth="1"/>
    <col min="2" max="2" width="31" customWidth="1"/>
    <col min="3" max="3" width="9.28515625" customWidth="1"/>
  </cols>
  <sheetData>
    <row r="1" spans="1:3" ht="15.75" x14ac:dyDescent="0.25">
      <c r="A1" s="2" t="s">
        <v>53</v>
      </c>
    </row>
    <row r="2" spans="1:3" ht="15.75" x14ac:dyDescent="0.25">
      <c r="A2" s="2" t="s">
        <v>52</v>
      </c>
    </row>
    <row r="3" spans="1:3" x14ac:dyDescent="0.25">
      <c r="A3" t="s">
        <v>19</v>
      </c>
      <c r="B3" s="18" t="s">
        <v>55</v>
      </c>
    </row>
    <row r="4" spans="1:3" x14ac:dyDescent="0.25">
      <c r="A4" t="s">
        <v>0</v>
      </c>
      <c r="B4" s="18" t="s">
        <v>56</v>
      </c>
    </row>
    <row r="5" spans="1:3" x14ac:dyDescent="0.25">
      <c r="A5" t="s">
        <v>20</v>
      </c>
      <c r="B5" s="18" t="s">
        <v>58</v>
      </c>
    </row>
    <row r="6" spans="1:3" x14ac:dyDescent="0.25">
      <c r="A6" t="s">
        <v>1</v>
      </c>
      <c r="B6" s="15" t="s">
        <v>57</v>
      </c>
    </row>
    <row r="8" spans="1:3" x14ac:dyDescent="0.25">
      <c r="A8" s="20" t="s">
        <v>17</v>
      </c>
      <c r="B8" s="20"/>
    </row>
    <row r="9" spans="1:3" x14ac:dyDescent="0.25">
      <c r="A9" t="s">
        <v>12</v>
      </c>
    </row>
    <row r="10" spans="1:3" ht="15.75" thickBot="1" x14ac:dyDescent="0.3">
      <c r="A10" s="17" t="s">
        <v>15</v>
      </c>
      <c r="B10" s="17" t="s">
        <v>12</v>
      </c>
      <c r="C10" s="17" t="s">
        <v>12</v>
      </c>
    </row>
    <row r="11" spans="1:3" x14ac:dyDescent="0.25">
      <c r="C11" t="s">
        <v>13</v>
      </c>
    </row>
    <row r="12" spans="1:3" x14ac:dyDescent="0.25">
      <c r="A12" s="7" t="s">
        <v>2</v>
      </c>
      <c r="B12" s="8">
        <f>+'Actvities with Students'!B35</f>
        <v>62922.513899999998</v>
      </c>
      <c r="C12" s="10" t="s">
        <v>12</v>
      </c>
    </row>
    <row r="13" spans="1:3" x14ac:dyDescent="0.25">
      <c r="A13" s="7" t="s">
        <v>60</v>
      </c>
      <c r="B13" s="8">
        <f>+'Planning, devel &amp; admin'!B23</f>
        <v>15674.688400000001</v>
      </c>
      <c r="C13" s="10">
        <f>+B13/B14</f>
        <v>0.19943061510218665</v>
      </c>
    </row>
    <row r="14" spans="1:3" x14ac:dyDescent="0.25">
      <c r="A14" s="11" t="s">
        <v>3</v>
      </c>
      <c r="B14" s="9">
        <f>+B13+B12</f>
        <v>78597.202300000004</v>
      </c>
      <c r="C14" s="10" t="s">
        <v>12</v>
      </c>
    </row>
    <row r="15" spans="1:3" ht="15" customHeight="1" x14ac:dyDescent="0.25">
      <c r="A15" s="21" t="s">
        <v>59</v>
      </c>
      <c r="B15" s="22"/>
    </row>
    <row r="18" spans="1:2" x14ac:dyDescent="0.25">
      <c r="A18" s="13" t="s">
        <v>14</v>
      </c>
    </row>
    <row r="19" spans="1:2" x14ac:dyDescent="0.25">
      <c r="A19" s="19" t="s">
        <v>16</v>
      </c>
      <c r="B19" s="19"/>
    </row>
    <row r="20" spans="1:2" x14ac:dyDescent="0.25">
      <c r="A20" s="19"/>
      <c r="B20" s="19"/>
    </row>
    <row r="21" spans="1:2" x14ac:dyDescent="0.25">
      <c r="A21" s="19"/>
      <c r="B21" s="19"/>
    </row>
    <row r="22" spans="1:2" x14ac:dyDescent="0.25">
      <c r="A22" s="19"/>
      <c r="B22" s="19"/>
    </row>
    <row r="23" spans="1:2" x14ac:dyDescent="0.25">
      <c r="A23" s="19"/>
      <c r="B23" s="19"/>
    </row>
    <row r="24" spans="1:2" x14ac:dyDescent="0.25">
      <c r="A24" s="12"/>
      <c r="B24" s="12"/>
    </row>
    <row r="28" spans="1:2" x14ac:dyDescent="0.25">
      <c r="A28" t="s">
        <v>8</v>
      </c>
    </row>
  </sheetData>
  <mergeCells count="3">
    <mergeCell ref="A19:B23"/>
    <mergeCell ref="A8:B8"/>
    <mergeCell ref="A15:B15"/>
  </mergeCells>
  <conditionalFormatting sqref="C13">
    <cfRule type="cellIs" dxfId="0" priority="3" operator="greaterThan">
      <formula>0.2</formula>
    </cfRule>
    <cfRule type="cellIs" dxfId="1" priority="2" operator="greaterThan">
      <formula>0.25</formula>
    </cfRule>
    <cfRule type="cellIs" dxfId="2" priority="1" operator="lessThan">
      <formula>0.25</formula>
    </cfRule>
  </conditionalFormatting>
  <hyperlinks>
    <hyperlink ref="B6" r:id="rId1"/>
  </hyperlink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40"/>
  <sheetViews>
    <sheetView workbookViewId="0">
      <selection activeCell="A45" sqref="A45"/>
    </sheetView>
  </sheetViews>
  <sheetFormatPr defaultColWidth="8.85546875" defaultRowHeight="15" x14ac:dyDescent="0.25"/>
  <cols>
    <col min="1" max="1" width="105.42578125" customWidth="1"/>
    <col min="2" max="2" width="18.42578125" customWidth="1"/>
    <col min="4" max="4" width="29.28515625" customWidth="1"/>
  </cols>
  <sheetData>
    <row r="1" spans="1:4" ht="18.75" x14ac:dyDescent="0.3">
      <c r="A1" s="3" t="s">
        <v>4</v>
      </c>
    </row>
    <row r="2" spans="1:4" x14ac:dyDescent="0.25">
      <c r="A2" t="s">
        <v>54</v>
      </c>
    </row>
    <row r="3" spans="1:4" x14ac:dyDescent="0.25">
      <c r="A3" t="s">
        <v>5</v>
      </c>
    </row>
    <row r="4" spans="1:4" x14ac:dyDescent="0.25">
      <c r="A4" t="s">
        <v>18</v>
      </c>
    </row>
    <row r="5" spans="1:4" x14ac:dyDescent="0.25">
      <c r="A5" s="4" t="s">
        <v>9</v>
      </c>
      <c r="B5" s="4" t="s">
        <v>10</v>
      </c>
    </row>
    <row r="6" spans="1:4" x14ac:dyDescent="0.25">
      <c r="A6" s="1" t="s">
        <v>50</v>
      </c>
      <c r="B6" s="5">
        <f>17*38*17.26</f>
        <v>11149.960000000001</v>
      </c>
      <c r="D6" s="14"/>
    </row>
    <row r="7" spans="1:4" x14ac:dyDescent="0.25">
      <c r="A7" s="1" t="s">
        <v>38</v>
      </c>
      <c r="B7" s="5">
        <f>(B6)*33%</f>
        <v>3679.4868000000006</v>
      </c>
    </row>
    <row r="8" spans="1:4" x14ac:dyDescent="0.25">
      <c r="A8" s="1" t="s">
        <v>39</v>
      </c>
      <c r="B8" s="5">
        <f>17*38*17.26</f>
        <v>11149.960000000001</v>
      </c>
      <c r="D8" s="14"/>
    </row>
    <row r="9" spans="1:4" x14ac:dyDescent="0.25">
      <c r="A9" s="1" t="s">
        <v>40</v>
      </c>
      <c r="B9" s="5">
        <f>(B8)*33%</f>
        <v>3679.4868000000006</v>
      </c>
    </row>
    <row r="10" spans="1:4" ht="15.95" customHeight="1" x14ac:dyDescent="0.25">
      <c r="A10" s="1" t="s">
        <v>41</v>
      </c>
      <c r="B10" s="5">
        <f>17*38*17.26</f>
        <v>11149.960000000001</v>
      </c>
    </row>
    <row r="11" spans="1:4" x14ac:dyDescent="0.25">
      <c r="A11" s="1" t="s">
        <v>42</v>
      </c>
      <c r="B11" s="5">
        <f t="shared" ref="B11" si="0">(B10)*33%</f>
        <v>3679.4868000000006</v>
      </c>
    </row>
    <row r="12" spans="1:4" x14ac:dyDescent="0.25">
      <c r="A12" s="1" t="s">
        <v>27</v>
      </c>
      <c r="B12" s="5">
        <f>3*3*9*21.95</f>
        <v>1777.95</v>
      </c>
    </row>
    <row r="13" spans="1:4" x14ac:dyDescent="0.25">
      <c r="A13" s="1" t="s">
        <v>23</v>
      </c>
      <c r="B13" s="5">
        <f>B12*33%</f>
        <v>586.72350000000006</v>
      </c>
    </row>
    <row r="14" spans="1:4" x14ac:dyDescent="0.25">
      <c r="A14" s="1" t="s">
        <v>43</v>
      </c>
      <c r="B14" s="5">
        <f>15*3*10*0.57*3</f>
        <v>769.5</v>
      </c>
    </row>
    <row r="15" spans="1:4" x14ac:dyDescent="0.25">
      <c r="A15" s="1" t="s">
        <v>31</v>
      </c>
      <c r="B15" s="5">
        <f>2000*3</f>
        <v>6000</v>
      </c>
    </row>
    <row r="16" spans="1:4" x14ac:dyDescent="0.25">
      <c r="A16" s="1" t="s">
        <v>26</v>
      </c>
      <c r="B16" s="5">
        <f>100*10*3</f>
        <v>3000</v>
      </c>
    </row>
    <row r="17" spans="1:2" x14ac:dyDescent="0.25">
      <c r="A17" s="1" t="s">
        <v>44</v>
      </c>
      <c r="B17" s="5">
        <f>(150*2)+(250*3)</f>
        <v>1050</v>
      </c>
    </row>
    <row r="18" spans="1:2" x14ac:dyDescent="0.25">
      <c r="A18" s="1" t="s">
        <v>45</v>
      </c>
      <c r="B18" s="5">
        <f>375+(250*3)</f>
        <v>1125</v>
      </c>
    </row>
    <row r="19" spans="1:2" x14ac:dyDescent="0.25">
      <c r="A19" s="1" t="s">
        <v>32</v>
      </c>
      <c r="B19" s="5">
        <f>500*3</f>
        <v>1500</v>
      </c>
    </row>
    <row r="20" spans="1:2" x14ac:dyDescent="0.25">
      <c r="A20" s="1" t="s">
        <v>46</v>
      </c>
      <c r="B20" s="5">
        <f>800*2</f>
        <v>1600</v>
      </c>
    </row>
    <row r="21" spans="1:2" x14ac:dyDescent="0.25">
      <c r="A21" s="1" t="s">
        <v>24</v>
      </c>
      <c r="B21" s="5">
        <f>150*3</f>
        <v>450</v>
      </c>
    </row>
    <row r="22" spans="1:2" x14ac:dyDescent="0.25">
      <c r="A22" s="1" t="s">
        <v>47</v>
      </c>
      <c r="B22" s="5">
        <v>575</v>
      </c>
    </row>
    <row r="23" spans="1:2" x14ac:dyDescent="0.25">
      <c r="A23" s="1"/>
      <c r="B23" s="5"/>
    </row>
    <row r="24" spans="1:2" x14ac:dyDescent="0.25">
      <c r="A24" s="1"/>
      <c r="B24" s="5"/>
    </row>
    <row r="25" spans="1:2" x14ac:dyDescent="0.25">
      <c r="A25" s="1"/>
      <c r="B25" s="5"/>
    </row>
    <row r="26" spans="1:2" x14ac:dyDescent="0.25">
      <c r="A26" s="1"/>
      <c r="B26" s="5"/>
    </row>
    <row r="27" spans="1:2" x14ac:dyDescent="0.25">
      <c r="A27" s="1"/>
      <c r="B27" s="5"/>
    </row>
    <row r="28" spans="1:2" x14ac:dyDescent="0.25">
      <c r="A28" s="1"/>
      <c r="B28" s="5"/>
    </row>
    <row r="29" spans="1:2" x14ac:dyDescent="0.25">
      <c r="A29" s="1"/>
      <c r="B29" s="5"/>
    </row>
    <row r="30" spans="1:2" x14ac:dyDescent="0.25">
      <c r="A30" s="1"/>
      <c r="B30" s="5"/>
    </row>
    <row r="31" spans="1:2" x14ac:dyDescent="0.25">
      <c r="A31" s="1"/>
      <c r="B31" s="5"/>
    </row>
    <row r="32" spans="1:2" x14ac:dyDescent="0.25">
      <c r="A32" s="1"/>
      <c r="B32" s="5"/>
    </row>
    <row r="33" spans="1:2" x14ac:dyDescent="0.25">
      <c r="A33" s="1"/>
      <c r="B33" s="5"/>
    </row>
    <row r="34" spans="1:2" x14ac:dyDescent="0.25">
      <c r="A34" s="1"/>
      <c r="B34" s="5"/>
    </row>
    <row r="35" spans="1:2" x14ac:dyDescent="0.25">
      <c r="A35" s="4" t="s">
        <v>11</v>
      </c>
      <c r="B35" s="6">
        <f>SUM(B6:B22)</f>
        <v>62922.513899999998</v>
      </c>
    </row>
    <row r="39" spans="1:2" x14ac:dyDescent="0.25">
      <c r="A39" s="16" t="s">
        <v>49</v>
      </c>
      <c r="B39" s="14"/>
    </row>
    <row r="40" spans="1:2" x14ac:dyDescent="0.25">
      <c r="A40" s="16" t="s">
        <v>48</v>
      </c>
    </row>
  </sheetData>
  <phoneticPr fontId="8" type="noConversion"/>
  <pageMargins left="0.7" right="0.7" top="0.75" bottom="0.75" header="0.3" footer="0.3"/>
  <pageSetup scale="73" orientation="portrait"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B28"/>
  <sheetViews>
    <sheetView workbookViewId="0">
      <selection activeCell="B20" sqref="B20"/>
    </sheetView>
  </sheetViews>
  <sheetFormatPr defaultColWidth="8.85546875" defaultRowHeight="15" x14ac:dyDescent="0.25"/>
  <cols>
    <col min="1" max="1" width="77.140625" customWidth="1"/>
    <col min="2" max="2" width="16" customWidth="1"/>
  </cols>
  <sheetData>
    <row r="1" spans="1:2" ht="18.75" x14ac:dyDescent="0.3">
      <c r="A1" s="3" t="s">
        <v>6</v>
      </c>
    </row>
    <row r="2" spans="1:2" x14ac:dyDescent="0.25">
      <c r="A2" t="s">
        <v>7</v>
      </c>
    </row>
    <row r="3" spans="1:2" x14ac:dyDescent="0.25">
      <c r="A3" t="s">
        <v>18</v>
      </c>
    </row>
    <row r="4" spans="1:2" x14ac:dyDescent="0.25">
      <c r="A4" s="4" t="s">
        <v>9</v>
      </c>
      <c r="B4" s="4" t="s">
        <v>10</v>
      </c>
    </row>
    <row r="5" spans="1:2" x14ac:dyDescent="0.25">
      <c r="A5" s="1" t="s">
        <v>51</v>
      </c>
      <c r="B5" s="5">
        <f>3*38*17.26</f>
        <v>1967.64</v>
      </c>
    </row>
    <row r="6" spans="1:2" x14ac:dyDescent="0.25">
      <c r="A6" s="1" t="s">
        <v>33</v>
      </c>
      <c r="B6" s="5">
        <f>B5*33%</f>
        <v>649.32120000000009</v>
      </c>
    </row>
    <row r="7" spans="1:2" x14ac:dyDescent="0.25">
      <c r="A7" s="1" t="s">
        <v>34</v>
      </c>
      <c r="B7" s="5">
        <f>3*38*17.26</f>
        <v>1967.64</v>
      </c>
    </row>
    <row r="8" spans="1:2" x14ac:dyDescent="0.25">
      <c r="A8" s="1" t="s">
        <v>35</v>
      </c>
      <c r="B8" s="5">
        <f>(B5)*33%</f>
        <v>649.32120000000009</v>
      </c>
    </row>
    <row r="9" spans="1:2" x14ac:dyDescent="0.25">
      <c r="A9" s="1" t="s">
        <v>36</v>
      </c>
      <c r="B9" s="5">
        <f>3*38*17.26</f>
        <v>1967.64</v>
      </c>
    </row>
    <row r="10" spans="1:2" x14ac:dyDescent="0.25">
      <c r="A10" s="1" t="s">
        <v>37</v>
      </c>
      <c r="B10" s="5">
        <f t="shared" ref="B10" si="0">(B7)*33%</f>
        <v>649.32120000000009</v>
      </c>
    </row>
    <row r="11" spans="1:2" x14ac:dyDescent="0.25">
      <c r="A11" s="1"/>
      <c r="B11" s="5"/>
    </row>
    <row r="12" spans="1:2" x14ac:dyDescent="0.25">
      <c r="A12" s="1"/>
      <c r="B12" s="5"/>
    </row>
    <row r="13" spans="1:2" x14ac:dyDescent="0.25">
      <c r="A13" s="1" t="s">
        <v>28</v>
      </c>
      <c r="B13" s="5">
        <f>9.5*12*19.84</f>
        <v>2261.7599999999998</v>
      </c>
    </row>
    <row r="14" spans="1:2" x14ac:dyDescent="0.25">
      <c r="A14" s="1" t="s">
        <v>25</v>
      </c>
      <c r="B14" s="5">
        <f>B13*33%</f>
        <v>746.38079999999991</v>
      </c>
    </row>
    <row r="15" spans="1:2" x14ac:dyDescent="0.25">
      <c r="A15" s="1" t="s">
        <v>29</v>
      </c>
      <c r="B15" s="5">
        <f>4*3*12*21.95</f>
        <v>3160.7999999999997</v>
      </c>
    </row>
    <row r="16" spans="1:2" x14ac:dyDescent="0.25">
      <c r="A16" s="1" t="s">
        <v>21</v>
      </c>
      <c r="B16" s="5">
        <f>B15*33%</f>
        <v>1043.0639999999999</v>
      </c>
    </row>
    <row r="17" spans="1:2" x14ac:dyDescent="0.25">
      <c r="A17" s="1" t="s">
        <v>30</v>
      </c>
      <c r="B17" s="5">
        <f>2*10*23</f>
        <v>460</v>
      </c>
    </row>
    <row r="18" spans="1:2" x14ac:dyDescent="0.25">
      <c r="A18" s="1" t="s">
        <v>22</v>
      </c>
      <c r="B18" s="5">
        <f>B17*33%</f>
        <v>151.80000000000001</v>
      </c>
    </row>
    <row r="19" spans="1:2" x14ac:dyDescent="0.25">
      <c r="A19" s="1"/>
      <c r="B19" s="5"/>
    </row>
    <row r="20" spans="1:2" x14ac:dyDescent="0.25">
      <c r="A20" s="1"/>
      <c r="B20" s="5"/>
    </row>
    <row r="21" spans="1:2" x14ac:dyDescent="0.25">
      <c r="A21" s="1"/>
      <c r="B21" s="5"/>
    </row>
    <row r="22" spans="1:2" x14ac:dyDescent="0.25">
      <c r="A22" s="1"/>
      <c r="B22" s="5"/>
    </row>
    <row r="23" spans="1:2" x14ac:dyDescent="0.25">
      <c r="A23" s="4" t="s">
        <v>11</v>
      </c>
      <c r="B23" s="6">
        <f>SUM(B5:B22)</f>
        <v>15674.688400000001</v>
      </c>
    </row>
    <row r="27" spans="1:2" x14ac:dyDescent="0.25">
      <c r="A27" s="16" t="s">
        <v>49</v>
      </c>
    </row>
    <row r="28" spans="1:2" x14ac:dyDescent="0.25">
      <c r="A28" s="16" t="s">
        <v>48</v>
      </c>
    </row>
  </sheetData>
  <phoneticPr fontId="8" type="noConversion"/>
  <pageMargins left="0.7" right="0.7" top="0.75" bottom="0.75" header="0.3" footer="0.3"/>
  <pageSetup scale="97" orientation="portrait"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24A4CCA35B445A0E25D4EF5997303" ma:contentTypeVersion="7" ma:contentTypeDescription="Create a new document." ma:contentTypeScope="" ma:versionID="0bc2492826627fbdcda1044b9af76116">
  <xsd:schema xmlns:xsd="http://www.w3.org/2001/XMLSchema" xmlns:xs="http://www.w3.org/2001/XMLSchema" xmlns:p="http://schemas.microsoft.com/office/2006/metadata/properties" xmlns:ns1="http://schemas.microsoft.com/sharepoint/v3" xmlns:ns2="ce0cad35-8474-4653-8db1-733794c99845" xmlns:ns3="54031767-dd6d-417c-ab73-583408f47564" targetNamespace="http://schemas.microsoft.com/office/2006/metadata/properties" ma:root="true" ma:fieldsID="036fac85d9b7aa9742373446e0b914f3" ns1:_="" ns2:_="" ns3:_="">
    <xsd:import namespace="http://schemas.microsoft.com/sharepoint/v3"/>
    <xsd:import namespace="ce0cad35-8474-4653-8db1-733794c99845"/>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0cad35-8474-4653-8db1-733794c99845"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ce0cad35-8474-4653-8db1-733794c99845" xsi:nil="true"/>
    <Remediation_x0020_Date xmlns="ce0cad35-8474-4653-8db1-733794c99845">2019-10-01T07:00:00+00:00</Remediation_x0020_Date>
    <Priority xmlns="ce0cad35-8474-4653-8db1-733794c99845">New</Priority>
  </documentManagement>
</p:properties>
</file>

<file path=customXml/itemProps1.xml><?xml version="1.0" encoding="utf-8"?>
<ds:datastoreItem xmlns:ds="http://schemas.openxmlformats.org/officeDocument/2006/customXml" ds:itemID="{AE94847A-9F04-43E4-B5A7-628ACEEFF34B}"/>
</file>

<file path=customXml/itemProps2.xml><?xml version="1.0" encoding="utf-8"?>
<ds:datastoreItem xmlns:ds="http://schemas.openxmlformats.org/officeDocument/2006/customXml" ds:itemID="{5E3B3F64-F302-4927-B59D-7F60C5ED4FF2}"/>
</file>

<file path=customXml/itemProps3.xml><?xml version="1.0" encoding="utf-8"?>
<ds:datastoreItem xmlns:ds="http://schemas.openxmlformats.org/officeDocument/2006/customXml" ds:itemID="{7FD1E8AB-1C35-45E2-B599-AC01857A80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TOTALS</vt:lpstr>
      <vt:lpstr>Actvities with Students</vt:lpstr>
      <vt:lpstr>Planning, devel &amp; admin</vt:lpstr>
      <vt:lpstr>'Actvities with Students'!Print_Area</vt:lpstr>
      <vt:lpstr>'Planning, devel &amp; admin'!Print_Area</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 grant budget example</dc:title>
  <dc:creator>SHERMAN Rick</dc:creator>
  <cp:lastModifiedBy>"shermanr"</cp:lastModifiedBy>
  <cp:lastPrinted>2016-02-26T18:40:18Z</cp:lastPrinted>
  <dcterms:created xsi:type="dcterms:W3CDTF">2015-12-14T16:03:38Z</dcterms:created>
  <dcterms:modified xsi:type="dcterms:W3CDTF">2019-09-16T17:14:28Z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0x0101006F624A4CCA35B445A0E25D4EF5997303</vt:lpwstr>
  </property>
</Properties>
</file>