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lranl\Desktop\Web Posting\"/>
    </mc:Choice>
  </mc:AlternateContent>
  <xr:revisionPtr revIDLastSave="0" documentId="8_{1F2194D6-AB3A-4FF1-91D1-A9B9D0778373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Chart and Calculator" sheetId="1" r:id="rId1"/>
    <sheet name="Guidelin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22" i="1"/>
  <c r="C23" i="1"/>
  <c r="C24" i="1"/>
  <c r="C25" i="1"/>
  <c r="C26" i="1"/>
  <c r="C27" i="1"/>
  <c r="C28" i="1"/>
  <c r="Y5" i="2"/>
  <c r="X5" i="2"/>
  <c r="Y6" i="2"/>
  <c r="X6" i="2" s="1"/>
  <c r="Y7" i="2"/>
  <c r="X7" i="2"/>
  <c r="Y8" i="2"/>
  <c r="X8" i="2" s="1"/>
  <c r="Y9" i="2"/>
  <c r="X9" i="2"/>
  <c r="Y10" i="2"/>
  <c r="X10" i="2"/>
  <c r="Y11" i="2"/>
  <c r="X11" i="2"/>
  <c r="Y4" i="2"/>
  <c r="X4" i="2"/>
  <c r="W5" i="2"/>
  <c r="V5" i="2"/>
  <c r="W6" i="2"/>
  <c r="V6" i="2"/>
  <c r="W7" i="2"/>
  <c r="V7" i="2"/>
  <c r="W8" i="2"/>
  <c r="V8" i="2"/>
  <c r="W9" i="2"/>
  <c r="V9" i="2"/>
  <c r="W10" i="2"/>
  <c r="V10" i="2"/>
  <c r="W11" i="2"/>
  <c r="V11" i="2"/>
  <c r="W4" i="2"/>
  <c r="V4" i="2"/>
  <c r="T5" i="2"/>
  <c r="S5" i="2"/>
  <c r="T6" i="2"/>
  <c r="S6" i="2"/>
  <c r="T7" i="2"/>
  <c r="S7" i="2"/>
  <c r="T8" i="2"/>
  <c r="S8" i="2"/>
  <c r="T9" i="2"/>
  <c r="S9" i="2"/>
  <c r="T10" i="2"/>
  <c r="S10" i="2"/>
  <c r="T11" i="2"/>
  <c r="S11" i="2"/>
  <c r="T4" i="2"/>
  <c r="S4" i="2"/>
  <c r="R5" i="2"/>
  <c r="Q5" i="2"/>
  <c r="R6" i="2"/>
  <c r="Q6" i="2"/>
  <c r="R7" i="2"/>
  <c r="Q7" i="2"/>
  <c r="R8" i="2"/>
  <c r="Q8" i="2"/>
  <c r="R9" i="2"/>
  <c r="Q9" i="2"/>
  <c r="R10" i="2"/>
  <c r="Q10" i="2"/>
  <c r="R11" i="2"/>
  <c r="Q11" i="2"/>
  <c r="R4" i="2"/>
  <c r="Q4" i="2"/>
  <c r="O5" i="2"/>
  <c r="N5" i="2"/>
  <c r="O6" i="2"/>
  <c r="N6" i="2"/>
  <c r="O7" i="2"/>
  <c r="N7" i="2"/>
  <c r="O8" i="2"/>
  <c r="N8" i="2"/>
  <c r="O9" i="2"/>
  <c r="N9" i="2"/>
  <c r="O10" i="2"/>
  <c r="N10" i="2"/>
  <c r="O11" i="2"/>
  <c r="N11" i="2"/>
  <c r="O4" i="2"/>
  <c r="N4" i="2"/>
  <c r="M5" i="2"/>
  <c r="L5" i="2"/>
  <c r="M6" i="2"/>
  <c r="L6" i="2"/>
  <c r="M7" i="2"/>
  <c r="L7" i="2"/>
  <c r="M8" i="2"/>
  <c r="L8" i="2"/>
  <c r="M9" i="2"/>
  <c r="L9" i="2"/>
  <c r="M10" i="2"/>
  <c r="L10" i="2"/>
  <c r="M11" i="2"/>
  <c r="L11" i="2"/>
  <c r="M4" i="2"/>
  <c r="L4" i="2"/>
  <c r="J11" i="2"/>
  <c r="I11" i="2"/>
  <c r="J10" i="2"/>
  <c r="I10" i="2"/>
  <c r="J9" i="2"/>
  <c r="I9" i="2"/>
  <c r="J8" i="2"/>
  <c r="I8" i="2"/>
  <c r="J7" i="2"/>
  <c r="I7" i="2"/>
  <c r="J6" i="2"/>
  <c r="I6" i="2"/>
  <c r="J5" i="2"/>
  <c r="I5" i="2"/>
  <c r="J4" i="2"/>
  <c r="I4" i="2"/>
  <c r="H5" i="2"/>
  <c r="G5" i="2"/>
  <c r="H6" i="2"/>
  <c r="G6" i="2"/>
  <c r="H7" i="2"/>
  <c r="G7" i="2"/>
  <c r="H8" i="2"/>
  <c r="G8" i="2"/>
  <c r="H9" i="2"/>
  <c r="H10" i="2"/>
  <c r="G10" i="2" s="1"/>
  <c r="H11" i="2"/>
  <c r="G11" i="2" s="1"/>
  <c r="H4" i="2"/>
  <c r="G4" i="2" s="1"/>
  <c r="E11" i="2"/>
  <c r="D11" i="2" s="1"/>
  <c r="E5" i="2"/>
  <c r="D5" i="2" s="1"/>
  <c r="E6" i="2"/>
  <c r="D6" i="2"/>
  <c r="E7" i="2"/>
  <c r="D7" i="2"/>
  <c r="E8" i="2"/>
  <c r="D8" i="2"/>
  <c r="E9" i="2"/>
  <c r="D9" i="2" s="1"/>
  <c r="E10" i="2"/>
  <c r="D10" i="2"/>
  <c r="E4" i="2"/>
  <c r="D4" i="2"/>
  <c r="C5" i="2"/>
  <c r="B5" i="2"/>
  <c r="C6" i="2"/>
  <c r="B6" i="2" s="1"/>
  <c r="C7" i="2"/>
  <c r="B7" i="2"/>
  <c r="C8" i="2"/>
  <c r="B8" i="2"/>
  <c r="C9" i="2"/>
  <c r="C10" i="2"/>
  <c r="B10" i="2" s="1"/>
  <c r="C11" i="2"/>
  <c r="B11" i="2"/>
  <c r="C4" i="2"/>
  <c r="B4" i="2" s="1"/>
  <c r="O28" i="1"/>
  <c r="L28" i="1"/>
  <c r="I28" i="1"/>
  <c r="F28" i="1"/>
  <c r="O27" i="1"/>
  <c r="L27" i="1"/>
  <c r="I27" i="1"/>
  <c r="F27" i="1"/>
  <c r="O26" i="1"/>
  <c r="L26" i="1"/>
  <c r="I26" i="1"/>
  <c r="F26" i="1"/>
  <c r="O25" i="1"/>
  <c r="L25" i="1"/>
  <c r="I25" i="1"/>
  <c r="F25" i="1"/>
  <c r="O24" i="1"/>
  <c r="L24" i="1"/>
  <c r="I24" i="1"/>
  <c r="F24" i="1"/>
  <c r="O23" i="1"/>
  <c r="L23" i="1"/>
  <c r="I23" i="1"/>
  <c r="F23" i="1"/>
  <c r="O22" i="1"/>
  <c r="L22" i="1"/>
  <c r="I22" i="1"/>
  <c r="F22" i="1"/>
  <c r="O21" i="1"/>
  <c r="L21" i="1"/>
  <c r="I21" i="1"/>
  <c r="F21" i="1"/>
  <c r="O15" i="1"/>
  <c r="L15" i="1"/>
  <c r="I15" i="1"/>
  <c r="F15" i="1"/>
  <c r="C15" i="1"/>
  <c r="O14" i="1"/>
  <c r="L14" i="1"/>
  <c r="I14" i="1"/>
  <c r="F14" i="1"/>
  <c r="C14" i="1"/>
  <c r="O13" i="1"/>
  <c r="L13" i="1"/>
  <c r="I13" i="1"/>
  <c r="F13" i="1"/>
  <c r="C13" i="1"/>
  <c r="O12" i="1"/>
  <c r="L12" i="1"/>
  <c r="I12" i="1"/>
  <c r="F12" i="1"/>
  <c r="C12" i="1"/>
  <c r="O11" i="1"/>
  <c r="L11" i="1"/>
  <c r="I11" i="1"/>
  <c r="F11" i="1"/>
  <c r="C11" i="1"/>
  <c r="O10" i="1"/>
  <c r="L10" i="1"/>
  <c r="I10" i="1"/>
  <c r="F10" i="1"/>
  <c r="C10" i="1"/>
  <c r="O9" i="1"/>
  <c r="L9" i="1"/>
  <c r="I9" i="1"/>
  <c r="F9" i="1"/>
  <c r="C9" i="1"/>
  <c r="O8" i="1"/>
  <c r="L8" i="1"/>
  <c r="I8" i="1"/>
  <c r="F8" i="1"/>
  <c r="C8" i="1"/>
  <c r="G9" i="2"/>
  <c r="B9" i="2"/>
  <c r="U21" i="1"/>
  <c r="AA8" i="2" s="1"/>
  <c r="T21" i="1"/>
  <c r="K8" i="2" s="1"/>
  <c r="T22" i="1"/>
  <c r="AA4" i="2" l="1"/>
  <c r="F4" i="2"/>
  <c r="AA5" i="2"/>
  <c r="AA7" i="2"/>
  <c r="Z7" i="2"/>
  <c r="P7" i="2"/>
  <c r="F10" i="2"/>
  <c r="Z9" i="2"/>
  <c r="AA10" i="2"/>
  <c r="U7" i="2"/>
  <c r="U8" i="2"/>
  <c r="Z10" i="2"/>
  <c r="P6" i="2"/>
  <c r="Z6" i="2"/>
  <c r="F8" i="2"/>
  <c r="Z4" i="2"/>
  <c r="F7" i="2"/>
  <c r="F11" i="2"/>
  <c r="AA9" i="2"/>
  <c r="P10" i="2"/>
  <c r="F9" i="2"/>
  <c r="P5" i="2"/>
  <c r="U4" i="2"/>
  <c r="Z5" i="2"/>
  <c r="K9" i="2"/>
  <c r="Z11" i="2"/>
  <c r="K4" i="2"/>
  <c r="U9" i="2"/>
  <c r="P11" i="2"/>
  <c r="P4" i="2"/>
  <c r="K7" i="2"/>
  <c r="F6" i="2"/>
  <c r="AA11" i="2"/>
  <c r="K6" i="2"/>
  <c r="Z8" i="2"/>
  <c r="P8" i="2"/>
  <c r="U11" i="2"/>
  <c r="K11" i="2"/>
  <c r="AA6" i="2"/>
  <c r="K10" i="2"/>
  <c r="U6" i="2"/>
  <c r="U5" i="2"/>
  <c r="U10" i="2"/>
  <c r="P9" i="2"/>
  <c r="K5" i="2"/>
  <c r="F5" i="2"/>
</calcChain>
</file>

<file path=xl/sharedStrings.xml><?xml version="1.0" encoding="utf-8"?>
<sst xmlns="http://schemas.openxmlformats.org/spreadsheetml/2006/main" count="156" uniqueCount="44">
  <si>
    <t>to</t>
  </si>
  <si>
    <t>How Often Income Was Received</t>
  </si>
  <si>
    <t>Monthly</t>
  </si>
  <si>
    <t>Twice Per Mth</t>
  </si>
  <si>
    <t>Every 2 Weeks</t>
  </si>
  <si>
    <t>Weekly</t>
  </si>
  <si>
    <t>Error-Prone Applications</t>
  </si>
  <si>
    <t>Error-prone applications are those applications where income falls between the income eligibility limits and $100 of the income eligibilty limits for Monthly.</t>
  </si>
  <si>
    <t>Error-prone applications are those applications where income falls between the income eligibility limits and $50 of the income eligibilty limits for Twice per Month.</t>
  </si>
  <si>
    <t>Error-prone applications are those applications where income falls between the income eligibility limits and $46.15 of the income eligibilty limits for Every 2 weeks.</t>
  </si>
  <si>
    <t>Error-prone applications are those applications where income falls between the income eligibility limits and $23.07 of the income eligibilty limits for Weekly.</t>
  </si>
  <si>
    <t>Monthly Error-Prone</t>
  </si>
  <si>
    <t>Twice Per Month         Error-Prone</t>
  </si>
  <si>
    <t>Weekly Error-Prone</t>
  </si>
  <si>
    <t>Household Size</t>
  </si>
  <si>
    <t>Annually Error-Prone</t>
  </si>
  <si>
    <t>Household Size:</t>
  </si>
  <si>
    <t>Income Frequency</t>
  </si>
  <si>
    <t>Reported Income</t>
  </si>
  <si>
    <t>Annually</t>
  </si>
  <si>
    <t>Twice Per Month</t>
  </si>
  <si>
    <t>Monthly Income</t>
  </si>
  <si>
    <t>Weekly Income</t>
  </si>
  <si>
    <t>Every 2 Weeks Income</t>
  </si>
  <si>
    <t>Twice a Month Income</t>
  </si>
  <si>
    <t>Annual Income</t>
  </si>
  <si>
    <t>Overall</t>
  </si>
  <si>
    <t>Eligibility Determination</t>
  </si>
  <si>
    <t>Free Min Error Prone</t>
  </si>
  <si>
    <t>Free Max Error Prone</t>
  </si>
  <si>
    <t>Reduced Min Error Prone</t>
  </si>
  <si>
    <t>Reduced Max Error Prone</t>
  </si>
  <si>
    <t>Income</t>
  </si>
  <si>
    <t>Frequency</t>
  </si>
  <si>
    <t>Every 2 Weeks Error-Prone</t>
  </si>
  <si>
    <t>Error-prone applications are those applications where income falls between the income eligibility limits and $1200 of the income eligibilty limits for Annually.</t>
  </si>
  <si>
    <t>Guidelines</t>
  </si>
  <si>
    <r>
      <t>Error-prone Chart for</t>
    </r>
    <r>
      <rPr>
        <b/>
        <sz val="12"/>
        <rFont val="Calibri"/>
        <family val="2"/>
      </rPr>
      <t xml:space="preserve"> </t>
    </r>
    <r>
      <rPr>
        <b/>
        <i/>
        <sz val="12"/>
        <rFont val="Calibri"/>
        <family val="2"/>
      </rPr>
      <t>REDUCED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Eligibility Applications July 1, 2023 - June 30, 2024</t>
    </r>
  </si>
  <si>
    <r>
      <t xml:space="preserve">Error-Prone Chart for </t>
    </r>
    <r>
      <rPr>
        <b/>
        <i/>
        <sz val="12"/>
        <rFont val="Calibri"/>
        <family val="2"/>
      </rPr>
      <t>FREE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Eligibility Applications July 1, 2023 - June 30, 2024</t>
    </r>
  </si>
  <si>
    <r>
      <t xml:space="preserve">Error-Prone Application Chart
</t>
    </r>
    <r>
      <rPr>
        <b/>
        <sz val="20"/>
        <rFont val="Calibri"/>
        <family val="2"/>
      </rPr>
      <t>SY 2023-24</t>
    </r>
  </si>
  <si>
    <r>
      <rPr>
        <b/>
        <sz val="14"/>
        <rFont val="Calibri"/>
        <family val="2"/>
      </rPr>
      <t xml:space="preserve">SY 23-24 Error-Prone Calculator
</t>
    </r>
    <r>
      <rPr>
        <i/>
        <sz val="11"/>
        <rFont val="Calibri"/>
        <family val="2"/>
      </rPr>
      <t>Enter the household size and income under the frequency it was received.</t>
    </r>
  </si>
  <si>
    <t>To determine if an application is error-prone, view the chart for the applicable eligibility (free or reduced) or enter the household size and income in the SY 23-24 Error-Prone Calculator.</t>
  </si>
  <si>
    <t xml:space="preserve">Thank you to the Colorado and Missori Department's of Eduacation for this document. </t>
  </si>
  <si>
    <t>This institution is an equal opportunity provider.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</si>
</sst>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i/>
      <sz val="12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i/>
      <sz val="11"/>
      <name val="Calibri"/>
      <family val="2"/>
    </font>
    <font>
      <b/>
      <sz val="11"/>
      <name val="Calibri"/>
      <family val="2"/>
    </font>
    <font>
      <b/>
      <sz val="2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9" fillId="2" borderId="0" xfId="0" applyFont="1" applyFill="1"/>
    <xf numFmtId="0" fontId="9" fillId="0" borderId="0" xfId="0" applyFont="1"/>
    <xf numFmtId="0" fontId="9" fillId="2" borderId="1" xfId="0" applyFont="1" applyFill="1" applyBorder="1"/>
    <xf numFmtId="0" fontId="9" fillId="2" borderId="0" xfId="0" applyFont="1" applyFill="1" applyAlignment="1">
      <alignment horizontal="center"/>
    </xf>
    <xf numFmtId="0" fontId="9" fillId="2" borderId="2" xfId="0" applyFont="1" applyFill="1" applyBorder="1"/>
    <xf numFmtId="0" fontId="9" fillId="2" borderId="3" xfId="0" applyFont="1" applyFill="1" applyBorder="1"/>
    <xf numFmtId="0" fontId="9" fillId="2" borderId="4" xfId="0" applyFont="1" applyFill="1" applyBorder="1"/>
    <xf numFmtId="0" fontId="9" fillId="2" borderId="5" xfId="0" applyFont="1" applyFill="1" applyBorder="1"/>
    <xf numFmtId="0" fontId="9" fillId="2" borderId="6" xfId="0" applyFont="1" applyFill="1" applyBorder="1"/>
    <xf numFmtId="0" fontId="10" fillId="0" borderId="7" xfId="0" applyFont="1" applyBorder="1"/>
    <xf numFmtId="0" fontId="0" fillId="0" borderId="7" xfId="0" applyBorder="1"/>
    <xf numFmtId="3" fontId="9" fillId="0" borderId="0" xfId="0" applyNumberFormat="1" applyFont="1" applyAlignment="1">
      <alignment horizontal="center"/>
    </xf>
    <xf numFmtId="0" fontId="8" fillId="0" borderId="0" xfId="0" applyFont="1"/>
    <xf numFmtId="0" fontId="10" fillId="0" borderId="0" xfId="0" applyFont="1"/>
    <xf numFmtId="0" fontId="0" fillId="0" borderId="0" xfId="0" applyAlignment="1">
      <alignment horizontal="center"/>
    </xf>
    <xf numFmtId="0" fontId="8" fillId="0" borderId="8" xfId="0" applyFont="1" applyBorder="1"/>
    <xf numFmtId="0" fontId="0" fillId="0" borderId="8" xfId="0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0" fontId="0" fillId="0" borderId="8" xfId="0" applyBorder="1"/>
    <xf numFmtId="0" fontId="9" fillId="2" borderId="9" xfId="0" applyFont="1" applyFill="1" applyBorder="1"/>
    <xf numFmtId="0" fontId="9" fillId="2" borderId="10" xfId="0" applyFont="1" applyFill="1" applyBorder="1"/>
    <xf numFmtId="0" fontId="9" fillId="2" borderId="11" xfId="0" applyFont="1" applyFill="1" applyBorder="1"/>
    <xf numFmtId="0" fontId="11" fillId="2" borderId="6" xfId="0" applyFont="1" applyFill="1" applyBorder="1"/>
    <xf numFmtId="0" fontId="9" fillId="3" borderId="12" xfId="0" applyFont="1" applyFill="1" applyBorder="1" applyProtection="1">
      <protection locked="0"/>
    </xf>
    <xf numFmtId="0" fontId="9" fillId="3" borderId="6" xfId="0" applyFont="1" applyFill="1" applyBorder="1" applyProtection="1">
      <protection locked="0"/>
    </xf>
    <xf numFmtId="0" fontId="9" fillId="0" borderId="1" xfId="0" applyFont="1" applyBorder="1"/>
    <xf numFmtId="0" fontId="9" fillId="0" borderId="2" xfId="0" applyFont="1" applyBorder="1"/>
    <xf numFmtId="0" fontId="11" fillId="4" borderId="6" xfId="0" applyFont="1" applyFill="1" applyBorder="1" applyAlignment="1">
      <alignment horizontal="center"/>
    </xf>
    <xf numFmtId="3" fontId="11" fillId="4" borderId="13" xfId="0" applyNumberFormat="1" applyFont="1" applyFill="1" applyBorder="1" applyAlignment="1">
      <alignment horizontal="center"/>
    </xf>
    <xf numFmtId="3" fontId="11" fillId="4" borderId="14" xfId="0" applyNumberFormat="1" applyFont="1" applyFill="1" applyBorder="1" applyAlignment="1">
      <alignment horizontal="center"/>
    </xf>
    <xf numFmtId="3" fontId="11" fillId="4" borderId="15" xfId="0" applyNumberFormat="1" applyFont="1" applyFill="1" applyBorder="1" applyAlignment="1">
      <alignment horizontal="center"/>
    </xf>
    <xf numFmtId="4" fontId="11" fillId="4" borderId="13" xfId="0" applyNumberFormat="1" applyFont="1" applyFill="1" applyBorder="1" applyAlignment="1">
      <alignment horizontal="center"/>
    </xf>
    <xf numFmtId="4" fontId="11" fillId="4" borderId="14" xfId="0" applyNumberFormat="1" applyFont="1" applyFill="1" applyBorder="1" applyAlignment="1">
      <alignment horizontal="center"/>
    </xf>
    <xf numFmtId="0" fontId="11" fillId="5" borderId="6" xfId="0" applyFont="1" applyFill="1" applyBorder="1" applyAlignment="1">
      <alignment horizontal="center"/>
    </xf>
    <xf numFmtId="3" fontId="11" fillId="5" borderId="13" xfId="0" applyNumberFormat="1" applyFont="1" applyFill="1" applyBorder="1" applyAlignment="1">
      <alignment horizontal="center"/>
    </xf>
    <xf numFmtId="3" fontId="11" fillId="5" borderId="14" xfId="0" applyNumberFormat="1" applyFont="1" applyFill="1" applyBorder="1" applyAlignment="1">
      <alignment horizontal="center"/>
    </xf>
    <xf numFmtId="3" fontId="11" fillId="5" borderId="15" xfId="0" applyNumberFormat="1" applyFont="1" applyFill="1" applyBorder="1" applyAlignment="1">
      <alignment horizontal="center"/>
    </xf>
    <xf numFmtId="4" fontId="11" fillId="5" borderId="13" xfId="0" applyNumberFormat="1" applyFont="1" applyFill="1" applyBorder="1" applyAlignment="1">
      <alignment horizontal="center"/>
    </xf>
    <xf numFmtId="4" fontId="11" fillId="5" borderId="14" xfId="0" applyNumberFormat="1" applyFont="1" applyFill="1" applyBorder="1" applyAlignment="1">
      <alignment horizontal="center"/>
    </xf>
    <xf numFmtId="0" fontId="9" fillId="2" borderId="16" xfId="0" applyFont="1" applyFill="1" applyBorder="1"/>
    <xf numFmtId="0" fontId="9" fillId="2" borderId="17" xfId="0" applyFont="1" applyFill="1" applyBorder="1"/>
    <xf numFmtId="0" fontId="9" fillId="2" borderId="7" xfId="0" applyFont="1" applyFill="1" applyBorder="1"/>
    <xf numFmtId="3" fontId="0" fillId="0" borderId="0" xfId="0" applyNumberFormat="1"/>
    <xf numFmtId="0" fontId="9" fillId="2" borderId="18" xfId="0" applyFont="1" applyFill="1" applyBorder="1"/>
    <xf numFmtId="0" fontId="9" fillId="2" borderId="19" xfId="0" applyFont="1" applyFill="1" applyBorder="1"/>
    <xf numFmtId="0" fontId="9" fillId="2" borderId="0" xfId="0" applyFont="1" applyFill="1" applyAlignment="1">
      <alignment horizontal="center"/>
    </xf>
    <xf numFmtId="0" fontId="14" fillId="2" borderId="29" xfId="0" applyFont="1" applyFill="1" applyBorder="1" applyAlignment="1">
      <alignment horizontal="center"/>
    </xf>
    <xf numFmtId="0" fontId="14" fillId="2" borderId="30" xfId="0" applyFont="1" applyFill="1" applyBorder="1" applyAlignment="1">
      <alignment horizontal="center"/>
    </xf>
    <xf numFmtId="0" fontId="6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/>
    </xf>
    <xf numFmtId="0" fontId="9" fillId="6" borderId="21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9" fillId="6" borderId="6" xfId="0" applyFont="1" applyFill="1" applyBorder="1" applyAlignment="1">
      <alignment horizontal="left" wrapText="1"/>
    </xf>
    <xf numFmtId="0" fontId="9" fillId="6" borderId="25" xfId="0" applyFont="1" applyFill="1" applyBorder="1" applyAlignment="1">
      <alignment horizontal="left" wrapText="1"/>
    </xf>
    <xf numFmtId="0" fontId="9" fillId="6" borderId="26" xfId="0" applyFont="1" applyFill="1" applyBorder="1" applyAlignment="1">
      <alignment horizontal="left" wrapText="1"/>
    </xf>
    <xf numFmtId="0" fontId="9" fillId="6" borderId="27" xfId="0" applyFont="1" applyFill="1" applyBorder="1" applyAlignment="1">
      <alignment horizontal="left" wrapText="1"/>
    </xf>
    <xf numFmtId="0" fontId="9" fillId="6" borderId="15" xfId="0" applyFon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 wrapText="1"/>
    </xf>
    <xf numFmtId="0" fontId="9" fillId="6" borderId="20" xfId="0" applyFont="1" applyFill="1" applyBorder="1" applyAlignment="1">
      <alignment horizontal="center" wrapText="1"/>
    </xf>
    <xf numFmtId="0" fontId="9" fillId="6" borderId="21" xfId="0" applyFont="1" applyFill="1" applyBorder="1" applyAlignment="1">
      <alignment horizontal="center" wrapText="1"/>
    </xf>
    <xf numFmtId="0" fontId="9" fillId="6" borderId="22" xfId="0" applyFont="1" applyFill="1" applyBorder="1" applyAlignment="1">
      <alignment horizontal="center" wrapText="1"/>
    </xf>
    <xf numFmtId="0" fontId="9" fillId="6" borderId="23" xfId="0" applyFont="1" applyFill="1" applyBorder="1" applyAlignment="1">
      <alignment horizontal="center" wrapText="1"/>
    </xf>
    <xf numFmtId="0" fontId="9" fillId="6" borderId="21" xfId="0" applyFont="1" applyFill="1" applyBorder="1" applyAlignment="1">
      <alignment horizontal="left" wrapText="1"/>
    </xf>
    <xf numFmtId="0" fontId="9" fillId="6" borderId="24" xfId="0" applyFont="1" applyFill="1" applyBorder="1" applyAlignment="1">
      <alignment horizontal="left" wrapText="1"/>
    </xf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vertical="top" wrapText="1"/>
    </xf>
    <xf numFmtId="0" fontId="13" fillId="2" borderId="0" xfId="0" applyFont="1" applyFill="1" applyAlignment="1">
      <alignment horizontal="center" wrapText="1"/>
    </xf>
    <xf numFmtId="0" fontId="1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2">
    <dxf>
      <font>
        <color theme="1"/>
      </font>
      <fill>
        <patternFill>
          <bgColor rgb="FFFFFF99"/>
        </patternFill>
      </fill>
    </dxf>
    <dxf>
      <fill>
        <patternFill>
          <bgColor rgb="FFE4E4E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7"/>
  <sheetViews>
    <sheetView tabSelected="1" zoomScaleNormal="100" workbookViewId="0">
      <selection activeCell="L45" sqref="L45"/>
    </sheetView>
  </sheetViews>
  <sheetFormatPr defaultColWidth="9.1796875" defaultRowHeight="14.5" x14ac:dyDescent="0.35"/>
  <cols>
    <col min="1" max="1" width="1.54296875" style="2" customWidth="1"/>
    <col min="2" max="2" width="14.7265625" style="2" bestFit="1" customWidth="1"/>
    <col min="3" max="3" width="8" style="2" bestFit="1" customWidth="1"/>
    <col min="4" max="4" width="3.26953125" style="2" customWidth="1"/>
    <col min="5" max="5" width="8.1796875" style="2" customWidth="1"/>
    <col min="6" max="6" width="7.7265625" style="2" customWidth="1"/>
    <col min="7" max="7" width="3.26953125" style="2" customWidth="1"/>
    <col min="8" max="9" width="7.7265625" style="2" customWidth="1"/>
    <col min="10" max="10" width="3.26953125" style="2" customWidth="1"/>
    <col min="11" max="11" width="7.7265625" style="2" customWidth="1"/>
    <col min="12" max="12" width="8.1796875" style="2" bestFit="1" customWidth="1"/>
    <col min="13" max="13" width="3.26953125" style="2" customWidth="1"/>
    <col min="14" max="14" width="7.81640625" style="2" customWidth="1"/>
    <col min="15" max="15" width="8.54296875" style="2" bestFit="1" customWidth="1"/>
    <col min="16" max="16" width="3.26953125" style="2" customWidth="1"/>
    <col min="17" max="17" width="7.81640625" style="2" customWidth="1"/>
    <col min="18" max="18" width="13.81640625" style="2" customWidth="1"/>
    <col min="19" max="19" width="5.7265625" style="2" customWidth="1"/>
    <col min="20" max="20" width="19.81640625" style="2" customWidth="1"/>
    <col min="21" max="21" width="19.453125" style="2" customWidth="1"/>
    <col min="22" max="22" width="6.26953125" style="2" customWidth="1"/>
    <col min="23" max="16384" width="9.1796875" style="2"/>
  </cols>
  <sheetData>
    <row r="1" spans="1:26" ht="64.5" customHeight="1" x14ac:dyDescent="0.7">
      <c r="A1" s="1"/>
      <c r="B1" s="70" t="s">
        <v>39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1"/>
      <c r="S1" s="1"/>
      <c r="T1" s="1"/>
      <c r="U1" s="1"/>
      <c r="V1" s="1"/>
      <c r="W1" s="1"/>
      <c r="X1" s="1"/>
      <c r="Y1" s="1"/>
      <c r="Z1" s="1"/>
    </row>
    <row r="2" spans="1:26" ht="33" customHeight="1" x14ac:dyDescent="0.35">
      <c r="A2" s="1"/>
      <c r="B2" s="69" t="s">
        <v>41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5" x14ac:dyDescent="0.35">
      <c r="A4" s="1"/>
      <c r="B4" s="50" t="s">
        <v>38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1"/>
      <c r="S4" s="1"/>
      <c r="T4" s="1"/>
      <c r="U4" s="1"/>
      <c r="V4" s="1"/>
      <c r="W4" s="1"/>
      <c r="X4" s="1"/>
      <c r="Y4" s="1"/>
      <c r="Z4" s="1"/>
    </row>
    <row r="5" spans="1:26" ht="15" thickBot="1" x14ac:dyDescent="0.4">
      <c r="A5" s="1"/>
      <c r="B5" s="68" t="s">
        <v>1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35">
      <c r="A6" s="1"/>
      <c r="B6" s="53" t="s">
        <v>14</v>
      </c>
      <c r="C6" s="53" t="s">
        <v>15</v>
      </c>
      <c r="D6" s="53"/>
      <c r="E6" s="53"/>
      <c r="F6" s="54" t="s">
        <v>11</v>
      </c>
      <c r="G6" s="54"/>
      <c r="H6" s="54"/>
      <c r="I6" s="53" t="s">
        <v>12</v>
      </c>
      <c r="J6" s="53"/>
      <c r="K6" s="53"/>
      <c r="L6" s="53" t="s">
        <v>34</v>
      </c>
      <c r="M6" s="53"/>
      <c r="N6" s="53"/>
      <c r="O6" s="53" t="s">
        <v>13</v>
      </c>
      <c r="P6" s="53"/>
      <c r="Q6" s="53"/>
      <c r="R6" s="1"/>
      <c r="S6" s="20"/>
      <c r="T6" s="21"/>
      <c r="U6" s="21"/>
      <c r="V6" s="22"/>
      <c r="W6" s="1"/>
      <c r="X6" s="1"/>
      <c r="Y6" s="1"/>
      <c r="Z6" s="1"/>
    </row>
    <row r="7" spans="1:26" ht="13.5" customHeight="1" x14ac:dyDescent="0.35">
      <c r="A7" s="1"/>
      <c r="B7" s="53"/>
      <c r="C7" s="53"/>
      <c r="D7" s="53"/>
      <c r="E7" s="53"/>
      <c r="F7" s="54"/>
      <c r="G7" s="54"/>
      <c r="H7" s="54"/>
      <c r="I7" s="53"/>
      <c r="J7" s="53"/>
      <c r="K7" s="53"/>
      <c r="L7" s="53"/>
      <c r="M7" s="53"/>
      <c r="N7" s="53"/>
      <c r="O7" s="53"/>
      <c r="P7" s="53"/>
      <c r="Q7" s="53"/>
      <c r="R7" s="1"/>
      <c r="S7" s="3"/>
      <c r="T7" s="49" t="s">
        <v>40</v>
      </c>
      <c r="U7" s="49"/>
      <c r="V7" s="5"/>
      <c r="W7" s="1"/>
      <c r="X7" s="1"/>
      <c r="Y7" s="1"/>
      <c r="Z7" s="1"/>
    </row>
    <row r="8" spans="1:26" x14ac:dyDescent="0.35">
      <c r="A8" s="1"/>
      <c r="B8" s="28">
        <v>1</v>
      </c>
      <c r="C8" s="29">
        <f>E8-1200</f>
        <v>17754</v>
      </c>
      <c r="D8" s="30" t="s">
        <v>0</v>
      </c>
      <c r="E8" s="31">
        <v>18954</v>
      </c>
      <c r="F8" s="29">
        <f t="shared" ref="F8:F15" si="0">H8-100</f>
        <v>1480</v>
      </c>
      <c r="G8" s="30" t="s">
        <v>0</v>
      </c>
      <c r="H8" s="31">
        <v>1580</v>
      </c>
      <c r="I8" s="29">
        <f t="shared" ref="I8:I15" si="1">K8-50</f>
        <v>740</v>
      </c>
      <c r="J8" s="30" t="s">
        <v>0</v>
      </c>
      <c r="K8" s="31">
        <v>790</v>
      </c>
      <c r="L8" s="32">
        <f t="shared" ref="L8:L15" si="2">N8-46.15</f>
        <v>682.85</v>
      </c>
      <c r="M8" s="33" t="s">
        <v>0</v>
      </c>
      <c r="N8" s="31">
        <v>729</v>
      </c>
      <c r="O8" s="32">
        <f t="shared" ref="O8:O15" si="3">Q8-23.07</f>
        <v>341.93</v>
      </c>
      <c r="P8" s="33" t="s">
        <v>0</v>
      </c>
      <c r="Q8" s="31">
        <v>365</v>
      </c>
      <c r="R8" s="1"/>
      <c r="S8" s="3"/>
      <c r="T8" s="49"/>
      <c r="U8" s="49"/>
      <c r="V8" s="5"/>
      <c r="W8" s="1"/>
      <c r="X8" s="1"/>
      <c r="Y8" s="1"/>
      <c r="Z8" s="1"/>
    </row>
    <row r="9" spans="1:26" x14ac:dyDescent="0.35">
      <c r="A9" s="1"/>
      <c r="B9" s="34">
        <v>2</v>
      </c>
      <c r="C9" s="35">
        <f t="shared" ref="C9:C15" si="4">E9-1200</f>
        <v>24436</v>
      </c>
      <c r="D9" s="36" t="s">
        <v>0</v>
      </c>
      <c r="E9" s="37">
        <v>25636</v>
      </c>
      <c r="F9" s="35">
        <f t="shared" si="0"/>
        <v>2037</v>
      </c>
      <c r="G9" s="36" t="s">
        <v>0</v>
      </c>
      <c r="H9" s="37">
        <v>2137</v>
      </c>
      <c r="I9" s="35">
        <f t="shared" si="1"/>
        <v>1019</v>
      </c>
      <c r="J9" s="36" t="s">
        <v>0</v>
      </c>
      <c r="K9" s="37">
        <v>1069</v>
      </c>
      <c r="L9" s="38">
        <f t="shared" si="2"/>
        <v>939.85</v>
      </c>
      <c r="M9" s="39" t="s">
        <v>0</v>
      </c>
      <c r="N9" s="37">
        <v>986</v>
      </c>
      <c r="O9" s="38">
        <f t="shared" si="3"/>
        <v>469.93</v>
      </c>
      <c r="P9" s="39" t="s">
        <v>0</v>
      </c>
      <c r="Q9" s="37">
        <v>493</v>
      </c>
      <c r="R9" s="1"/>
      <c r="S9" s="3"/>
      <c r="T9" s="49"/>
      <c r="U9" s="49"/>
      <c r="V9" s="5"/>
      <c r="W9" s="1"/>
      <c r="X9" s="1"/>
      <c r="Y9" s="1"/>
      <c r="Z9" s="1"/>
    </row>
    <row r="10" spans="1:26" ht="15" thickBot="1" x14ac:dyDescent="0.4">
      <c r="A10" s="1"/>
      <c r="B10" s="28">
        <v>3</v>
      </c>
      <c r="C10" s="29">
        <f t="shared" si="4"/>
        <v>31118</v>
      </c>
      <c r="D10" s="30" t="s">
        <v>0</v>
      </c>
      <c r="E10" s="31">
        <v>32318</v>
      </c>
      <c r="F10" s="29">
        <f t="shared" si="0"/>
        <v>2594</v>
      </c>
      <c r="G10" s="30" t="s">
        <v>0</v>
      </c>
      <c r="H10" s="31">
        <v>2694</v>
      </c>
      <c r="I10" s="29">
        <f t="shared" si="1"/>
        <v>1297</v>
      </c>
      <c r="J10" s="30" t="s">
        <v>0</v>
      </c>
      <c r="K10" s="31">
        <v>1347</v>
      </c>
      <c r="L10" s="32">
        <f t="shared" si="2"/>
        <v>1196.8499999999999</v>
      </c>
      <c r="M10" s="33" t="s">
        <v>0</v>
      </c>
      <c r="N10" s="31">
        <v>1243</v>
      </c>
      <c r="O10" s="32">
        <f t="shared" si="3"/>
        <v>598.92999999999995</v>
      </c>
      <c r="P10" s="33" t="s">
        <v>0</v>
      </c>
      <c r="Q10" s="31">
        <v>622</v>
      </c>
      <c r="R10" s="1"/>
      <c r="S10" s="26"/>
      <c r="T10" s="1"/>
      <c r="U10" s="1"/>
      <c r="V10" s="27"/>
      <c r="W10" s="1"/>
      <c r="X10" s="1"/>
      <c r="Y10" s="1"/>
      <c r="Z10" s="1"/>
    </row>
    <row r="11" spans="1:26" ht="15" thickBot="1" x14ac:dyDescent="0.4">
      <c r="A11" s="1"/>
      <c r="B11" s="34">
        <v>4</v>
      </c>
      <c r="C11" s="35">
        <f t="shared" si="4"/>
        <v>37800</v>
      </c>
      <c r="D11" s="36" t="s">
        <v>0</v>
      </c>
      <c r="E11" s="37">
        <v>39000</v>
      </c>
      <c r="F11" s="35">
        <f t="shared" si="0"/>
        <v>3150</v>
      </c>
      <c r="G11" s="36" t="s">
        <v>0</v>
      </c>
      <c r="H11" s="37">
        <v>3250</v>
      </c>
      <c r="I11" s="35">
        <f t="shared" si="1"/>
        <v>1575</v>
      </c>
      <c r="J11" s="36" t="s">
        <v>0</v>
      </c>
      <c r="K11" s="37">
        <v>1625</v>
      </c>
      <c r="L11" s="38">
        <f t="shared" si="2"/>
        <v>1453.85</v>
      </c>
      <c r="M11" s="39" t="s">
        <v>0</v>
      </c>
      <c r="N11" s="37">
        <v>1500</v>
      </c>
      <c r="O11" s="38">
        <f t="shared" si="3"/>
        <v>726.93</v>
      </c>
      <c r="P11" s="39" t="s">
        <v>0</v>
      </c>
      <c r="Q11" s="37">
        <v>750</v>
      </c>
      <c r="R11" s="1"/>
      <c r="S11" s="3"/>
      <c r="T11" s="1" t="s">
        <v>16</v>
      </c>
      <c r="U11" s="24"/>
      <c r="V11" s="5"/>
      <c r="W11" s="1"/>
      <c r="X11" s="1"/>
      <c r="Y11" s="1"/>
      <c r="Z11" s="1"/>
    </row>
    <row r="12" spans="1:26" x14ac:dyDescent="0.35">
      <c r="A12" s="1"/>
      <c r="B12" s="28">
        <v>5</v>
      </c>
      <c r="C12" s="29">
        <f t="shared" si="4"/>
        <v>44482</v>
      </c>
      <c r="D12" s="30" t="s">
        <v>0</v>
      </c>
      <c r="E12" s="31">
        <v>45682</v>
      </c>
      <c r="F12" s="29">
        <f t="shared" si="0"/>
        <v>3707</v>
      </c>
      <c r="G12" s="30" t="s">
        <v>0</v>
      </c>
      <c r="H12" s="31">
        <v>3807</v>
      </c>
      <c r="I12" s="29">
        <f t="shared" si="1"/>
        <v>1854</v>
      </c>
      <c r="J12" s="30" t="s">
        <v>0</v>
      </c>
      <c r="K12" s="31">
        <v>1904</v>
      </c>
      <c r="L12" s="32">
        <f t="shared" si="2"/>
        <v>1710.85</v>
      </c>
      <c r="M12" s="33" t="s">
        <v>0</v>
      </c>
      <c r="N12" s="31">
        <v>1757</v>
      </c>
      <c r="O12" s="32">
        <f t="shared" si="3"/>
        <v>855.93</v>
      </c>
      <c r="P12" s="33" t="s">
        <v>0</v>
      </c>
      <c r="Q12" s="31">
        <v>879</v>
      </c>
      <c r="R12" s="1"/>
      <c r="S12" s="3"/>
      <c r="T12" s="1"/>
      <c r="U12" s="1"/>
      <c r="V12" s="5"/>
      <c r="W12" s="1"/>
      <c r="X12" s="1"/>
      <c r="Y12" s="1"/>
      <c r="Z12" s="1"/>
    </row>
    <row r="13" spans="1:26" x14ac:dyDescent="0.35">
      <c r="A13" s="1"/>
      <c r="B13" s="34">
        <v>6</v>
      </c>
      <c r="C13" s="35">
        <f t="shared" si="4"/>
        <v>51164</v>
      </c>
      <c r="D13" s="36" t="s">
        <v>0</v>
      </c>
      <c r="E13" s="37">
        <v>52364</v>
      </c>
      <c r="F13" s="35">
        <f t="shared" si="0"/>
        <v>4264</v>
      </c>
      <c r="G13" s="36" t="s">
        <v>0</v>
      </c>
      <c r="H13" s="37">
        <v>4364</v>
      </c>
      <c r="I13" s="35">
        <f t="shared" si="1"/>
        <v>2132</v>
      </c>
      <c r="J13" s="36" t="s">
        <v>0</v>
      </c>
      <c r="K13" s="37">
        <v>2182</v>
      </c>
      <c r="L13" s="38">
        <f t="shared" si="2"/>
        <v>1967.85</v>
      </c>
      <c r="M13" s="39" t="s">
        <v>0</v>
      </c>
      <c r="N13" s="37">
        <v>2014</v>
      </c>
      <c r="O13" s="38">
        <f t="shared" si="3"/>
        <v>983.93</v>
      </c>
      <c r="P13" s="39" t="s">
        <v>0</v>
      </c>
      <c r="Q13" s="37">
        <v>1007</v>
      </c>
      <c r="R13" s="1"/>
      <c r="S13" s="3"/>
      <c r="T13" s="23" t="s">
        <v>17</v>
      </c>
      <c r="U13" s="23" t="s">
        <v>18</v>
      </c>
      <c r="V13" s="5"/>
      <c r="W13" s="1"/>
      <c r="X13" s="1"/>
      <c r="Y13" s="1"/>
      <c r="Z13" s="1"/>
    </row>
    <row r="14" spans="1:26" x14ac:dyDescent="0.35">
      <c r="A14" s="1"/>
      <c r="B14" s="28">
        <v>7</v>
      </c>
      <c r="C14" s="29">
        <f t="shared" si="4"/>
        <v>57846</v>
      </c>
      <c r="D14" s="30" t="s">
        <v>0</v>
      </c>
      <c r="E14" s="31">
        <v>59046</v>
      </c>
      <c r="F14" s="29">
        <f t="shared" si="0"/>
        <v>4821</v>
      </c>
      <c r="G14" s="30" t="s">
        <v>0</v>
      </c>
      <c r="H14" s="31">
        <v>4921</v>
      </c>
      <c r="I14" s="29">
        <f t="shared" si="1"/>
        <v>2411</v>
      </c>
      <c r="J14" s="30" t="s">
        <v>0</v>
      </c>
      <c r="K14" s="31">
        <v>2461</v>
      </c>
      <c r="L14" s="32">
        <f t="shared" si="2"/>
        <v>2224.85</v>
      </c>
      <c r="M14" s="33" t="s">
        <v>0</v>
      </c>
      <c r="N14" s="31">
        <v>2271</v>
      </c>
      <c r="O14" s="32">
        <f t="shared" si="3"/>
        <v>1112.93</v>
      </c>
      <c r="P14" s="33" t="s">
        <v>0</v>
      </c>
      <c r="Q14" s="31">
        <v>1136</v>
      </c>
      <c r="R14" s="1"/>
      <c r="S14" s="3"/>
      <c r="T14" s="9" t="s">
        <v>19</v>
      </c>
      <c r="U14" s="25"/>
      <c r="V14" s="5"/>
      <c r="W14" s="1"/>
      <c r="X14" s="1"/>
      <c r="Y14" s="1"/>
      <c r="Z14" s="1"/>
    </row>
    <row r="15" spans="1:26" x14ac:dyDescent="0.35">
      <c r="A15" s="1"/>
      <c r="B15" s="34">
        <v>8</v>
      </c>
      <c r="C15" s="35">
        <f t="shared" si="4"/>
        <v>64528</v>
      </c>
      <c r="D15" s="36" t="s">
        <v>0</v>
      </c>
      <c r="E15" s="37">
        <v>65728</v>
      </c>
      <c r="F15" s="35">
        <f t="shared" si="0"/>
        <v>5378</v>
      </c>
      <c r="G15" s="36" t="s">
        <v>0</v>
      </c>
      <c r="H15" s="37">
        <v>5478</v>
      </c>
      <c r="I15" s="35">
        <f t="shared" si="1"/>
        <v>2689</v>
      </c>
      <c r="J15" s="36" t="s">
        <v>0</v>
      </c>
      <c r="K15" s="37">
        <v>2739</v>
      </c>
      <c r="L15" s="38">
        <f t="shared" si="2"/>
        <v>2481.85</v>
      </c>
      <c r="M15" s="39" t="s">
        <v>0</v>
      </c>
      <c r="N15" s="37">
        <v>2528</v>
      </c>
      <c r="O15" s="38">
        <f t="shared" si="3"/>
        <v>1240.93</v>
      </c>
      <c r="P15" s="39" t="s">
        <v>0</v>
      </c>
      <c r="Q15" s="37">
        <v>1264</v>
      </c>
      <c r="R15" s="1"/>
      <c r="S15" s="3"/>
      <c r="T15" s="9" t="s">
        <v>2</v>
      </c>
      <c r="U15" s="25"/>
      <c r="V15" s="5"/>
      <c r="W15" s="1"/>
      <c r="X15" s="1"/>
      <c r="Y15" s="1"/>
      <c r="Z15" s="1"/>
    </row>
    <row r="16" spans="1:26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4"/>
      <c r="Q16" s="1"/>
      <c r="R16" s="1"/>
      <c r="S16" s="3"/>
      <c r="T16" s="9" t="s">
        <v>20</v>
      </c>
      <c r="U16" s="25"/>
      <c r="V16" s="5"/>
      <c r="W16" s="1"/>
      <c r="X16" s="1"/>
      <c r="Y16" s="1"/>
      <c r="Z16" s="1"/>
    </row>
    <row r="17" spans="1:26" ht="15.5" x14ac:dyDescent="0.35">
      <c r="A17" s="1"/>
      <c r="B17" s="50" t="s">
        <v>37</v>
      </c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1"/>
      <c r="S17" s="3"/>
      <c r="T17" s="9" t="s">
        <v>4</v>
      </c>
      <c r="U17" s="25"/>
      <c r="V17" s="5"/>
      <c r="W17" s="1"/>
      <c r="X17" s="1"/>
      <c r="Y17" s="1"/>
      <c r="Z17" s="1"/>
    </row>
    <row r="18" spans="1:26" x14ac:dyDescent="0.35">
      <c r="A18" s="1"/>
      <c r="B18" s="68" t="s">
        <v>1</v>
      </c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1"/>
      <c r="S18" s="3"/>
      <c r="T18" s="9" t="s">
        <v>5</v>
      </c>
      <c r="U18" s="25"/>
      <c r="V18" s="5"/>
      <c r="W18" s="1"/>
      <c r="X18" s="1"/>
      <c r="Y18" s="1"/>
      <c r="Z18" s="1"/>
    </row>
    <row r="19" spans="1:26" ht="15" customHeight="1" x14ac:dyDescent="0.35">
      <c r="A19" s="1"/>
      <c r="B19" s="53" t="s">
        <v>14</v>
      </c>
      <c r="C19" s="53" t="s">
        <v>15</v>
      </c>
      <c r="D19" s="53"/>
      <c r="E19" s="53"/>
      <c r="F19" s="54" t="s">
        <v>11</v>
      </c>
      <c r="G19" s="54"/>
      <c r="H19" s="54"/>
      <c r="I19" s="53" t="s">
        <v>12</v>
      </c>
      <c r="J19" s="53"/>
      <c r="K19" s="53"/>
      <c r="L19" s="53" t="s">
        <v>34</v>
      </c>
      <c r="M19" s="53"/>
      <c r="N19" s="53"/>
      <c r="O19" s="53" t="s">
        <v>13</v>
      </c>
      <c r="P19" s="53"/>
      <c r="Q19" s="53"/>
      <c r="R19" s="1"/>
      <c r="S19" s="3"/>
      <c r="T19" s="1"/>
      <c r="U19" s="1"/>
      <c r="V19" s="5"/>
      <c r="W19" s="1"/>
      <c r="X19" s="1"/>
      <c r="Y19" s="1"/>
      <c r="Z19" s="1"/>
    </row>
    <row r="20" spans="1:26" x14ac:dyDescent="0.35">
      <c r="A20" s="1"/>
      <c r="B20" s="53"/>
      <c r="C20" s="53"/>
      <c r="D20" s="53"/>
      <c r="E20" s="53"/>
      <c r="F20" s="54"/>
      <c r="G20" s="54"/>
      <c r="H20" s="54"/>
      <c r="I20" s="53"/>
      <c r="J20" s="53"/>
      <c r="K20" s="53"/>
      <c r="L20" s="53"/>
      <c r="M20" s="53"/>
      <c r="N20" s="53"/>
      <c r="O20" s="53"/>
      <c r="P20" s="53"/>
      <c r="Q20" s="53"/>
      <c r="R20" s="1"/>
      <c r="S20" s="3"/>
      <c r="T20" s="1" t="s">
        <v>32</v>
      </c>
      <c r="U20" s="1" t="s">
        <v>33</v>
      </c>
      <c r="V20" s="5"/>
      <c r="W20" s="1"/>
      <c r="X20" s="1"/>
      <c r="Y20" s="1"/>
      <c r="Z20" s="1"/>
    </row>
    <row r="21" spans="1:26" ht="15" thickBot="1" x14ac:dyDescent="0.4">
      <c r="A21" s="1"/>
      <c r="B21" s="28">
        <v>1</v>
      </c>
      <c r="C21" s="29">
        <f t="shared" ref="C21:C28" si="5">E21-1200</f>
        <v>25773</v>
      </c>
      <c r="D21" s="30" t="s">
        <v>0</v>
      </c>
      <c r="E21" s="31">
        <v>26973</v>
      </c>
      <c r="F21" s="29">
        <f t="shared" ref="F21:F28" si="6">H21-100</f>
        <v>2148</v>
      </c>
      <c r="G21" s="30" t="s">
        <v>0</v>
      </c>
      <c r="H21" s="31">
        <v>2248</v>
      </c>
      <c r="I21" s="29">
        <f t="shared" ref="I21:I28" si="7">K21-50</f>
        <v>1074</v>
      </c>
      <c r="J21" s="30" t="s">
        <v>0</v>
      </c>
      <c r="K21" s="31">
        <v>1124</v>
      </c>
      <c r="L21" s="32">
        <f t="shared" ref="L21:L28" si="8">N21-46.15</f>
        <v>991.85</v>
      </c>
      <c r="M21" s="33" t="s">
        <v>0</v>
      </c>
      <c r="N21" s="31">
        <v>1038</v>
      </c>
      <c r="O21" s="32">
        <f t="shared" ref="O21:O28" si="9">Q21-23.07</f>
        <v>495.93</v>
      </c>
      <c r="P21" s="33" t="s">
        <v>0</v>
      </c>
      <c r="Q21" s="31">
        <v>519</v>
      </c>
      <c r="R21" s="1"/>
      <c r="S21" s="3"/>
      <c r="T21" s="1" t="str">
        <f>IF(SUM(U14:U18)=0,"",IF(U21="Multiple - Annualized", SUM(U14,U15*12,U16*24,U17*26,U18*52), SUM(U14:U18)))</f>
        <v/>
      </c>
      <c r="U21" s="1" t="str">
        <f>IF(COUNTA(U14:U18)=0,"Enter Income",IF(COUNTA(U15:U18)=0,"Annually",IF(COUNTA(U14,U16:U18)=0,"Monthly",IF(COUNTA(U14:U15,U17:U18)=0,"2x Month",IF(COUNTA(U14:U16,U18)=0,"Every 2 Weeks",IF(COUNTA(U14:U17)=0,"Weekly","Multiple - Annualized"))))))</f>
        <v>Enter Income</v>
      </c>
      <c r="V21" s="5"/>
      <c r="W21" s="1"/>
      <c r="X21" s="1"/>
      <c r="Y21" s="1"/>
      <c r="Z21" s="1"/>
    </row>
    <row r="22" spans="1:26" ht="21.5" thickBot="1" x14ac:dyDescent="0.55000000000000004">
      <c r="A22" s="1"/>
      <c r="B22" s="34">
        <v>2</v>
      </c>
      <c r="C22" s="35">
        <f t="shared" si="5"/>
        <v>35282</v>
      </c>
      <c r="D22" s="36" t="s">
        <v>0</v>
      </c>
      <c r="E22" s="37">
        <v>36482</v>
      </c>
      <c r="F22" s="35">
        <f t="shared" si="6"/>
        <v>2941</v>
      </c>
      <c r="G22" s="36" t="s">
        <v>0</v>
      </c>
      <c r="H22" s="37">
        <v>3041</v>
      </c>
      <c r="I22" s="35">
        <f t="shared" si="7"/>
        <v>1471</v>
      </c>
      <c r="J22" s="36" t="s">
        <v>0</v>
      </c>
      <c r="K22" s="37">
        <v>1521</v>
      </c>
      <c r="L22" s="38">
        <f t="shared" si="8"/>
        <v>1357.85</v>
      </c>
      <c r="M22" s="39" t="s">
        <v>0</v>
      </c>
      <c r="N22" s="37">
        <v>1404</v>
      </c>
      <c r="O22" s="38">
        <f t="shared" si="9"/>
        <v>678.93</v>
      </c>
      <c r="P22" s="39" t="s">
        <v>0</v>
      </c>
      <c r="Q22" s="37">
        <v>702</v>
      </c>
      <c r="R22" s="1"/>
      <c r="S22" s="3"/>
      <c r="T22" s="47" t="str">
        <f>IFERROR(VLOOKUP(U11,Guidelines!A:AA,27,FALSE),"Enter Household Size")</f>
        <v>Enter Household Size</v>
      </c>
      <c r="U22" s="48"/>
      <c r="V22" s="5"/>
      <c r="W22" s="1"/>
      <c r="X22" s="1"/>
      <c r="Y22" s="1"/>
      <c r="Z22" s="1"/>
    </row>
    <row r="23" spans="1:26" ht="15" thickBot="1" x14ac:dyDescent="0.4">
      <c r="A23" s="1"/>
      <c r="B23" s="28">
        <v>3</v>
      </c>
      <c r="C23" s="29">
        <f t="shared" si="5"/>
        <v>44791</v>
      </c>
      <c r="D23" s="30" t="s">
        <v>0</v>
      </c>
      <c r="E23" s="31">
        <v>45991</v>
      </c>
      <c r="F23" s="29">
        <f t="shared" si="6"/>
        <v>3733</v>
      </c>
      <c r="G23" s="30" t="s">
        <v>0</v>
      </c>
      <c r="H23" s="31">
        <v>3833</v>
      </c>
      <c r="I23" s="29">
        <f t="shared" si="7"/>
        <v>1867</v>
      </c>
      <c r="J23" s="30" t="s">
        <v>0</v>
      </c>
      <c r="K23" s="31">
        <v>1917</v>
      </c>
      <c r="L23" s="32">
        <f t="shared" si="8"/>
        <v>1722.85</v>
      </c>
      <c r="M23" s="33" t="s">
        <v>0</v>
      </c>
      <c r="N23" s="31">
        <v>1769</v>
      </c>
      <c r="O23" s="32">
        <f t="shared" si="9"/>
        <v>861.93</v>
      </c>
      <c r="P23" s="33" t="s">
        <v>0</v>
      </c>
      <c r="Q23" s="31">
        <v>885</v>
      </c>
      <c r="R23" s="1"/>
      <c r="S23" s="6"/>
      <c r="T23" s="7"/>
      <c r="U23" s="7"/>
      <c r="V23" s="8"/>
      <c r="W23" s="1"/>
      <c r="X23" s="1"/>
      <c r="Y23" s="1"/>
      <c r="Z23" s="1"/>
    </row>
    <row r="24" spans="1:26" x14ac:dyDescent="0.35">
      <c r="A24" s="1"/>
      <c r="B24" s="34">
        <v>4</v>
      </c>
      <c r="C24" s="35">
        <f t="shared" si="5"/>
        <v>54300</v>
      </c>
      <c r="D24" s="36" t="s">
        <v>0</v>
      </c>
      <c r="E24" s="37">
        <v>55500</v>
      </c>
      <c r="F24" s="35">
        <f t="shared" si="6"/>
        <v>4525</v>
      </c>
      <c r="G24" s="36" t="s">
        <v>0</v>
      </c>
      <c r="H24" s="37">
        <v>4625</v>
      </c>
      <c r="I24" s="35">
        <f t="shared" si="7"/>
        <v>2263</v>
      </c>
      <c r="J24" s="36" t="s">
        <v>0</v>
      </c>
      <c r="K24" s="37">
        <v>2313</v>
      </c>
      <c r="L24" s="38">
        <f t="shared" si="8"/>
        <v>2088.85</v>
      </c>
      <c r="M24" s="39" t="s">
        <v>0</v>
      </c>
      <c r="N24" s="37">
        <v>2135</v>
      </c>
      <c r="O24" s="38">
        <f t="shared" si="9"/>
        <v>1044.93</v>
      </c>
      <c r="P24" s="39" t="s">
        <v>0</v>
      </c>
      <c r="Q24" s="37">
        <v>1068</v>
      </c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35">
      <c r="A25" s="1"/>
      <c r="B25" s="28">
        <v>5</v>
      </c>
      <c r="C25" s="29">
        <f t="shared" si="5"/>
        <v>63809</v>
      </c>
      <c r="D25" s="30" t="s">
        <v>0</v>
      </c>
      <c r="E25" s="31">
        <v>65009</v>
      </c>
      <c r="F25" s="29">
        <f t="shared" si="6"/>
        <v>5318</v>
      </c>
      <c r="G25" s="30" t="s">
        <v>0</v>
      </c>
      <c r="H25" s="31">
        <v>5418</v>
      </c>
      <c r="I25" s="29">
        <f t="shared" si="7"/>
        <v>2659</v>
      </c>
      <c r="J25" s="30" t="s">
        <v>0</v>
      </c>
      <c r="K25" s="31">
        <v>2709</v>
      </c>
      <c r="L25" s="32">
        <f t="shared" si="8"/>
        <v>2454.85</v>
      </c>
      <c r="M25" s="33" t="s">
        <v>0</v>
      </c>
      <c r="N25" s="31">
        <v>2501</v>
      </c>
      <c r="O25" s="32">
        <f t="shared" si="9"/>
        <v>1227.93</v>
      </c>
      <c r="P25" s="33" t="s">
        <v>0</v>
      </c>
      <c r="Q25" s="31">
        <v>1251</v>
      </c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35">
      <c r="A26" s="1"/>
      <c r="B26" s="34">
        <v>6</v>
      </c>
      <c r="C26" s="35">
        <f t="shared" si="5"/>
        <v>73318</v>
      </c>
      <c r="D26" s="36" t="s">
        <v>0</v>
      </c>
      <c r="E26" s="37">
        <v>74518</v>
      </c>
      <c r="F26" s="35">
        <f t="shared" si="6"/>
        <v>6110</v>
      </c>
      <c r="G26" s="36" t="s">
        <v>0</v>
      </c>
      <c r="H26" s="37">
        <v>6210</v>
      </c>
      <c r="I26" s="35">
        <f t="shared" si="7"/>
        <v>3055</v>
      </c>
      <c r="J26" s="36" t="s">
        <v>0</v>
      </c>
      <c r="K26" s="37">
        <v>3105</v>
      </c>
      <c r="L26" s="38">
        <f t="shared" si="8"/>
        <v>2820.85</v>
      </c>
      <c r="M26" s="39" t="s">
        <v>0</v>
      </c>
      <c r="N26" s="37">
        <v>2867</v>
      </c>
      <c r="O26" s="38">
        <f t="shared" si="9"/>
        <v>1410.93</v>
      </c>
      <c r="P26" s="39" t="s">
        <v>0</v>
      </c>
      <c r="Q26" s="37">
        <v>1434</v>
      </c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35">
      <c r="A27" s="1"/>
      <c r="B27" s="28">
        <v>7</v>
      </c>
      <c r="C27" s="29">
        <f t="shared" si="5"/>
        <v>82827</v>
      </c>
      <c r="D27" s="30" t="s">
        <v>0</v>
      </c>
      <c r="E27" s="31">
        <v>84027</v>
      </c>
      <c r="F27" s="29">
        <f t="shared" si="6"/>
        <v>6903</v>
      </c>
      <c r="G27" s="30" t="s">
        <v>0</v>
      </c>
      <c r="H27" s="31">
        <v>7003</v>
      </c>
      <c r="I27" s="29">
        <f t="shared" si="7"/>
        <v>3452</v>
      </c>
      <c r="J27" s="30" t="s">
        <v>0</v>
      </c>
      <c r="K27" s="31">
        <v>3502</v>
      </c>
      <c r="L27" s="32">
        <f t="shared" si="8"/>
        <v>3185.85</v>
      </c>
      <c r="M27" s="33" t="s">
        <v>0</v>
      </c>
      <c r="N27" s="31">
        <v>3232</v>
      </c>
      <c r="O27" s="32">
        <f t="shared" si="9"/>
        <v>1592.93</v>
      </c>
      <c r="P27" s="33" t="s">
        <v>0</v>
      </c>
      <c r="Q27" s="31">
        <v>1616</v>
      </c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35">
      <c r="A28" s="1"/>
      <c r="B28" s="34">
        <v>8</v>
      </c>
      <c r="C28" s="35">
        <f t="shared" si="5"/>
        <v>92336</v>
      </c>
      <c r="D28" s="36" t="s">
        <v>0</v>
      </c>
      <c r="E28" s="37">
        <v>93536</v>
      </c>
      <c r="F28" s="35">
        <f t="shared" si="6"/>
        <v>7695</v>
      </c>
      <c r="G28" s="36" t="s">
        <v>0</v>
      </c>
      <c r="H28" s="37">
        <v>7795</v>
      </c>
      <c r="I28" s="35">
        <f t="shared" si="7"/>
        <v>3848</v>
      </c>
      <c r="J28" s="36" t="s">
        <v>0</v>
      </c>
      <c r="K28" s="37">
        <v>3898</v>
      </c>
      <c r="L28" s="38">
        <f t="shared" si="8"/>
        <v>3551.85</v>
      </c>
      <c r="M28" s="39" t="s">
        <v>0</v>
      </c>
      <c r="N28" s="37">
        <v>3598</v>
      </c>
      <c r="O28" s="38">
        <f t="shared" si="9"/>
        <v>1775.93</v>
      </c>
      <c r="P28" s="39" t="s">
        <v>0</v>
      </c>
      <c r="Q28" s="37">
        <v>1799</v>
      </c>
      <c r="R28" s="1"/>
      <c r="S28" s="1"/>
      <c r="T28" s="1"/>
      <c r="U28" s="1"/>
      <c r="V28" s="1"/>
      <c r="W28" s="1"/>
      <c r="X28" s="1"/>
      <c r="Y28" s="1"/>
      <c r="Z28" s="1"/>
    </row>
    <row r="29" spans="1:26" ht="15" thickBot="1" x14ac:dyDescent="0.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35">
      <c r="A30" s="1"/>
      <c r="B30" s="62" t="s">
        <v>6</v>
      </c>
      <c r="C30" s="63"/>
      <c r="D30" s="63"/>
      <c r="E30" s="51" t="s">
        <v>19</v>
      </c>
      <c r="F30" s="66" t="s">
        <v>35</v>
      </c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7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35">
      <c r="A31" s="1"/>
      <c r="B31" s="64"/>
      <c r="C31" s="65"/>
      <c r="D31" s="65"/>
      <c r="E31" s="52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6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 x14ac:dyDescent="0.35">
      <c r="A32" s="1"/>
      <c r="B32" s="44"/>
      <c r="C32" s="40"/>
      <c r="D32" s="41"/>
      <c r="E32" s="59" t="s">
        <v>2</v>
      </c>
      <c r="F32" s="55" t="s">
        <v>7</v>
      </c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6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35">
      <c r="A33" s="1"/>
      <c r="B33" s="3"/>
      <c r="C33" s="1"/>
      <c r="D33" s="42"/>
      <c r="E33" s="59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6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 x14ac:dyDescent="0.35">
      <c r="A34" s="1"/>
      <c r="B34" s="3"/>
      <c r="C34" s="1"/>
      <c r="D34" s="42"/>
      <c r="E34" s="61" t="s">
        <v>3</v>
      </c>
      <c r="F34" s="55" t="s">
        <v>8</v>
      </c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6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35">
      <c r="A35" s="1"/>
      <c r="B35" s="3"/>
      <c r="C35" s="1"/>
      <c r="D35" s="42"/>
      <c r="E35" s="61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6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 x14ac:dyDescent="0.35">
      <c r="A36" s="1"/>
      <c r="B36" s="3"/>
      <c r="C36" s="1"/>
      <c r="D36" s="42"/>
      <c r="E36" s="61" t="s">
        <v>4</v>
      </c>
      <c r="F36" s="55" t="s">
        <v>9</v>
      </c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6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35">
      <c r="A37" s="1"/>
      <c r="B37" s="3"/>
      <c r="C37" s="1"/>
      <c r="D37" s="42"/>
      <c r="E37" s="61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6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 x14ac:dyDescent="0.35">
      <c r="A38" s="1"/>
      <c r="B38" s="3"/>
      <c r="C38" s="1"/>
      <c r="D38" s="42"/>
      <c r="E38" s="59" t="s">
        <v>5</v>
      </c>
      <c r="F38" s="55" t="s">
        <v>10</v>
      </c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6"/>
      <c r="R38" s="1"/>
      <c r="S38" s="1"/>
      <c r="T38" s="1"/>
      <c r="U38" s="1"/>
      <c r="V38" s="1"/>
      <c r="W38" s="1"/>
      <c r="X38" s="1"/>
      <c r="Y38" s="1"/>
      <c r="Z38" s="1"/>
    </row>
    <row r="39" spans="1:26" ht="15" thickBot="1" x14ac:dyDescent="0.4">
      <c r="A39" s="1"/>
      <c r="B39" s="6"/>
      <c r="C39" s="7"/>
      <c r="D39" s="45"/>
      <c r="E39" s="60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8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35">
      <c r="A41" s="1"/>
      <c r="B41" s="46" t="s">
        <v>42</v>
      </c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35">
      <c r="A42" s="1"/>
      <c r="B42" s="46" t="s">
        <v>43</v>
      </c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</sheetData>
  <sheetProtection algorithmName="SHA-512" hashValue="ZQkmSfi3wfxkkVn1u1sJUXHAelmJkucnc1G6DyWKbCeb9M64GIju8MBExqM4lzIFpM0saPz00ecry5O9SOI/zA==" saltValue="6zWSkiL4K2HKdoHq7tXkrQ==" spinCount="100000" sheet="1"/>
  <mergeCells count="33">
    <mergeCell ref="B2:Q2"/>
    <mergeCell ref="B1:Q1"/>
    <mergeCell ref="B6:B7"/>
    <mergeCell ref="I6:K7"/>
    <mergeCell ref="L6:N7"/>
    <mergeCell ref="B30:D31"/>
    <mergeCell ref="F30:Q31"/>
    <mergeCell ref="B5:Q5"/>
    <mergeCell ref="B18:Q18"/>
    <mergeCell ref="F6:H7"/>
    <mergeCell ref="B19:B20"/>
    <mergeCell ref="L19:N20"/>
    <mergeCell ref="E38:E39"/>
    <mergeCell ref="E36:E37"/>
    <mergeCell ref="E32:E33"/>
    <mergeCell ref="E34:E35"/>
    <mergeCell ref="O19:Q20"/>
    <mergeCell ref="B41:Q41"/>
    <mergeCell ref="B42:Q42"/>
    <mergeCell ref="T22:U22"/>
    <mergeCell ref="T7:U9"/>
    <mergeCell ref="B4:Q4"/>
    <mergeCell ref="B17:Q17"/>
    <mergeCell ref="E30:E31"/>
    <mergeCell ref="O6:Q7"/>
    <mergeCell ref="C6:E7"/>
    <mergeCell ref="C19:E20"/>
    <mergeCell ref="F19:H20"/>
    <mergeCell ref="I19:K20"/>
    <mergeCell ref="F38:Q39"/>
    <mergeCell ref="F36:Q37"/>
    <mergeCell ref="F34:Q35"/>
    <mergeCell ref="F32:Q33"/>
  </mergeCells>
  <conditionalFormatting sqref="T22">
    <cfRule type="containsText" dxfId="1" priority="1" stopIfTrue="1" operator="containsText" text="Not">
      <formula>NOT(ISERROR(SEARCH("Not",T22)))</formula>
    </cfRule>
    <cfRule type="containsText" dxfId="0" priority="2" stopIfTrue="1" operator="containsText" text="(">
      <formula>NOT(ISERROR(SEARCH("(",T22)))</formula>
    </cfRule>
  </conditionalFormatting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1"/>
  <sheetViews>
    <sheetView workbookViewId="0">
      <selection activeCell="Y4" sqref="Y4"/>
    </sheetView>
  </sheetViews>
  <sheetFormatPr defaultRowHeight="14.5" x14ac:dyDescent="0.35"/>
  <cols>
    <col min="2" max="2" width="9.1796875" style="19"/>
    <col min="6" max="6" width="23.1796875" style="11" hidden="1" customWidth="1"/>
    <col min="7" max="7" width="9.26953125" customWidth="1"/>
    <col min="11" max="11" width="23.1796875" hidden="1" customWidth="1"/>
    <col min="12" max="12" width="9" style="19" customWidth="1"/>
    <col min="16" max="16" width="0" style="11" hidden="1" customWidth="1"/>
    <col min="21" max="21" width="0" hidden="1" customWidth="1"/>
    <col min="26" max="26" width="0" hidden="1" customWidth="1"/>
  </cols>
  <sheetData>
    <row r="1" spans="1:27" x14ac:dyDescent="0.35">
      <c r="A1" s="13" t="s">
        <v>36</v>
      </c>
      <c r="B1" s="16"/>
      <c r="C1" s="14"/>
      <c r="D1" s="14"/>
      <c r="E1" s="14"/>
      <c r="F1" s="10"/>
      <c r="G1" s="14"/>
    </row>
    <row r="2" spans="1:27" x14ac:dyDescent="0.35">
      <c r="A2" s="72" t="s">
        <v>14</v>
      </c>
      <c r="B2" s="73" t="s">
        <v>21</v>
      </c>
      <c r="C2" s="72"/>
      <c r="D2" s="72"/>
      <c r="E2" s="72"/>
      <c r="F2" s="74"/>
      <c r="G2" s="72" t="s">
        <v>22</v>
      </c>
      <c r="H2" s="72"/>
      <c r="I2" s="72"/>
      <c r="J2" s="72"/>
      <c r="K2" s="72"/>
      <c r="L2" s="73" t="s">
        <v>23</v>
      </c>
      <c r="M2" s="72"/>
      <c r="N2" s="72"/>
      <c r="O2" s="72"/>
      <c r="P2" s="74"/>
      <c r="Q2" s="72" t="s">
        <v>24</v>
      </c>
      <c r="R2" s="72"/>
      <c r="S2" s="72"/>
      <c r="T2" s="72"/>
      <c r="U2" s="72"/>
      <c r="V2" s="72" t="s">
        <v>25</v>
      </c>
      <c r="W2" s="72"/>
      <c r="X2" s="72"/>
      <c r="Y2" s="72"/>
      <c r="Z2" s="72"/>
      <c r="AA2" s="13" t="s">
        <v>26</v>
      </c>
    </row>
    <row r="3" spans="1:27" x14ac:dyDescent="0.35">
      <c r="A3" s="72"/>
      <c r="B3" s="17" t="s">
        <v>28</v>
      </c>
      <c r="C3" t="s">
        <v>29</v>
      </c>
      <c r="D3" t="s">
        <v>30</v>
      </c>
      <c r="E3" t="s">
        <v>31</v>
      </c>
      <c r="F3" s="11" t="s">
        <v>27</v>
      </c>
      <c r="G3" t="s">
        <v>28</v>
      </c>
      <c r="H3" t="s">
        <v>29</v>
      </c>
      <c r="I3" t="s">
        <v>30</v>
      </c>
      <c r="J3" t="s">
        <v>31</v>
      </c>
      <c r="K3" t="s">
        <v>27</v>
      </c>
      <c r="L3" s="17" t="s">
        <v>28</v>
      </c>
      <c r="M3" t="s">
        <v>29</v>
      </c>
      <c r="N3" t="s">
        <v>30</v>
      </c>
      <c r="O3" t="s">
        <v>31</v>
      </c>
      <c r="P3" s="11" t="s">
        <v>27</v>
      </c>
      <c r="Q3" s="15" t="s">
        <v>28</v>
      </c>
      <c r="R3" t="s">
        <v>29</v>
      </c>
      <c r="S3" t="s">
        <v>30</v>
      </c>
      <c r="T3" t="s">
        <v>31</v>
      </c>
      <c r="U3" t="s">
        <v>27</v>
      </c>
      <c r="V3" s="17" t="s">
        <v>28</v>
      </c>
      <c r="W3" t="s">
        <v>29</v>
      </c>
      <c r="X3" t="s">
        <v>30</v>
      </c>
      <c r="Y3" t="s">
        <v>31</v>
      </c>
      <c r="Z3" t="s">
        <v>27</v>
      </c>
      <c r="AA3" s="13" t="s">
        <v>27</v>
      </c>
    </row>
    <row r="4" spans="1:27" x14ac:dyDescent="0.35">
      <c r="A4">
        <v>1</v>
      </c>
      <c r="B4" s="18">
        <f>C4-100</f>
        <v>1480</v>
      </c>
      <c r="C4" s="12">
        <f>'Chart and Calculator'!H8</f>
        <v>1580</v>
      </c>
      <c r="D4">
        <f>E4-100</f>
        <v>2148</v>
      </c>
      <c r="E4" s="43">
        <f>'Chart and Calculator'!H21</f>
        <v>2248</v>
      </c>
      <c r="F4" s="11" t="str">
        <f>IF(AND('Chart and Calculator'!$T$21&gt;=Guidelines!B4,'Chart and Calculator'!$T$21&lt;=Guidelines!C4),"ERROR-PRONE (Free)", IF(AND('Chart and Calculator'!$T$21&gt;=Guidelines!D4,'Chart and Calculator'!$T$21&lt;=Guidelines!E4),"ERROR-PRONE (Reduced)","Not Error-Prone"))</f>
        <v>Not Error-Prone</v>
      </c>
      <c r="G4">
        <f>H4-23.07</f>
        <v>341.93</v>
      </c>
      <c r="H4" s="43">
        <f>'Chart and Calculator'!Q8</f>
        <v>365</v>
      </c>
      <c r="I4">
        <f>J4-23.07</f>
        <v>495.93</v>
      </c>
      <c r="J4" s="43">
        <f>'Chart and Calculator'!Q21</f>
        <v>519</v>
      </c>
      <c r="K4" t="str">
        <f>IF(AND('Chart and Calculator'!$T$21&gt;=Guidelines!G4,'Chart and Calculator'!$T$21&lt;=Guidelines!H4),"ERROR-PRONE (Free)", IF(AND('Chart and Calculator'!$T$21&gt;=Guidelines!I4,'Chart and Calculator'!$T$21&lt;=Guidelines!J4),"ERROR-PRONE (Reduced)","Not Error-Prone"))</f>
        <v>Not Error-Prone</v>
      </c>
      <c r="L4" s="19">
        <f>M4-46.15</f>
        <v>682.85</v>
      </c>
      <c r="M4" s="43">
        <f>'Chart and Calculator'!N8</f>
        <v>729</v>
      </c>
      <c r="N4">
        <f>O4-46.15</f>
        <v>991.85</v>
      </c>
      <c r="O4" s="43">
        <f>'Chart and Calculator'!N21</f>
        <v>1038</v>
      </c>
      <c r="P4" s="11" t="str">
        <f>IF(AND('Chart and Calculator'!$T$21&gt;=Guidelines!L4,'Chart and Calculator'!$T$21&lt;=Guidelines!M4),"ERROR-PRONE (Free)", IF(AND('Chart and Calculator'!$T$21&gt;=Guidelines!N4,'Chart and Calculator'!$T$21&lt;=Guidelines!O4),"ERROR-PRONE (Reduced)","Not Error-Prone"))</f>
        <v>Not Error-Prone</v>
      </c>
      <c r="Q4">
        <f>R4-50</f>
        <v>740</v>
      </c>
      <c r="R4" s="43">
        <f>'Chart and Calculator'!K8</f>
        <v>790</v>
      </c>
      <c r="S4">
        <f>T4-50</f>
        <v>1074</v>
      </c>
      <c r="T4" s="43">
        <f>'Chart and Calculator'!K21</f>
        <v>1124</v>
      </c>
      <c r="U4" t="str">
        <f>IF(AND('Chart and Calculator'!$T$21&gt;=Guidelines!Q4,'Chart and Calculator'!$T$21&lt;=Guidelines!R4),"ERROR-PRONE (Free)", IF(AND('Chart and Calculator'!$T$21&gt;=Guidelines!S4,'Chart and Calculator'!$T$21&lt;=Guidelines!T4),"ERROR-PRONE (Reduced)","Not Error-Prone"))</f>
        <v>Not Error-Prone</v>
      </c>
      <c r="V4">
        <f>W4-1200</f>
        <v>17754</v>
      </c>
      <c r="W4" s="43">
        <f>'Chart and Calculator'!E8</f>
        <v>18954</v>
      </c>
      <c r="X4">
        <f>Y4-1200</f>
        <v>25773</v>
      </c>
      <c r="Y4" s="43">
        <f>'Chart and Calculator'!E21</f>
        <v>26973</v>
      </c>
      <c r="Z4" s="15" t="str">
        <f>IF(AND('Chart and Calculator'!$T$21&gt;=Guidelines!V4,'Chart and Calculator'!$T$21&lt;=Guidelines!W4),"ERROR-PRONE (Free)", IF(AND('Chart and Calculator'!$T$21&gt;=Guidelines!X4,'Chart and Calculator'!$T$21&lt;=Guidelines!Y4),"ERROR-PRONE (Reduced)","Not Error-Prone"))</f>
        <v>Not Error-Prone</v>
      </c>
      <c r="AA4" s="13" t="str">
        <f>IF('Chart and Calculator'!$U$21="Enter Income","Enter Income",IF('Chart and Calculator'!$U$21="Annually",Z4,IF('Chart and Calculator'!$U$21="Monthly",F4,IF('Chart and Calculator'!$U$21="2x Month",U4,IF('Chart and Calculator'!$U$21="Every 2 Weeks",P4,IF('Chart and Calculator'!$U$21="Weekly",K4,IF('Chart and Calculator'!$U$21="Multiple - Annualized",Z4,"Not Found")))))))</f>
        <v>Enter Income</v>
      </c>
    </row>
    <row r="5" spans="1:27" x14ac:dyDescent="0.35">
      <c r="A5">
        <v>2</v>
      </c>
      <c r="B5" s="18">
        <f t="shared" ref="B5:B11" si="0">C5-100</f>
        <v>2037</v>
      </c>
      <c r="C5" s="12">
        <f>'Chart and Calculator'!H9</f>
        <v>2137</v>
      </c>
      <c r="D5">
        <f t="shared" ref="D5:D11" si="1">E5-100</f>
        <v>2941</v>
      </c>
      <c r="E5" s="43">
        <f>'Chart and Calculator'!H22</f>
        <v>3041</v>
      </c>
      <c r="F5" s="11" t="str">
        <f>IF(AND('Chart and Calculator'!$T$21&gt;=Guidelines!B5,'Chart and Calculator'!$T$21&lt;=Guidelines!C5),"ERROR-PRONE (Free)", IF(AND('Chart and Calculator'!$T$21&gt;=Guidelines!D5,'Chart and Calculator'!$T$21&lt;=Guidelines!E5),"ERROR-PRONE (Reduced)","Not Error-Prone"))</f>
        <v>Not Error-Prone</v>
      </c>
      <c r="G5">
        <f t="shared" ref="G5:G11" si="2">H5-23.07</f>
        <v>469.93</v>
      </c>
      <c r="H5" s="43">
        <f>'Chart and Calculator'!Q9</f>
        <v>493</v>
      </c>
      <c r="I5">
        <f t="shared" ref="I5:I11" si="3">J5-23.07</f>
        <v>678.93</v>
      </c>
      <c r="J5" s="43">
        <f>'Chart and Calculator'!Q22</f>
        <v>702</v>
      </c>
      <c r="K5" t="str">
        <f>IF(AND('Chart and Calculator'!$T$21&gt;=Guidelines!G5,'Chart and Calculator'!$T$21&lt;=Guidelines!H5),"ERROR-PRONE (Free)", IF(AND('Chart and Calculator'!$T$21&gt;=Guidelines!I5,'Chart and Calculator'!$T$21&lt;=Guidelines!J5),"ERROR-PRONE (Reduced)","Not Error-Prone"))</f>
        <v>Not Error-Prone</v>
      </c>
      <c r="L5" s="19">
        <f t="shared" ref="L5:L11" si="4">M5-46.15</f>
        <v>939.85</v>
      </c>
      <c r="M5" s="43">
        <f>'Chart and Calculator'!N9</f>
        <v>986</v>
      </c>
      <c r="N5">
        <f t="shared" ref="N5:N11" si="5">O5-46.15</f>
        <v>1357.85</v>
      </c>
      <c r="O5" s="43">
        <f>'Chart and Calculator'!N22</f>
        <v>1404</v>
      </c>
      <c r="P5" s="11" t="str">
        <f>IF(AND('Chart and Calculator'!$T$21&gt;=Guidelines!L5,'Chart and Calculator'!$T$21&lt;=Guidelines!M5),"ERROR-PRONE (Free)", IF(AND('Chart and Calculator'!$T$21&gt;=Guidelines!N5,'Chart and Calculator'!$T$21&lt;=Guidelines!O5),"ERROR-PRONE (Reduced)","Not Error-Prone"))</f>
        <v>Not Error-Prone</v>
      </c>
      <c r="Q5">
        <f t="shared" ref="Q5:Q11" si="6">R5-50</f>
        <v>1019</v>
      </c>
      <c r="R5" s="43">
        <f>'Chart and Calculator'!K9</f>
        <v>1069</v>
      </c>
      <c r="S5">
        <f t="shared" ref="S5:S11" si="7">T5-50</f>
        <v>1471</v>
      </c>
      <c r="T5" s="43">
        <f>'Chart and Calculator'!K22</f>
        <v>1521</v>
      </c>
      <c r="U5" t="str">
        <f>IF(AND('Chart and Calculator'!$T$21&gt;=Guidelines!Q5,'Chart and Calculator'!$T$21&lt;=Guidelines!R5),"ERROR-PRONE (Free)", IF(AND('Chart and Calculator'!$T$21&gt;=Guidelines!S5,'Chart and Calculator'!$T$21&lt;=Guidelines!T5),"ERROR-PRONE (Reduced)","Not Error-Prone"))</f>
        <v>Not Error-Prone</v>
      </c>
      <c r="V5">
        <f t="shared" ref="V5:V11" si="8">W5-1200</f>
        <v>24436</v>
      </c>
      <c r="W5" s="43">
        <f>'Chart and Calculator'!E9</f>
        <v>25636</v>
      </c>
      <c r="X5">
        <f t="shared" ref="X5:X11" si="9">Y5-1200</f>
        <v>35282</v>
      </c>
      <c r="Y5" s="43">
        <f>'Chart and Calculator'!E22</f>
        <v>36482</v>
      </c>
      <c r="Z5" s="15" t="str">
        <f>IF(AND('Chart and Calculator'!$T$21&gt;=Guidelines!V5,'Chart and Calculator'!$T$21&lt;=Guidelines!W5),"ERROR-PRONE (Free)", IF(AND('Chart and Calculator'!$T$21&gt;=Guidelines!X5,'Chart and Calculator'!$T$21&lt;=Guidelines!Y5),"ERROR-PRONE (Reduced)","Not Error-Prone"))</f>
        <v>Not Error-Prone</v>
      </c>
      <c r="AA5" s="13" t="str">
        <f>IF('Chart and Calculator'!$U$21="Enter Income","Enter Income",IF('Chart and Calculator'!$U$21="Annually",Z5,IF('Chart and Calculator'!$U$21="Monthly",F5,IF('Chart and Calculator'!$U$21="2x Month",U5,IF('Chart and Calculator'!$U$21="Every 2 Weeks",P5,IF('Chart and Calculator'!$U$21="Weekly",K5,IF('Chart and Calculator'!$U$21="Multiple - Annualized",Z5,"Not Found")))))))</f>
        <v>Enter Income</v>
      </c>
    </row>
    <row r="6" spans="1:27" x14ac:dyDescent="0.35">
      <c r="A6">
        <v>3</v>
      </c>
      <c r="B6" s="18">
        <f t="shared" si="0"/>
        <v>2594</v>
      </c>
      <c r="C6" s="12">
        <f>'Chart and Calculator'!H10</f>
        <v>2694</v>
      </c>
      <c r="D6">
        <f t="shared" si="1"/>
        <v>3733</v>
      </c>
      <c r="E6" s="43">
        <f>'Chart and Calculator'!H23</f>
        <v>3833</v>
      </c>
      <c r="F6" s="11" t="str">
        <f>IF(AND('Chart and Calculator'!$T$21&gt;=Guidelines!B6,'Chart and Calculator'!$T$21&lt;=Guidelines!C6),"ERROR-PRONE (Free)", IF(AND('Chart and Calculator'!$T$21&gt;=Guidelines!D6,'Chart and Calculator'!$T$21&lt;=Guidelines!E6),"ERROR-PRONE (Reduced)","Not Error-Prone"))</f>
        <v>Not Error-Prone</v>
      </c>
      <c r="G6">
        <f t="shared" si="2"/>
        <v>598.92999999999995</v>
      </c>
      <c r="H6" s="43">
        <f>'Chart and Calculator'!Q10</f>
        <v>622</v>
      </c>
      <c r="I6">
        <f t="shared" si="3"/>
        <v>861.93</v>
      </c>
      <c r="J6" s="43">
        <f>'Chart and Calculator'!Q23</f>
        <v>885</v>
      </c>
      <c r="K6" t="str">
        <f>IF(AND('Chart and Calculator'!$T$21&gt;=Guidelines!G6,'Chart and Calculator'!$T$21&lt;=Guidelines!H6),"ERROR-PRONE (Free)", IF(AND('Chart and Calculator'!$T$21&gt;=Guidelines!I6,'Chart and Calculator'!$T$21&lt;=Guidelines!J6),"ERROR-PRONE (Reduced)","Not Error-Prone"))</f>
        <v>Not Error-Prone</v>
      </c>
      <c r="L6" s="19">
        <f t="shared" si="4"/>
        <v>1196.8499999999999</v>
      </c>
      <c r="M6" s="43">
        <f>'Chart and Calculator'!N10</f>
        <v>1243</v>
      </c>
      <c r="N6">
        <f t="shared" si="5"/>
        <v>1722.85</v>
      </c>
      <c r="O6" s="43">
        <f>'Chart and Calculator'!N23</f>
        <v>1769</v>
      </c>
      <c r="P6" s="11" t="str">
        <f>IF(AND('Chart and Calculator'!$T$21&gt;=Guidelines!L6,'Chart and Calculator'!$T$21&lt;=Guidelines!M6),"ERROR-PRONE (Free)", IF(AND('Chart and Calculator'!$T$21&gt;=Guidelines!N6,'Chart and Calculator'!$T$21&lt;=Guidelines!O6),"ERROR-PRONE (Reduced)","Not Error-Prone"))</f>
        <v>Not Error-Prone</v>
      </c>
      <c r="Q6">
        <f t="shared" si="6"/>
        <v>1297</v>
      </c>
      <c r="R6" s="43">
        <f>'Chart and Calculator'!K10</f>
        <v>1347</v>
      </c>
      <c r="S6">
        <f t="shared" si="7"/>
        <v>1867</v>
      </c>
      <c r="T6" s="43">
        <f>'Chart and Calculator'!K23</f>
        <v>1917</v>
      </c>
      <c r="U6" t="str">
        <f>IF(AND('Chart and Calculator'!$T$21&gt;=Guidelines!Q6,'Chart and Calculator'!$T$21&lt;=Guidelines!R6),"ERROR-PRONE (Free)", IF(AND('Chart and Calculator'!$T$21&gt;=Guidelines!S6,'Chart and Calculator'!$T$21&lt;=Guidelines!T6),"ERROR-PRONE (Reduced)","Not Error-Prone"))</f>
        <v>Not Error-Prone</v>
      </c>
      <c r="V6">
        <f t="shared" si="8"/>
        <v>31118</v>
      </c>
      <c r="W6" s="43">
        <f>'Chart and Calculator'!E10</f>
        <v>32318</v>
      </c>
      <c r="X6">
        <f t="shared" si="9"/>
        <v>44791</v>
      </c>
      <c r="Y6" s="43">
        <f>'Chart and Calculator'!E23</f>
        <v>45991</v>
      </c>
      <c r="Z6" s="15" t="str">
        <f>IF(AND('Chart and Calculator'!$T$21&gt;=Guidelines!V6,'Chart and Calculator'!$T$21&lt;=Guidelines!W6),"ERROR-PRONE (Free)", IF(AND('Chart and Calculator'!$T$21&gt;=Guidelines!X6,'Chart and Calculator'!$T$21&lt;=Guidelines!Y6),"ERROR-PRONE (Reduced)","Not Error-Prone"))</f>
        <v>Not Error-Prone</v>
      </c>
      <c r="AA6" s="13" t="str">
        <f>IF('Chart and Calculator'!$U$21="Enter Income","Enter Income",IF('Chart and Calculator'!$U$21="Annually",Z6,IF('Chart and Calculator'!$U$21="Monthly",F6,IF('Chart and Calculator'!$U$21="2x Month",U6,IF('Chart and Calculator'!$U$21="Every 2 Weeks",P6,IF('Chart and Calculator'!$U$21="Weekly",K6,IF('Chart and Calculator'!$U$21="Multiple - Annualized",Z6,"Not Found")))))))</f>
        <v>Enter Income</v>
      </c>
    </row>
    <row r="7" spans="1:27" x14ac:dyDescent="0.35">
      <c r="A7">
        <v>4</v>
      </c>
      <c r="B7" s="18">
        <f t="shared" si="0"/>
        <v>3150</v>
      </c>
      <c r="C7" s="12">
        <f>'Chart and Calculator'!H11</f>
        <v>3250</v>
      </c>
      <c r="D7">
        <f t="shared" si="1"/>
        <v>4525</v>
      </c>
      <c r="E7" s="43">
        <f>'Chart and Calculator'!H24</f>
        <v>4625</v>
      </c>
      <c r="F7" s="11" t="str">
        <f>IF(AND('Chart and Calculator'!$T$21&gt;=Guidelines!B7,'Chart and Calculator'!$T$21&lt;=Guidelines!C7),"ERROR-PRONE (Free)", IF(AND('Chart and Calculator'!$T$21&gt;=Guidelines!D7,'Chart and Calculator'!$T$21&lt;=Guidelines!E7),"ERROR-PRONE (Reduced)","Not Error-Prone"))</f>
        <v>Not Error-Prone</v>
      </c>
      <c r="G7">
        <f t="shared" si="2"/>
        <v>726.93</v>
      </c>
      <c r="H7" s="43">
        <f>'Chart and Calculator'!Q11</f>
        <v>750</v>
      </c>
      <c r="I7">
        <f t="shared" si="3"/>
        <v>1044.93</v>
      </c>
      <c r="J7" s="43">
        <f>'Chart and Calculator'!Q24</f>
        <v>1068</v>
      </c>
      <c r="K7" t="str">
        <f>IF(AND('Chart and Calculator'!$T$21&gt;=Guidelines!G7,'Chart and Calculator'!$T$21&lt;=Guidelines!H7),"ERROR-PRONE (Free)", IF(AND('Chart and Calculator'!$T$21&gt;=Guidelines!I7,'Chart and Calculator'!$T$21&lt;=Guidelines!J7),"ERROR-PRONE (Reduced)","Not Error-Prone"))</f>
        <v>Not Error-Prone</v>
      </c>
      <c r="L7" s="19">
        <f t="shared" si="4"/>
        <v>1453.85</v>
      </c>
      <c r="M7" s="43">
        <f>'Chart and Calculator'!N11</f>
        <v>1500</v>
      </c>
      <c r="N7">
        <f t="shared" si="5"/>
        <v>2088.85</v>
      </c>
      <c r="O7" s="43">
        <f>'Chart and Calculator'!N24</f>
        <v>2135</v>
      </c>
      <c r="P7" s="11" t="str">
        <f>IF(AND('Chart and Calculator'!$T$21&gt;=Guidelines!L7,'Chart and Calculator'!$T$21&lt;=Guidelines!M7),"ERROR-PRONE (Free)", IF(AND('Chart and Calculator'!$T$21&gt;=Guidelines!N7,'Chart and Calculator'!$T$21&lt;=Guidelines!O7),"ERROR-PRONE (Reduced)","Not Error-Prone"))</f>
        <v>Not Error-Prone</v>
      </c>
      <c r="Q7">
        <f t="shared" si="6"/>
        <v>1575</v>
      </c>
      <c r="R7" s="43">
        <f>'Chart and Calculator'!K11</f>
        <v>1625</v>
      </c>
      <c r="S7">
        <f t="shared" si="7"/>
        <v>2263</v>
      </c>
      <c r="T7" s="43">
        <f>'Chart and Calculator'!K24</f>
        <v>2313</v>
      </c>
      <c r="U7" t="str">
        <f>IF(AND('Chart and Calculator'!$T$21&gt;=Guidelines!Q7,'Chart and Calculator'!$T$21&lt;=Guidelines!R7),"ERROR-PRONE (Free)", IF(AND('Chart and Calculator'!$T$21&gt;=Guidelines!S7,'Chart and Calculator'!$T$21&lt;=Guidelines!T7),"ERROR-PRONE (Reduced)","Not Error-Prone"))</f>
        <v>Not Error-Prone</v>
      </c>
      <c r="V7">
        <f t="shared" si="8"/>
        <v>37800</v>
      </c>
      <c r="W7" s="43">
        <f>'Chart and Calculator'!E11</f>
        <v>39000</v>
      </c>
      <c r="X7">
        <f t="shared" si="9"/>
        <v>54300</v>
      </c>
      <c r="Y7" s="43">
        <f>'Chart and Calculator'!E24</f>
        <v>55500</v>
      </c>
      <c r="Z7" s="15" t="str">
        <f>IF(AND('Chart and Calculator'!$T$21&gt;=Guidelines!V7,'Chart and Calculator'!$T$21&lt;=Guidelines!W7),"ERROR-PRONE (Free)", IF(AND('Chart and Calculator'!$T$21&gt;=Guidelines!X7,'Chart and Calculator'!$T$21&lt;=Guidelines!Y7),"ERROR-PRONE (Reduced)","Not Error-Prone"))</f>
        <v>Not Error-Prone</v>
      </c>
      <c r="AA7" s="13" t="str">
        <f>IF('Chart and Calculator'!$U$21="Enter Income","Enter Income",IF('Chart and Calculator'!$U$21="Annually",Z7,IF('Chart and Calculator'!$U$21="Monthly",F7,IF('Chart and Calculator'!$U$21="2x Month",U7,IF('Chart and Calculator'!$U$21="Every 2 Weeks",P7,IF('Chart and Calculator'!$U$21="Weekly",K7,IF('Chart and Calculator'!$U$21="Multiple - Annualized",Z7,"Not Found")))))))</f>
        <v>Enter Income</v>
      </c>
    </row>
    <row r="8" spans="1:27" x14ac:dyDescent="0.35">
      <c r="A8">
        <v>5</v>
      </c>
      <c r="B8" s="18">
        <f t="shared" si="0"/>
        <v>3707</v>
      </c>
      <c r="C8" s="12">
        <f>'Chart and Calculator'!H12</f>
        <v>3807</v>
      </c>
      <c r="D8">
        <f t="shared" si="1"/>
        <v>5318</v>
      </c>
      <c r="E8" s="43">
        <f>'Chart and Calculator'!H25</f>
        <v>5418</v>
      </c>
      <c r="F8" s="11" t="str">
        <f>IF(AND('Chart and Calculator'!$T$21&gt;=Guidelines!B8,'Chart and Calculator'!$T$21&lt;=Guidelines!C8),"ERROR-PRONE (Free)", IF(AND('Chart and Calculator'!$T$21&gt;=Guidelines!D8,'Chart and Calculator'!$T$21&lt;=Guidelines!E8),"ERROR-PRONE (Reduced)","Not Error-Prone"))</f>
        <v>Not Error-Prone</v>
      </c>
      <c r="G8">
        <f t="shared" si="2"/>
        <v>855.93</v>
      </c>
      <c r="H8" s="43">
        <f>'Chart and Calculator'!Q12</f>
        <v>879</v>
      </c>
      <c r="I8">
        <f t="shared" si="3"/>
        <v>1227.93</v>
      </c>
      <c r="J8" s="43">
        <f>'Chart and Calculator'!Q25</f>
        <v>1251</v>
      </c>
      <c r="K8" t="str">
        <f>IF(AND('Chart and Calculator'!$T$21&gt;=Guidelines!G8,'Chart and Calculator'!$T$21&lt;=Guidelines!H8),"ERROR-PRONE (Free)", IF(AND('Chart and Calculator'!$T$21&gt;=Guidelines!I8,'Chart and Calculator'!$T$21&lt;=Guidelines!J8),"ERROR-PRONE (Reduced)","Not Error-Prone"))</f>
        <v>Not Error-Prone</v>
      </c>
      <c r="L8" s="19">
        <f t="shared" si="4"/>
        <v>1710.85</v>
      </c>
      <c r="M8" s="43">
        <f>'Chart and Calculator'!N12</f>
        <v>1757</v>
      </c>
      <c r="N8">
        <f t="shared" si="5"/>
        <v>2454.85</v>
      </c>
      <c r="O8" s="43">
        <f>'Chart and Calculator'!N25</f>
        <v>2501</v>
      </c>
      <c r="P8" s="11" t="str">
        <f>IF(AND('Chart and Calculator'!$T$21&gt;=Guidelines!L8,'Chart and Calculator'!$T$21&lt;=Guidelines!M8),"ERROR-PRONE (Free)", IF(AND('Chart and Calculator'!$T$21&gt;=Guidelines!N8,'Chart and Calculator'!$T$21&lt;=Guidelines!O8),"ERROR-PRONE (Reduced)","Not Error-Prone"))</f>
        <v>Not Error-Prone</v>
      </c>
      <c r="Q8">
        <f t="shared" si="6"/>
        <v>1854</v>
      </c>
      <c r="R8" s="43">
        <f>'Chart and Calculator'!K12</f>
        <v>1904</v>
      </c>
      <c r="S8">
        <f t="shared" si="7"/>
        <v>2659</v>
      </c>
      <c r="T8" s="43">
        <f>'Chart and Calculator'!K25</f>
        <v>2709</v>
      </c>
      <c r="U8" t="str">
        <f>IF(AND('Chart and Calculator'!$T$21&gt;=Guidelines!Q8,'Chart and Calculator'!$T$21&lt;=Guidelines!R8),"ERROR-PRONE (Free)", IF(AND('Chart and Calculator'!$T$21&gt;=Guidelines!S8,'Chart and Calculator'!$T$21&lt;=Guidelines!T8),"ERROR-PRONE (Reduced)","Not Error-Prone"))</f>
        <v>Not Error-Prone</v>
      </c>
      <c r="V8">
        <f t="shared" si="8"/>
        <v>44482</v>
      </c>
      <c r="W8" s="43">
        <f>'Chart and Calculator'!E12</f>
        <v>45682</v>
      </c>
      <c r="X8">
        <f t="shared" si="9"/>
        <v>63809</v>
      </c>
      <c r="Y8" s="43">
        <f>'Chart and Calculator'!E25</f>
        <v>65009</v>
      </c>
      <c r="Z8" s="15" t="str">
        <f>IF(AND('Chart and Calculator'!$T$21&gt;=Guidelines!V8,'Chart and Calculator'!$T$21&lt;=Guidelines!W8),"ERROR-PRONE (Free)", IF(AND('Chart and Calculator'!$T$21&gt;=Guidelines!X8,'Chart and Calculator'!$T$21&lt;=Guidelines!Y8),"ERROR-PRONE (Reduced)","Not Error-Prone"))</f>
        <v>Not Error-Prone</v>
      </c>
      <c r="AA8" s="13" t="str">
        <f>IF('Chart and Calculator'!$U$21="Enter Income","Enter Income",IF('Chart and Calculator'!$U$21="Annually",Z8,IF('Chart and Calculator'!$U$21="Monthly",F8,IF('Chart and Calculator'!$U$21="2x Month",U8,IF('Chart and Calculator'!$U$21="Every 2 Weeks",P8,IF('Chart and Calculator'!$U$21="Weekly",K8,IF('Chart and Calculator'!$U$21="Multiple - Annualized",Z8,"Not Found")))))))</f>
        <v>Enter Income</v>
      </c>
    </row>
    <row r="9" spans="1:27" x14ac:dyDescent="0.35">
      <c r="A9">
        <v>6</v>
      </c>
      <c r="B9" s="18">
        <f t="shared" si="0"/>
        <v>4264</v>
      </c>
      <c r="C9" s="12">
        <f>'Chart and Calculator'!H13</f>
        <v>4364</v>
      </c>
      <c r="D9">
        <f t="shared" si="1"/>
        <v>6110</v>
      </c>
      <c r="E9" s="43">
        <f>'Chart and Calculator'!H26</f>
        <v>6210</v>
      </c>
      <c r="F9" s="11" t="str">
        <f>IF(AND('Chart and Calculator'!$T$21&gt;=Guidelines!B9,'Chart and Calculator'!$T$21&lt;=Guidelines!C9),"ERROR-PRONE (Free)", IF(AND('Chart and Calculator'!$T$21&gt;=Guidelines!D9,'Chart and Calculator'!$T$21&lt;=Guidelines!E9),"ERROR-PRONE (Reduced)","Not Error-Prone"))</f>
        <v>Not Error-Prone</v>
      </c>
      <c r="G9">
        <f t="shared" si="2"/>
        <v>983.93</v>
      </c>
      <c r="H9" s="43">
        <f>'Chart and Calculator'!Q13</f>
        <v>1007</v>
      </c>
      <c r="I9">
        <f t="shared" si="3"/>
        <v>1410.93</v>
      </c>
      <c r="J9" s="43">
        <f>'Chart and Calculator'!Q26</f>
        <v>1434</v>
      </c>
      <c r="K9" t="str">
        <f>IF(AND('Chart and Calculator'!$T$21&gt;=Guidelines!G9,'Chart and Calculator'!$T$21&lt;=Guidelines!H9),"ERROR-PRONE (Free)", IF(AND('Chart and Calculator'!$T$21&gt;=Guidelines!I9,'Chart and Calculator'!$T$21&lt;=Guidelines!J9),"ERROR-PRONE (Reduced)","Not Error-Prone"))</f>
        <v>Not Error-Prone</v>
      </c>
      <c r="L9" s="19">
        <f t="shared" si="4"/>
        <v>1967.85</v>
      </c>
      <c r="M9" s="43">
        <f>'Chart and Calculator'!N13</f>
        <v>2014</v>
      </c>
      <c r="N9">
        <f t="shared" si="5"/>
        <v>2820.85</v>
      </c>
      <c r="O9" s="43">
        <f>'Chart and Calculator'!N26</f>
        <v>2867</v>
      </c>
      <c r="P9" s="11" t="str">
        <f>IF(AND('Chart and Calculator'!$T$21&gt;=Guidelines!L9,'Chart and Calculator'!$T$21&lt;=Guidelines!M9),"ERROR-PRONE (Free)", IF(AND('Chart and Calculator'!$T$21&gt;=Guidelines!N9,'Chart and Calculator'!$T$21&lt;=Guidelines!O9),"ERROR-PRONE (Reduced)","Not Error-Prone"))</f>
        <v>Not Error-Prone</v>
      </c>
      <c r="Q9">
        <f t="shared" si="6"/>
        <v>2132</v>
      </c>
      <c r="R9" s="43">
        <f>'Chart and Calculator'!K13</f>
        <v>2182</v>
      </c>
      <c r="S9">
        <f t="shared" si="7"/>
        <v>3055</v>
      </c>
      <c r="T9" s="43">
        <f>'Chart and Calculator'!K26</f>
        <v>3105</v>
      </c>
      <c r="U9" t="str">
        <f>IF(AND('Chart and Calculator'!$T$21&gt;=Guidelines!Q9,'Chart and Calculator'!$T$21&lt;=Guidelines!R9),"ERROR-PRONE (Free)", IF(AND('Chart and Calculator'!$T$21&gt;=Guidelines!S9,'Chart and Calculator'!$T$21&lt;=Guidelines!T9),"ERROR-PRONE (Reduced)","Not Error-Prone"))</f>
        <v>Not Error-Prone</v>
      </c>
      <c r="V9">
        <f t="shared" si="8"/>
        <v>51164</v>
      </c>
      <c r="W9" s="43">
        <f>'Chart and Calculator'!E13</f>
        <v>52364</v>
      </c>
      <c r="X9">
        <f t="shared" si="9"/>
        <v>73318</v>
      </c>
      <c r="Y9" s="43">
        <f>'Chart and Calculator'!E26</f>
        <v>74518</v>
      </c>
      <c r="Z9" s="15" t="str">
        <f>IF(AND('Chart and Calculator'!$T$21&gt;=Guidelines!V9,'Chart and Calculator'!$T$21&lt;=Guidelines!W9),"ERROR-PRONE (Free)", IF(AND('Chart and Calculator'!$T$21&gt;=Guidelines!X9,'Chart and Calculator'!$T$21&lt;=Guidelines!Y9),"ERROR-PRONE (Reduced)","Not Error-Prone"))</f>
        <v>Not Error-Prone</v>
      </c>
      <c r="AA9" s="13" t="str">
        <f>IF('Chart and Calculator'!$U$21="Enter Income","Enter Income",IF('Chart and Calculator'!$U$21="Annually",Z9,IF('Chart and Calculator'!$U$21="Monthly",F9,IF('Chart and Calculator'!$U$21="2x Month",U9,IF('Chart and Calculator'!$U$21="Every 2 Weeks",P9,IF('Chart and Calculator'!$U$21="Weekly",K9,IF('Chart and Calculator'!$U$21="Multiple - Annualized",Z9,"Not Found")))))))</f>
        <v>Enter Income</v>
      </c>
    </row>
    <row r="10" spans="1:27" x14ac:dyDescent="0.35">
      <c r="A10">
        <v>7</v>
      </c>
      <c r="B10" s="18">
        <f t="shared" si="0"/>
        <v>4821</v>
      </c>
      <c r="C10" s="12">
        <f>'Chart and Calculator'!H14</f>
        <v>4921</v>
      </c>
      <c r="D10">
        <f t="shared" si="1"/>
        <v>6903</v>
      </c>
      <c r="E10" s="43">
        <f>'Chart and Calculator'!H27</f>
        <v>7003</v>
      </c>
      <c r="F10" s="11" t="str">
        <f>IF(AND('Chart and Calculator'!$T$21&gt;=Guidelines!B10,'Chart and Calculator'!$T$21&lt;=Guidelines!C10),"ERROR-PRONE (Free)", IF(AND('Chart and Calculator'!$T$21&gt;=Guidelines!D10,'Chart and Calculator'!$T$21&lt;=Guidelines!E10),"ERROR-PRONE (Reduced)","Not Error-Prone"))</f>
        <v>Not Error-Prone</v>
      </c>
      <c r="G10">
        <f t="shared" si="2"/>
        <v>1112.93</v>
      </c>
      <c r="H10" s="43">
        <f>'Chart and Calculator'!Q14</f>
        <v>1136</v>
      </c>
      <c r="I10">
        <f t="shared" si="3"/>
        <v>1592.93</v>
      </c>
      <c r="J10" s="43">
        <f>'Chart and Calculator'!Q27</f>
        <v>1616</v>
      </c>
      <c r="K10" t="str">
        <f>IF(AND('Chart and Calculator'!$T$21&gt;=Guidelines!G10,'Chart and Calculator'!$T$21&lt;=Guidelines!H10),"ERROR-PRONE (Free)", IF(AND('Chart and Calculator'!$T$21&gt;=Guidelines!I10,'Chart and Calculator'!$T$21&lt;=Guidelines!J10),"ERROR-PRONE (Reduced)","Not Error-Prone"))</f>
        <v>Not Error-Prone</v>
      </c>
      <c r="L10" s="19">
        <f t="shared" si="4"/>
        <v>2224.85</v>
      </c>
      <c r="M10" s="43">
        <f>'Chart and Calculator'!N14</f>
        <v>2271</v>
      </c>
      <c r="N10">
        <f t="shared" si="5"/>
        <v>3185.85</v>
      </c>
      <c r="O10" s="43">
        <f>'Chart and Calculator'!N27</f>
        <v>3232</v>
      </c>
      <c r="P10" s="11" t="str">
        <f>IF(AND('Chart and Calculator'!$T$21&gt;=Guidelines!L10,'Chart and Calculator'!$T$21&lt;=Guidelines!M10),"ERROR-PRONE (Free)", IF(AND('Chart and Calculator'!$T$21&gt;=Guidelines!N10,'Chart and Calculator'!$T$21&lt;=Guidelines!O10),"ERROR-PRONE (Reduced)","Not Error-Prone"))</f>
        <v>Not Error-Prone</v>
      </c>
      <c r="Q10">
        <f t="shared" si="6"/>
        <v>2411</v>
      </c>
      <c r="R10" s="43">
        <f>'Chart and Calculator'!K14</f>
        <v>2461</v>
      </c>
      <c r="S10">
        <f t="shared" si="7"/>
        <v>3452</v>
      </c>
      <c r="T10" s="43">
        <f>'Chart and Calculator'!K27</f>
        <v>3502</v>
      </c>
      <c r="U10" t="str">
        <f>IF(AND('Chart and Calculator'!$T$21&gt;=Guidelines!Q10,'Chart and Calculator'!$T$21&lt;=Guidelines!R10),"ERROR-PRONE (Free)", IF(AND('Chart and Calculator'!$T$21&gt;=Guidelines!S10,'Chart and Calculator'!$T$21&lt;=Guidelines!T10),"ERROR-PRONE (Reduced)","Not Error-Prone"))</f>
        <v>Not Error-Prone</v>
      </c>
      <c r="V10">
        <f t="shared" si="8"/>
        <v>57846</v>
      </c>
      <c r="W10" s="43">
        <f>'Chart and Calculator'!E14</f>
        <v>59046</v>
      </c>
      <c r="X10">
        <f t="shared" si="9"/>
        <v>82827</v>
      </c>
      <c r="Y10" s="43">
        <f>'Chart and Calculator'!E27</f>
        <v>84027</v>
      </c>
      <c r="Z10" s="15" t="str">
        <f>IF(AND('Chart and Calculator'!$T$21&gt;=Guidelines!V10,'Chart and Calculator'!$T$21&lt;=Guidelines!W10),"ERROR-PRONE (Free)", IF(AND('Chart and Calculator'!$T$21&gt;=Guidelines!X10,'Chart and Calculator'!$T$21&lt;=Guidelines!Y10),"ERROR-PRONE (Reduced)","Not Error-Prone"))</f>
        <v>Not Error-Prone</v>
      </c>
      <c r="AA10" s="13" t="str">
        <f>IF('Chart and Calculator'!$U$21="Enter Income","Enter Income",IF('Chart and Calculator'!$U$21="Annually",Z10,IF('Chart and Calculator'!$U$21="Monthly",F10,IF('Chart and Calculator'!$U$21="2x Month",U10,IF('Chart and Calculator'!$U$21="Every 2 Weeks",P10,IF('Chart and Calculator'!$U$21="Weekly",K10,IF('Chart and Calculator'!$U$21="Multiple - Annualized",Z10,"Not Found")))))))</f>
        <v>Enter Income</v>
      </c>
    </row>
    <row r="11" spans="1:27" x14ac:dyDescent="0.35">
      <c r="A11">
        <v>8</v>
      </c>
      <c r="B11" s="18">
        <f t="shared" si="0"/>
        <v>5378</v>
      </c>
      <c r="C11" s="12">
        <f>'Chart and Calculator'!H15</f>
        <v>5478</v>
      </c>
      <c r="D11">
        <f t="shared" si="1"/>
        <v>7695</v>
      </c>
      <c r="E11" s="43">
        <f>'Chart and Calculator'!H28</f>
        <v>7795</v>
      </c>
      <c r="F11" s="11" t="str">
        <f>IF(AND('Chart and Calculator'!$T$21&gt;=Guidelines!B11,'Chart and Calculator'!$T$21&lt;=Guidelines!C11),"ERROR-PRONE (Free)", IF(AND('Chart and Calculator'!$T$21&gt;=Guidelines!D11,'Chart and Calculator'!$T$21&lt;=Guidelines!E11),"ERROR-PRONE (Reduced)","Not Error-Prone"))</f>
        <v>Not Error-Prone</v>
      </c>
      <c r="G11">
        <f t="shared" si="2"/>
        <v>1240.93</v>
      </c>
      <c r="H11" s="43">
        <f>'Chart and Calculator'!Q15</f>
        <v>1264</v>
      </c>
      <c r="I11">
        <f t="shared" si="3"/>
        <v>1775.93</v>
      </c>
      <c r="J11" s="43">
        <f>'Chart and Calculator'!Q28</f>
        <v>1799</v>
      </c>
      <c r="K11" t="str">
        <f>IF(AND('Chart and Calculator'!$T$21&gt;=Guidelines!G11,'Chart and Calculator'!$T$21&lt;=Guidelines!H11),"ERROR-PRONE (Free)", IF(AND('Chart and Calculator'!$T$21&gt;=Guidelines!I11,'Chart and Calculator'!$T$21&lt;=Guidelines!J11),"ERROR-PRONE (Reduced)","Not Error-Prone"))</f>
        <v>Not Error-Prone</v>
      </c>
      <c r="L11" s="19">
        <f t="shared" si="4"/>
        <v>2481.85</v>
      </c>
      <c r="M11" s="43">
        <f>'Chart and Calculator'!N15</f>
        <v>2528</v>
      </c>
      <c r="N11">
        <f t="shared" si="5"/>
        <v>3551.85</v>
      </c>
      <c r="O11" s="43">
        <f>'Chart and Calculator'!N28</f>
        <v>3598</v>
      </c>
      <c r="P11" s="11" t="str">
        <f>IF(AND('Chart and Calculator'!$T$21&gt;=Guidelines!L11,'Chart and Calculator'!$T$21&lt;=Guidelines!M11),"ERROR-PRONE (Free)", IF(AND('Chart and Calculator'!$T$21&gt;=Guidelines!N11,'Chart and Calculator'!$T$21&lt;=Guidelines!O11),"ERROR-PRONE (Reduced)","Not Error-Prone"))</f>
        <v>Not Error-Prone</v>
      </c>
      <c r="Q11">
        <f t="shared" si="6"/>
        <v>2689</v>
      </c>
      <c r="R11" s="43">
        <f>'Chart and Calculator'!K15</f>
        <v>2739</v>
      </c>
      <c r="S11">
        <f t="shared" si="7"/>
        <v>3848</v>
      </c>
      <c r="T11" s="43">
        <f>'Chart and Calculator'!K28</f>
        <v>3898</v>
      </c>
      <c r="U11" t="str">
        <f>IF(AND('Chart and Calculator'!$T$21&gt;=Guidelines!Q11,'Chart and Calculator'!$T$21&lt;=Guidelines!R11),"ERROR-PRONE (Free)", IF(AND('Chart and Calculator'!$T$21&gt;=Guidelines!S11,'Chart and Calculator'!$T$21&lt;=Guidelines!T11),"ERROR-PRONE (Reduced)","Not Error-Prone"))</f>
        <v>Not Error-Prone</v>
      </c>
      <c r="V11">
        <f t="shared" si="8"/>
        <v>64528</v>
      </c>
      <c r="W11" s="43">
        <f>'Chart and Calculator'!E15</f>
        <v>65728</v>
      </c>
      <c r="X11">
        <f t="shared" si="9"/>
        <v>92336</v>
      </c>
      <c r="Y11" s="43">
        <f>'Chart and Calculator'!E28</f>
        <v>93536</v>
      </c>
      <c r="Z11" s="15" t="str">
        <f>IF(AND('Chart and Calculator'!$T$21&gt;=Guidelines!V11,'Chart and Calculator'!$T$21&lt;=Guidelines!W11),"ERROR-PRONE (Free)", IF(AND('Chart and Calculator'!$T$21&gt;=Guidelines!X11,'Chart and Calculator'!$T$21&lt;=Guidelines!Y11),"ERROR-PRONE (Reduced)","Not Error-Prone"))</f>
        <v>Not Error-Prone</v>
      </c>
      <c r="AA11" s="13" t="str">
        <f>IF('Chart and Calculator'!$U$21="Enter Income","Enter Income",IF('Chart and Calculator'!$U$21="Annually",Z11,IF('Chart and Calculator'!$U$21="Monthly",F11,IF('Chart and Calculator'!$U$21="2x Month",U11,IF('Chart and Calculator'!$U$21="Every 2 Weeks",P11,IF('Chart and Calculator'!$U$21="Weekly",K11,IF('Chart and Calculator'!$U$21="Multiple - Annualized",Z11,"Not Found")))))))</f>
        <v>Enter Income</v>
      </c>
    </row>
  </sheetData>
  <mergeCells count="6">
    <mergeCell ref="V2:Z2"/>
    <mergeCell ref="A2:A3"/>
    <mergeCell ref="B2:F2"/>
    <mergeCell ref="G2:K2"/>
    <mergeCell ref="L2:P2"/>
    <mergeCell ref="Q2:U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7457C9221D0340B8D5CA9726A131CC" ma:contentTypeVersion="7" ma:contentTypeDescription="Create a new document." ma:contentTypeScope="" ma:versionID="5dfc938b34e4116f9fe97bd443af5214">
  <xsd:schema xmlns:xsd="http://www.w3.org/2001/XMLSchema" xmlns:xs="http://www.w3.org/2001/XMLSchema" xmlns:p="http://schemas.microsoft.com/office/2006/metadata/properties" xmlns:ns1="http://schemas.microsoft.com/sharepoint/v3" xmlns:ns2="5555b13e-5550-4a64-82c9-4795d4b5fce9" xmlns:ns3="54031767-dd6d-417c-ab73-583408f47564" targetNamespace="http://schemas.microsoft.com/office/2006/metadata/properties" ma:root="true" ma:fieldsID="c871f720fd984a021f16a99f3d42a1e5" ns1:_="" ns2:_="" ns3:_="">
    <xsd:import namespace="http://schemas.microsoft.com/sharepoint/v3"/>
    <xsd:import namespace="5555b13e-5550-4a64-82c9-4795d4b5fce9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5b13e-5550-4a64-82c9-4795d4b5fce9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5555b13e-5550-4a64-82c9-4795d4b5fce9" xsi:nil="true"/>
    <Priority xmlns="5555b13e-5550-4a64-82c9-4795d4b5fce9">New</Priority>
    <Remediation_x0020_Date xmlns="5555b13e-5550-4a64-82c9-4795d4b5fce9">2023-09-12T21:25:34+00:00</Remediation_x0020_Date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CED18D8-0B95-47FD-B65A-FE2F5F492070}"/>
</file>

<file path=customXml/itemProps2.xml><?xml version="1.0" encoding="utf-8"?>
<ds:datastoreItem xmlns:ds="http://schemas.openxmlformats.org/officeDocument/2006/customXml" ds:itemID="{D23645C1-B052-476A-BBA4-0C8067DA794A}"/>
</file>

<file path=customXml/itemProps3.xml><?xml version="1.0" encoding="utf-8"?>
<ds:datastoreItem xmlns:ds="http://schemas.openxmlformats.org/officeDocument/2006/customXml" ds:itemID="{BB8464FC-4F76-4279-B110-9803A7CEB7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 and Calculator</vt:lpstr>
      <vt:lpstr>Guidelines</vt:lpstr>
    </vt:vector>
  </TitlesOfParts>
  <Company>CDE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hucknall_l</dc:creator>
  <cp:lastModifiedBy>ALLRAN Laura * ODE</cp:lastModifiedBy>
  <cp:lastPrinted>2011-05-12T17:19:21Z</cp:lastPrinted>
  <dcterms:created xsi:type="dcterms:W3CDTF">2010-09-07T14:47:07Z</dcterms:created>
  <dcterms:modified xsi:type="dcterms:W3CDTF">2023-09-12T21:21:42Z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0x010100FC7457C9221D0340B8D5CA9726A131CC</vt:lpwstr>
  </property>
</Properties>
</file>