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_SNP\Community Eligibility CEP\Forms\2020\"/>
    </mc:Choice>
  </mc:AlternateContent>
  <bookViews>
    <workbookView xWindow="0" yWindow="0" windowWidth="21570" windowHeight="7590"/>
  </bookViews>
  <sheets>
    <sheet name="Site 1" sheetId="1" r:id="rId1"/>
  </sheets>
  <calcPr calcId="162913"/>
</workbook>
</file>

<file path=xl/calcChain.xml><?xml version="1.0" encoding="utf-8"?>
<calcChain xmlns="http://schemas.openxmlformats.org/spreadsheetml/2006/main">
  <c r="C12" i="1" l="1"/>
  <c r="F22" i="1"/>
  <c r="F13" i="1"/>
  <c r="F17" i="1"/>
  <c r="C17" i="1"/>
  <c r="C13" i="1"/>
  <c r="F12" i="1"/>
  <c r="F24" i="1"/>
  <c r="F28" i="1"/>
  <c r="C24" i="1"/>
  <c r="C26" i="1"/>
  <c r="C28" i="1"/>
  <c r="M26" i="1"/>
  <c r="M31" i="1"/>
  <c r="F26" i="1"/>
  <c r="M28" i="1"/>
  <c r="C18" i="1" l="1"/>
  <c r="F18" i="1"/>
  <c r="D30" i="1"/>
  <c r="F32" i="1" s="1"/>
  <c r="M30" i="1"/>
  <c r="I13" i="1"/>
  <c r="D19" i="1" l="1"/>
  <c r="C32" i="1" s="1"/>
  <c r="A33" i="1" s="1"/>
  <c r="M32" i="1"/>
</calcChain>
</file>

<file path=xl/comments1.xml><?xml version="1.0" encoding="utf-8"?>
<comments xmlns="http://schemas.openxmlformats.org/spreadsheetml/2006/main">
  <authors>
    <author>shinds</author>
  </authors>
  <commentList>
    <comment ref="C15" authorId="0" shapeId="0">
      <text>
        <r>
          <rPr>
            <b/>
            <sz val="11"/>
            <color indexed="81"/>
            <rFont val="Arial"/>
            <family val="2"/>
          </rPr>
          <t xml:space="preserve">The maximum price for a student reduced-price breakfast is $.30. In Oregon, the State Legislature reimburses sponsors the $.30 per reduced eligible meal served. </t>
        </r>
      </text>
    </comment>
    <comment ref="F15" authorId="0" shapeId="0">
      <text>
        <r>
          <rPr>
            <b/>
            <sz val="11"/>
            <color indexed="81"/>
            <rFont val="Arial"/>
            <family val="2"/>
          </rPr>
          <t>The maximum price for a student reduced-price lunch is $.40. In Oregon, the State Legislature reimburses sponsors the $.40 per reduced eligible meal served.</t>
        </r>
        <r>
          <rPr>
            <b/>
            <sz val="12"/>
            <color indexed="81"/>
            <rFont val="Arial"/>
            <family val="2"/>
          </rPr>
          <t xml:space="preserve"> </t>
        </r>
      </text>
    </comment>
    <comment ref="B22" authorId="0" shapeId="0">
      <text>
        <r>
          <rPr>
            <b/>
            <sz val="12"/>
            <color indexed="81"/>
            <rFont val="Arial"/>
            <family val="2"/>
          </rPr>
          <t>Total number of students enrolled at this site</t>
        </r>
      </text>
    </comment>
    <comment ref="B23" authorId="0" shapeId="0">
      <text>
        <r>
          <rPr>
            <b/>
            <sz val="12"/>
            <color indexed="81"/>
            <rFont val="Arial"/>
            <family val="2"/>
          </rPr>
          <t xml:space="preserve">The law defines Identified Student as “students certified based on documentation of benefit receipt or categorical eligibility as described in [7 CFR] Section 245.6a(c)(2)…” As provided in the regulation, this primarily includes participation in the supplemental Nutrition Assistance Program (SNAP, formerly the Food Stamp Program), Temporary Assistance for Needy Families, and the Food Distribution Program on Indian Reservations. It also includes homeless, runaway and migrant youth. It does not include students who are categorically eligible based on submission of a free and reduced price application. </t>
        </r>
      </text>
    </comment>
    <comment ref="C23" authorId="0" shapeId="0">
      <text>
        <r>
          <rPr>
            <b/>
            <sz val="12"/>
            <color indexed="81"/>
            <rFont val="Arial"/>
            <family val="2"/>
          </rPr>
          <t>As of April 1 of the school year prior to the First Year of electing benefits,  (based on this site, group of sites, or districtwide)</t>
        </r>
      </text>
    </comment>
    <comment ref="C24" authorId="0" shapeId="0">
      <text>
        <r>
          <rPr>
            <b/>
            <sz val="12"/>
            <color indexed="81"/>
            <rFont val="Arial"/>
            <family val="2"/>
          </rPr>
          <t>Identified Students ÷ Enrollment x 100</t>
        </r>
      </text>
    </comment>
    <comment ref="C26" authorId="0" shapeId="0">
      <text>
        <r>
          <rPr>
            <b/>
            <sz val="12"/>
            <color indexed="81"/>
            <rFont val="Arial"/>
            <family val="2"/>
          </rPr>
          <t xml:space="preserve">Percentage of Identified Students x 1.6 multiplier (as established by federal law)
</t>
        </r>
        <r>
          <rPr>
            <b/>
            <sz val="10"/>
            <color indexed="81"/>
            <rFont val="Arial"/>
            <family val="2"/>
          </rPr>
          <t>* Not to exceed 100%</t>
        </r>
      </text>
    </comment>
    <comment ref="C28" authorId="0" shapeId="0">
      <text>
        <r>
          <rPr>
            <b/>
            <sz val="12"/>
            <color indexed="81"/>
            <rFont val="Arial"/>
            <family val="2"/>
          </rPr>
          <t xml:space="preserve">100% - Percentage of
Meals Reimbursed at the Free Rate
</t>
        </r>
        <r>
          <rPr>
            <b/>
            <sz val="10"/>
            <color indexed="81"/>
            <rFont val="Arial"/>
            <family val="2"/>
          </rPr>
          <t>* Not to be less than 0</t>
        </r>
      </text>
    </comment>
  </commentList>
</comments>
</file>

<file path=xl/sharedStrings.xml><?xml version="1.0" encoding="utf-8"?>
<sst xmlns="http://schemas.openxmlformats.org/spreadsheetml/2006/main" count="68" uniqueCount="50">
  <si>
    <t>Traditional Method</t>
  </si>
  <si>
    <t>Breakfasts</t>
  </si>
  <si>
    <t>Total Meals Claimed</t>
  </si>
  <si>
    <t>Lunches</t>
  </si>
  <si>
    <t>Free</t>
  </si>
  <si>
    <t>Reduced-Price</t>
  </si>
  <si>
    <t>Paid</t>
  </si>
  <si>
    <t>Total Breakfasts Claimed</t>
  </si>
  <si>
    <t>Total Lunches 
Claimed</t>
  </si>
  <si>
    <t>Student Prices</t>
  </si>
  <si>
    <t>Total Breakfast Revenue</t>
  </si>
  <si>
    <t>Total Lunch Revenue</t>
  </si>
  <si>
    <t>Total Revenue Based on Traditional Claiming:</t>
  </si>
  <si>
    <t>Enrollment</t>
  </si>
  <si>
    <t>Identified Students</t>
  </si>
  <si>
    <t>% of Identified Students</t>
  </si>
  <si>
    <t>Total Lunches Claimed</t>
  </si>
  <si>
    <t>% of Meals Reimbursed at Free Rate</t>
  </si>
  <si>
    <t>% of Meals Reimbursed at the Paid Rate</t>
  </si>
  <si>
    <t>Traditional Claiming =</t>
  </si>
  <si>
    <t>vs.</t>
  </si>
  <si>
    <t>Reduced</t>
  </si>
  <si>
    <t>Breakfast - Severe Need</t>
  </si>
  <si>
    <t>Breakfast - Regular Rate</t>
  </si>
  <si>
    <t>Lunch - Regular Rate</t>
  </si>
  <si>
    <t>Lunch - Regular Rate + $0.06</t>
  </si>
  <si>
    <t>Lunch - High Rate</t>
  </si>
  <si>
    <t>Lunch - High Rate + $0.06</t>
  </si>
  <si>
    <t>Yes (Y) or No (N)</t>
  </si>
  <si>
    <t>Approved for $0.06</t>
  </si>
  <si>
    <t>Severe Need Breakfast</t>
  </si>
  <si>
    <t>SITE NAME</t>
  </si>
  <si>
    <t>FED Breakfast Reimbursement</t>
  </si>
  <si>
    <t>FED Lunch Reimbursement</t>
  </si>
  <si>
    <t>CASH Breakfast Revenue (student payments)</t>
  </si>
  <si>
    <t>CASH Lunch Revenue (student payments)</t>
  </si>
  <si>
    <t>TOTAL FED Reimbursement</t>
  </si>
  <si>
    <t>Severe Need Lunch</t>
  </si>
  <si>
    <t>Increase in Meals Served</t>
  </si>
  <si>
    <t>Breakfast % Increase</t>
  </si>
  <si>
    <t>Lunch % Increase</t>
  </si>
  <si>
    <t>Increased Breakfast Revenue</t>
  </si>
  <si>
    <t>Increased Lunch Revenue</t>
  </si>
  <si>
    <t xml:space="preserve">Total Increased Meals=  </t>
  </si>
  <si>
    <t xml:space="preserve">Total Increased Revenue:    </t>
  </si>
  <si>
    <t xml:space="preserve">CEO with Projected Increase =    </t>
  </si>
  <si>
    <t>y</t>
  </si>
  <si>
    <t>Community Eligibility Provision (CEP) Method</t>
  </si>
  <si>
    <t>CEP Claiming =</t>
  </si>
  <si>
    <t>Total Revenue Based on CEP Claiming: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</si>
</sst>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6" x14ac:knownFonts="1">
    <font>
      <sz val="11"/>
      <color theme="1"/>
      <name val="Calibri"/>
      <family val="2"/>
    </font>
    <font>
      <b/>
      <sz val="12"/>
      <color indexed="81"/>
      <name val="Arial"/>
      <family val="2"/>
    </font>
    <font>
      <b/>
      <sz val="10"/>
      <color indexed="81"/>
      <name val="Arial"/>
      <family val="2"/>
    </font>
    <font>
      <b/>
      <sz val="12"/>
      <name val="Arial"/>
      <family val="2"/>
    </font>
    <font>
      <b/>
      <sz val="13"/>
      <name val="Arial"/>
      <family val="2"/>
    </font>
    <font>
      <sz val="11"/>
      <name val="Calibri"/>
      <family val="2"/>
    </font>
    <font>
      <sz val="11"/>
      <color theme="1"/>
      <name val="Calibri"/>
      <family val="2"/>
    </font>
    <font>
      <b/>
      <sz val="11"/>
      <color theme="1"/>
      <name val="Calibri"/>
      <family val="2"/>
    </font>
    <font>
      <b/>
      <sz val="12"/>
      <color theme="1"/>
      <name val="Arial"/>
      <family val="2"/>
    </font>
    <font>
      <b/>
      <u/>
      <sz val="11"/>
      <color theme="1"/>
      <name val="Calibri"/>
      <family val="2"/>
    </font>
    <font>
      <b/>
      <sz val="11"/>
      <color theme="1"/>
      <name val="Calibri"/>
      <family val="2"/>
      <scheme val="minor"/>
    </font>
    <font>
      <sz val="11"/>
      <color theme="1"/>
      <name val="Calibri"/>
      <family val="2"/>
      <scheme val="minor"/>
    </font>
    <font>
      <sz val="10"/>
      <color theme="1"/>
      <name val="Arial"/>
      <family val="2"/>
    </font>
    <font>
      <b/>
      <sz val="13"/>
      <color rgb="FFFF0000"/>
      <name val="Arial"/>
      <family val="2"/>
    </font>
    <font>
      <sz val="11"/>
      <name val="Calibri"/>
      <family val="2"/>
      <scheme val="minor"/>
    </font>
    <font>
      <b/>
      <sz val="11"/>
      <color indexed="81"/>
      <name val="Arial"/>
      <family val="2"/>
    </font>
  </fonts>
  <fills count="10">
    <fill>
      <patternFill patternType="none"/>
    </fill>
    <fill>
      <patternFill patternType="gray125"/>
    </fill>
    <fill>
      <patternFill patternType="solid">
        <fgColor theme="7" tint="0.39997558519241921"/>
        <bgColor indexed="64"/>
      </patternFill>
    </fill>
    <fill>
      <patternFill patternType="solid">
        <fgColor theme="3" tint="0.59999389629810485"/>
        <bgColor indexed="64"/>
      </patternFill>
    </fill>
    <fill>
      <patternFill patternType="solid">
        <fgColor theme="6"/>
        <bgColor indexed="64"/>
      </patternFill>
    </fill>
    <fill>
      <patternFill patternType="solid">
        <fgColor theme="9" tint="0.399975585192419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1" tint="0.49998474074526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10">
    <xf numFmtId="0" fontId="0" fillId="0" borderId="0" xfId="0"/>
    <xf numFmtId="0" fontId="0" fillId="0" borderId="0" xfId="0" applyAlignment="1">
      <alignment horizontal="center"/>
    </xf>
    <xf numFmtId="3" fontId="8" fillId="0" borderId="1" xfId="0" applyNumberFormat="1" applyFont="1" applyBorder="1" applyAlignment="1" applyProtection="1">
      <alignment horizontal="center" vertical="center"/>
      <protection hidden="1"/>
    </xf>
    <xf numFmtId="164" fontId="8" fillId="0" borderId="1" xfId="0" applyNumberFormat="1" applyFont="1" applyBorder="1" applyAlignment="1" applyProtection="1">
      <alignment horizontal="center" vertical="center"/>
      <protection hidden="1"/>
    </xf>
    <xf numFmtId="3" fontId="8" fillId="0" borderId="2" xfId="0" applyNumberFormat="1" applyFont="1" applyBorder="1" applyAlignment="1" applyProtection="1">
      <alignment horizontal="center" vertical="center"/>
      <protection hidden="1"/>
    </xf>
    <xf numFmtId="164" fontId="8" fillId="0" borderId="2" xfId="0" applyNumberFormat="1" applyFont="1" applyBorder="1" applyAlignment="1" applyProtection="1">
      <alignment horizontal="center" vertical="center"/>
      <protection hidden="1"/>
    </xf>
    <xf numFmtId="164" fontId="8" fillId="0" borderId="3" xfId="0" applyNumberFormat="1" applyFont="1" applyBorder="1" applyAlignment="1" applyProtection="1">
      <alignment horizontal="center" vertical="center"/>
      <protection hidden="1"/>
    </xf>
    <xf numFmtId="164" fontId="8" fillId="0" borderId="4" xfId="0" applyNumberFormat="1" applyFont="1" applyBorder="1" applyAlignment="1" applyProtection="1">
      <alignment horizontal="center" vertical="center"/>
      <protection hidden="1"/>
    </xf>
    <xf numFmtId="164" fontId="8" fillId="0" borderId="5" xfId="0" applyNumberFormat="1" applyFont="1" applyBorder="1" applyAlignment="1" applyProtection="1">
      <alignment horizontal="center" vertical="center"/>
      <protection hidden="1"/>
    </xf>
    <xf numFmtId="0" fontId="0" fillId="0" borderId="0" xfId="0" applyProtection="1"/>
    <xf numFmtId="0" fontId="7" fillId="0" borderId="0" xfId="0" applyFont="1" applyProtection="1"/>
    <xf numFmtId="0" fontId="0" fillId="0" borderId="0" xfId="0" applyAlignment="1" applyProtection="1">
      <alignment horizontal="center"/>
    </xf>
    <xf numFmtId="0" fontId="7" fillId="0" borderId="0" xfId="0" applyFont="1" applyAlignment="1" applyProtection="1"/>
    <xf numFmtId="0" fontId="0" fillId="0" borderId="6" xfId="0" applyBorder="1" applyAlignment="1" applyProtection="1"/>
    <xf numFmtId="0" fontId="9" fillId="0" borderId="0" xfId="0" applyFont="1" applyAlignment="1" applyProtection="1">
      <alignment horizontal="center"/>
    </xf>
    <xf numFmtId="0" fontId="7" fillId="0" borderId="0" xfId="0" applyFont="1" applyAlignment="1" applyProtection="1">
      <alignment horizontal="left"/>
    </xf>
    <xf numFmtId="0" fontId="0" fillId="0" borderId="0" xfId="0" applyAlignment="1" applyProtection="1">
      <alignment horizontal="left"/>
    </xf>
    <xf numFmtId="0" fontId="10" fillId="0" borderId="0" xfId="0" applyFont="1" applyProtection="1"/>
    <xf numFmtId="0" fontId="11" fillId="0" borderId="0" xfId="0" applyFont="1" applyAlignment="1" applyProtection="1">
      <alignment horizontal="center"/>
    </xf>
    <xf numFmtId="0" fontId="8" fillId="0" borderId="0" xfId="0" applyFont="1" applyProtection="1"/>
    <xf numFmtId="0" fontId="8" fillId="0" borderId="7" xfId="0" applyFont="1" applyBorder="1" applyProtection="1"/>
    <xf numFmtId="0" fontId="12" fillId="0" borderId="0" xfId="0" applyFont="1" applyBorder="1" applyAlignment="1" applyProtection="1">
      <alignment vertical="top" wrapText="1"/>
    </xf>
    <xf numFmtId="0" fontId="8" fillId="0" borderId="8" xfId="0" applyFont="1" applyBorder="1" applyProtection="1"/>
    <xf numFmtId="0" fontId="7" fillId="0" borderId="0" xfId="0" applyFont="1" applyAlignment="1" applyProtection="1">
      <alignment horizontal="center" vertical="center"/>
    </xf>
    <xf numFmtId="164" fontId="7" fillId="0" borderId="0" xfId="0" applyNumberFormat="1" applyFont="1" applyAlignment="1" applyProtection="1">
      <alignment horizontal="center" vertical="center"/>
    </xf>
    <xf numFmtId="0" fontId="8" fillId="0" borderId="9" xfId="0" applyFont="1" applyBorder="1" applyAlignment="1" applyProtection="1">
      <alignment wrapText="1"/>
    </xf>
    <xf numFmtId="0" fontId="8" fillId="0" borderId="10" xfId="0" applyFont="1" applyBorder="1" applyAlignment="1" applyProtection="1">
      <alignment vertical="center"/>
    </xf>
    <xf numFmtId="0" fontId="8" fillId="0" borderId="11" xfId="0" applyFont="1" applyBorder="1" applyAlignment="1" applyProtection="1">
      <alignment horizontal="center" vertical="center"/>
    </xf>
    <xf numFmtId="2" fontId="11" fillId="0" borderId="0" xfId="0" applyNumberFormat="1" applyFont="1" applyAlignment="1" applyProtection="1">
      <alignment horizontal="center"/>
    </xf>
    <xf numFmtId="0" fontId="3" fillId="3" borderId="8" xfId="0" applyFont="1" applyFill="1" applyBorder="1" applyAlignment="1" applyProtection="1">
      <alignment wrapText="1"/>
    </xf>
    <xf numFmtId="0" fontId="3" fillId="3" borderId="21" xfId="0" applyFont="1" applyFill="1" applyBorder="1" applyAlignment="1" applyProtection="1">
      <alignment horizontal="center" vertical="center" wrapText="1"/>
    </xf>
    <xf numFmtId="0" fontId="3" fillId="4" borderId="8" xfId="0" applyFont="1" applyFill="1" applyBorder="1" applyAlignment="1" applyProtection="1">
      <alignment wrapText="1"/>
    </xf>
    <xf numFmtId="0" fontId="3" fillId="4" borderId="21" xfId="0" applyFont="1" applyFill="1" applyBorder="1" applyAlignment="1" applyProtection="1">
      <alignment horizontal="center" vertical="center" wrapText="1"/>
    </xf>
    <xf numFmtId="0" fontId="4" fillId="5" borderId="31" xfId="0" applyFont="1" applyFill="1" applyBorder="1" applyAlignment="1" applyProtection="1">
      <alignment horizontal="right"/>
      <protection hidden="1"/>
    </xf>
    <xf numFmtId="164" fontId="4" fillId="5" borderId="30" xfId="0" applyNumberFormat="1" applyFont="1" applyFill="1" applyBorder="1" applyAlignment="1" applyProtection="1">
      <alignment horizontal="left"/>
      <protection hidden="1"/>
    </xf>
    <xf numFmtId="0" fontId="3" fillId="2" borderId="28" xfId="0" applyFont="1" applyFill="1" applyBorder="1" applyProtection="1"/>
    <xf numFmtId="0" fontId="4" fillId="2" borderId="29" xfId="0" applyFont="1" applyFill="1" applyBorder="1" applyAlignment="1" applyProtection="1">
      <alignment horizontal="right"/>
    </xf>
    <xf numFmtId="164" fontId="4" fillId="2" borderId="32" xfId="0" applyNumberFormat="1" applyFont="1" applyFill="1" applyBorder="1" applyAlignment="1" applyProtection="1">
      <alignment horizontal="left"/>
      <protection hidden="1"/>
    </xf>
    <xf numFmtId="3" fontId="8" fillId="6" borderId="33" xfId="0" applyNumberFormat="1" applyFont="1" applyFill="1" applyBorder="1" applyAlignment="1" applyProtection="1">
      <alignment horizontal="center" vertical="center"/>
      <protection locked="0"/>
    </xf>
    <xf numFmtId="3" fontId="8" fillId="6" borderId="1"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3" fontId="8" fillId="6" borderId="34" xfId="0" applyNumberFormat="1" applyFont="1" applyFill="1" applyBorder="1" applyAlignment="1" applyProtection="1">
      <alignment horizontal="center" vertical="center"/>
      <protection locked="0"/>
    </xf>
    <xf numFmtId="3" fontId="8" fillId="6" borderId="2" xfId="0" applyNumberFormat="1" applyFont="1" applyFill="1" applyBorder="1" applyAlignment="1" applyProtection="1">
      <alignment horizontal="center" vertical="center"/>
      <protection locked="0"/>
    </xf>
    <xf numFmtId="164" fontId="8" fillId="6" borderId="2" xfId="0" applyNumberFormat="1" applyFont="1" applyFill="1" applyBorder="1" applyAlignment="1" applyProtection="1">
      <alignment horizontal="center" vertical="center"/>
      <protection locked="0"/>
    </xf>
    <xf numFmtId="164" fontId="8" fillId="6" borderId="5" xfId="0" applyNumberFormat="1" applyFont="1" applyFill="1" applyBorder="1" applyAlignment="1" applyProtection="1">
      <alignment horizontal="center" vertical="center"/>
      <protection locked="0"/>
    </xf>
    <xf numFmtId="3" fontId="8" fillId="6" borderId="10" xfId="0" applyNumberFormat="1" applyFont="1" applyFill="1" applyBorder="1" applyAlignment="1" applyProtection="1">
      <alignment horizontal="center" vertical="center"/>
      <protection locked="0"/>
    </xf>
    <xf numFmtId="0" fontId="3" fillId="8" borderId="21" xfId="0" applyFont="1" applyFill="1" applyBorder="1" applyAlignment="1" applyProtection="1">
      <alignment horizontal="right" vertical="center" wrapText="1"/>
      <protection hidden="1"/>
    </xf>
    <xf numFmtId="164" fontId="3" fillId="8" borderId="22" xfId="0" applyNumberFormat="1" applyFont="1" applyFill="1" applyBorder="1" applyAlignment="1" applyProtection="1">
      <alignment horizontal="center" vertical="center" wrapText="1"/>
      <protection hidden="1"/>
    </xf>
    <xf numFmtId="0" fontId="3" fillId="9" borderId="18" xfId="0" applyFont="1" applyFill="1" applyBorder="1" applyAlignment="1" applyProtection="1">
      <alignment horizontal="right"/>
      <protection hidden="1"/>
    </xf>
    <xf numFmtId="2" fontId="3" fillId="9" borderId="20" xfId="0" applyNumberFormat="1" applyFont="1" applyFill="1" applyBorder="1" applyAlignment="1" applyProtection="1">
      <alignment horizontal="center"/>
      <protection hidden="1"/>
    </xf>
    <xf numFmtId="0" fontId="0" fillId="6" borderId="41" xfId="0" applyFill="1" applyBorder="1" applyAlignment="1" applyProtection="1">
      <alignment horizontal="center"/>
      <protection locked="0"/>
    </xf>
    <xf numFmtId="0" fontId="3" fillId="7" borderId="28" xfId="0" applyFont="1" applyFill="1" applyBorder="1" applyAlignment="1" applyProtection="1">
      <alignment horizontal="center" wrapText="1"/>
      <protection hidden="1"/>
    </xf>
    <xf numFmtId="0" fontId="5" fillId="7" borderId="30" xfId="0" applyFont="1" applyFill="1" applyBorder="1" applyProtection="1"/>
    <xf numFmtId="9" fontId="3" fillId="6" borderId="2" xfId="2" applyFont="1" applyFill="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hidden="1"/>
    </xf>
    <xf numFmtId="0" fontId="3" fillId="0" borderId="36" xfId="0" applyFont="1" applyBorder="1" applyAlignment="1" applyProtection="1">
      <alignment horizontal="center" vertical="center" wrapText="1"/>
      <protection hidden="1"/>
    </xf>
    <xf numFmtId="0" fontId="3" fillId="7" borderId="38" xfId="0" applyFont="1" applyFill="1" applyBorder="1" applyAlignment="1" applyProtection="1">
      <alignment horizontal="center" vertical="center" wrapText="1"/>
      <protection hidden="1"/>
    </xf>
    <xf numFmtId="0" fontId="3" fillId="7" borderId="18" xfId="0" applyFont="1" applyFill="1" applyBorder="1" applyAlignment="1" applyProtection="1">
      <alignment horizontal="center" vertical="center" wrapText="1"/>
      <protection hidden="1"/>
    </xf>
    <xf numFmtId="164" fontId="3" fillId="7" borderId="39" xfId="1" applyNumberFormat="1" applyFont="1" applyFill="1" applyBorder="1" applyAlignment="1" applyProtection="1">
      <alignment horizontal="center" vertical="center"/>
      <protection hidden="1"/>
    </xf>
    <xf numFmtId="164" fontId="3" fillId="7" borderId="20" xfId="1" applyNumberFormat="1" applyFont="1" applyFill="1" applyBorder="1" applyAlignment="1" applyProtection="1">
      <alignment horizontal="center" vertical="center"/>
      <protection hidden="1"/>
    </xf>
    <xf numFmtId="0" fontId="3" fillId="0" borderId="37" xfId="0" applyFont="1" applyBorder="1" applyAlignment="1" applyProtection="1">
      <alignment horizontal="center" vertical="center" wrapText="1"/>
      <protection hidden="1"/>
    </xf>
    <xf numFmtId="44" fontId="3" fillId="0" borderId="2" xfId="1" applyFont="1" applyBorder="1" applyAlignment="1" applyProtection="1">
      <alignment horizontal="center" vertical="center" wrapText="1"/>
      <protection hidden="1"/>
    </xf>
    <xf numFmtId="44" fontId="3" fillId="0" borderId="5" xfId="1" applyFont="1" applyBorder="1" applyAlignment="1" applyProtection="1">
      <alignment horizontal="center" vertical="center" wrapText="1"/>
      <protection hidden="1"/>
    </xf>
    <xf numFmtId="44" fontId="3" fillId="0" borderId="2" xfId="0" applyNumberFormat="1" applyFont="1" applyBorder="1" applyAlignment="1" applyProtection="1">
      <alignment horizontal="center" vertical="center" wrapText="1"/>
      <protection hidden="1"/>
    </xf>
    <xf numFmtId="164" fontId="5" fillId="0" borderId="2" xfId="0" applyNumberFormat="1" applyFont="1" applyBorder="1" applyAlignment="1" applyProtection="1">
      <alignment horizontal="center" vertical="center" wrapText="1"/>
      <protection hidden="1"/>
    </xf>
    <xf numFmtId="0" fontId="4" fillId="5" borderId="13" xfId="0" applyFont="1" applyFill="1" applyBorder="1" applyAlignment="1" applyProtection="1">
      <alignment horizontal="right"/>
    </xf>
    <xf numFmtId="0" fontId="4" fillId="5" borderId="14" xfId="0" applyFont="1" applyFill="1" applyBorder="1" applyAlignment="1" applyProtection="1">
      <alignment horizontal="right"/>
    </xf>
    <xf numFmtId="164" fontId="4" fillId="5" borderId="14" xfId="0" applyNumberFormat="1" applyFont="1" applyFill="1" applyBorder="1" applyAlignment="1" applyProtection="1">
      <alignment horizontal="left" wrapText="1"/>
      <protection hidden="1"/>
    </xf>
    <xf numFmtId="164" fontId="4" fillId="5" borderId="15" xfId="0" applyNumberFormat="1" applyFont="1" applyFill="1" applyBorder="1" applyAlignment="1" applyProtection="1">
      <alignment horizontal="left" wrapText="1"/>
      <protection hidden="1"/>
    </xf>
    <xf numFmtId="0" fontId="8" fillId="0" borderId="0" xfId="0" applyFont="1" applyBorder="1" applyAlignment="1" applyProtection="1"/>
    <xf numFmtId="0" fontId="13" fillId="0" borderId="13" xfId="0" applyFont="1" applyBorder="1" applyAlignment="1" applyProtection="1">
      <alignment horizontal="center"/>
      <protection hidden="1"/>
    </xf>
    <xf numFmtId="0" fontId="13" fillId="0" borderId="14" xfId="0" applyFont="1" applyBorder="1" applyAlignment="1" applyProtection="1">
      <alignment horizontal="center"/>
      <protection hidden="1"/>
    </xf>
    <xf numFmtId="0" fontId="13" fillId="0" borderId="15" xfId="0" applyFont="1" applyBorder="1" applyAlignment="1" applyProtection="1">
      <alignment horizontal="center"/>
      <protection hidden="1"/>
    </xf>
    <xf numFmtId="0" fontId="8" fillId="0" borderId="12"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10" fontId="8" fillId="0" borderId="10" xfId="0" applyNumberFormat="1" applyFont="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3" fontId="8" fillId="0" borderId="2" xfId="0" applyNumberFormat="1" applyFont="1" applyBorder="1" applyAlignment="1" applyProtection="1">
      <alignment horizontal="center" vertical="center" wrapText="1"/>
      <protection hidden="1"/>
    </xf>
    <xf numFmtId="3" fontId="0" fillId="0" borderId="2" xfId="0" applyNumberFormat="1" applyBorder="1" applyAlignment="1" applyProtection="1">
      <alignment horizontal="center" vertical="center" wrapText="1"/>
      <protection hidden="1"/>
    </xf>
    <xf numFmtId="44" fontId="8" fillId="0" borderId="2" xfId="0" applyNumberFormat="1" applyFont="1" applyBorder="1" applyAlignment="1" applyProtection="1">
      <alignment horizontal="center" vertical="center" wrapText="1"/>
      <protection hidden="1"/>
    </xf>
    <xf numFmtId="164" fontId="0" fillId="0" borderId="2" xfId="0" applyNumberFormat="1" applyBorder="1" applyAlignment="1" applyProtection="1">
      <alignment horizontal="center" vertical="center" wrapText="1"/>
      <protection hidden="1"/>
    </xf>
    <xf numFmtId="0" fontId="4" fillId="2" borderId="18" xfId="0" applyFont="1" applyFill="1" applyBorder="1" applyAlignment="1" applyProtection="1">
      <alignment horizontal="right"/>
    </xf>
    <xf numFmtId="0" fontId="4" fillId="2" borderId="19" xfId="0" applyFont="1" applyFill="1" applyBorder="1" applyAlignment="1" applyProtection="1">
      <alignment horizontal="right"/>
    </xf>
    <xf numFmtId="164" fontId="4" fillId="2" borderId="19" xfId="0" applyNumberFormat="1" applyFont="1" applyFill="1" applyBorder="1" applyAlignment="1" applyProtection="1">
      <alignment horizontal="left" wrapText="1"/>
      <protection hidden="1"/>
    </xf>
    <xf numFmtId="164" fontId="4" fillId="2" borderId="20" xfId="0" applyNumberFormat="1" applyFont="1" applyFill="1" applyBorder="1" applyAlignment="1" applyProtection="1">
      <alignment horizontal="left" wrapText="1"/>
      <protection hidden="1"/>
    </xf>
    <xf numFmtId="0" fontId="0" fillId="0" borderId="0" xfId="0" applyBorder="1" applyAlignment="1" applyProtection="1"/>
    <xf numFmtId="0" fontId="3" fillId="5"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xf>
    <xf numFmtId="0" fontId="14" fillId="5" borderId="29" xfId="0" applyFont="1" applyFill="1" applyBorder="1" applyAlignment="1" applyProtection="1">
      <alignment horizontal="center"/>
    </xf>
    <xf numFmtId="0" fontId="14" fillId="5" borderId="30" xfId="0" applyFont="1" applyFill="1" applyBorder="1" applyAlignment="1" applyProtection="1">
      <alignment horizontal="center"/>
    </xf>
    <xf numFmtId="0" fontId="7" fillId="6" borderId="21" xfId="0" applyFont="1" applyFill="1" applyBorder="1" applyAlignment="1" applyProtection="1">
      <alignment horizontal="left"/>
      <protection locked="0"/>
    </xf>
    <xf numFmtId="0" fontId="7" fillId="6" borderId="40" xfId="0" applyFont="1" applyFill="1" applyBorder="1" applyAlignment="1" applyProtection="1">
      <alignment horizontal="left"/>
      <protection locked="0"/>
    </xf>
    <xf numFmtId="0" fontId="7" fillId="6" borderId="22" xfId="0" applyFont="1" applyFill="1" applyBorder="1" applyAlignment="1" applyProtection="1">
      <alignment horizontal="left"/>
      <protection locked="0"/>
    </xf>
    <xf numFmtId="0" fontId="3" fillId="3" borderId="23" xfId="0" applyFont="1" applyFill="1" applyBorder="1" applyAlignment="1" applyProtection="1">
      <alignment horizontal="center"/>
    </xf>
    <xf numFmtId="0" fontId="3" fillId="4" borderId="23" xfId="0" applyFont="1" applyFill="1" applyBorder="1" applyAlignment="1" applyProtection="1">
      <alignment horizontal="center"/>
    </xf>
    <xf numFmtId="0" fontId="3" fillId="4" borderId="27" xfId="0" applyFont="1" applyFill="1" applyBorder="1" applyAlignment="1" applyProtection="1">
      <alignment horizontal="center"/>
    </xf>
    <xf numFmtId="0" fontId="3" fillId="3" borderId="21" xfId="0" applyFont="1" applyFill="1" applyBorder="1" applyAlignment="1" applyProtection="1">
      <alignment horizontal="center"/>
    </xf>
    <xf numFmtId="0" fontId="3" fillId="3" borderId="22" xfId="0" applyFont="1" applyFill="1" applyBorder="1" applyAlignment="1" applyProtection="1">
      <alignment horizontal="center"/>
    </xf>
    <xf numFmtId="0" fontId="3" fillId="4" borderId="21" xfId="0" applyFont="1" applyFill="1" applyBorder="1" applyAlignment="1" applyProtection="1">
      <alignment horizontal="center"/>
    </xf>
    <xf numFmtId="0" fontId="3" fillId="4" borderId="22" xfId="0" applyFont="1" applyFill="1" applyBorder="1" applyAlignment="1" applyProtection="1">
      <alignment horizontal="center"/>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14" fillId="2" borderId="17" xfId="0" applyFont="1" applyFill="1" applyBorder="1" applyAlignment="1" applyProtection="1">
      <alignment horizontal="center"/>
    </xf>
    <xf numFmtId="0" fontId="14" fillId="2" borderId="4" xfId="0" applyFont="1" applyFill="1" applyBorder="1" applyAlignment="1" applyProtection="1">
      <alignment horizontal="center"/>
    </xf>
    <xf numFmtId="0" fontId="3" fillId="3" borderId="24" xfId="0" applyFont="1" applyFill="1" applyBorder="1" applyAlignment="1" applyProtection="1">
      <alignment horizontal="center" vertical="center" textRotation="90"/>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3" fillId="4" borderId="24" xfId="0" applyFont="1" applyFill="1" applyBorder="1" applyAlignment="1" applyProtection="1">
      <alignment horizontal="center" vertical="center" textRotation="90"/>
    </xf>
    <xf numFmtId="0" fontId="5" fillId="4" borderId="25" xfId="0" applyFont="1" applyFill="1" applyBorder="1" applyAlignment="1" applyProtection="1">
      <alignment horizontal="center"/>
    </xf>
    <xf numFmtId="0" fontId="5" fillId="4" borderId="26" xfId="0" applyFont="1" applyFill="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33"/>
  <sheetViews>
    <sheetView tabSelected="1" zoomScale="110" zoomScaleNormal="110" workbookViewId="0">
      <selection activeCell="L12" sqref="L12"/>
    </sheetView>
  </sheetViews>
  <sheetFormatPr defaultRowHeight="15" x14ac:dyDescent="0.25"/>
  <cols>
    <col min="1" max="1" width="3.7109375" bestFit="1" customWidth="1"/>
    <col min="2" max="2" width="28.7109375" customWidth="1"/>
    <col min="3" max="3" width="22.42578125" bestFit="1" customWidth="1"/>
    <col min="4" max="4" width="4.140625" style="1" bestFit="1" customWidth="1"/>
    <col min="5" max="5" width="28.7109375" customWidth="1"/>
    <col min="6" max="6" width="22.42578125" bestFit="1" customWidth="1"/>
    <col min="7" max="7" width="2.5703125" customWidth="1"/>
    <col min="8" max="8" width="26.42578125" customWidth="1"/>
    <col min="9" max="9" width="6.5703125" customWidth="1"/>
    <col min="10" max="10" width="8.5703125" customWidth="1"/>
    <col min="11" max="11" width="5.85546875" customWidth="1"/>
    <col min="12" max="12" width="34.7109375" customWidth="1"/>
    <col min="13" max="14" width="16.28515625" customWidth="1"/>
  </cols>
  <sheetData>
    <row r="1" spans="1:11" ht="15.75" thickBot="1" x14ac:dyDescent="0.3">
      <c r="A1" s="9"/>
      <c r="B1" s="10" t="s">
        <v>31</v>
      </c>
      <c r="C1" s="90"/>
      <c r="D1" s="91"/>
      <c r="E1" s="92"/>
      <c r="F1" s="9"/>
      <c r="G1" s="9"/>
      <c r="H1" s="9"/>
      <c r="I1" s="9"/>
      <c r="J1" s="9"/>
      <c r="K1" s="9"/>
    </row>
    <row r="2" spans="1:11" ht="15.75" thickBot="1" x14ac:dyDescent="0.3">
      <c r="A2" s="9"/>
      <c r="B2" s="9"/>
      <c r="C2" s="9"/>
      <c r="D2" s="11"/>
      <c r="E2" s="9"/>
      <c r="F2" s="9"/>
      <c r="G2" s="9"/>
      <c r="H2" s="9"/>
      <c r="I2" s="9"/>
      <c r="J2" s="9"/>
      <c r="K2" s="9"/>
    </row>
    <row r="3" spans="1:11" ht="15.75" thickBot="1" x14ac:dyDescent="0.3">
      <c r="A3" s="9"/>
      <c r="B3" s="12" t="s">
        <v>29</v>
      </c>
      <c r="C3" s="13" t="s">
        <v>28</v>
      </c>
      <c r="D3" s="50" t="s">
        <v>46</v>
      </c>
      <c r="E3" s="9"/>
      <c r="F3" s="9"/>
      <c r="G3" s="9"/>
      <c r="H3" s="14"/>
      <c r="I3" s="14" t="s">
        <v>4</v>
      </c>
      <c r="J3" s="14" t="s">
        <v>21</v>
      </c>
      <c r="K3" s="14" t="s">
        <v>6</v>
      </c>
    </row>
    <row r="4" spans="1:11" ht="15.75" thickBot="1" x14ac:dyDescent="0.3">
      <c r="A4" s="9"/>
      <c r="B4" s="15" t="s">
        <v>37</v>
      </c>
      <c r="C4" s="16" t="s">
        <v>28</v>
      </c>
      <c r="D4" s="50" t="s">
        <v>46</v>
      </c>
      <c r="E4" s="9"/>
      <c r="F4" s="9"/>
      <c r="G4" s="9"/>
      <c r="H4" s="17" t="s">
        <v>23</v>
      </c>
      <c r="I4" s="18">
        <v>1.79</v>
      </c>
      <c r="J4" s="18">
        <v>1.49</v>
      </c>
      <c r="K4" s="18">
        <v>0.31</v>
      </c>
    </row>
    <row r="5" spans="1:11" ht="15.75" thickBot="1" x14ac:dyDescent="0.3">
      <c r="A5" s="9"/>
      <c r="B5" s="15" t="s">
        <v>30</v>
      </c>
      <c r="C5" s="16" t="s">
        <v>28</v>
      </c>
      <c r="D5" s="50" t="s">
        <v>46</v>
      </c>
      <c r="E5" s="9"/>
      <c r="F5" s="9"/>
      <c r="G5" s="9"/>
      <c r="H5" s="17" t="s">
        <v>22</v>
      </c>
      <c r="I5" s="18">
        <v>2.14</v>
      </c>
      <c r="J5" s="18">
        <v>1.84</v>
      </c>
      <c r="K5" s="18">
        <v>0.31</v>
      </c>
    </row>
    <row r="6" spans="1:11" ht="15.75" thickBot="1" x14ac:dyDescent="0.3">
      <c r="A6" s="9"/>
      <c r="B6" s="9"/>
      <c r="C6" s="9"/>
      <c r="D6" s="11"/>
      <c r="E6" s="9"/>
      <c r="F6" s="9"/>
      <c r="G6" s="9"/>
      <c r="H6" s="17" t="s">
        <v>24</v>
      </c>
      <c r="I6" s="18">
        <v>3.31</v>
      </c>
      <c r="J6" s="18">
        <v>2.91</v>
      </c>
      <c r="K6" s="18">
        <v>0.31</v>
      </c>
    </row>
    <row r="7" spans="1:11" ht="16.5" thickBot="1" x14ac:dyDescent="0.3">
      <c r="A7" s="100" t="s">
        <v>0</v>
      </c>
      <c r="B7" s="101"/>
      <c r="C7" s="101"/>
      <c r="D7" s="102"/>
      <c r="E7" s="102"/>
      <c r="F7" s="103"/>
      <c r="G7" s="19"/>
      <c r="H7" s="17" t="s">
        <v>26</v>
      </c>
      <c r="I7" s="28">
        <v>3.33</v>
      </c>
      <c r="J7" s="28">
        <v>2.93</v>
      </c>
      <c r="K7" s="28">
        <v>0.33</v>
      </c>
    </row>
    <row r="8" spans="1:11" ht="16.5" thickBot="1" x14ac:dyDescent="0.3">
      <c r="A8" s="104" t="s">
        <v>1</v>
      </c>
      <c r="B8" s="96" t="s">
        <v>2</v>
      </c>
      <c r="C8" s="97"/>
      <c r="D8" s="107" t="s">
        <v>3</v>
      </c>
      <c r="E8" s="98" t="s">
        <v>2</v>
      </c>
      <c r="F8" s="99"/>
      <c r="G8" s="19"/>
      <c r="H8" s="17" t="s">
        <v>25</v>
      </c>
      <c r="I8" s="18">
        <v>3.37</v>
      </c>
      <c r="J8" s="18">
        <v>2.97</v>
      </c>
      <c r="K8" s="18">
        <v>0.37</v>
      </c>
    </row>
    <row r="9" spans="1:11" ht="15.75" x14ac:dyDescent="0.25">
      <c r="A9" s="105"/>
      <c r="B9" s="20" t="s">
        <v>4</v>
      </c>
      <c r="C9" s="38">
        <v>0</v>
      </c>
      <c r="D9" s="108"/>
      <c r="E9" s="20" t="s">
        <v>4</v>
      </c>
      <c r="F9" s="41">
        <v>0</v>
      </c>
      <c r="G9" s="21"/>
      <c r="H9" s="17" t="s">
        <v>27</v>
      </c>
      <c r="I9" s="18">
        <v>3.39</v>
      </c>
      <c r="J9" s="18">
        <v>2.99</v>
      </c>
      <c r="K9" s="18">
        <v>0.39</v>
      </c>
    </row>
    <row r="10" spans="1:11" ht="15.75" x14ac:dyDescent="0.25">
      <c r="A10" s="105"/>
      <c r="B10" s="22" t="s">
        <v>21</v>
      </c>
      <c r="C10" s="39">
        <v>0</v>
      </c>
      <c r="D10" s="108"/>
      <c r="E10" s="22" t="s">
        <v>21</v>
      </c>
      <c r="F10" s="42">
        <v>0</v>
      </c>
      <c r="G10" s="21"/>
      <c r="H10" s="17"/>
      <c r="I10" s="18"/>
      <c r="J10" s="18"/>
      <c r="K10" s="18"/>
    </row>
    <row r="11" spans="1:11" ht="15.75" x14ac:dyDescent="0.25">
      <c r="A11" s="105"/>
      <c r="B11" s="22" t="s">
        <v>6</v>
      </c>
      <c r="C11" s="39">
        <v>0</v>
      </c>
      <c r="D11" s="108"/>
      <c r="E11" s="22" t="s">
        <v>6</v>
      </c>
      <c r="F11" s="42">
        <v>0</v>
      </c>
      <c r="G11" s="21"/>
      <c r="H11" s="17"/>
      <c r="I11" s="18"/>
      <c r="J11" s="18"/>
      <c r="K11" s="18"/>
    </row>
    <row r="12" spans="1:11" ht="31.15" customHeight="1" x14ac:dyDescent="0.25">
      <c r="A12" s="105"/>
      <c r="B12" s="29" t="s">
        <v>7</v>
      </c>
      <c r="C12" s="2">
        <f>SUM(C9:C11)</f>
        <v>0</v>
      </c>
      <c r="D12" s="108"/>
      <c r="E12" s="31" t="s">
        <v>8</v>
      </c>
      <c r="F12" s="4">
        <f>SUM(F9:F11)</f>
        <v>0</v>
      </c>
      <c r="G12" s="19"/>
      <c r="H12" s="9"/>
      <c r="I12" s="9"/>
      <c r="J12" s="9"/>
      <c r="K12" s="9"/>
    </row>
    <row r="13" spans="1:11" ht="31.15" customHeight="1" x14ac:dyDescent="0.25">
      <c r="A13" s="105"/>
      <c r="B13" s="29" t="s">
        <v>32</v>
      </c>
      <c r="C13" s="3">
        <f>IF(D5="Y",((C9*I5)+(C10*J5)+(C11*K5)),((C9*I4)+(C10*J4)+(C11*K4)))</f>
        <v>0</v>
      </c>
      <c r="D13" s="108"/>
      <c r="E13" s="31" t="s">
        <v>33</v>
      </c>
      <c r="F13" s="5">
        <f>IF(D3="Y",(IF(D4="N",((F9*I8)+(F10*J8)+(F11*K8)),((F9*I9)+(F10*J9)+(F11*K9)))),(IF(D4="N",((F9*I6)+(F10*J6)+(F11*K6)),((F9*I7)+(F10*J7)+(F11*K7)))))</f>
        <v>0</v>
      </c>
      <c r="G13" s="19"/>
      <c r="H13" s="23" t="s">
        <v>36</v>
      </c>
      <c r="I13" s="24">
        <f>C13+F13</f>
        <v>0</v>
      </c>
      <c r="J13" s="14"/>
      <c r="K13" s="14"/>
    </row>
    <row r="14" spans="1:11" ht="15.75" x14ac:dyDescent="0.25">
      <c r="A14" s="105"/>
      <c r="B14" s="93" t="s">
        <v>9</v>
      </c>
      <c r="C14" s="93"/>
      <c r="D14" s="108"/>
      <c r="E14" s="94" t="s">
        <v>9</v>
      </c>
      <c r="F14" s="95"/>
      <c r="G14" s="19"/>
      <c r="H14" s="17"/>
      <c r="I14" s="18"/>
      <c r="J14" s="18"/>
      <c r="K14" s="18"/>
    </row>
    <row r="15" spans="1:11" ht="15.75" x14ac:dyDescent="0.25">
      <c r="A15" s="105"/>
      <c r="B15" s="22" t="s">
        <v>5</v>
      </c>
      <c r="C15" s="40">
        <v>0.3</v>
      </c>
      <c r="D15" s="108"/>
      <c r="E15" s="22" t="s">
        <v>5</v>
      </c>
      <c r="F15" s="43">
        <v>0.4</v>
      </c>
      <c r="G15" s="19"/>
      <c r="H15" s="17"/>
      <c r="I15" s="18"/>
      <c r="J15" s="18"/>
      <c r="K15" s="18"/>
    </row>
    <row r="16" spans="1:11" ht="15.75" x14ac:dyDescent="0.25">
      <c r="A16" s="105"/>
      <c r="B16" s="22" t="s">
        <v>6</v>
      </c>
      <c r="C16" s="40">
        <v>0</v>
      </c>
      <c r="D16" s="108"/>
      <c r="E16" s="22" t="s">
        <v>6</v>
      </c>
      <c r="F16" s="44">
        <v>0</v>
      </c>
      <c r="G16" s="19"/>
      <c r="H16" s="17"/>
      <c r="I16" s="18"/>
      <c r="J16" s="18"/>
      <c r="K16" s="18"/>
    </row>
    <row r="17" spans="1:13" ht="31.15" customHeight="1" thickBot="1" x14ac:dyDescent="0.3">
      <c r="A17" s="105"/>
      <c r="B17" s="25" t="s">
        <v>34</v>
      </c>
      <c r="C17" s="6">
        <f>(C10*C15)+(C11*C16)</f>
        <v>0</v>
      </c>
      <c r="D17" s="108"/>
      <c r="E17" s="25" t="s">
        <v>35</v>
      </c>
      <c r="F17" s="8">
        <f>(F10*F15)+(F11*F16)</f>
        <v>0</v>
      </c>
      <c r="G17" s="19"/>
      <c r="H17" s="17"/>
      <c r="I17" s="18"/>
      <c r="J17" s="18"/>
      <c r="K17" s="18"/>
    </row>
    <row r="18" spans="1:13" ht="31.15" customHeight="1" thickBot="1" x14ac:dyDescent="0.3">
      <c r="A18" s="106"/>
      <c r="B18" s="30" t="s">
        <v>10</v>
      </c>
      <c r="C18" s="7">
        <f>C13+C17</f>
        <v>0</v>
      </c>
      <c r="D18" s="109"/>
      <c r="E18" s="32" t="s">
        <v>11</v>
      </c>
      <c r="F18" s="7">
        <f>F13+F17</f>
        <v>0</v>
      </c>
      <c r="G18" s="19"/>
      <c r="H18" s="17"/>
      <c r="I18" s="18"/>
      <c r="J18" s="18"/>
      <c r="K18" s="18"/>
    </row>
    <row r="19" spans="1:13" ht="17.25" thickBot="1" x14ac:dyDescent="0.3">
      <c r="A19" s="81" t="s">
        <v>12</v>
      </c>
      <c r="B19" s="82"/>
      <c r="C19" s="82"/>
      <c r="D19" s="83">
        <f>C18+F18</f>
        <v>0</v>
      </c>
      <c r="E19" s="83"/>
      <c r="F19" s="84"/>
      <c r="G19" s="19"/>
      <c r="H19" s="17"/>
      <c r="I19" s="18"/>
      <c r="J19" s="18"/>
      <c r="K19" s="18"/>
    </row>
    <row r="20" spans="1:13" ht="16.5" thickBot="1" x14ac:dyDescent="0.3">
      <c r="A20" s="69"/>
      <c r="B20" s="85"/>
      <c r="C20" s="85"/>
      <c r="D20" s="85"/>
      <c r="E20" s="85"/>
      <c r="F20" s="85"/>
      <c r="G20" s="19"/>
      <c r="H20" s="9"/>
      <c r="I20" s="9"/>
      <c r="J20" s="9"/>
      <c r="K20" s="9"/>
    </row>
    <row r="21" spans="1:13" ht="15.6" customHeight="1" x14ac:dyDescent="0.25">
      <c r="A21" s="86" t="s">
        <v>47</v>
      </c>
      <c r="B21" s="87"/>
      <c r="C21" s="87"/>
      <c r="D21" s="88"/>
      <c r="E21" s="88"/>
      <c r="F21" s="89"/>
      <c r="G21" s="9"/>
      <c r="J21" s="9"/>
      <c r="K21" s="9"/>
      <c r="L21" s="51" t="s">
        <v>38</v>
      </c>
      <c r="M21" s="52"/>
    </row>
    <row r="22" spans="1:13" ht="15.6" customHeight="1" x14ac:dyDescent="0.25">
      <c r="A22" s="73">
        <v>1</v>
      </c>
      <c r="B22" s="26" t="s">
        <v>13</v>
      </c>
      <c r="C22" s="45">
        <v>0</v>
      </c>
      <c r="D22" s="74">
        <v>5</v>
      </c>
      <c r="E22" s="74" t="s">
        <v>7</v>
      </c>
      <c r="F22" s="77">
        <f>$C$12</f>
        <v>0</v>
      </c>
      <c r="G22" s="9"/>
      <c r="J22" s="9"/>
      <c r="K22" s="9"/>
      <c r="L22" s="54" t="s">
        <v>39</v>
      </c>
      <c r="M22" s="53">
        <v>1</v>
      </c>
    </row>
    <row r="23" spans="1:13" ht="15.75" x14ac:dyDescent="0.25">
      <c r="A23" s="73"/>
      <c r="B23" s="26" t="s">
        <v>14</v>
      </c>
      <c r="C23" s="45">
        <v>0</v>
      </c>
      <c r="D23" s="74"/>
      <c r="E23" s="74"/>
      <c r="F23" s="78"/>
      <c r="G23" s="9"/>
      <c r="J23" s="9"/>
      <c r="K23" s="9"/>
      <c r="L23" s="55"/>
      <c r="M23" s="53"/>
    </row>
    <row r="24" spans="1:13" ht="14.45" customHeight="1" x14ac:dyDescent="0.25">
      <c r="A24" s="73">
        <v>2</v>
      </c>
      <c r="B24" s="74" t="s">
        <v>15</v>
      </c>
      <c r="C24" s="75" t="e">
        <f>C23/C22</f>
        <v>#DIV/0!</v>
      </c>
      <c r="D24" s="74">
        <v>6</v>
      </c>
      <c r="E24" s="74" t="s">
        <v>16</v>
      </c>
      <c r="F24" s="77">
        <f>$F$12</f>
        <v>0</v>
      </c>
      <c r="G24" s="9"/>
      <c r="J24" s="9"/>
      <c r="K24" s="9"/>
      <c r="L24" s="54" t="s">
        <v>40</v>
      </c>
      <c r="M24" s="53">
        <v>0.5</v>
      </c>
    </row>
    <row r="25" spans="1:13" ht="14.45" customHeight="1" x14ac:dyDescent="0.25">
      <c r="A25" s="73"/>
      <c r="B25" s="74"/>
      <c r="C25" s="76"/>
      <c r="D25" s="74"/>
      <c r="E25" s="74"/>
      <c r="F25" s="78"/>
      <c r="G25" s="9"/>
      <c r="J25" s="9"/>
      <c r="K25" s="9"/>
      <c r="L25" s="55"/>
      <c r="M25" s="53"/>
    </row>
    <row r="26" spans="1:13" ht="14.45" customHeight="1" x14ac:dyDescent="0.25">
      <c r="A26" s="73">
        <v>3</v>
      </c>
      <c r="B26" s="74" t="s">
        <v>17</v>
      </c>
      <c r="C26" s="75" t="e">
        <f>IF(C24*1.6&lt;=1,C24*1.6,1)</f>
        <v>#DIV/0!</v>
      </c>
      <c r="D26" s="74">
        <v>7</v>
      </c>
      <c r="E26" s="74" t="s">
        <v>10</v>
      </c>
      <c r="F26" s="79" t="e">
        <f>IF(D5="Y",(((F22*C26)*I5)+((F22*C28)*K5)),((F22*C26)*I4)+((F22*C28)*K4))</f>
        <v>#DIV/0!</v>
      </c>
      <c r="G26" s="9"/>
      <c r="J26" s="9"/>
      <c r="K26" s="9"/>
      <c r="L26" s="54" t="s">
        <v>41</v>
      </c>
      <c r="M26" s="63" t="e">
        <f>IF(D5="Y",((((F22*M22)*C26)*I5)+(((F22*M22)*C28)*K5)),(((F22*M22)*C26)*I4)+(((F22*M22)*C28)*K4))</f>
        <v>#DIV/0!</v>
      </c>
    </row>
    <row r="27" spans="1:13" ht="14.45" customHeight="1" x14ac:dyDescent="0.25">
      <c r="A27" s="73"/>
      <c r="B27" s="74"/>
      <c r="C27" s="75"/>
      <c r="D27" s="74"/>
      <c r="E27" s="74"/>
      <c r="F27" s="80"/>
      <c r="G27" s="9"/>
      <c r="J27" s="9"/>
      <c r="K27" s="9"/>
      <c r="L27" s="55"/>
      <c r="M27" s="64"/>
    </row>
    <row r="28" spans="1:13" ht="14.45" customHeight="1" x14ac:dyDescent="0.25">
      <c r="A28" s="73">
        <v>4</v>
      </c>
      <c r="B28" s="74" t="s">
        <v>18</v>
      </c>
      <c r="C28" s="75" t="e">
        <f>1-C26</f>
        <v>#DIV/0!</v>
      </c>
      <c r="D28" s="74">
        <v>8</v>
      </c>
      <c r="E28" s="74" t="s">
        <v>11</v>
      </c>
      <c r="F28" s="79" t="e">
        <f>IF(D3="Y",(IF(D4="Y",((F24*C26)*I9)+((F24*C28)*K9),((F24*C26)*I8)+((F24*C28)*K8))),(IF(D4="Y",((F24*C26)*I7)+((F24*C28)*K7),((F24*C26)*I6)+((F24*C28)*K6))))</f>
        <v>#DIV/0!</v>
      </c>
      <c r="G28" s="9"/>
      <c r="J28" s="9"/>
      <c r="K28" s="9"/>
      <c r="L28" s="54" t="s">
        <v>42</v>
      </c>
      <c r="M28" s="61" t="e">
        <f>IF(D3="Y",(IF(D4="Y",(((F24*M24)*C26)*I9)+(((F24*M24)*C28)*K9),(((F24*M24)*C26)*I8)+(((F24*M24)*C28)*K8))),(IF(D4="Y",(((F24*M24)*C26)*I7)+(((F24*M24)*C28)*K7),(((F24*M24)*C26)*I6)+(((F24*M24)*C28)*K6))))</f>
        <v>#DIV/0!</v>
      </c>
    </row>
    <row r="29" spans="1:13" ht="14.45" customHeight="1" thickBot="1" x14ac:dyDescent="0.3">
      <c r="A29" s="73"/>
      <c r="B29" s="74"/>
      <c r="C29" s="76"/>
      <c r="D29" s="74"/>
      <c r="E29" s="74"/>
      <c r="F29" s="80"/>
      <c r="G29" s="9"/>
      <c r="J29" s="9"/>
      <c r="K29" s="9"/>
      <c r="L29" s="60"/>
      <c r="M29" s="62"/>
    </row>
    <row r="30" spans="1:13" ht="16.899999999999999" customHeight="1" thickBot="1" x14ac:dyDescent="0.3">
      <c r="A30" s="65" t="s">
        <v>49</v>
      </c>
      <c r="B30" s="66"/>
      <c r="C30" s="66"/>
      <c r="D30" s="67" t="e">
        <f>F26+F28</f>
        <v>#DIV/0!</v>
      </c>
      <c r="E30" s="67"/>
      <c r="F30" s="68"/>
      <c r="G30" s="9"/>
      <c r="J30" s="9"/>
      <c r="K30" s="9"/>
      <c r="L30" s="46" t="s">
        <v>44</v>
      </c>
      <c r="M30" s="47" t="e">
        <f>M26+M28</f>
        <v>#DIV/0!</v>
      </c>
    </row>
    <row r="31" spans="1:13" ht="16.5" thickBot="1" x14ac:dyDescent="0.3">
      <c r="A31" s="69"/>
      <c r="B31" s="69"/>
      <c r="C31" s="69"/>
      <c r="D31" s="69"/>
      <c r="E31" s="69"/>
      <c r="F31" s="69"/>
      <c r="G31" s="9"/>
      <c r="J31" s="9"/>
      <c r="K31" s="9"/>
      <c r="L31" s="48" t="s">
        <v>43</v>
      </c>
      <c r="M31" s="49">
        <f>(F22*M22)+(F24*M24)</f>
        <v>0</v>
      </c>
    </row>
    <row r="32" spans="1:13" ht="16.5" x14ac:dyDescent="0.25">
      <c r="A32" s="35"/>
      <c r="B32" s="36" t="s">
        <v>19</v>
      </c>
      <c r="C32" s="37">
        <f>D19</f>
        <v>0</v>
      </c>
      <c r="D32" s="27" t="s">
        <v>20</v>
      </c>
      <c r="E32" s="33" t="s">
        <v>48</v>
      </c>
      <c r="F32" s="34" t="e">
        <f>D30</f>
        <v>#DIV/0!</v>
      </c>
      <c r="G32" s="9"/>
      <c r="J32" s="9"/>
      <c r="K32" s="9"/>
      <c r="L32" s="56" t="s">
        <v>45</v>
      </c>
      <c r="M32" s="58" t="e">
        <f>F32+M30</f>
        <v>#DIV/0!</v>
      </c>
    </row>
    <row r="33" spans="1:13" ht="17.25" thickBot="1" x14ac:dyDescent="0.3">
      <c r="A33" s="70" t="e">
        <f>IF(C32&gt;F32,"Traditional Claiming Provides Greater Reimbursement","CEO Claiming Provides Greater Reimbursement")</f>
        <v>#DIV/0!</v>
      </c>
      <c r="B33" s="71"/>
      <c r="C33" s="71"/>
      <c r="D33" s="71"/>
      <c r="E33" s="71"/>
      <c r="F33" s="72"/>
      <c r="G33" s="9"/>
      <c r="H33" s="9"/>
      <c r="I33" s="9"/>
      <c r="J33" s="9"/>
      <c r="K33" s="9"/>
      <c r="L33" s="57"/>
      <c r="M33" s="59"/>
    </row>
  </sheetData>
  <sheetProtection selectLockedCells="1"/>
  <mergeCells count="49">
    <mergeCell ref="C1:E1"/>
    <mergeCell ref="B14:C14"/>
    <mergeCell ref="E14:F14"/>
    <mergeCell ref="B8:C8"/>
    <mergeCell ref="E8:F8"/>
    <mergeCell ref="A7:F7"/>
    <mergeCell ref="A8:A18"/>
    <mergeCell ref="D8:D18"/>
    <mergeCell ref="A19:C19"/>
    <mergeCell ref="D19:F19"/>
    <mergeCell ref="A20:F20"/>
    <mergeCell ref="A21:F21"/>
    <mergeCell ref="A22:A23"/>
    <mergeCell ref="D22:D23"/>
    <mergeCell ref="E22:E23"/>
    <mergeCell ref="F22:F23"/>
    <mergeCell ref="F24:F25"/>
    <mergeCell ref="F28:F29"/>
    <mergeCell ref="A26:A27"/>
    <mergeCell ref="B26:B27"/>
    <mergeCell ref="C26:C27"/>
    <mergeCell ref="D26:D27"/>
    <mergeCell ref="E26:E27"/>
    <mergeCell ref="F26:F27"/>
    <mergeCell ref="A24:A25"/>
    <mergeCell ref="B24:B25"/>
    <mergeCell ref="C24:C25"/>
    <mergeCell ref="D24:D25"/>
    <mergeCell ref="E24:E25"/>
    <mergeCell ref="A30:C30"/>
    <mergeCell ref="D30:F30"/>
    <mergeCell ref="A31:F31"/>
    <mergeCell ref="A33:F33"/>
    <mergeCell ref="A28:A29"/>
    <mergeCell ref="B28:B29"/>
    <mergeCell ref="C28:C29"/>
    <mergeCell ref="D28:D29"/>
    <mergeCell ref="E28:E29"/>
    <mergeCell ref="L32:L33"/>
    <mergeCell ref="M32:M33"/>
    <mergeCell ref="L28:L29"/>
    <mergeCell ref="M28:M29"/>
    <mergeCell ref="M26:M27"/>
    <mergeCell ref="L21:M21"/>
    <mergeCell ref="M22:M23"/>
    <mergeCell ref="L24:L25"/>
    <mergeCell ref="M24:M25"/>
    <mergeCell ref="L26:L27"/>
    <mergeCell ref="L22:L23"/>
  </mergeCells>
  <pageMargins left="0.7" right="0.7" top="1.3" bottom="0.75" header="0.3" footer="0.3"/>
  <pageSetup scale="82" orientation="portrait" r:id="rId1"/>
  <headerFooter>
    <oddHeader>&amp;C&amp;"Calibri,Bold"&amp;16Community Eligibility Provision
Reimbursement Estimation and Comparison
SY 2013-14</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5555b13e-5550-4a64-82c9-4795d4b5fce9">2018-04-11T07:00:00+00:00</Remediation_x0020_Date>
    <Priority xmlns="5555b13e-5550-4a64-82c9-4795d4b5fce9">New</Priority>
    <Estimated_x0020_Creation_x0020_Date xmlns="5555b13e-5550-4a64-82c9-4795d4b5fce9" xsi:nil="true"/>
  </documentManagement>
</p:properties>
</file>

<file path=customXml/itemProps1.xml><?xml version="1.0" encoding="utf-8"?>
<ds:datastoreItem xmlns:ds="http://schemas.openxmlformats.org/officeDocument/2006/customXml" ds:itemID="{B8A4B706-A3F8-40C3-986E-52208CAF67EE}"/>
</file>

<file path=customXml/itemProps2.xml><?xml version="1.0" encoding="utf-8"?>
<ds:datastoreItem xmlns:ds="http://schemas.openxmlformats.org/officeDocument/2006/customXml" ds:itemID="{5CCCF53F-5902-4A21-A1AC-F6A0CB71AEC5}">
  <ds:schemaRefs>
    <ds:schemaRef ds:uri="http://schemas.microsoft.com/sharepoint/v3/contenttype/forms"/>
  </ds:schemaRefs>
</ds:datastoreItem>
</file>

<file path=customXml/itemProps3.xml><?xml version="1.0" encoding="utf-8"?>
<ds:datastoreItem xmlns:ds="http://schemas.openxmlformats.org/officeDocument/2006/customXml" ds:itemID="{6CC19670-566A-47DC-BE53-EA542923976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fbd3619a-7f62-44d3-ae61-ce6d5511e35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Site 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cherzog</dc:creator>
  <cp:lastModifiedBy>"dupuish"</cp:lastModifiedBy>
  <cp:lastPrinted>2013-09-18T13:05:47Z</cp:lastPrinted>
  <dcterms:created xsi:type="dcterms:W3CDTF">2013-05-20T15:51:57Z</dcterms:created>
  <dcterms:modified xsi:type="dcterms:W3CDTF">2019-04-30T23:15:25Z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0x010100FC7457C9221D0340B8D5CA9726A131CC</vt:lpwstr>
  </property>
</Properties>
</file>