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6-27\"/>
    </mc:Choice>
  </mc:AlternateContent>
  <xr:revisionPtr revIDLastSave="0" documentId="8_{5A600B21-EB58-44AD-A834-F963F4DB5016}" xr6:coauthVersionLast="47" xr6:coauthVersionMax="47" xr10:uidLastSave="{00000000-0000-0000-0000-000000000000}"/>
  <bookViews>
    <workbookView xWindow="-110" yWindow="-110" windowWidth="22780" windowHeight="14540" xr2:uid="{A9696FA5-8A12-4AC4-8172-228608EAC9C1}"/>
  </bookViews>
  <sheets>
    <sheet name="Albie's " sheetId="1" r:id="rId1"/>
    <sheet name="Demand Plann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2" l="1"/>
  <c r="H21" i="2"/>
  <c r="H75" i="2"/>
  <c r="H65" i="2" l="1"/>
  <c r="V65" i="2"/>
  <c r="U81" i="2"/>
  <c r="H81" i="2"/>
  <c r="U55" i="2"/>
  <c r="H55" i="2"/>
  <c r="U13" i="2"/>
  <c r="U15" i="2"/>
  <c r="U17" i="2"/>
  <c r="U19" i="2"/>
  <c r="U21" i="2"/>
  <c r="U23" i="2"/>
  <c r="V23" i="2"/>
  <c r="H17" i="2"/>
  <c r="V81" i="2" l="1"/>
  <c r="V55" i="2"/>
  <c r="V17" i="2"/>
  <c r="Q102" i="1"/>
  <c r="Q107" i="1"/>
  <c r="T23" i="1"/>
  <c r="U23" i="1" s="1"/>
  <c r="R23" i="1"/>
  <c r="I23" i="1"/>
  <c r="M23" i="1" s="1"/>
  <c r="Q23" i="1" s="1"/>
  <c r="T29" i="1"/>
  <c r="U29" i="1" s="1"/>
  <c r="R29" i="1"/>
  <c r="I29" i="1"/>
  <c r="M29" i="1" s="1"/>
  <c r="Q29" i="1" s="1"/>
  <c r="H13" i="2"/>
  <c r="V13" i="2" s="1"/>
  <c r="H15" i="2"/>
  <c r="V15" i="2" s="1"/>
  <c r="H19" i="2"/>
  <c r="V19" i="2" s="1"/>
  <c r="V21" i="2"/>
  <c r="T73" i="1"/>
  <c r="U73" i="1" s="1"/>
  <c r="R73" i="1"/>
  <c r="I73" i="1"/>
  <c r="M73" i="1" s="1"/>
  <c r="Q73" i="1" s="1"/>
  <c r="T27" i="1"/>
  <c r="U27" i="1" s="1"/>
  <c r="R27" i="1"/>
  <c r="I27" i="1"/>
  <c r="M27" i="1" s="1"/>
  <c r="Q27" i="1" s="1"/>
  <c r="T25" i="1"/>
  <c r="U25" i="1" s="1"/>
  <c r="R25" i="1"/>
  <c r="I25" i="1"/>
  <c r="M25" i="1" s="1"/>
  <c r="Q25" i="1" s="1"/>
  <c r="T21" i="1"/>
  <c r="U21" i="1" s="1"/>
  <c r="R21" i="1"/>
  <c r="I21" i="1"/>
  <c r="M21" i="1" s="1"/>
  <c r="Q21" i="1" s="1"/>
  <c r="R19" i="1"/>
  <c r="T19" i="1"/>
  <c r="U19" i="1" s="1"/>
  <c r="I19" i="1"/>
  <c r="M19" i="1" s="1"/>
  <c r="Q19" i="1" s="1"/>
  <c r="T61" i="1"/>
  <c r="U61" i="1" s="1"/>
  <c r="R61" i="1"/>
  <c r="I61" i="1"/>
  <c r="M61" i="1" s="1"/>
  <c r="Q61" i="1" s="1"/>
  <c r="T89" i="1"/>
  <c r="U89" i="1" s="1"/>
  <c r="R89" i="1"/>
  <c r="I89" i="1"/>
  <c r="M89" i="1" s="1"/>
  <c r="Q89" i="1" s="1"/>
  <c r="U75" i="2" l="1"/>
  <c r="U65" i="2"/>
  <c r="T81" i="1"/>
  <c r="U81" i="1" s="1"/>
  <c r="R81" i="1"/>
  <c r="I81" i="1"/>
  <c r="M81" i="1" s="1"/>
  <c r="Q81" i="1" s="1"/>
  <c r="T102" i="1"/>
  <c r="U102" i="1" s="1"/>
  <c r="T59" i="1"/>
  <c r="U59" i="1" s="1"/>
  <c r="T57" i="1"/>
  <c r="U57" i="1" s="1"/>
  <c r="T55" i="1"/>
  <c r="U55" i="1" s="1"/>
  <c r="T53" i="1"/>
  <c r="U53" i="1" s="1"/>
  <c r="U93" i="2"/>
  <c r="U91" i="2"/>
  <c r="U89" i="2"/>
  <c r="U85" i="2"/>
  <c r="U79" i="2"/>
  <c r="U77" i="2"/>
  <c r="U71" i="2"/>
  <c r="U67" i="2"/>
  <c r="R87" i="1"/>
  <c r="I87" i="1"/>
  <c r="M87" i="1" s="1"/>
  <c r="Q87" i="1" s="1"/>
  <c r="R55" i="1"/>
  <c r="I55" i="1"/>
  <c r="M55" i="1" s="1"/>
  <c r="Q55" i="1" s="1"/>
  <c r="R59" i="1"/>
  <c r="I59" i="1"/>
  <c r="M59" i="1" s="1"/>
  <c r="Q59" i="1" s="1"/>
  <c r="R57" i="1"/>
  <c r="I57" i="1"/>
  <c r="M57" i="1" s="1"/>
  <c r="Q57" i="1" s="1"/>
  <c r="R53" i="1"/>
  <c r="I53" i="1"/>
  <c r="M53" i="1" s="1"/>
  <c r="Q53" i="1" s="1"/>
  <c r="R102" i="1"/>
  <c r="I102" i="1"/>
  <c r="M102" i="1" s="1"/>
  <c r="R100" i="1"/>
  <c r="V75" i="2" l="1"/>
  <c r="H49" i="2"/>
  <c r="H51" i="2"/>
  <c r="H93" i="2"/>
  <c r="V93" i="2" s="1"/>
  <c r="H53" i="2"/>
  <c r="H47" i="2"/>
  <c r="T100" i="1"/>
  <c r="U100" i="1" s="1"/>
  <c r="I100" i="1"/>
  <c r="H91" i="2" s="1"/>
  <c r="V91" i="2" s="1"/>
  <c r="M100" i="1" l="1"/>
  <c r="Q100" i="1" s="1"/>
  <c r="D10" i="2"/>
  <c r="D9" i="2"/>
  <c r="D8" i="2"/>
  <c r="D7" i="2"/>
  <c r="D6" i="2"/>
  <c r="D5" i="2"/>
  <c r="D4" i="2"/>
  <c r="U29" i="2"/>
  <c r="U73" i="2"/>
  <c r="U69" i="2"/>
  <c r="U63" i="2"/>
  <c r="U61" i="2"/>
  <c r="U59" i="2"/>
  <c r="U57" i="2"/>
  <c r="U53" i="2"/>
  <c r="U51" i="2"/>
  <c r="U49" i="2"/>
  <c r="U47" i="2"/>
  <c r="U45" i="2"/>
  <c r="U43" i="2"/>
  <c r="U41" i="2"/>
  <c r="U39" i="2"/>
  <c r="U37" i="2"/>
  <c r="U35" i="2"/>
  <c r="U33" i="2"/>
  <c r="U31" i="2"/>
  <c r="U27" i="2"/>
  <c r="U25" i="2"/>
  <c r="T98" i="1"/>
  <c r="U98" i="1" s="1"/>
  <c r="R98" i="1"/>
  <c r="I98" i="1"/>
  <c r="T94" i="1"/>
  <c r="U94" i="1" s="1"/>
  <c r="R94" i="1"/>
  <c r="I94" i="1"/>
  <c r="T87" i="1"/>
  <c r="U87" i="1" s="1"/>
  <c r="T85" i="1"/>
  <c r="U85" i="1" s="1"/>
  <c r="R85" i="1"/>
  <c r="I85" i="1"/>
  <c r="T83" i="1"/>
  <c r="U83" i="1" s="1"/>
  <c r="R83" i="1"/>
  <c r="I83" i="1"/>
  <c r="T79" i="1"/>
  <c r="U79" i="1" s="1"/>
  <c r="R79" i="1"/>
  <c r="I79" i="1"/>
  <c r="T77" i="1"/>
  <c r="U77" i="1" s="1"/>
  <c r="R77" i="1"/>
  <c r="I77" i="1"/>
  <c r="T75" i="1"/>
  <c r="U75" i="1" s="1"/>
  <c r="R75" i="1"/>
  <c r="I75" i="1"/>
  <c r="T71" i="1"/>
  <c r="U71" i="1" s="1"/>
  <c r="R71" i="1"/>
  <c r="I71" i="1"/>
  <c r="T69" i="1"/>
  <c r="U69" i="1" s="1"/>
  <c r="R69" i="1"/>
  <c r="I69" i="1"/>
  <c r="T67" i="1"/>
  <c r="U67" i="1" s="1"/>
  <c r="R67" i="1"/>
  <c r="I67" i="1"/>
  <c r="T65" i="1"/>
  <c r="U65" i="1" s="1"/>
  <c r="R65" i="1"/>
  <c r="I65" i="1"/>
  <c r="T63" i="1"/>
  <c r="U63" i="1" s="1"/>
  <c r="R63" i="1"/>
  <c r="I63" i="1"/>
  <c r="T51" i="1"/>
  <c r="U51" i="1" s="1"/>
  <c r="R51" i="1"/>
  <c r="I51" i="1"/>
  <c r="M51" i="1" s="1"/>
  <c r="Q51" i="1" s="1"/>
  <c r="T49" i="1"/>
  <c r="U49" i="1" s="1"/>
  <c r="R49" i="1"/>
  <c r="I49" i="1"/>
  <c r="M49" i="1" s="1"/>
  <c r="Q49" i="1" s="1"/>
  <c r="T47" i="1"/>
  <c r="U47" i="1" s="1"/>
  <c r="R47" i="1"/>
  <c r="I47" i="1"/>
  <c r="M47" i="1" s="1"/>
  <c r="Q47" i="1" s="1"/>
  <c r="T45" i="1"/>
  <c r="U45" i="1" s="1"/>
  <c r="R45" i="1"/>
  <c r="I45" i="1"/>
  <c r="M45" i="1" s="1"/>
  <c r="Q45" i="1" s="1"/>
  <c r="T43" i="1"/>
  <c r="U43" i="1" s="1"/>
  <c r="R43" i="1"/>
  <c r="I43" i="1"/>
  <c r="M43" i="1" s="1"/>
  <c r="Q43" i="1" s="1"/>
  <c r="T41" i="1"/>
  <c r="U41" i="1" s="1"/>
  <c r="R41" i="1"/>
  <c r="I41" i="1"/>
  <c r="M41" i="1" s="1"/>
  <c r="Q41" i="1" s="1"/>
  <c r="T39" i="1"/>
  <c r="U39" i="1" s="1"/>
  <c r="R39" i="1"/>
  <c r="I39" i="1"/>
  <c r="M39" i="1" s="1"/>
  <c r="Q39" i="1" s="1"/>
  <c r="T37" i="1"/>
  <c r="U37" i="1" s="1"/>
  <c r="R37" i="1"/>
  <c r="I37" i="1"/>
  <c r="M37" i="1" s="1"/>
  <c r="Q37" i="1" s="1"/>
  <c r="T35" i="1"/>
  <c r="U35" i="1" s="1"/>
  <c r="R35" i="1"/>
  <c r="I35" i="1"/>
  <c r="M35" i="1" s="1"/>
  <c r="Q35" i="1" s="1"/>
  <c r="T33" i="1"/>
  <c r="U33" i="1" s="1"/>
  <c r="R33" i="1"/>
  <c r="I33" i="1"/>
  <c r="M33" i="1" s="1"/>
  <c r="Q33" i="1" s="1"/>
  <c r="T31" i="1"/>
  <c r="U31" i="1" s="1"/>
  <c r="R31" i="1"/>
  <c r="I31" i="1"/>
  <c r="M31" i="1" s="1"/>
  <c r="Q31" i="1" s="1"/>
  <c r="T15" i="1"/>
  <c r="U15" i="1" s="1"/>
  <c r="R15" i="1"/>
  <c r="I15" i="1"/>
  <c r="M15" i="1" s="1"/>
  <c r="Q15" i="1" s="1"/>
  <c r="T13" i="1"/>
  <c r="U13" i="1" s="1"/>
  <c r="R13" i="1"/>
  <c r="I13" i="1"/>
  <c r="M13" i="1" s="1"/>
  <c r="Q13" i="1" s="1"/>
  <c r="M75" i="1" l="1"/>
  <c r="Q75" i="1" s="1"/>
  <c r="H69" i="2"/>
  <c r="V69" i="2" s="1"/>
  <c r="M94" i="1"/>
  <c r="Q94" i="1" s="1"/>
  <c r="H85" i="2"/>
  <c r="V85" i="2" s="1"/>
  <c r="M65" i="1"/>
  <c r="Q65" i="1" s="1"/>
  <c r="H59" i="2"/>
  <c r="V59" i="2" s="1"/>
  <c r="M83" i="1"/>
  <c r="Q83" i="1" s="1"/>
  <c r="H77" i="2"/>
  <c r="V77" i="2" s="1"/>
  <c r="M71" i="1"/>
  <c r="Q71" i="1" s="1"/>
  <c r="H67" i="2"/>
  <c r="V67" i="2" s="1"/>
  <c r="M77" i="1"/>
  <c r="Q77" i="1" s="1"/>
  <c r="H71" i="2"/>
  <c r="V71" i="2" s="1"/>
  <c r="M98" i="1"/>
  <c r="Q98" i="1" s="1"/>
  <c r="Q109" i="1" s="1"/>
  <c r="H89" i="2"/>
  <c r="V89" i="2" s="1"/>
  <c r="M67" i="1"/>
  <c r="Q67" i="1" s="1"/>
  <c r="H61" i="2"/>
  <c r="V61" i="2" s="1"/>
  <c r="M85" i="1"/>
  <c r="Q85" i="1" s="1"/>
  <c r="H79" i="2"/>
  <c r="V79" i="2" s="1"/>
  <c r="M63" i="1"/>
  <c r="Q63" i="1" s="1"/>
  <c r="H57" i="2"/>
  <c r="V57" i="2" s="1"/>
  <c r="M79" i="1"/>
  <c r="Q79" i="1" s="1"/>
  <c r="H73" i="2"/>
  <c r="V73" i="2" s="1"/>
  <c r="M69" i="1"/>
  <c r="Q69" i="1" s="1"/>
  <c r="H63" i="2"/>
  <c r="V63" i="2" s="1"/>
  <c r="H29" i="2"/>
  <c r="V29" i="2" s="1"/>
  <c r="V51" i="2"/>
  <c r="H43" i="2"/>
  <c r="V43" i="2" s="1"/>
  <c r="H35" i="2"/>
  <c r="V35" i="2" s="1"/>
  <c r="H27" i="2"/>
  <c r="V27" i="2" s="1"/>
  <c r="V53" i="2"/>
  <c r="V49" i="2"/>
  <c r="V47" i="2"/>
  <c r="H45" i="2"/>
  <c r="V45" i="2" s="1"/>
  <c r="H41" i="2"/>
  <c r="V41" i="2" s="1"/>
  <c r="H39" i="2"/>
  <c r="V39" i="2" s="1"/>
  <c r="H37" i="2"/>
  <c r="V37" i="2" s="1"/>
  <c r="H33" i="2"/>
  <c r="V33" i="2" s="1"/>
  <c r="H31" i="2"/>
  <c r="V31" i="2" s="1"/>
  <c r="H25" i="2"/>
  <c r="V25" i="2" s="1"/>
</calcChain>
</file>

<file path=xl/sharedStrings.xml><?xml version="1.0" encoding="utf-8"?>
<sst xmlns="http://schemas.openxmlformats.org/spreadsheetml/2006/main" count="422" uniqueCount="121">
  <si>
    <t>Albie's Food Products, LLC - Commodity Processing Calculator</t>
  </si>
  <si>
    <t>1534 O'Rourke Blvd., Gaylord, MI  49735</t>
  </si>
  <si>
    <t xml:space="preserve">A </t>
  </si>
  <si>
    <t>B</t>
  </si>
  <si>
    <t>C</t>
  </si>
  <si>
    <t>D</t>
  </si>
  <si>
    <t>E</t>
  </si>
  <si>
    <t>F</t>
  </si>
  <si>
    <t>G</t>
  </si>
  <si>
    <t>Item #</t>
  </si>
  <si>
    <t>Description</t>
  </si>
  <si>
    <t>CN Serving Size (oz)</t>
  </si>
  <si>
    <t>Finish Case Net Wt: #</t>
  </si>
  <si>
    <t>ADP/Estimated Servings per Menu</t>
  </si>
  <si>
    <t>÷</t>
  </si>
  <si>
    <t>Serving per Case</t>
  </si>
  <si>
    <t>=</t>
  </si>
  <si>
    <t>Number of Cases per Serving</t>
  </si>
  <si>
    <t>X</t>
  </si>
  <si>
    <t># DF per Case</t>
  </si>
  <si>
    <t># DF per Menu Date</t>
  </si>
  <si>
    <t>Number of Times on Menu</t>
  </si>
  <si>
    <t># of DF Needed to Order</t>
  </si>
  <si>
    <t>Value DF Per Case</t>
  </si>
  <si>
    <t>Value Per pound of DF</t>
  </si>
  <si>
    <t>Approximate Return Yield per 1,000 lbs. of Donated Foods</t>
  </si>
  <si>
    <t>Cases</t>
  </si>
  <si>
    <t>Servings</t>
  </si>
  <si>
    <t>Cheese Jammer Sticks</t>
  </si>
  <si>
    <t>Pizza Jammer Sticks</t>
  </si>
  <si>
    <t>110244 Mozzarella Cheese</t>
  </si>
  <si>
    <t>Pizza Calzone</t>
  </si>
  <si>
    <t>Cheese Calzone</t>
  </si>
  <si>
    <t>Turkey Pep. Pizza Calzone</t>
  </si>
  <si>
    <t>Country Breakfast Calzone</t>
  </si>
  <si>
    <t>Sunrise Breakfast Calzone</t>
  </si>
  <si>
    <t>IW Turkey Pepperoni Pizza Calzone</t>
  </si>
  <si>
    <t>IW Sunrise Breakfast Calzone</t>
  </si>
  <si>
    <t>IW Cheese Calzone</t>
  </si>
  <si>
    <t>IW Country Breakfast Calzone</t>
  </si>
  <si>
    <t>IW Pizza Calzone</t>
  </si>
  <si>
    <t>IW Enchilada Empanada</t>
  </si>
  <si>
    <t>Bacon Egg Cheese Breakfast Pocket</t>
  </si>
  <si>
    <t>Turkey Sausage Breakfast Pocket</t>
  </si>
  <si>
    <t>IW Bacon Egg Cheese Breakfast Pocket</t>
  </si>
  <si>
    <t>IW Turkey Sausage Breakfast Pocket</t>
  </si>
  <si>
    <t>Enchilada Empanada</t>
  </si>
  <si>
    <t>100156 Beef Special Trim</t>
  </si>
  <si>
    <t>22100C</t>
  </si>
  <si>
    <t>Steak Philly Beef Crumble</t>
  </si>
  <si>
    <t>100154 Beef Coarse Ground</t>
  </si>
  <si>
    <t>9003C</t>
  </si>
  <si>
    <t>Ground Beef Philly Beef Crumble</t>
  </si>
  <si>
    <t>RA#</t>
  </si>
  <si>
    <t>Total # of DF Needed to Order</t>
  </si>
  <si>
    <t>Contact - Title</t>
  </si>
  <si>
    <t>Address</t>
  </si>
  <si>
    <t>City, State, Zip</t>
  </si>
  <si>
    <t>District</t>
  </si>
  <si>
    <t>Phone</t>
  </si>
  <si>
    <t>Email</t>
  </si>
  <si>
    <t>August Cases</t>
  </si>
  <si>
    <t>September Cases</t>
  </si>
  <si>
    <t>July    Cases</t>
  </si>
  <si>
    <t>October Cases</t>
  </si>
  <si>
    <t>November Cases</t>
  </si>
  <si>
    <t>December Cases</t>
  </si>
  <si>
    <t>January Cases</t>
  </si>
  <si>
    <t>February Cases</t>
  </si>
  <si>
    <t>March Cases</t>
  </si>
  <si>
    <t>April   Cases</t>
  </si>
  <si>
    <t>May    Cases</t>
  </si>
  <si>
    <t>June   Cases</t>
  </si>
  <si>
    <t># Of cases Needed</t>
  </si>
  <si>
    <t>Total Cases</t>
  </si>
  <si>
    <t>27987C</t>
  </si>
  <si>
    <t>Beef Crumbles</t>
  </si>
  <si>
    <t>Cheeseburger Calzone</t>
  </si>
  <si>
    <t>5 oz</t>
  </si>
  <si>
    <t>IW Cheeseburger Calzone</t>
  </si>
  <si>
    <t>3 oz</t>
  </si>
  <si>
    <t>Spicy Cheddar and Egg Breakfast Pocket</t>
  </si>
  <si>
    <t>IW Spicy Cheddar and Egg Breakfast Pocket</t>
  </si>
  <si>
    <t>Buffalo Chicken Calzone</t>
  </si>
  <si>
    <t>23315C</t>
  </si>
  <si>
    <t>Needed vs Planned</t>
  </si>
  <si>
    <t>Please submit Plan to your Albie's Food Products Regional Sales Manager and Local Broker</t>
  </si>
  <si>
    <t>Chipotle Beef Crumble</t>
  </si>
  <si>
    <t>THIS IS A PLANNING SHEET ONLY NOT AN ORDER</t>
  </si>
  <si>
    <t>THIS IS A PLANNING SHEET ONLY - NOT AN ORDER</t>
  </si>
  <si>
    <t>BP#5005138 = 110244 Mozzarella Cheese</t>
  </si>
  <si>
    <t>IW Spicy Cheddar &amp; Turk.Chorizo Breakfast Pocket</t>
  </si>
  <si>
    <t>Spicy Cheddar &amp; Turk.Chorizo Breakfast Pocket</t>
  </si>
  <si>
    <t>Spicy Ched. &amp; Turk. Breakfast Pocket</t>
  </si>
  <si>
    <t>IW Spicy Ched. &amp; Turk. Breakfast Pocket</t>
  </si>
  <si>
    <t>Beef Enchilada</t>
  </si>
  <si>
    <t>IW Beef Enchilada</t>
  </si>
  <si>
    <t>Pizza Pocket</t>
  </si>
  <si>
    <t>Turkey Pep. Pizza Pocket</t>
  </si>
  <si>
    <t>Country Breakfast Pocket</t>
  </si>
  <si>
    <t>Cheese Pocket</t>
  </si>
  <si>
    <t>Sunrise Breakfast Pocket</t>
  </si>
  <si>
    <t>IW Turkey Pepperoni Pizza Pocket</t>
  </si>
  <si>
    <t>IW Sunrise Breakfast Pocket</t>
  </si>
  <si>
    <t>IW Cheese Pocket</t>
  </si>
  <si>
    <t>IW Country Breakfast Pocket</t>
  </si>
  <si>
    <t>IW Pizza Pocket</t>
  </si>
  <si>
    <t>Cheeseburger Pocket</t>
  </si>
  <si>
    <t>Buffalo Chicken Pocket</t>
  </si>
  <si>
    <t>IW Cheeseburger Pocket</t>
  </si>
  <si>
    <t>Turkey Sausage/Egg/Cheese Biscuit</t>
  </si>
  <si>
    <t>Bacon/Egg/Chs Biscuit</t>
  </si>
  <si>
    <t>IW Turkey Sausage/Egg/Cheese Biscuit</t>
  </si>
  <si>
    <t>IW Bacon/Egg/Chs Biscuit</t>
  </si>
  <si>
    <t xml:space="preserve">IW Chicken Enchilada </t>
  </si>
  <si>
    <t xml:space="preserve">Chicken Enchilada </t>
  </si>
  <si>
    <t xml:space="preserve"> IW Bacon Egg Cheese Breakfast Pocket</t>
  </si>
  <si>
    <t>IW Sausage/Egg/Cheese Biscuit</t>
  </si>
  <si>
    <t>Sausage/Egg/Cheese Biscuit</t>
  </si>
  <si>
    <t>BP#5006291 = 100154 Course Ground Beef</t>
  </si>
  <si>
    <t>2026/2027SY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</si>
</sst>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&quot;$&quot;* #,##0.000_);_(&quot;$&quot;* \(#,##0.000\);_(&quot;$&quot;* &quot;-&quot;??_);_(@_)"/>
    <numFmt numFmtId="166" formatCode="_(* #,##0_);_(* \(#,##0\);_(* &quot;-&quot;??_);_(@_)"/>
    <numFmt numFmtId="167" formatCode="_(* #,##0.0_);_(* \(#,##0.0\);_(* &quot;-&quot;??_);_(@_)"/>
    <numFmt numFmtId="168" formatCode="_(&quot;$&quot;* #,##0.0000_);_(&quot;$&quot;* \(#,##0.0000\);_(&quot;$&quot;* &quot;-&quot;????_);_(@_)"/>
    <numFmt numFmtId="169" formatCode="_(* #,##0.0_);_(* \(#,##0.0\);_(* &quot;-&quot;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name val="Century"/>
      <family val="1"/>
    </font>
    <font>
      <b/>
      <sz val="14"/>
      <name val="Arial"/>
      <family val="2"/>
    </font>
    <font>
      <sz val="14"/>
      <name val="Arial"/>
      <family val="2"/>
    </font>
    <font>
      <b/>
      <sz val="14"/>
      <name val="Century"/>
      <family val="1"/>
    </font>
    <font>
      <b/>
      <sz val="10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2" fontId="0" fillId="0" borderId="0" xfId="0" applyNumberFormat="1"/>
    <xf numFmtId="0" fontId="4" fillId="0" borderId="0" xfId="0" applyFont="1"/>
    <xf numFmtId="0" fontId="5" fillId="0" borderId="0" xfId="0" applyFont="1"/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2" fontId="0" fillId="0" borderId="1" xfId="0" applyNumberFormat="1" applyBorder="1" applyAlignment="1">
      <alignment horizontal="center"/>
    </xf>
    <xf numFmtId="165" fontId="0" fillId="0" borderId="1" xfId="2" applyNumberFormat="1" applyFont="1" applyBorder="1" applyAlignment="1">
      <alignment horizontal="center"/>
    </xf>
    <xf numFmtId="0" fontId="0" fillId="0" borderId="1" xfId="0" applyBorder="1" applyAlignment="1">
      <alignment horizontal="right"/>
    </xf>
    <xf numFmtId="166" fontId="9" fillId="2" borderId="1" xfId="1" applyNumberFormat="1" applyFont="1" applyFill="1" applyBorder="1" applyAlignment="1" applyProtection="1">
      <alignment horizontal="center"/>
      <protection locked="0"/>
    </xf>
    <xf numFmtId="166" fontId="0" fillId="0" borderId="1" xfId="0" applyNumberFormat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167" fontId="0" fillId="0" borderId="1" xfId="1" applyNumberFormat="1" applyFont="1" applyBorder="1" applyAlignment="1">
      <alignment horizontal="center"/>
    </xf>
    <xf numFmtId="7" fontId="10" fillId="0" borderId="1" xfId="2" applyNumberFormat="1" applyFont="1" applyBorder="1" applyAlignment="1">
      <alignment horizontal="center"/>
    </xf>
    <xf numFmtId="168" fontId="0" fillId="0" borderId="1" xfId="2" applyNumberFormat="1" applyFont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6" fontId="0" fillId="0" borderId="1" xfId="1" applyNumberFormat="1" applyFont="1" applyBorder="1" applyAlignment="1" applyProtection="1">
      <alignment horizontal="center"/>
      <protection locked="0"/>
    </xf>
    <xf numFmtId="0" fontId="0" fillId="0" borderId="1" xfId="1" applyNumberFormat="1" applyFont="1" applyBorder="1" applyAlignment="1">
      <alignment horizontal="center"/>
    </xf>
    <xf numFmtId="166" fontId="9" fillId="3" borderId="1" xfId="1" applyNumberFormat="1" applyFont="1" applyFill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left" wrapText="1"/>
    </xf>
    <xf numFmtId="43" fontId="0" fillId="0" borderId="1" xfId="0" applyNumberForma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167" fontId="12" fillId="0" borderId="0" xfId="1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69" fontId="0" fillId="4" borderId="1" xfId="0" applyNumberFormat="1" applyFill="1" applyBorder="1" applyAlignment="1">
      <alignment horizontal="center"/>
    </xf>
    <xf numFmtId="167" fontId="0" fillId="4" borderId="1" xfId="0" applyNumberFormat="1" applyFill="1" applyBorder="1" applyAlignment="1">
      <alignment horizontal="center"/>
    </xf>
    <xf numFmtId="1" fontId="7" fillId="0" borderId="1" xfId="0" applyNumberFormat="1" applyFont="1" applyBorder="1" applyAlignment="1">
      <alignment horizontal="center" wrapText="1"/>
    </xf>
    <xf numFmtId="0" fontId="9" fillId="2" borderId="2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15" fillId="0" borderId="1" xfId="0" applyFont="1" applyBorder="1" applyAlignment="1">
      <alignment horizontal="center"/>
    </xf>
    <xf numFmtId="2" fontId="15" fillId="0" borderId="2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0" fontId="15" fillId="0" borderId="1" xfId="0" applyFont="1" applyBorder="1"/>
    <xf numFmtId="1" fontId="16" fillId="0" borderId="1" xfId="0" applyNumberFormat="1" applyFont="1" applyBorder="1"/>
    <xf numFmtId="0" fontId="15" fillId="0" borderId="1" xfId="0" applyFont="1" applyBorder="1" applyAlignment="1">
      <alignment horizontal="right"/>
    </xf>
    <xf numFmtId="164" fontId="15" fillId="0" borderId="1" xfId="0" applyNumberFormat="1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0" fontId="15" fillId="5" borderId="1" xfId="0" applyFont="1" applyFill="1" applyBorder="1" applyProtection="1">
      <protection locked="0"/>
    </xf>
    <xf numFmtId="0" fontId="15" fillId="0" borderId="1" xfId="0" applyFont="1" applyBorder="1" applyProtection="1">
      <protection locked="0"/>
    </xf>
    <xf numFmtId="0" fontId="15" fillId="0" borderId="2" xfId="0" applyFont="1" applyBorder="1" applyProtection="1">
      <protection locked="0"/>
    </xf>
    <xf numFmtId="1" fontId="16" fillId="6" borderId="1" xfId="0" applyNumberFormat="1" applyFont="1" applyFill="1" applyBorder="1"/>
    <xf numFmtId="0" fontId="15" fillId="5" borderId="1" xfId="0" applyFont="1" applyFill="1" applyBorder="1"/>
    <xf numFmtId="0" fontId="15" fillId="0" borderId="2" xfId="0" applyFont="1" applyBorder="1"/>
    <xf numFmtId="17" fontId="7" fillId="5" borderId="9" xfId="0" applyNumberFormat="1" applyFont="1" applyFill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5" borderId="10" xfId="0" applyFont="1" applyFill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2" fontId="7" fillId="0" borderId="13" xfId="0" applyNumberFormat="1" applyFont="1" applyBorder="1" applyAlignment="1">
      <alignment horizontal="center" wrapText="1"/>
    </xf>
    <xf numFmtId="2" fontId="7" fillId="0" borderId="12" xfId="0" applyNumberFormat="1" applyFont="1" applyBorder="1" applyAlignment="1">
      <alignment horizontal="center" wrapText="1"/>
    </xf>
    <xf numFmtId="167" fontId="0" fillId="0" borderId="1" xfId="1" applyNumberFormat="1" applyFont="1" applyFill="1" applyBorder="1" applyAlignment="1">
      <alignment horizontal="center"/>
    </xf>
    <xf numFmtId="7" fontId="10" fillId="0" borderId="1" xfId="2" applyNumberFormat="1" applyFont="1" applyFill="1" applyBorder="1" applyAlignment="1">
      <alignment horizontal="center"/>
    </xf>
    <xf numFmtId="168" fontId="0" fillId="0" borderId="1" xfId="2" applyNumberFormat="1" applyFont="1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/>
    </xf>
    <xf numFmtId="167" fontId="0" fillId="4" borderId="1" xfId="0" applyNumberFormat="1" applyFill="1" applyBorder="1"/>
    <xf numFmtId="166" fontId="0" fillId="0" borderId="1" xfId="1" applyNumberFormat="1" applyFont="1" applyBorder="1" applyAlignment="1" applyProtection="1">
      <alignment horizontal="center"/>
    </xf>
    <xf numFmtId="166" fontId="9" fillId="0" borderId="1" xfId="1" applyNumberFormat="1" applyFont="1" applyFill="1" applyBorder="1" applyAlignment="1" applyProtection="1">
      <alignment horizontal="center"/>
    </xf>
    <xf numFmtId="0" fontId="12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15" fillId="0" borderId="0" xfId="0" applyFont="1"/>
    <xf numFmtId="1" fontId="16" fillId="0" borderId="0" xfId="0" applyNumberFormat="1" applyFont="1"/>
    <xf numFmtId="0" fontId="9" fillId="2" borderId="3" xfId="0" applyFont="1" applyFill="1" applyBorder="1"/>
    <xf numFmtId="0" fontId="9" fillId="2" borderId="4" xfId="0" applyFont="1" applyFill="1" applyBorder="1"/>
    <xf numFmtId="0" fontId="0" fillId="2" borderId="3" xfId="0" applyFill="1" applyBorder="1"/>
    <xf numFmtId="0" fontId="0" fillId="2" borderId="4" xfId="0" applyFill="1" applyBorder="1"/>
    <xf numFmtId="2" fontId="18" fillId="0" borderId="0" xfId="0" applyNumberFormat="1" applyFont="1" applyAlignment="1">
      <alignment horizontal="left"/>
    </xf>
    <xf numFmtId="0" fontId="19" fillId="0" borderId="0" xfId="0" applyFont="1" applyAlignment="1">
      <alignment horizontal="center"/>
    </xf>
    <xf numFmtId="166" fontId="9" fillId="0" borderId="1" xfId="1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7" fillId="3" borderId="1" xfId="0" applyFont="1" applyFill="1" applyBorder="1" applyAlignment="1">
      <alignment horizontal="center" wrapText="1"/>
    </xf>
    <xf numFmtId="166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4" fillId="0" borderId="6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2" fontId="11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414431</xdr:colOff>
      <xdr:row>4</xdr:row>
      <xdr:rowOff>218888</xdr:rowOff>
    </xdr:from>
    <xdr:to>
      <xdr:col>1</xdr:col>
      <xdr:colOff>2389921</xdr:colOff>
      <xdr:row>8</xdr:row>
      <xdr:rowOff>154268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91059F-CCDA-40E4-B669-0AD4B1EE4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431" y="1342838"/>
          <a:ext cx="2537465" cy="849780"/>
        </a:xfrm>
        <a:prstGeom prst="rect">
          <a:avLst/>
        </a:prstGeom>
      </xdr:spPr>
    </xdr:pic>
    <xdr:clientData/>
  </xdr:twoCellAnchor>
  <xdr:twoCellAnchor editAs="oneCell">
    <xdr:from>
      <xdr:col>18</xdr:col>
      <xdr:colOff>28575</xdr:colOff>
      <xdr:row>4</xdr:row>
      <xdr:rowOff>39405</xdr:rowOff>
    </xdr:from>
    <xdr:to>
      <xdr:col>20</xdr:col>
      <xdr:colOff>314654</xdr:colOff>
      <xdr:row>8</xdr:row>
      <xdr:rowOff>932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535191-8F6A-4956-9BBB-FDF1474D8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87200" y="620430"/>
          <a:ext cx="1591004" cy="875927"/>
        </a:xfrm>
        <a:prstGeom prst="rect">
          <a:avLst/>
        </a:prstGeom>
      </xdr:spPr>
    </xdr:pic>
    <xdr:clientData/>
  </xdr:twoCellAnchor>
  <xdr:twoCellAnchor editAs="oneCell">
    <xdr:from>
      <xdr:col>16</xdr:col>
      <xdr:colOff>457200</xdr:colOff>
      <xdr:row>4</xdr:row>
      <xdr:rowOff>67746</xdr:rowOff>
    </xdr:from>
    <xdr:to>
      <xdr:col>17</xdr:col>
      <xdr:colOff>655908</xdr:colOff>
      <xdr:row>7</xdr:row>
      <xdr:rowOff>211672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5892576-B98F-CC9C-3DC8-59AF9CDDA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01350" y="648771"/>
          <a:ext cx="1036908" cy="829726"/>
        </a:xfrm>
        <a:prstGeom prst="rect">
          <a:avLst/>
        </a:prstGeom>
      </xdr:spPr>
    </xdr:pic>
    <xdr:clientData/>
  </xdr:twoCellAnchor>
  <xdr:twoCellAnchor editAs="oneCell">
    <xdr:from>
      <xdr:col>14</xdr:col>
      <xdr:colOff>222221</xdr:colOff>
      <xdr:row>4</xdr:row>
      <xdr:rowOff>46851</xdr:rowOff>
    </xdr:from>
    <xdr:to>
      <xdr:col>16</xdr:col>
      <xdr:colOff>396875</xdr:colOff>
      <xdr:row>8</xdr:row>
      <xdr:rowOff>76338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456F3F8-F1D7-E827-A032-D5AD8DA59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09121" y="627876"/>
          <a:ext cx="1031904" cy="9438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603250</xdr:colOff>
      <xdr:row>3</xdr:row>
      <xdr:rowOff>95250</xdr:rowOff>
    </xdr:from>
    <xdr:to>
      <xdr:col>13</xdr:col>
      <xdr:colOff>445140</xdr:colOff>
      <xdr:row>8</xdr:row>
      <xdr:rowOff>125880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164274-B1BD-4833-8CC0-9E347FAEF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3000" y="196850"/>
          <a:ext cx="2559690" cy="849780"/>
        </a:xfrm>
        <a:prstGeom prst="rect">
          <a:avLst/>
        </a:prstGeom>
      </xdr:spPr>
    </xdr:pic>
    <xdr:clientData/>
  </xdr:twoCellAnchor>
  <xdr:twoCellAnchor editAs="oneCell">
    <xdr:from>
      <xdr:col>19</xdr:col>
      <xdr:colOff>507816</xdr:colOff>
      <xdr:row>3</xdr:row>
      <xdr:rowOff>133350</xdr:rowOff>
    </xdr:from>
    <xdr:to>
      <xdr:col>21</xdr:col>
      <xdr:colOff>495630</xdr:colOff>
      <xdr:row>8</xdr:row>
      <xdr:rowOff>45008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F518404-0B40-4A98-B01D-4CB90328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28566" y="238125"/>
          <a:ext cx="1340364" cy="721283"/>
        </a:xfrm>
        <a:prstGeom prst="rect">
          <a:avLst/>
        </a:prstGeom>
      </xdr:spPr>
    </xdr:pic>
    <xdr:clientData/>
  </xdr:twoCellAnchor>
  <xdr:twoCellAnchor editAs="oneCell">
    <xdr:from>
      <xdr:col>16</xdr:col>
      <xdr:colOff>161925</xdr:colOff>
      <xdr:row>3</xdr:row>
      <xdr:rowOff>76200</xdr:rowOff>
    </xdr:from>
    <xdr:to>
      <xdr:col>17</xdr:col>
      <xdr:colOff>520729</xdr:colOff>
      <xdr:row>9</xdr:row>
      <xdr:rowOff>45362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FFBCB9-CE1E-4A68-9365-E6F5A3F95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53850" y="180975"/>
          <a:ext cx="1035079" cy="940712"/>
        </a:xfrm>
        <a:prstGeom prst="rect">
          <a:avLst/>
        </a:prstGeom>
      </xdr:spPr>
    </xdr:pic>
    <xdr:clientData/>
  </xdr:twoCellAnchor>
  <xdr:twoCellAnchor editAs="oneCell">
    <xdr:from>
      <xdr:col>17</xdr:col>
      <xdr:colOff>663575</xdr:colOff>
      <xdr:row>3</xdr:row>
      <xdr:rowOff>111125</xdr:rowOff>
    </xdr:from>
    <xdr:to>
      <xdr:col>19</xdr:col>
      <xdr:colOff>354283</xdr:colOff>
      <xdr:row>8</xdr:row>
      <xdr:rowOff>131226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77B65F9-236E-446B-A139-B255DFC95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931775" y="215900"/>
          <a:ext cx="1043258" cy="8297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13EE3-CA6F-4FAE-8BFE-6950A8E3D2C7}">
  <sheetPr>
    <pageSetUpPr fitToPage="1"/>
  </sheetPr>
  <dimension ref="A1:Y112"/>
  <sheetViews>
    <sheetView tabSelected="1" zoomScaleNormal="100" workbookViewId="0">
      <pane ySplit="15" topLeftCell="A16" activePane="bottomLeft" state="frozen"/>
      <selection pane="bottomLeft" activeCell="B29" sqref="B29"/>
    </sheetView>
  </sheetViews>
  <sheetFormatPr defaultRowHeight="14.5" x14ac:dyDescent="0.35"/>
  <cols>
    <col min="1" max="1" width="8.453125" customWidth="1"/>
    <col min="2" max="2" width="44.54296875" customWidth="1"/>
    <col min="3" max="3" width="9.26953125" bestFit="1" customWidth="1"/>
    <col min="5" max="5" width="15.54296875" customWidth="1"/>
    <col min="6" max="6" width="4" customWidth="1"/>
    <col min="7" max="7" width="9.26953125" bestFit="1" customWidth="1"/>
    <col min="8" max="8" width="4" customWidth="1"/>
    <col min="9" max="9" width="9.26953125" bestFit="1" customWidth="1"/>
    <col min="10" max="10" width="3.26953125" customWidth="1"/>
    <col min="11" max="11" width="9.26953125" bestFit="1" customWidth="1"/>
    <col min="12" max="12" width="3.453125" customWidth="1"/>
    <col min="13" max="13" width="9.26953125" bestFit="1" customWidth="1"/>
    <col min="14" max="14" width="3.1796875" customWidth="1"/>
    <col min="15" max="15" width="9.26953125" bestFit="1" customWidth="1"/>
    <col min="16" max="16" width="3" customWidth="1"/>
    <col min="17" max="17" width="11.81640625" customWidth="1"/>
    <col min="18" max="18" width="9.81640625" customWidth="1"/>
    <col min="19" max="19" width="10" bestFit="1" customWidth="1"/>
  </cols>
  <sheetData>
    <row r="1" spans="1:25" ht="28.5" x14ac:dyDescent="0.65">
      <c r="A1" s="91" t="s">
        <v>89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</row>
    <row r="3" spans="1:25" ht="27.5" x14ac:dyDescent="0.55000000000000004">
      <c r="A3" s="1"/>
      <c r="B3" s="1"/>
      <c r="C3" s="2" t="s">
        <v>0</v>
      </c>
      <c r="D3" s="1"/>
      <c r="E3" s="3"/>
      <c r="F3" s="1"/>
      <c r="G3" s="1"/>
      <c r="K3" s="4"/>
      <c r="N3" s="1"/>
      <c r="O3" s="1"/>
      <c r="P3" s="1"/>
      <c r="Q3" s="1"/>
      <c r="R3" s="1"/>
      <c r="S3" s="1"/>
      <c r="T3" s="1"/>
      <c r="U3" s="1"/>
    </row>
    <row r="4" spans="1:25" ht="18" x14ac:dyDescent="0.4">
      <c r="A4" s="1"/>
      <c r="B4" s="1"/>
      <c r="C4" s="5"/>
      <c r="D4" s="1"/>
      <c r="E4" s="5"/>
      <c r="F4" s="3"/>
      <c r="G4" s="6" t="s">
        <v>1</v>
      </c>
      <c r="I4" s="3"/>
      <c r="K4" s="4"/>
      <c r="N4" s="1"/>
      <c r="O4" s="1"/>
      <c r="P4" s="1"/>
      <c r="Q4" s="1"/>
      <c r="R4" s="1"/>
      <c r="S4" s="1"/>
      <c r="T4" s="1"/>
      <c r="U4" s="1"/>
    </row>
    <row r="5" spans="1:25" ht="18" x14ac:dyDescent="0.4">
      <c r="A5" s="1"/>
      <c r="B5" s="1"/>
      <c r="C5" s="3"/>
      <c r="D5" s="3"/>
      <c r="E5" s="3"/>
      <c r="F5" s="3"/>
      <c r="G5" s="6"/>
      <c r="H5" s="3"/>
      <c r="K5" s="4"/>
      <c r="N5" s="1"/>
      <c r="O5" s="1"/>
      <c r="P5" s="1"/>
      <c r="Q5" s="1"/>
      <c r="R5" s="1"/>
      <c r="S5" s="1"/>
      <c r="T5" s="1"/>
      <c r="U5" s="1"/>
    </row>
    <row r="6" spans="1:25" ht="18" x14ac:dyDescent="0.4">
      <c r="A6" s="1"/>
      <c r="B6" s="1"/>
      <c r="D6" s="3"/>
      <c r="F6" s="3"/>
      <c r="G6" s="92" t="s">
        <v>120</v>
      </c>
      <c r="H6" s="93"/>
      <c r="I6" s="93"/>
      <c r="J6" s="93"/>
      <c r="K6" s="93"/>
      <c r="N6" s="1"/>
      <c r="O6" s="1"/>
      <c r="P6" s="1"/>
      <c r="Q6" s="1"/>
      <c r="R6" s="1"/>
      <c r="S6" s="1"/>
      <c r="T6" s="1"/>
      <c r="U6" s="1"/>
    </row>
    <row r="7" spans="1:25" ht="18" x14ac:dyDescent="0.4">
      <c r="A7" s="1"/>
      <c r="B7" s="1"/>
      <c r="D7" s="3"/>
      <c r="F7" s="3"/>
      <c r="G7" s="1"/>
      <c r="H7" s="1"/>
      <c r="I7" s="1"/>
      <c r="J7" s="1"/>
      <c r="K7" s="7"/>
      <c r="N7" s="1"/>
      <c r="O7" s="1"/>
      <c r="P7" s="1"/>
      <c r="Q7" s="1"/>
      <c r="R7" s="1"/>
      <c r="S7" s="1"/>
      <c r="T7" s="1"/>
      <c r="U7" s="1"/>
    </row>
    <row r="8" spans="1:25" ht="18" x14ac:dyDescent="0.4">
      <c r="A8" s="1"/>
      <c r="B8" s="1"/>
      <c r="C8" s="3"/>
      <c r="D8" s="3"/>
      <c r="E8" s="1"/>
      <c r="K8" s="4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5" x14ac:dyDescent="0.35">
      <c r="A9" s="8"/>
      <c r="B9" s="1"/>
      <c r="C9" s="1"/>
      <c r="D9" s="1"/>
      <c r="E9" s="1"/>
      <c r="F9" s="1"/>
      <c r="G9" s="1"/>
      <c r="H9" s="1"/>
      <c r="I9" s="1"/>
      <c r="J9" s="1"/>
      <c r="K9" s="7"/>
      <c r="L9" s="1"/>
      <c r="M9" s="1"/>
      <c r="N9" s="1"/>
      <c r="O9" s="1"/>
      <c r="P9" s="1"/>
      <c r="Q9" s="1"/>
      <c r="R9" s="1"/>
      <c r="S9" s="1"/>
      <c r="T9" s="1"/>
      <c r="U9" s="1"/>
      <c r="Y9">
        <v>4</v>
      </c>
    </row>
    <row r="10" spans="1:25" x14ac:dyDescent="0.35">
      <c r="A10" s="9"/>
      <c r="B10" s="9"/>
      <c r="C10" s="9"/>
      <c r="D10" s="9"/>
      <c r="E10" s="10" t="s">
        <v>2</v>
      </c>
      <c r="F10" s="9"/>
      <c r="G10" s="10" t="s">
        <v>3</v>
      </c>
      <c r="H10" s="9"/>
      <c r="I10" s="10" t="s">
        <v>4</v>
      </c>
      <c r="J10" s="9"/>
      <c r="K10" s="11" t="s">
        <v>5</v>
      </c>
      <c r="L10" s="9"/>
      <c r="M10" s="10" t="s">
        <v>6</v>
      </c>
      <c r="N10" s="9"/>
      <c r="O10" s="10" t="s">
        <v>7</v>
      </c>
      <c r="P10" s="9"/>
      <c r="Q10" s="10" t="s">
        <v>8</v>
      </c>
      <c r="R10" s="9"/>
      <c r="S10" s="9"/>
      <c r="T10" s="9"/>
      <c r="U10" s="9"/>
    </row>
    <row r="11" spans="1:25" ht="35.5" x14ac:dyDescent="0.35">
      <c r="A11" s="12" t="s">
        <v>9</v>
      </c>
      <c r="B11" s="12" t="s">
        <v>10</v>
      </c>
      <c r="C11" s="12" t="s">
        <v>11</v>
      </c>
      <c r="D11" s="12" t="s">
        <v>12</v>
      </c>
      <c r="E11" s="12" t="s">
        <v>13</v>
      </c>
      <c r="F11" s="12" t="s">
        <v>14</v>
      </c>
      <c r="G11" s="12" t="s">
        <v>15</v>
      </c>
      <c r="H11" s="12" t="s">
        <v>16</v>
      </c>
      <c r="I11" s="12" t="s">
        <v>17</v>
      </c>
      <c r="J11" s="12" t="s">
        <v>18</v>
      </c>
      <c r="K11" s="13" t="s">
        <v>19</v>
      </c>
      <c r="L11" s="12" t="s">
        <v>16</v>
      </c>
      <c r="M11" s="12" t="s">
        <v>20</v>
      </c>
      <c r="N11" s="12" t="s">
        <v>18</v>
      </c>
      <c r="O11" s="12" t="s">
        <v>21</v>
      </c>
      <c r="P11" s="12" t="s">
        <v>16</v>
      </c>
      <c r="Q11" s="12" t="s">
        <v>22</v>
      </c>
      <c r="R11" s="14" t="s">
        <v>23</v>
      </c>
      <c r="S11" s="12" t="s">
        <v>24</v>
      </c>
      <c r="T11" s="94" t="s">
        <v>25</v>
      </c>
      <c r="U11" s="94"/>
    </row>
    <row r="12" spans="1:25" hidden="1" x14ac:dyDescent="0.35">
      <c r="A12" s="15"/>
      <c r="B12" s="16"/>
      <c r="C12" s="17"/>
      <c r="D12" s="15"/>
      <c r="E12" s="18"/>
      <c r="F12" s="15"/>
      <c r="G12" s="15"/>
      <c r="H12" s="15"/>
      <c r="I12" s="15"/>
      <c r="J12" s="15"/>
      <c r="K12" s="19"/>
      <c r="L12" s="15"/>
      <c r="M12" s="15"/>
      <c r="N12" s="15"/>
      <c r="O12" s="18"/>
      <c r="P12" s="15"/>
      <c r="Q12" s="15"/>
      <c r="R12" s="20"/>
      <c r="S12" s="15"/>
      <c r="T12" s="10" t="s">
        <v>26</v>
      </c>
      <c r="U12" s="10" t="s">
        <v>27</v>
      </c>
    </row>
    <row r="13" spans="1:25" hidden="1" x14ac:dyDescent="0.35">
      <c r="A13" s="21">
        <v>703</v>
      </c>
      <c r="B13" s="16" t="s">
        <v>28</v>
      </c>
      <c r="C13" s="17">
        <v>3</v>
      </c>
      <c r="D13" s="15">
        <v>13.5</v>
      </c>
      <c r="E13" s="22"/>
      <c r="F13" s="12" t="s">
        <v>14</v>
      </c>
      <c r="G13" s="15">
        <v>72</v>
      </c>
      <c r="H13" s="12" t="s">
        <v>16</v>
      </c>
      <c r="I13" s="23">
        <f>E13/G13</f>
        <v>0</v>
      </c>
      <c r="J13" s="12" t="s">
        <v>18</v>
      </c>
      <c r="K13" s="19">
        <v>4.5</v>
      </c>
      <c r="L13" s="12" t="s">
        <v>16</v>
      </c>
      <c r="M13" s="15">
        <f>I13*K13</f>
        <v>0</v>
      </c>
      <c r="N13" s="12" t="s">
        <v>18</v>
      </c>
      <c r="O13" s="24"/>
      <c r="P13" s="12" t="s">
        <v>16</v>
      </c>
      <c r="Q13" s="25">
        <f>M13*O13</f>
        <v>0</v>
      </c>
      <c r="R13" s="26">
        <f>S13*K13</f>
        <v>8.2660499999999999</v>
      </c>
      <c r="S13" s="27">
        <v>1.8369</v>
      </c>
      <c r="T13" s="28">
        <f>1000/K13</f>
        <v>222.22222222222223</v>
      </c>
      <c r="U13" s="29">
        <f>T13*G13</f>
        <v>16000</v>
      </c>
    </row>
    <row r="14" spans="1:25" hidden="1" x14ac:dyDescent="0.35">
      <c r="A14" s="15"/>
      <c r="B14" s="16"/>
      <c r="C14" s="17"/>
      <c r="D14" s="15"/>
      <c r="E14" s="30"/>
      <c r="F14" s="12"/>
      <c r="G14" s="15"/>
      <c r="H14" s="12"/>
      <c r="I14" s="15"/>
      <c r="J14" s="12"/>
      <c r="K14" s="19"/>
      <c r="L14" s="12"/>
      <c r="M14" s="15"/>
      <c r="N14" s="12"/>
      <c r="O14" s="18"/>
      <c r="P14" s="12"/>
      <c r="Q14" s="25"/>
      <c r="R14" s="26"/>
      <c r="S14" s="27"/>
      <c r="T14" s="31"/>
      <c r="U14" s="29"/>
    </row>
    <row r="15" spans="1:25" hidden="1" x14ac:dyDescent="0.35">
      <c r="A15" s="21">
        <v>701</v>
      </c>
      <c r="B15" s="16" t="s">
        <v>29</v>
      </c>
      <c r="C15" s="17">
        <v>3</v>
      </c>
      <c r="D15" s="15">
        <v>13.5</v>
      </c>
      <c r="E15" s="22"/>
      <c r="F15" s="12" t="s">
        <v>14</v>
      </c>
      <c r="G15" s="15">
        <v>72</v>
      </c>
      <c r="H15" s="12" t="s">
        <v>16</v>
      </c>
      <c r="I15" s="23">
        <f>E15/G15</f>
        <v>0</v>
      </c>
      <c r="J15" s="12" t="s">
        <v>18</v>
      </c>
      <c r="K15" s="19">
        <v>2.7</v>
      </c>
      <c r="L15" s="12" t="s">
        <v>16</v>
      </c>
      <c r="M15" s="15">
        <f>I15*K15</f>
        <v>0</v>
      </c>
      <c r="N15" s="12" t="s">
        <v>18</v>
      </c>
      <c r="O15" s="24"/>
      <c r="P15" s="12" t="s">
        <v>16</v>
      </c>
      <c r="Q15" s="25">
        <f>M15*O15</f>
        <v>0</v>
      </c>
      <c r="R15" s="26">
        <f>S15*K15</f>
        <v>4.9596300000000006</v>
      </c>
      <c r="S15" s="27">
        <v>1.8369</v>
      </c>
      <c r="T15" s="28">
        <f>1000/K15</f>
        <v>370.37037037037032</v>
      </c>
      <c r="U15" s="29">
        <f>T15*G15</f>
        <v>26666.666666666664</v>
      </c>
    </row>
    <row r="16" spans="1:25" x14ac:dyDescent="0.35">
      <c r="A16" s="21"/>
      <c r="B16" s="16"/>
      <c r="C16" s="17"/>
      <c r="D16" s="15"/>
      <c r="E16" s="32"/>
      <c r="F16" s="12"/>
      <c r="G16" s="15"/>
      <c r="H16" s="12"/>
      <c r="I16" s="23"/>
      <c r="J16" s="12"/>
      <c r="K16" s="19"/>
      <c r="L16" s="12"/>
      <c r="M16" s="15"/>
      <c r="N16" s="12"/>
      <c r="O16" s="77"/>
      <c r="P16" s="12"/>
      <c r="Q16" s="25"/>
      <c r="R16" s="26"/>
      <c r="S16" s="27"/>
      <c r="T16" s="28"/>
      <c r="U16" s="29"/>
    </row>
    <row r="17" spans="1:21" ht="15.5" x14ac:dyDescent="0.35">
      <c r="A17" s="95" t="s">
        <v>30</v>
      </c>
      <c r="B17" s="96"/>
      <c r="C17" s="96"/>
      <c r="D17" s="97"/>
      <c r="E17" s="32"/>
      <c r="F17" s="12"/>
      <c r="G17" s="15"/>
      <c r="H17" s="12"/>
      <c r="I17" s="23"/>
      <c r="J17" s="12"/>
      <c r="K17" s="19"/>
      <c r="L17" s="12"/>
      <c r="M17" s="15"/>
      <c r="N17" s="12"/>
      <c r="O17" s="77"/>
      <c r="P17" s="12"/>
      <c r="Q17" s="25"/>
      <c r="R17" s="26"/>
      <c r="S17" s="27"/>
      <c r="T17" s="28"/>
      <c r="U17" s="29"/>
    </row>
    <row r="18" spans="1:21" x14ac:dyDescent="0.35">
      <c r="A18" s="21"/>
      <c r="B18" s="16"/>
      <c r="C18" s="17"/>
      <c r="D18" s="15"/>
      <c r="E18" s="32"/>
      <c r="F18" s="12"/>
      <c r="G18" s="15"/>
      <c r="H18" s="12"/>
      <c r="I18" s="23"/>
      <c r="J18" s="12"/>
      <c r="K18" s="19"/>
      <c r="L18" s="12"/>
      <c r="M18" s="15"/>
      <c r="N18" s="12"/>
      <c r="O18" s="77"/>
      <c r="P18" s="12"/>
      <c r="Q18" s="25"/>
      <c r="R18" s="26"/>
      <c r="S18" s="27"/>
      <c r="T18" s="28"/>
      <c r="U18" s="29"/>
    </row>
    <row r="19" spans="1:21" x14ac:dyDescent="0.35">
      <c r="A19" s="21">
        <v>410</v>
      </c>
      <c r="B19" s="16" t="s">
        <v>110</v>
      </c>
      <c r="C19" s="17">
        <v>3</v>
      </c>
      <c r="D19" s="15">
        <v>11.25</v>
      </c>
      <c r="E19" s="22"/>
      <c r="F19" s="12" t="s">
        <v>14</v>
      </c>
      <c r="G19" s="15">
        <v>60</v>
      </c>
      <c r="H19" s="12" t="s">
        <v>16</v>
      </c>
      <c r="I19" s="23">
        <f>E19/G19</f>
        <v>0</v>
      </c>
      <c r="J19" s="12" t="s">
        <v>18</v>
      </c>
      <c r="K19" s="19">
        <v>1.96</v>
      </c>
      <c r="L19" s="12" t="s">
        <v>16</v>
      </c>
      <c r="M19" s="19">
        <f>I19*K19</f>
        <v>0</v>
      </c>
      <c r="N19" s="12" t="s">
        <v>18</v>
      </c>
      <c r="O19" s="24"/>
      <c r="P19" s="12" t="s">
        <v>16</v>
      </c>
      <c r="Q19" s="25">
        <f>M19*O19</f>
        <v>0</v>
      </c>
      <c r="R19" s="26">
        <f>S19*K19</f>
        <v>3.5799400000000001</v>
      </c>
      <c r="S19" s="27">
        <v>1.8265</v>
      </c>
      <c r="T19" s="28">
        <f>1000/K19</f>
        <v>510.20408163265307</v>
      </c>
      <c r="U19" s="29">
        <f>T19*G19</f>
        <v>30612.244897959183</v>
      </c>
    </row>
    <row r="20" spans="1:21" x14ac:dyDescent="0.35">
      <c r="A20" s="21"/>
      <c r="B20" s="16"/>
      <c r="C20" s="17"/>
      <c r="D20" s="15"/>
      <c r="E20" s="32"/>
      <c r="F20" s="12"/>
      <c r="G20" s="15"/>
      <c r="H20" s="12"/>
      <c r="I20" s="23"/>
      <c r="J20" s="12"/>
      <c r="K20" s="19"/>
      <c r="L20" s="12"/>
      <c r="M20" s="15"/>
      <c r="N20" s="12"/>
      <c r="O20" s="77"/>
      <c r="P20" s="12"/>
      <c r="Q20" s="25"/>
      <c r="R20" s="26"/>
      <c r="S20" s="27"/>
      <c r="T20" s="28"/>
      <c r="U20" s="29"/>
    </row>
    <row r="21" spans="1:21" x14ac:dyDescent="0.35">
      <c r="A21" s="21">
        <v>411</v>
      </c>
      <c r="B21" s="16" t="s">
        <v>111</v>
      </c>
      <c r="C21" s="17">
        <v>3</v>
      </c>
      <c r="D21" s="15">
        <v>11.25</v>
      </c>
      <c r="E21" s="22"/>
      <c r="F21" s="12" t="s">
        <v>14</v>
      </c>
      <c r="G21" s="15">
        <v>60</v>
      </c>
      <c r="H21" s="12" t="s">
        <v>16</v>
      </c>
      <c r="I21" s="23">
        <f>E21/G21</f>
        <v>0</v>
      </c>
      <c r="J21" s="12" t="s">
        <v>18</v>
      </c>
      <c r="K21" s="19">
        <v>1.96</v>
      </c>
      <c r="L21" s="12" t="s">
        <v>16</v>
      </c>
      <c r="M21" s="19">
        <f>I21*K21</f>
        <v>0</v>
      </c>
      <c r="N21" s="12" t="s">
        <v>18</v>
      </c>
      <c r="O21" s="24"/>
      <c r="P21" s="12" t="s">
        <v>16</v>
      </c>
      <c r="Q21" s="25">
        <f>M21*O21</f>
        <v>0</v>
      </c>
      <c r="R21" s="26">
        <f>S21*K21</f>
        <v>3.5799400000000001</v>
      </c>
      <c r="S21" s="27">
        <v>1.8265</v>
      </c>
      <c r="T21" s="28">
        <f>1000/K21</f>
        <v>510.20408163265307</v>
      </c>
      <c r="U21" s="29">
        <f>T21*G21</f>
        <v>30612.244897959183</v>
      </c>
    </row>
    <row r="22" spans="1:21" x14ac:dyDescent="0.35">
      <c r="A22" s="21"/>
      <c r="B22" s="16"/>
      <c r="C22" s="17"/>
      <c r="D22" s="15"/>
      <c r="E22" s="32"/>
      <c r="F22" s="12"/>
      <c r="G22" s="15"/>
      <c r="H22" s="12"/>
      <c r="I22" s="23"/>
      <c r="J22" s="12"/>
      <c r="K22" s="19"/>
      <c r="L22" s="12"/>
      <c r="M22" s="19"/>
      <c r="N22" s="12"/>
      <c r="O22" s="87"/>
      <c r="P22" s="12"/>
      <c r="Q22" s="25"/>
      <c r="R22" s="26"/>
      <c r="S22" s="27"/>
      <c r="T22" s="28"/>
      <c r="U22" s="29"/>
    </row>
    <row r="23" spans="1:21" x14ac:dyDescent="0.35">
      <c r="A23" s="21">
        <v>412</v>
      </c>
      <c r="B23" s="16" t="s">
        <v>118</v>
      </c>
      <c r="C23" s="17">
        <v>3</v>
      </c>
      <c r="D23" s="15">
        <v>11.25</v>
      </c>
      <c r="E23" s="22"/>
      <c r="F23" s="12" t="s">
        <v>14</v>
      </c>
      <c r="G23" s="15">
        <v>60</v>
      </c>
      <c r="H23" s="12" t="s">
        <v>16</v>
      </c>
      <c r="I23" s="23">
        <f>E23/G23</f>
        <v>0</v>
      </c>
      <c r="J23" s="12" t="s">
        <v>18</v>
      </c>
      <c r="K23" s="19">
        <v>2.2400000000000002</v>
      </c>
      <c r="L23" s="12" t="s">
        <v>16</v>
      </c>
      <c r="M23" s="19">
        <f>I23*K23</f>
        <v>0</v>
      </c>
      <c r="N23" s="12" t="s">
        <v>18</v>
      </c>
      <c r="O23" s="24"/>
      <c r="P23" s="12" t="s">
        <v>16</v>
      </c>
      <c r="Q23" s="25">
        <f>M23*O23</f>
        <v>0</v>
      </c>
      <c r="R23" s="26">
        <f>S23*K23</f>
        <v>4.0913600000000008</v>
      </c>
      <c r="S23" s="27">
        <v>1.8265</v>
      </c>
      <c r="T23" s="28">
        <f>1000/K23</f>
        <v>446.42857142857139</v>
      </c>
      <c r="U23" s="29">
        <f>T23*G23</f>
        <v>26785.714285714283</v>
      </c>
    </row>
    <row r="24" spans="1:21" x14ac:dyDescent="0.35">
      <c r="A24" s="21"/>
      <c r="B24" s="16"/>
      <c r="C24" s="17"/>
      <c r="D24" s="15"/>
      <c r="E24" s="32"/>
      <c r="F24" s="12"/>
      <c r="G24" s="15"/>
      <c r="H24" s="12"/>
      <c r="I24" s="23"/>
      <c r="J24" s="12"/>
      <c r="K24" s="19"/>
      <c r="L24" s="12"/>
      <c r="M24" s="15"/>
      <c r="N24" s="12"/>
      <c r="O24" s="77"/>
      <c r="P24" s="12"/>
      <c r="Q24" s="25"/>
      <c r="R24" s="26"/>
      <c r="S24" s="27"/>
      <c r="T24" s="28"/>
      <c r="U24" s="29"/>
    </row>
    <row r="25" spans="1:21" x14ac:dyDescent="0.35">
      <c r="A25" s="21">
        <v>420</v>
      </c>
      <c r="B25" s="16" t="s">
        <v>112</v>
      </c>
      <c r="C25" s="17">
        <v>3</v>
      </c>
      <c r="D25" s="15">
        <v>11.25</v>
      </c>
      <c r="E25" s="22"/>
      <c r="F25" s="12" t="s">
        <v>14</v>
      </c>
      <c r="G25" s="15">
        <v>60</v>
      </c>
      <c r="H25" s="12" t="s">
        <v>16</v>
      </c>
      <c r="I25" s="23">
        <f>E25/G25</f>
        <v>0</v>
      </c>
      <c r="J25" s="12" t="s">
        <v>18</v>
      </c>
      <c r="K25" s="19">
        <v>1.96</v>
      </c>
      <c r="L25" s="12" t="s">
        <v>16</v>
      </c>
      <c r="M25" s="19">
        <f>I25*K25</f>
        <v>0</v>
      </c>
      <c r="N25" s="12" t="s">
        <v>18</v>
      </c>
      <c r="O25" s="24"/>
      <c r="P25" s="12" t="s">
        <v>16</v>
      </c>
      <c r="Q25" s="25">
        <f>M25*O25</f>
        <v>0</v>
      </c>
      <c r="R25" s="26">
        <f>S25*K25</f>
        <v>3.5799400000000001</v>
      </c>
      <c r="S25" s="27">
        <v>1.8265</v>
      </c>
      <c r="T25" s="28">
        <f>1000/K25</f>
        <v>510.20408163265307</v>
      </c>
      <c r="U25" s="29">
        <f>T25*G25</f>
        <v>30612.244897959183</v>
      </c>
    </row>
    <row r="26" spans="1:21" x14ac:dyDescent="0.35">
      <c r="A26" s="21"/>
      <c r="B26" s="16"/>
      <c r="C26" s="17"/>
      <c r="D26" s="15"/>
      <c r="E26" s="32"/>
      <c r="F26" s="12"/>
      <c r="G26" s="15"/>
      <c r="H26" s="12"/>
      <c r="I26" s="23"/>
      <c r="J26" s="12"/>
      <c r="K26" s="19"/>
      <c r="L26" s="12"/>
      <c r="M26" s="15"/>
      <c r="N26" s="12"/>
      <c r="O26" s="77"/>
      <c r="P26" s="12"/>
      <c r="Q26" s="25"/>
      <c r="R26" s="26"/>
      <c r="S26" s="27"/>
      <c r="T26" s="28"/>
      <c r="U26" s="29"/>
    </row>
    <row r="27" spans="1:21" x14ac:dyDescent="0.35">
      <c r="A27" s="21">
        <v>421</v>
      </c>
      <c r="B27" s="16" t="s">
        <v>113</v>
      </c>
      <c r="C27" s="17">
        <v>3</v>
      </c>
      <c r="D27" s="15">
        <v>11.25</v>
      </c>
      <c r="E27" s="22"/>
      <c r="F27" s="12" t="s">
        <v>14</v>
      </c>
      <c r="G27" s="15">
        <v>60</v>
      </c>
      <c r="H27" s="12" t="s">
        <v>16</v>
      </c>
      <c r="I27" s="23">
        <f>E27/G27</f>
        <v>0</v>
      </c>
      <c r="J27" s="12" t="s">
        <v>18</v>
      </c>
      <c r="K27" s="19">
        <v>1.96</v>
      </c>
      <c r="L27" s="12" t="s">
        <v>16</v>
      </c>
      <c r="M27" s="19">
        <f>I27*K27</f>
        <v>0</v>
      </c>
      <c r="N27" s="12" t="s">
        <v>18</v>
      </c>
      <c r="O27" s="24"/>
      <c r="P27" s="12" t="s">
        <v>16</v>
      </c>
      <c r="Q27" s="25">
        <f>M27*O27</f>
        <v>0</v>
      </c>
      <c r="R27" s="26">
        <f>S27*K27</f>
        <v>3.5799400000000001</v>
      </c>
      <c r="S27" s="27">
        <v>1.8265</v>
      </c>
      <c r="T27" s="28">
        <f>1000/K27</f>
        <v>510.20408163265307</v>
      </c>
      <c r="U27" s="29">
        <f>T27*G27</f>
        <v>30612.244897959183</v>
      </c>
    </row>
    <row r="28" spans="1:21" x14ac:dyDescent="0.35">
      <c r="A28" s="21"/>
      <c r="B28" s="16"/>
      <c r="C28" s="17"/>
      <c r="D28" s="15"/>
      <c r="E28" s="32"/>
      <c r="F28" s="88"/>
      <c r="G28" s="77"/>
      <c r="H28" s="88"/>
      <c r="I28" s="89"/>
      <c r="J28" s="88"/>
      <c r="K28" s="90"/>
      <c r="L28" s="88"/>
      <c r="M28" s="90"/>
      <c r="N28" s="88"/>
      <c r="O28" s="87"/>
      <c r="P28" s="12"/>
      <c r="Q28" s="25"/>
      <c r="R28" s="26"/>
      <c r="S28" s="27"/>
      <c r="T28" s="28"/>
      <c r="U28" s="29"/>
    </row>
    <row r="29" spans="1:21" x14ac:dyDescent="0.35">
      <c r="A29" s="21">
        <v>422</v>
      </c>
      <c r="B29" s="16" t="s">
        <v>117</v>
      </c>
      <c r="C29" s="17">
        <v>3</v>
      </c>
      <c r="D29" s="15">
        <v>11.25</v>
      </c>
      <c r="E29" s="22"/>
      <c r="F29" s="12" t="s">
        <v>14</v>
      </c>
      <c r="G29" s="15">
        <v>60</v>
      </c>
      <c r="H29" s="12" t="s">
        <v>16</v>
      </c>
      <c r="I29" s="23">
        <f>E29/G29</f>
        <v>0</v>
      </c>
      <c r="J29" s="12" t="s">
        <v>18</v>
      </c>
      <c r="K29" s="19">
        <v>2.2400000000000002</v>
      </c>
      <c r="L29" s="12" t="s">
        <v>16</v>
      </c>
      <c r="M29" s="19">
        <f>I29*K29</f>
        <v>0</v>
      </c>
      <c r="N29" s="12" t="s">
        <v>18</v>
      </c>
      <c r="O29" s="24"/>
      <c r="P29" s="12" t="s">
        <v>16</v>
      </c>
      <c r="Q29" s="25">
        <f>M29*O29</f>
        <v>0</v>
      </c>
      <c r="R29" s="26">
        <f>S29*K29</f>
        <v>4.0913600000000008</v>
      </c>
      <c r="S29" s="27">
        <v>1.8265</v>
      </c>
      <c r="T29" s="28">
        <f>1000/K29</f>
        <v>446.42857142857139</v>
      </c>
      <c r="U29" s="29">
        <f>T29*G29</f>
        <v>26785.714285714283</v>
      </c>
    </row>
    <row r="30" spans="1:21" x14ac:dyDescent="0.35">
      <c r="A30" s="21"/>
      <c r="B30" s="16"/>
      <c r="C30" s="17"/>
      <c r="D30" s="15"/>
      <c r="E30" s="32"/>
      <c r="F30" s="88"/>
      <c r="G30" s="77"/>
      <c r="H30" s="88"/>
      <c r="I30" s="89"/>
      <c r="J30" s="88"/>
      <c r="K30" s="90"/>
      <c r="L30" s="88"/>
      <c r="M30" s="90"/>
      <c r="N30" s="88"/>
      <c r="O30" s="87"/>
      <c r="P30" s="12"/>
      <c r="Q30" s="25"/>
      <c r="R30" s="26"/>
      <c r="S30" s="27"/>
      <c r="T30" s="28"/>
      <c r="U30" s="29"/>
    </row>
    <row r="31" spans="1:21" x14ac:dyDescent="0.35">
      <c r="A31" s="21">
        <v>813</v>
      </c>
      <c r="B31" s="16" t="s">
        <v>97</v>
      </c>
      <c r="C31" s="17">
        <v>5</v>
      </c>
      <c r="D31" s="15">
        <v>15</v>
      </c>
      <c r="E31" s="22"/>
      <c r="F31" s="12" t="s">
        <v>14</v>
      </c>
      <c r="G31" s="15">
        <v>48</v>
      </c>
      <c r="H31" s="12" t="s">
        <v>16</v>
      </c>
      <c r="I31" s="23">
        <f>E31/G31</f>
        <v>0</v>
      </c>
      <c r="J31" s="12" t="s">
        <v>18</v>
      </c>
      <c r="K31" s="19">
        <v>2.42</v>
      </c>
      <c r="L31" s="12" t="s">
        <v>16</v>
      </c>
      <c r="M31" s="19">
        <f>I31*K31</f>
        <v>0</v>
      </c>
      <c r="N31" s="12" t="s">
        <v>18</v>
      </c>
      <c r="O31" s="24"/>
      <c r="P31" s="12" t="s">
        <v>16</v>
      </c>
      <c r="Q31" s="25">
        <f>M31*O31</f>
        <v>0</v>
      </c>
      <c r="R31" s="26">
        <f>S31*K31</f>
        <v>4.4201300000000003</v>
      </c>
      <c r="S31" s="27">
        <v>1.8265</v>
      </c>
      <c r="T31" s="28">
        <f>1000/K31</f>
        <v>413.22314049586777</v>
      </c>
      <c r="U31" s="29">
        <f>T31*G31</f>
        <v>19834.710743801654</v>
      </c>
    </row>
    <row r="32" spans="1:21" x14ac:dyDescent="0.35">
      <c r="A32" s="15"/>
      <c r="B32" s="16"/>
      <c r="C32" s="17"/>
      <c r="D32" s="15"/>
      <c r="E32" s="15"/>
      <c r="F32" s="15"/>
      <c r="G32" s="15"/>
      <c r="H32" s="15"/>
      <c r="I32" s="15"/>
      <c r="J32" s="15"/>
      <c r="K32" s="19"/>
      <c r="L32" s="15"/>
      <c r="M32" s="19"/>
      <c r="N32" s="15"/>
      <c r="O32" s="15"/>
      <c r="P32" s="15"/>
      <c r="Q32" s="25"/>
      <c r="R32" s="26"/>
      <c r="S32" s="27"/>
      <c r="T32" s="15"/>
      <c r="U32" s="29"/>
    </row>
    <row r="33" spans="1:21" x14ac:dyDescent="0.35">
      <c r="A33" s="21">
        <v>814</v>
      </c>
      <c r="B33" s="33" t="s">
        <v>98</v>
      </c>
      <c r="C33" s="17">
        <v>5</v>
      </c>
      <c r="D33" s="15">
        <v>15</v>
      </c>
      <c r="E33" s="22"/>
      <c r="F33" s="12" t="s">
        <v>14</v>
      </c>
      <c r="G33" s="15">
        <v>48</v>
      </c>
      <c r="H33" s="12" t="s">
        <v>16</v>
      </c>
      <c r="I33" s="34">
        <f>E33/G33</f>
        <v>0</v>
      </c>
      <c r="J33" s="12" t="s">
        <v>18</v>
      </c>
      <c r="K33" s="19">
        <v>2.42</v>
      </c>
      <c r="L33" s="12" t="s">
        <v>16</v>
      </c>
      <c r="M33" s="19">
        <f>I33*K33</f>
        <v>0</v>
      </c>
      <c r="N33" s="12" t="s">
        <v>18</v>
      </c>
      <c r="O33" s="24"/>
      <c r="P33" s="12" t="s">
        <v>16</v>
      </c>
      <c r="Q33" s="25">
        <f>M33*O33</f>
        <v>0</v>
      </c>
      <c r="R33" s="26">
        <f>S33*K33</f>
        <v>4.4201300000000003</v>
      </c>
      <c r="S33" s="27">
        <v>1.8265</v>
      </c>
      <c r="T33" s="28">
        <f>1000/K33</f>
        <v>413.22314049586777</v>
      </c>
      <c r="U33" s="29">
        <f>T33*G33</f>
        <v>19834.710743801654</v>
      </c>
    </row>
    <row r="34" spans="1:21" x14ac:dyDescent="0.35">
      <c r="A34" s="15"/>
      <c r="B34" s="16"/>
      <c r="C34" s="17"/>
      <c r="D34" s="15"/>
      <c r="E34" s="15"/>
      <c r="F34" s="15"/>
      <c r="G34" s="15"/>
      <c r="H34" s="15"/>
      <c r="I34" s="15"/>
      <c r="J34" s="15"/>
      <c r="K34" s="19"/>
      <c r="L34" s="15"/>
      <c r="M34" s="19"/>
      <c r="N34" s="15"/>
      <c r="O34" s="15"/>
      <c r="P34" s="15"/>
      <c r="Q34" s="15"/>
      <c r="R34" s="26"/>
      <c r="S34" s="15"/>
      <c r="T34" s="10"/>
      <c r="U34" s="35"/>
    </row>
    <row r="35" spans="1:21" x14ac:dyDescent="0.35">
      <c r="A35" s="21">
        <v>815</v>
      </c>
      <c r="B35" s="16" t="s">
        <v>99</v>
      </c>
      <c r="C35" s="17">
        <v>5</v>
      </c>
      <c r="D35" s="15">
        <v>15</v>
      </c>
      <c r="E35" s="22"/>
      <c r="F35" s="12" t="s">
        <v>14</v>
      </c>
      <c r="G35" s="15">
        <v>48</v>
      </c>
      <c r="H35" s="12" t="s">
        <v>16</v>
      </c>
      <c r="I35" s="23">
        <f>E35/G35</f>
        <v>0</v>
      </c>
      <c r="J35" s="12" t="s">
        <v>18</v>
      </c>
      <c r="K35" s="19">
        <v>1.41</v>
      </c>
      <c r="L35" s="12" t="s">
        <v>16</v>
      </c>
      <c r="M35" s="19">
        <f>I35*K35</f>
        <v>0</v>
      </c>
      <c r="N35" s="12" t="s">
        <v>18</v>
      </c>
      <c r="O35" s="24"/>
      <c r="P35" s="12" t="s">
        <v>16</v>
      </c>
      <c r="Q35" s="25">
        <f>M35*O35</f>
        <v>0</v>
      </c>
      <c r="R35" s="26">
        <f>S35*K35</f>
        <v>2.5753649999999997</v>
      </c>
      <c r="S35" s="27">
        <v>1.8265</v>
      </c>
      <c r="T35" s="28">
        <f>1000/K35</f>
        <v>709.21985815602841</v>
      </c>
      <c r="U35" s="29">
        <f>T35*G35</f>
        <v>34042.553191489365</v>
      </c>
    </row>
    <row r="36" spans="1:21" x14ac:dyDescent="0.35">
      <c r="A36" s="15"/>
      <c r="B36" s="16"/>
      <c r="C36" s="17"/>
      <c r="D36" s="15"/>
      <c r="E36" s="74"/>
      <c r="F36" s="12"/>
      <c r="G36" s="15"/>
      <c r="H36" s="12"/>
      <c r="I36" s="15"/>
      <c r="J36" s="12"/>
      <c r="K36" s="19"/>
      <c r="L36" s="12"/>
      <c r="M36" s="19"/>
      <c r="N36" s="12"/>
      <c r="O36" s="15"/>
      <c r="P36" s="12"/>
      <c r="Q36" s="25"/>
      <c r="R36" s="26"/>
      <c r="S36" s="27"/>
      <c r="T36" s="31"/>
      <c r="U36" s="29"/>
    </row>
    <row r="37" spans="1:21" x14ac:dyDescent="0.35">
      <c r="A37" s="21">
        <v>816</v>
      </c>
      <c r="B37" s="16" t="s">
        <v>100</v>
      </c>
      <c r="C37" s="17">
        <v>5</v>
      </c>
      <c r="D37" s="15">
        <v>15</v>
      </c>
      <c r="E37" s="22"/>
      <c r="F37" s="12" t="s">
        <v>14</v>
      </c>
      <c r="G37" s="15">
        <v>48</v>
      </c>
      <c r="H37" s="12" t="s">
        <v>16</v>
      </c>
      <c r="I37" s="23">
        <f>E37/G37</f>
        <v>0</v>
      </c>
      <c r="J37" s="12" t="s">
        <v>18</v>
      </c>
      <c r="K37" s="19">
        <v>4.8499999999999996</v>
      </c>
      <c r="L37" s="12" t="s">
        <v>16</v>
      </c>
      <c r="M37" s="19">
        <f>I37*K37</f>
        <v>0</v>
      </c>
      <c r="N37" s="12" t="s">
        <v>18</v>
      </c>
      <c r="O37" s="24"/>
      <c r="P37" s="12" t="s">
        <v>16</v>
      </c>
      <c r="Q37" s="25">
        <f>M37*O37</f>
        <v>0</v>
      </c>
      <c r="R37" s="26">
        <f>S37*K37</f>
        <v>8.8585250000000002</v>
      </c>
      <c r="S37" s="27">
        <v>1.8265</v>
      </c>
      <c r="T37" s="28">
        <f>1000/K37</f>
        <v>206.18556701030928</v>
      </c>
      <c r="U37" s="29">
        <f>T37*G37</f>
        <v>9896.9072164948448</v>
      </c>
    </row>
    <row r="38" spans="1:21" x14ac:dyDescent="0.35">
      <c r="A38" s="21"/>
      <c r="B38" s="16"/>
      <c r="C38" s="17"/>
      <c r="D38" s="15"/>
      <c r="E38" s="75"/>
      <c r="F38" s="12"/>
      <c r="G38" s="15"/>
      <c r="H38" s="12"/>
      <c r="I38" s="23"/>
      <c r="J38" s="12"/>
      <c r="K38" s="19"/>
      <c r="L38" s="12"/>
      <c r="M38" s="19"/>
      <c r="N38" s="12"/>
      <c r="O38" s="15"/>
      <c r="P38" s="12"/>
      <c r="Q38" s="25"/>
      <c r="R38" s="26"/>
      <c r="S38" s="27"/>
      <c r="T38" s="28"/>
      <c r="U38" s="29"/>
    </row>
    <row r="39" spans="1:21" x14ac:dyDescent="0.35">
      <c r="A39" s="36">
        <v>823</v>
      </c>
      <c r="B39" s="16" t="s">
        <v>101</v>
      </c>
      <c r="C39" s="17">
        <v>5</v>
      </c>
      <c r="D39" s="15">
        <v>15</v>
      </c>
      <c r="E39" s="22"/>
      <c r="F39" s="12" t="s">
        <v>14</v>
      </c>
      <c r="G39" s="15">
        <v>48</v>
      </c>
      <c r="H39" s="12" t="s">
        <v>16</v>
      </c>
      <c r="I39" s="23">
        <f>E39/G39</f>
        <v>0</v>
      </c>
      <c r="J39" s="12" t="s">
        <v>18</v>
      </c>
      <c r="K39" s="19">
        <v>1.41</v>
      </c>
      <c r="L39" s="12" t="s">
        <v>16</v>
      </c>
      <c r="M39" s="19">
        <f>I39*K39</f>
        <v>0</v>
      </c>
      <c r="N39" s="12" t="s">
        <v>18</v>
      </c>
      <c r="O39" s="24"/>
      <c r="P39" s="12" t="s">
        <v>16</v>
      </c>
      <c r="Q39" s="25">
        <f>M39*O39</f>
        <v>0</v>
      </c>
      <c r="R39" s="26">
        <f>S39*K39</f>
        <v>2.5753649999999997</v>
      </c>
      <c r="S39" s="27">
        <v>1.8265</v>
      </c>
      <c r="T39" s="28">
        <f>1000/K39</f>
        <v>709.21985815602841</v>
      </c>
      <c r="U39" s="29">
        <f>T39*G39</f>
        <v>34042.553191489365</v>
      </c>
    </row>
    <row r="40" spans="1:21" x14ac:dyDescent="0.35">
      <c r="A40" s="15"/>
      <c r="B40" s="16"/>
      <c r="C40" s="17"/>
      <c r="D40" s="15"/>
      <c r="E40" s="74"/>
      <c r="F40" s="12"/>
      <c r="G40" s="15"/>
      <c r="H40" s="12"/>
      <c r="I40" s="15"/>
      <c r="J40" s="12"/>
      <c r="K40" s="19"/>
      <c r="L40" s="12"/>
      <c r="M40" s="19"/>
      <c r="N40" s="12"/>
      <c r="O40" s="15"/>
      <c r="P40" s="12"/>
      <c r="Q40" s="25"/>
      <c r="R40" s="26"/>
      <c r="S40" s="27"/>
      <c r="T40" s="31"/>
      <c r="U40" s="15"/>
    </row>
    <row r="41" spans="1:21" x14ac:dyDescent="0.35">
      <c r="A41" s="21">
        <v>825</v>
      </c>
      <c r="B41" s="16" t="s">
        <v>102</v>
      </c>
      <c r="C41" s="17">
        <v>5</v>
      </c>
      <c r="D41" s="15">
        <v>15</v>
      </c>
      <c r="E41" s="22"/>
      <c r="F41" s="12" t="s">
        <v>14</v>
      </c>
      <c r="G41" s="15">
        <v>48</v>
      </c>
      <c r="H41" s="12" t="s">
        <v>16</v>
      </c>
      <c r="I41" s="34">
        <f>E41/G41</f>
        <v>0</v>
      </c>
      <c r="J41" s="12" t="s">
        <v>18</v>
      </c>
      <c r="K41" s="19">
        <v>2.42</v>
      </c>
      <c r="L41" s="12" t="s">
        <v>16</v>
      </c>
      <c r="M41" s="19">
        <f>I41*K41</f>
        <v>0</v>
      </c>
      <c r="N41" s="12" t="s">
        <v>18</v>
      </c>
      <c r="O41" s="24"/>
      <c r="P41" s="12" t="s">
        <v>16</v>
      </c>
      <c r="Q41" s="25">
        <f>M41*O41</f>
        <v>0</v>
      </c>
      <c r="R41" s="26">
        <f>S41*K41</f>
        <v>4.4201300000000003</v>
      </c>
      <c r="S41" s="27">
        <v>1.8265</v>
      </c>
      <c r="T41" s="28">
        <f>1000/K41</f>
        <v>413.22314049586777</v>
      </c>
      <c r="U41" s="29">
        <f>T41*G41</f>
        <v>19834.710743801654</v>
      </c>
    </row>
    <row r="42" spans="1:21" x14ac:dyDescent="0.35">
      <c r="A42" s="15"/>
      <c r="B42" s="16"/>
      <c r="C42" s="17"/>
      <c r="D42" s="15"/>
      <c r="E42" s="74"/>
      <c r="F42" s="12"/>
      <c r="G42" s="15"/>
      <c r="H42" s="12"/>
      <c r="I42" s="15"/>
      <c r="J42" s="12"/>
      <c r="K42" s="19"/>
      <c r="L42" s="12"/>
      <c r="M42" s="19"/>
      <c r="N42" s="12"/>
      <c r="O42" s="15"/>
      <c r="P42" s="12"/>
      <c r="Q42" s="25"/>
      <c r="R42" s="26"/>
      <c r="S42" s="27"/>
      <c r="T42" s="31"/>
      <c r="U42" s="15"/>
    </row>
    <row r="43" spans="1:21" x14ac:dyDescent="0.35">
      <c r="A43" s="21">
        <v>826</v>
      </c>
      <c r="B43" s="16" t="s">
        <v>103</v>
      </c>
      <c r="C43" s="17">
        <v>5</v>
      </c>
      <c r="D43" s="15">
        <v>15</v>
      </c>
      <c r="E43" s="22"/>
      <c r="F43" s="12" t="s">
        <v>14</v>
      </c>
      <c r="G43" s="15">
        <v>48</v>
      </c>
      <c r="H43" s="12" t="s">
        <v>16</v>
      </c>
      <c r="I43" s="23">
        <f>E43/G43</f>
        <v>0</v>
      </c>
      <c r="J43" s="12" t="s">
        <v>18</v>
      </c>
      <c r="K43" s="19">
        <v>1.41</v>
      </c>
      <c r="L43" s="12" t="s">
        <v>16</v>
      </c>
      <c r="M43" s="19">
        <f>I43*K43</f>
        <v>0</v>
      </c>
      <c r="N43" s="12" t="s">
        <v>18</v>
      </c>
      <c r="O43" s="24"/>
      <c r="P43" s="12" t="s">
        <v>16</v>
      </c>
      <c r="Q43" s="25">
        <f>M43*O43</f>
        <v>0</v>
      </c>
      <c r="R43" s="26">
        <f>S43*K43</f>
        <v>2.5753649999999997</v>
      </c>
      <c r="S43" s="27">
        <v>1.8265</v>
      </c>
      <c r="T43" s="28">
        <f>1000/K43</f>
        <v>709.21985815602841</v>
      </c>
      <c r="U43" s="29">
        <f>T43*G43</f>
        <v>34042.553191489365</v>
      </c>
    </row>
    <row r="44" spans="1:21" x14ac:dyDescent="0.35">
      <c r="A44" s="21"/>
      <c r="B44" s="16"/>
      <c r="C44" s="17"/>
      <c r="D44" s="15"/>
      <c r="E44" s="75"/>
      <c r="F44" s="12"/>
      <c r="G44" s="15"/>
      <c r="H44" s="12"/>
      <c r="I44" s="23"/>
      <c r="J44" s="12"/>
      <c r="K44" s="19"/>
      <c r="L44" s="12"/>
      <c r="M44" s="19"/>
      <c r="N44" s="12"/>
      <c r="O44" s="15"/>
      <c r="P44" s="12"/>
      <c r="Q44" s="25"/>
      <c r="R44" s="26"/>
      <c r="S44" s="27"/>
      <c r="T44" s="28"/>
      <c r="U44" s="29"/>
    </row>
    <row r="45" spans="1:21" x14ac:dyDescent="0.35">
      <c r="A45" s="21">
        <v>827</v>
      </c>
      <c r="B45" s="16" t="s">
        <v>104</v>
      </c>
      <c r="C45" s="17">
        <v>5</v>
      </c>
      <c r="D45" s="15">
        <v>15</v>
      </c>
      <c r="E45" s="22"/>
      <c r="F45" s="12" t="s">
        <v>14</v>
      </c>
      <c r="G45" s="15">
        <v>48</v>
      </c>
      <c r="H45" s="12" t="s">
        <v>16</v>
      </c>
      <c r="I45" s="23">
        <f>E45/G45</f>
        <v>0</v>
      </c>
      <c r="J45" s="12" t="s">
        <v>18</v>
      </c>
      <c r="K45" s="19">
        <v>4.8499999999999996</v>
      </c>
      <c r="L45" s="12" t="s">
        <v>16</v>
      </c>
      <c r="M45" s="19">
        <f>I45*K45</f>
        <v>0</v>
      </c>
      <c r="N45" s="12" t="s">
        <v>18</v>
      </c>
      <c r="O45" s="24"/>
      <c r="P45" s="12" t="s">
        <v>16</v>
      </c>
      <c r="Q45" s="25">
        <f>M45*O45</f>
        <v>0</v>
      </c>
      <c r="R45" s="26">
        <f>S45*K45</f>
        <v>8.8585250000000002</v>
      </c>
      <c r="S45" s="27">
        <v>1.8265</v>
      </c>
      <c r="T45" s="28">
        <f>1000/K45</f>
        <v>206.18556701030928</v>
      </c>
      <c r="U45" s="29">
        <f>T45*G45</f>
        <v>9896.9072164948448</v>
      </c>
    </row>
    <row r="46" spans="1:21" x14ac:dyDescent="0.35">
      <c r="A46" s="21"/>
      <c r="B46" s="16"/>
      <c r="C46" s="17"/>
      <c r="D46" s="15"/>
      <c r="E46" s="75"/>
      <c r="F46" s="12"/>
      <c r="G46" s="15"/>
      <c r="H46" s="12"/>
      <c r="I46" s="23"/>
      <c r="J46" s="12"/>
      <c r="K46" s="19"/>
      <c r="L46" s="12"/>
      <c r="M46" s="19"/>
      <c r="N46" s="12"/>
      <c r="O46" s="15"/>
      <c r="P46" s="12"/>
      <c r="Q46" s="25"/>
      <c r="R46" s="26"/>
      <c r="S46" s="27"/>
      <c r="T46" s="28"/>
      <c r="U46" s="29"/>
    </row>
    <row r="47" spans="1:21" x14ac:dyDescent="0.35">
      <c r="A47" s="36">
        <v>828</v>
      </c>
      <c r="B47" s="16" t="s">
        <v>105</v>
      </c>
      <c r="C47" s="17">
        <v>5</v>
      </c>
      <c r="D47" s="15">
        <v>15</v>
      </c>
      <c r="E47" s="22"/>
      <c r="F47" s="12" t="s">
        <v>14</v>
      </c>
      <c r="G47" s="15">
        <v>48</v>
      </c>
      <c r="H47" s="12" t="s">
        <v>16</v>
      </c>
      <c r="I47" s="23">
        <f>E47/G47</f>
        <v>0</v>
      </c>
      <c r="J47" s="12" t="s">
        <v>18</v>
      </c>
      <c r="K47" s="19">
        <v>1.41</v>
      </c>
      <c r="L47" s="12" t="s">
        <v>16</v>
      </c>
      <c r="M47" s="19">
        <f>I47*K47</f>
        <v>0</v>
      </c>
      <c r="N47" s="12" t="s">
        <v>18</v>
      </c>
      <c r="O47" s="24"/>
      <c r="P47" s="12" t="s">
        <v>16</v>
      </c>
      <c r="Q47" s="25">
        <f>M47*O47</f>
        <v>0</v>
      </c>
      <c r="R47" s="26">
        <f>S47*K47</f>
        <v>2.5753649999999997</v>
      </c>
      <c r="S47" s="27">
        <v>1.8265</v>
      </c>
      <c r="T47" s="28">
        <f>1000/K47</f>
        <v>709.21985815602841</v>
      </c>
      <c r="U47" s="29">
        <f>T47*G47</f>
        <v>34042.553191489365</v>
      </c>
    </row>
    <row r="48" spans="1:21" x14ac:dyDescent="0.35">
      <c r="A48" s="21"/>
      <c r="B48" s="16"/>
      <c r="C48" s="17"/>
      <c r="D48" s="15"/>
      <c r="E48" s="75"/>
      <c r="F48" s="12"/>
      <c r="G48" s="15"/>
      <c r="H48" s="12"/>
      <c r="I48" s="23"/>
      <c r="J48" s="12"/>
      <c r="K48" s="19"/>
      <c r="L48" s="12"/>
      <c r="M48" s="19"/>
      <c r="N48" s="12"/>
      <c r="O48" s="15"/>
      <c r="P48" s="12"/>
      <c r="Q48" s="25"/>
      <c r="R48" s="26"/>
      <c r="S48" s="27"/>
      <c r="T48" s="28"/>
      <c r="U48" s="29"/>
    </row>
    <row r="49" spans="1:21" x14ac:dyDescent="0.35">
      <c r="A49" s="36">
        <v>829</v>
      </c>
      <c r="B49" s="16" t="s">
        <v>106</v>
      </c>
      <c r="C49" s="17">
        <v>5</v>
      </c>
      <c r="D49" s="15">
        <v>15</v>
      </c>
      <c r="E49" s="22"/>
      <c r="F49" s="12" t="s">
        <v>14</v>
      </c>
      <c r="G49" s="15">
        <v>48</v>
      </c>
      <c r="H49" s="12" t="s">
        <v>16</v>
      </c>
      <c r="I49" s="23">
        <f>E49/G49</f>
        <v>0</v>
      </c>
      <c r="J49" s="12" t="s">
        <v>18</v>
      </c>
      <c r="K49" s="19">
        <v>2.42</v>
      </c>
      <c r="L49" s="12" t="s">
        <v>16</v>
      </c>
      <c r="M49" s="19">
        <f>I49*K49</f>
        <v>0</v>
      </c>
      <c r="N49" s="12" t="s">
        <v>18</v>
      </c>
      <c r="O49" s="24"/>
      <c r="P49" s="12" t="s">
        <v>16</v>
      </c>
      <c r="Q49" s="25">
        <f>M49*O49</f>
        <v>0</v>
      </c>
      <c r="R49" s="26">
        <f>S49*K49</f>
        <v>4.4201300000000003</v>
      </c>
      <c r="S49" s="27">
        <v>1.8265</v>
      </c>
      <c r="T49" s="28">
        <f>1000/K49</f>
        <v>413.22314049586777</v>
      </c>
      <c r="U49" s="29">
        <f>T49*G49</f>
        <v>19834.710743801654</v>
      </c>
    </row>
    <row r="50" spans="1:21" x14ac:dyDescent="0.35">
      <c r="A50" s="21"/>
      <c r="B50" s="16"/>
      <c r="C50" s="17"/>
      <c r="D50" s="15"/>
      <c r="E50" s="75"/>
      <c r="F50" s="12"/>
      <c r="G50" s="15"/>
      <c r="H50" s="12"/>
      <c r="I50" s="23"/>
      <c r="J50" s="12"/>
      <c r="K50" s="19"/>
      <c r="L50" s="12"/>
      <c r="M50" s="19"/>
      <c r="N50" s="12"/>
      <c r="O50" s="15"/>
      <c r="P50" s="12"/>
      <c r="Q50" s="25"/>
      <c r="R50" s="26"/>
      <c r="S50" s="27"/>
      <c r="T50" s="28"/>
      <c r="U50" s="29"/>
    </row>
    <row r="51" spans="1:21" x14ac:dyDescent="0.35">
      <c r="A51" s="36">
        <v>830</v>
      </c>
      <c r="B51" s="16" t="s">
        <v>114</v>
      </c>
      <c r="C51" s="17">
        <v>5</v>
      </c>
      <c r="D51" s="15">
        <v>15</v>
      </c>
      <c r="E51" s="22"/>
      <c r="F51" s="12" t="s">
        <v>14</v>
      </c>
      <c r="G51" s="15">
        <v>48</v>
      </c>
      <c r="H51" s="12" t="s">
        <v>16</v>
      </c>
      <c r="I51" s="23">
        <f>E51/G51</f>
        <v>0</v>
      </c>
      <c r="J51" s="12" t="s">
        <v>18</v>
      </c>
      <c r="K51" s="19">
        <v>3.61</v>
      </c>
      <c r="L51" s="12" t="s">
        <v>16</v>
      </c>
      <c r="M51" s="19">
        <f>I51*K51</f>
        <v>0</v>
      </c>
      <c r="N51" s="12" t="s">
        <v>18</v>
      </c>
      <c r="O51" s="24"/>
      <c r="P51" s="12" t="s">
        <v>16</v>
      </c>
      <c r="Q51" s="25">
        <f>M51*O51</f>
        <v>0</v>
      </c>
      <c r="R51" s="26">
        <f>S51*K51</f>
        <v>6.5936649999999997</v>
      </c>
      <c r="S51" s="27">
        <v>1.8265</v>
      </c>
      <c r="T51" s="28">
        <f>1000/K51</f>
        <v>277.0083102493075</v>
      </c>
      <c r="U51" s="29">
        <f>T51*G51</f>
        <v>13296.398891966761</v>
      </c>
    </row>
    <row r="52" spans="1:21" x14ac:dyDescent="0.35">
      <c r="A52" s="36"/>
      <c r="B52" s="16"/>
      <c r="C52" s="17"/>
      <c r="D52" s="15"/>
      <c r="E52" s="75"/>
      <c r="F52" s="12"/>
      <c r="G52" s="15"/>
      <c r="H52" s="12"/>
      <c r="I52" s="23"/>
      <c r="J52" s="12"/>
      <c r="K52" s="19"/>
      <c r="L52" s="12"/>
      <c r="M52" s="19"/>
      <c r="N52" s="12"/>
      <c r="O52" s="15"/>
      <c r="P52" s="12"/>
      <c r="Q52" s="25"/>
      <c r="R52" s="26"/>
      <c r="S52" s="27"/>
      <c r="T52" s="28"/>
      <c r="U52" s="29"/>
    </row>
    <row r="53" spans="1:21" x14ac:dyDescent="0.35">
      <c r="A53" s="36">
        <v>831</v>
      </c>
      <c r="B53" s="16" t="s">
        <v>107</v>
      </c>
      <c r="C53" s="17">
        <v>5</v>
      </c>
      <c r="D53" s="15">
        <v>15</v>
      </c>
      <c r="E53" s="22"/>
      <c r="F53" s="12" t="s">
        <v>14</v>
      </c>
      <c r="G53" s="15">
        <v>48</v>
      </c>
      <c r="H53" s="12" t="s">
        <v>16</v>
      </c>
      <c r="I53" s="23">
        <f>E53/G53</f>
        <v>0</v>
      </c>
      <c r="J53" s="12" t="s">
        <v>18</v>
      </c>
      <c r="K53" s="19">
        <v>1.83</v>
      </c>
      <c r="L53" s="12" t="s">
        <v>16</v>
      </c>
      <c r="M53" s="19">
        <f>I53*K53</f>
        <v>0</v>
      </c>
      <c r="N53" s="12" t="s">
        <v>18</v>
      </c>
      <c r="O53" s="24"/>
      <c r="P53" s="12" t="s">
        <v>16</v>
      </c>
      <c r="Q53" s="69">
        <f>M53*O53</f>
        <v>0</v>
      </c>
      <c r="R53" s="70">
        <f>S53*K53</f>
        <v>3.342495</v>
      </c>
      <c r="S53" s="71">
        <v>1.8265</v>
      </c>
      <c r="T53" s="72">
        <f>1000/K53</f>
        <v>546.44808743169392</v>
      </c>
      <c r="U53" s="29">
        <f>T53*G53</f>
        <v>26229.508196721308</v>
      </c>
    </row>
    <row r="54" spans="1:21" x14ac:dyDescent="0.35">
      <c r="A54" s="36"/>
      <c r="B54" s="16"/>
      <c r="C54" s="17"/>
      <c r="D54" s="15"/>
      <c r="E54" s="75"/>
      <c r="F54" s="12"/>
      <c r="G54" s="15"/>
      <c r="H54" s="12"/>
      <c r="I54" s="23"/>
      <c r="J54" s="12"/>
      <c r="K54" s="19"/>
      <c r="L54" s="12"/>
      <c r="M54" s="19"/>
      <c r="N54" s="12"/>
      <c r="O54" s="15"/>
      <c r="P54" s="12"/>
      <c r="Q54" s="69"/>
      <c r="R54" s="70"/>
      <c r="S54" s="71"/>
      <c r="T54" s="72"/>
      <c r="U54" s="29"/>
    </row>
    <row r="55" spans="1:21" x14ac:dyDescent="0.35">
      <c r="A55" s="36">
        <v>832</v>
      </c>
      <c r="B55" s="16" t="s">
        <v>108</v>
      </c>
      <c r="C55" s="17">
        <v>5</v>
      </c>
      <c r="D55" s="15">
        <v>15</v>
      </c>
      <c r="E55" s="22"/>
      <c r="F55" s="12" t="s">
        <v>14</v>
      </c>
      <c r="G55" s="15">
        <v>48</v>
      </c>
      <c r="H55" s="12" t="s">
        <v>16</v>
      </c>
      <c r="I55" s="23">
        <f>E55/G55</f>
        <v>0</v>
      </c>
      <c r="J55" s="12" t="s">
        <v>18</v>
      </c>
      <c r="K55" s="19">
        <v>3.65</v>
      </c>
      <c r="L55" s="12" t="s">
        <v>16</v>
      </c>
      <c r="M55" s="19">
        <f>I55*K55</f>
        <v>0</v>
      </c>
      <c r="N55" s="12" t="s">
        <v>18</v>
      </c>
      <c r="O55" s="24"/>
      <c r="P55" s="12" t="s">
        <v>16</v>
      </c>
      <c r="Q55" s="69">
        <f>M55*O55</f>
        <v>0</v>
      </c>
      <c r="R55" s="70">
        <f>S55*K55</f>
        <v>6.6667249999999996</v>
      </c>
      <c r="S55" s="71">
        <v>1.8265</v>
      </c>
      <c r="T55" s="72">
        <f>1000/K55</f>
        <v>273.97260273972603</v>
      </c>
      <c r="U55" s="29">
        <f>T55*G55</f>
        <v>13150.68493150685</v>
      </c>
    </row>
    <row r="56" spans="1:21" x14ac:dyDescent="0.35">
      <c r="A56" s="36"/>
      <c r="B56" s="16"/>
      <c r="C56" s="17"/>
      <c r="D56" s="15"/>
      <c r="E56" s="75"/>
      <c r="F56" s="12"/>
      <c r="G56" s="15"/>
      <c r="H56" s="12"/>
      <c r="I56" s="23"/>
      <c r="J56" s="12"/>
      <c r="K56" s="19"/>
      <c r="L56" s="12"/>
      <c r="M56" s="19"/>
      <c r="N56" s="12"/>
      <c r="O56" s="15"/>
      <c r="P56" s="12"/>
      <c r="Q56" s="69"/>
      <c r="R56" s="70"/>
      <c r="S56" s="71"/>
      <c r="T56" s="72"/>
      <c r="U56" s="29"/>
    </row>
    <row r="57" spans="1:21" x14ac:dyDescent="0.35">
      <c r="A57" s="36">
        <v>836</v>
      </c>
      <c r="B57" s="16" t="s">
        <v>81</v>
      </c>
      <c r="C57" s="17">
        <v>3</v>
      </c>
      <c r="D57" s="15">
        <v>11.25</v>
      </c>
      <c r="E57" s="22"/>
      <c r="F57" s="12" t="s">
        <v>14</v>
      </c>
      <c r="G57" s="15">
        <v>60</v>
      </c>
      <c r="H57" s="12" t="s">
        <v>16</v>
      </c>
      <c r="I57" s="23">
        <f>E57/G57</f>
        <v>0</v>
      </c>
      <c r="J57" s="12" t="s">
        <v>18</v>
      </c>
      <c r="K57" s="19">
        <v>1.9</v>
      </c>
      <c r="L57" s="12" t="s">
        <v>16</v>
      </c>
      <c r="M57" s="19">
        <f>I57*K57</f>
        <v>0</v>
      </c>
      <c r="N57" s="12" t="s">
        <v>18</v>
      </c>
      <c r="O57" s="24"/>
      <c r="P57" s="12" t="s">
        <v>16</v>
      </c>
      <c r="Q57" s="69">
        <f>M57*O57</f>
        <v>0</v>
      </c>
      <c r="R57" s="70">
        <f>S57*K57</f>
        <v>3.4703499999999998</v>
      </c>
      <c r="S57" s="71">
        <v>1.8265</v>
      </c>
      <c r="T57" s="72">
        <f>1000/K57</f>
        <v>526.31578947368428</v>
      </c>
      <c r="U57" s="29">
        <f>T57*G57</f>
        <v>31578.947368421057</v>
      </c>
    </row>
    <row r="58" spans="1:21" x14ac:dyDescent="0.35">
      <c r="A58" s="36"/>
      <c r="B58" s="16"/>
      <c r="C58" s="17"/>
      <c r="D58" s="15"/>
      <c r="E58" s="75"/>
      <c r="F58" s="12"/>
      <c r="G58" s="15"/>
      <c r="H58" s="12"/>
      <c r="I58" s="23"/>
      <c r="J58" s="12"/>
      <c r="K58" s="19"/>
      <c r="L58" s="12"/>
      <c r="M58" s="19"/>
      <c r="N58" s="12"/>
      <c r="O58" s="15"/>
      <c r="P58" s="12"/>
      <c r="Q58" s="69"/>
      <c r="R58" s="70"/>
      <c r="S58" s="71"/>
      <c r="T58" s="72"/>
      <c r="U58" s="29"/>
    </row>
    <row r="59" spans="1:21" x14ac:dyDescent="0.35">
      <c r="A59" s="36">
        <v>837</v>
      </c>
      <c r="B59" s="16" t="s">
        <v>82</v>
      </c>
      <c r="C59" s="17">
        <v>3</v>
      </c>
      <c r="D59" s="15">
        <v>11.25</v>
      </c>
      <c r="E59" s="22"/>
      <c r="F59" s="12" t="s">
        <v>14</v>
      </c>
      <c r="G59" s="15">
        <v>60</v>
      </c>
      <c r="H59" s="12" t="s">
        <v>16</v>
      </c>
      <c r="I59" s="23">
        <f>E59/G59</f>
        <v>0</v>
      </c>
      <c r="J59" s="12" t="s">
        <v>18</v>
      </c>
      <c r="K59" s="19">
        <v>1.9</v>
      </c>
      <c r="L59" s="12" t="s">
        <v>16</v>
      </c>
      <c r="M59" s="19">
        <f>I59*K59</f>
        <v>0</v>
      </c>
      <c r="N59" s="12" t="s">
        <v>18</v>
      </c>
      <c r="O59" s="24"/>
      <c r="P59" s="12" t="s">
        <v>16</v>
      </c>
      <c r="Q59" s="69">
        <f>M59*O59</f>
        <v>0</v>
      </c>
      <c r="R59" s="70">
        <f>S59*K59</f>
        <v>3.4703499999999998</v>
      </c>
      <c r="S59" s="71">
        <v>1.8265</v>
      </c>
      <c r="T59" s="72">
        <f>1000/K59</f>
        <v>526.31578947368428</v>
      </c>
      <c r="U59" s="29">
        <f>T59*G59</f>
        <v>31578.947368421057</v>
      </c>
    </row>
    <row r="60" spans="1:21" x14ac:dyDescent="0.35">
      <c r="A60" s="21"/>
      <c r="B60" s="16"/>
      <c r="C60" s="17"/>
      <c r="D60" s="15"/>
      <c r="E60" s="75"/>
      <c r="F60" s="12"/>
      <c r="G60" s="15"/>
      <c r="H60" s="12"/>
      <c r="I60" s="23"/>
      <c r="J60" s="12"/>
      <c r="K60" s="19"/>
      <c r="L60" s="12"/>
      <c r="M60" s="19"/>
      <c r="N60" s="12"/>
      <c r="O60" s="15"/>
      <c r="P60" s="12"/>
      <c r="Q60" s="25"/>
      <c r="R60" s="26"/>
      <c r="S60" s="27"/>
      <c r="T60" s="28"/>
      <c r="U60" s="29"/>
    </row>
    <row r="61" spans="1:21" x14ac:dyDescent="0.35">
      <c r="A61" s="36">
        <v>838</v>
      </c>
      <c r="B61" s="16" t="s">
        <v>96</v>
      </c>
      <c r="C61" s="17">
        <v>5</v>
      </c>
      <c r="D61" s="15">
        <v>15</v>
      </c>
      <c r="E61" s="22"/>
      <c r="F61" s="12" t="s">
        <v>14</v>
      </c>
      <c r="G61" s="15">
        <v>48</v>
      </c>
      <c r="H61" s="12" t="s">
        <v>16</v>
      </c>
      <c r="I61" s="23">
        <f>E61/G61</f>
        <v>0</v>
      </c>
      <c r="J61" s="12" t="s">
        <v>18</v>
      </c>
      <c r="K61" s="19">
        <v>2.19</v>
      </c>
      <c r="L61" s="12" t="s">
        <v>16</v>
      </c>
      <c r="M61" s="19">
        <f>I61*K61</f>
        <v>0</v>
      </c>
      <c r="N61" s="12" t="s">
        <v>18</v>
      </c>
      <c r="O61" s="24"/>
      <c r="P61" s="12" t="s">
        <v>16</v>
      </c>
      <c r="Q61" s="69">
        <f>M61*O61</f>
        <v>0</v>
      </c>
      <c r="R61" s="70">
        <f>S61*K61</f>
        <v>4.0000349999999996</v>
      </c>
      <c r="S61" s="71">
        <v>1.8265</v>
      </c>
      <c r="T61" s="72">
        <f>1000/K61</f>
        <v>456.62100456621005</v>
      </c>
      <c r="U61" s="29">
        <f>T61*G61</f>
        <v>21917.808219178081</v>
      </c>
    </row>
    <row r="62" spans="1:21" x14ac:dyDescent="0.35">
      <c r="A62" s="21"/>
      <c r="B62" s="16"/>
      <c r="C62" s="17"/>
      <c r="D62" s="15"/>
      <c r="E62" s="75"/>
      <c r="F62" s="12"/>
      <c r="G62" s="15"/>
      <c r="H62" s="12"/>
      <c r="I62" s="23"/>
      <c r="J62" s="12"/>
      <c r="K62" s="19"/>
      <c r="L62" s="12"/>
      <c r="M62" s="19"/>
      <c r="N62" s="12"/>
      <c r="O62" s="15"/>
      <c r="P62" s="12"/>
      <c r="Q62" s="25"/>
      <c r="R62" s="26"/>
      <c r="S62" s="27"/>
      <c r="T62" s="28"/>
      <c r="U62" s="29"/>
    </row>
    <row r="63" spans="1:21" x14ac:dyDescent="0.35">
      <c r="A63" s="21">
        <v>842</v>
      </c>
      <c r="B63" s="16" t="s">
        <v>42</v>
      </c>
      <c r="C63" s="17">
        <v>3</v>
      </c>
      <c r="D63" s="15">
        <v>11.25</v>
      </c>
      <c r="E63" s="22"/>
      <c r="F63" s="12" t="s">
        <v>14</v>
      </c>
      <c r="G63" s="15">
        <v>60</v>
      </c>
      <c r="H63" s="12" t="s">
        <v>16</v>
      </c>
      <c r="I63" s="23">
        <f>E63/G63</f>
        <v>0</v>
      </c>
      <c r="J63" s="12" t="s">
        <v>18</v>
      </c>
      <c r="K63" s="19">
        <v>1.82</v>
      </c>
      <c r="L63" s="12" t="s">
        <v>16</v>
      </c>
      <c r="M63" s="19">
        <f>I63*K63</f>
        <v>0</v>
      </c>
      <c r="N63" s="12" t="s">
        <v>18</v>
      </c>
      <c r="O63" s="24"/>
      <c r="P63" s="12" t="s">
        <v>16</v>
      </c>
      <c r="Q63" s="25">
        <f>M63*O63</f>
        <v>0</v>
      </c>
      <c r="R63" s="26">
        <f>S63*K63</f>
        <v>3.32423</v>
      </c>
      <c r="S63" s="27">
        <v>1.8265</v>
      </c>
      <c r="T63" s="28">
        <f>1000/K63</f>
        <v>549.45054945054949</v>
      </c>
      <c r="U63" s="29">
        <f>T63*G63</f>
        <v>32967.032967032967</v>
      </c>
    </row>
    <row r="64" spans="1:21" x14ac:dyDescent="0.35">
      <c r="A64" s="21"/>
      <c r="B64" s="16"/>
      <c r="C64" s="17"/>
      <c r="D64" s="15"/>
      <c r="E64" s="75"/>
      <c r="F64" s="12"/>
      <c r="G64" s="15"/>
      <c r="H64" s="12"/>
      <c r="I64" s="23"/>
      <c r="J64" s="12"/>
      <c r="K64" s="19"/>
      <c r="L64" s="12"/>
      <c r="M64" s="19"/>
      <c r="N64" s="12"/>
      <c r="O64" s="15"/>
      <c r="P64" s="12"/>
      <c r="Q64" s="25"/>
      <c r="R64" s="26"/>
      <c r="S64" s="27"/>
      <c r="T64" s="28"/>
      <c r="U64" s="29"/>
    </row>
    <row r="65" spans="1:21" x14ac:dyDescent="0.35">
      <c r="A65" s="21">
        <v>843</v>
      </c>
      <c r="B65" s="16" t="s">
        <v>43</v>
      </c>
      <c r="C65" s="17">
        <v>3</v>
      </c>
      <c r="D65" s="15">
        <v>11.25</v>
      </c>
      <c r="E65" s="22"/>
      <c r="F65" s="12" t="s">
        <v>14</v>
      </c>
      <c r="G65" s="15">
        <v>60</v>
      </c>
      <c r="H65" s="12" t="s">
        <v>16</v>
      </c>
      <c r="I65" s="23">
        <f>E65/G65</f>
        <v>0</v>
      </c>
      <c r="J65" s="12" t="s">
        <v>18</v>
      </c>
      <c r="K65" s="19">
        <v>1.82</v>
      </c>
      <c r="L65" s="12" t="s">
        <v>16</v>
      </c>
      <c r="M65" s="19">
        <f>I65*K65</f>
        <v>0</v>
      </c>
      <c r="N65" s="12" t="s">
        <v>18</v>
      </c>
      <c r="O65" s="24"/>
      <c r="P65" s="12" t="s">
        <v>16</v>
      </c>
      <c r="Q65" s="25">
        <f>M65*O65</f>
        <v>0</v>
      </c>
      <c r="R65" s="26">
        <f>S65*K65</f>
        <v>3.32423</v>
      </c>
      <c r="S65" s="27">
        <v>1.8265</v>
      </c>
      <c r="T65" s="28">
        <f>1000/K65</f>
        <v>549.45054945054949</v>
      </c>
      <c r="U65" s="29">
        <f>T65*G65</f>
        <v>32967.032967032967</v>
      </c>
    </row>
    <row r="66" spans="1:21" x14ac:dyDescent="0.35">
      <c r="A66" s="21"/>
      <c r="B66" s="16"/>
      <c r="C66" s="17"/>
      <c r="D66" s="15"/>
      <c r="E66" s="75"/>
      <c r="F66" s="12"/>
      <c r="G66" s="15"/>
      <c r="H66" s="12"/>
      <c r="I66" s="23"/>
      <c r="J66" s="12"/>
      <c r="K66" s="19"/>
      <c r="L66" s="12"/>
      <c r="M66" s="19"/>
      <c r="N66" s="12"/>
      <c r="O66" s="15"/>
      <c r="P66" s="12"/>
      <c r="Q66" s="25"/>
      <c r="R66" s="26"/>
      <c r="S66" s="27"/>
      <c r="T66" s="28"/>
      <c r="U66" s="29"/>
    </row>
    <row r="67" spans="1:21" x14ac:dyDescent="0.35">
      <c r="A67" s="36">
        <v>845</v>
      </c>
      <c r="B67" s="16" t="s">
        <v>101</v>
      </c>
      <c r="C67" s="17">
        <v>3</v>
      </c>
      <c r="D67" s="15">
        <v>11.25</v>
      </c>
      <c r="E67" s="22"/>
      <c r="F67" s="12" t="s">
        <v>14</v>
      </c>
      <c r="G67" s="15">
        <v>60</v>
      </c>
      <c r="H67" s="12" t="s">
        <v>16</v>
      </c>
      <c r="I67" s="23">
        <f>E67/G67</f>
        <v>0</v>
      </c>
      <c r="J67" s="12" t="s">
        <v>18</v>
      </c>
      <c r="K67" s="19">
        <v>1.3</v>
      </c>
      <c r="L67" s="12" t="s">
        <v>16</v>
      </c>
      <c r="M67" s="19">
        <f>I67*K67</f>
        <v>0</v>
      </c>
      <c r="N67" s="12" t="s">
        <v>18</v>
      </c>
      <c r="O67" s="24"/>
      <c r="P67" s="12" t="s">
        <v>16</v>
      </c>
      <c r="Q67" s="69">
        <f>M67*O67</f>
        <v>0</v>
      </c>
      <c r="R67" s="70">
        <f>S67*K67</f>
        <v>2.3744499999999999</v>
      </c>
      <c r="S67" s="71">
        <v>1.8265</v>
      </c>
      <c r="T67" s="72">
        <f>1000/K67</f>
        <v>769.23076923076917</v>
      </c>
      <c r="U67" s="29">
        <f>T67*G67</f>
        <v>46153.846153846149</v>
      </c>
    </row>
    <row r="68" spans="1:21" x14ac:dyDescent="0.35">
      <c r="A68" s="15"/>
      <c r="B68" s="16"/>
      <c r="C68" s="17"/>
      <c r="D68" s="15"/>
      <c r="E68" s="74"/>
      <c r="F68" s="12"/>
      <c r="G68" s="15"/>
      <c r="H68" s="12"/>
      <c r="I68" s="15"/>
      <c r="J68" s="12"/>
      <c r="K68" s="19"/>
      <c r="L68" s="12"/>
      <c r="M68" s="19"/>
      <c r="N68" s="12"/>
      <c r="O68" s="15"/>
      <c r="P68" s="12"/>
      <c r="Q68" s="25"/>
      <c r="R68" s="26"/>
      <c r="S68" s="27"/>
      <c r="T68" s="31"/>
      <c r="U68" s="15"/>
    </row>
    <row r="69" spans="1:21" x14ac:dyDescent="0.35">
      <c r="A69" s="21">
        <v>846</v>
      </c>
      <c r="B69" s="16" t="s">
        <v>99</v>
      </c>
      <c r="C69" s="17">
        <v>3</v>
      </c>
      <c r="D69" s="15">
        <v>11.25</v>
      </c>
      <c r="E69" s="22"/>
      <c r="F69" s="12" t="s">
        <v>14</v>
      </c>
      <c r="G69" s="15">
        <v>60</v>
      </c>
      <c r="H69" s="12" t="s">
        <v>16</v>
      </c>
      <c r="I69" s="23">
        <f>E69/G69</f>
        <v>0</v>
      </c>
      <c r="J69" s="12" t="s">
        <v>18</v>
      </c>
      <c r="K69" s="19">
        <v>1.46</v>
      </c>
      <c r="L69" s="12" t="s">
        <v>16</v>
      </c>
      <c r="M69" s="19">
        <f>I69*K69</f>
        <v>0</v>
      </c>
      <c r="N69" s="12" t="s">
        <v>18</v>
      </c>
      <c r="O69" s="24"/>
      <c r="P69" s="12" t="s">
        <v>16</v>
      </c>
      <c r="Q69" s="25">
        <f>M69*O69</f>
        <v>0</v>
      </c>
      <c r="R69" s="26">
        <f>S69*K69</f>
        <v>2.66669</v>
      </c>
      <c r="S69" s="27">
        <v>1.8265</v>
      </c>
      <c r="T69" s="28">
        <f>1000/K69</f>
        <v>684.93150684931504</v>
      </c>
      <c r="U69" s="29">
        <f>T69*G69</f>
        <v>41095.890410958906</v>
      </c>
    </row>
    <row r="70" spans="1:21" x14ac:dyDescent="0.35">
      <c r="A70" s="21"/>
      <c r="B70" s="16"/>
      <c r="C70" s="17"/>
      <c r="D70" s="15"/>
      <c r="E70" s="75"/>
      <c r="F70" s="12"/>
      <c r="G70" s="15"/>
      <c r="H70" s="12"/>
      <c r="I70" s="23"/>
      <c r="J70" s="12"/>
      <c r="K70" s="19"/>
      <c r="L70" s="12"/>
      <c r="M70" s="19"/>
      <c r="N70" s="12"/>
      <c r="O70" s="15"/>
      <c r="P70" s="12"/>
      <c r="Q70" s="25"/>
      <c r="R70" s="26"/>
      <c r="S70" s="27"/>
      <c r="T70" s="28"/>
      <c r="U70" s="29"/>
    </row>
    <row r="71" spans="1:21" x14ac:dyDescent="0.35">
      <c r="A71" s="21">
        <v>849</v>
      </c>
      <c r="B71" s="16" t="s">
        <v>92</v>
      </c>
      <c r="C71" s="17">
        <v>3</v>
      </c>
      <c r="D71" s="15">
        <v>11.25</v>
      </c>
      <c r="E71" s="22"/>
      <c r="F71" s="12" t="s">
        <v>14</v>
      </c>
      <c r="G71" s="15">
        <v>60</v>
      </c>
      <c r="H71" s="12" t="s">
        <v>16</v>
      </c>
      <c r="I71" s="23">
        <f>E71/G71</f>
        <v>0</v>
      </c>
      <c r="J71" s="12" t="s">
        <v>18</v>
      </c>
      <c r="K71" s="19">
        <v>1.9</v>
      </c>
      <c r="L71" s="12" t="s">
        <v>16</v>
      </c>
      <c r="M71" s="19">
        <f>I71*K71</f>
        <v>0</v>
      </c>
      <c r="N71" s="12" t="s">
        <v>18</v>
      </c>
      <c r="O71" s="24"/>
      <c r="P71" s="12" t="s">
        <v>16</v>
      </c>
      <c r="Q71" s="25">
        <f>M71*O71</f>
        <v>0</v>
      </c>
      <c r="R71" s="26">
        <f>S71*K71</f>
        <v>3.4703499999999998</v>
      </c>
      <c r="S71" s="27">
        <v>1.8265</v>
      </c>
      <c r="T71" s="28">
        <f>1000/K71</f>
        <v>526.31578947368428</v>
      </c>
      <c r="U71" s="29">
        <f>T71*G71</f>
        <v>31578.947368421057</v>
      </c>
    </row>
    <row r="72" spans="1:21" x14ac:dyDescent="0.35">
      <c r="A72" s="21"/>
      <c r="B72" s="16"/>
      <c r="C72" s="17"/>
      <c r="D72" s="15"/>
      <c r="E72" s="75"/>
      <c r="F72" s="12"/>
      <c r="G72" s="15"/>
      <c r="H72" s="12"/>
      <c r="I72" s="23"/>
      <c r="J72" s="12"/>
      <c r="K72" s="19"/>
      <c r="L72" s="12"/>
      <c r="M72" s="19"/>
      <c r="N72" s="12"/>
      <c r="O72" s="15"/>
      <c r="P72" s="12"/>
      <c r="Q72" s="25"/>
      <c r="R72" s="26"/>
      <c r="S72" s="27"/>
      <c r="T72" s="28"/>
      <c r="U72" s="29"/>
    </row>
    <row r="73" spans="1:21" x14ac:dyDescent="0.35">
      <c r="A73" s="21">
        <v>852</v>
      </c>
      <c r="B73" s="16" t="s">
        <v>116</v>
      </c>
      <c r="C73" s="17">
        <v>3</v>
      </c>
      <c r="D73" s="15">
        <v>11.25</v>
      </c>
      <c r="E73" s="22"/>
      <c r="F73" s="12" t="s">
        <v>14</v>
      </c>
      <c r="G73" s="15">
        <v>60</v>
      </c>
      <c r="H73" s="12" t="s">
        <v>16</v>
      </c>
      <c r="I73" s="23">
        <f>E73/G73</f>
        <v>0</v>
      </c>
      <c r="J73" s="12" t="s">
        <v>18</v>
      </c>
      <c r="K73" s="19">
        <v>1.82</v>
      </c>
      <c r="L73" s="12" t="s">
        <v>16</v>
      </c>
      <c r="M73" s="19">
        <f>I73*K73</f>
        <v>0</v>
      </c>
      <c r="N73" s="12" t="s">
        <v>18</v>
      </c>
      <c r="O73" s="24"/>
      <c r="P73" s="12" t="s">
        <v>16</v>
      </c>
      <c r="Q73" s="25">
        <f>M73*O73</f>
        <v>0</v>
      </c>
      <c r="R73" s="26">
        <f>S73*K73</f>
        <v>3.32423</v>
      </c>
      <c r="S73" s="27">
        <v>1.8265</v>
      </c>
      <c r="T73" s="28">
        <f>1000/K73</f>
        <v>549.45054945054949</v>
      </c>
      <c r="U73" s="29">
        <f>T73*G73</f>
        <v>32967.032967032967</v>
      </c>
    </row>
    <row r="74" spans="1:21" x14ac:dyDescent="0.35">
      <c r="A74" s="21"/>
      <c r="B74" s="16"/>
      <c r="C74" s="17"/>
      <c r="D74" s="15"/>
      <c r="E74" s="75"/>
      <c r="F74" s="12"/>
      <c r="G74" s="15"/>
      <c r="H74" s="12"/>
      <c r="I74" s="23"/>
      <c r="J74" s="12"/>
      <c r="K74" s="19"/>
      <c r="L74" s="12"/>
      <c r="M74" s="19"/>
      <c r="N74" s="12"/>
      <c r="O74" s="15"/>
      <c r="P74" s="12"/>
      <c r="Q74" s="25"/>
      <c r="R74" s="26"/>
      <c r="S74" s="27"/>
      <c r="T74" s="28"/>
      <c r="U74" s="29"/>
    </row>
    <row r="75" spans="1:21" x14ac:dyDescent="0.35">
      <c r="A75" s="21">
        <v>853</v>
      </c>
      <c r="B75" s="16" t="s">
        <v>45</v>
      </c>
      <c r="C75" s="17">
        <v>3</v>
      </c>
      <c r="D75" s="15">
        <v>11.25</v>
      </c>
      <c r="E75" s="22"/>
      <c r="F75" s="12" t="s">
        <v>14</v>
      </c>
      <c r="G75" s="15">
        <v>60</v>
      </c>
      <c r="H75" s="12" t="s">
        <v>16</v>
      </c>
      <c r="I75" s="23">
        <f>E75/G75</f>
        <v>0</v>
      </c>
      <c r="J75" s="12" t="s">
        <v>18</v>
      </c>
      <c r="K75" s="19">
        <v>1.82</v>
      </c>
      <c r="L75" s="12" t="s">
        <v>16</v>
      </c>
      <c r="M75" s="19">
        <f>I75*K75</f>
        <v>0</v>
      </c>
      <c r="N75" s="12" t="s">
        <v>18</v>
      </c>
      <c r="O75" s="24"/>
      <c r="P75" s="12" t="s">
        <v>16</v>
      </c>
      <c r="Q75" s="25">
        <f>M75*O75</f>
        <v>0</v>
      </c>
      <c r="R75" s="26">
        <f>S75*K75</f>
        <v>3.32423</v>
      </c>
      <c r="S75" s="27">
        <v>1.8265</v>
      </c>
      <c r="T75" s="28">
        <f>1000/K75</f>
        <v>549.45054945054949</v>
      </c>
      <c r="U75" s="29">
        <f>T75*G75</f>
        <v>32967.032967032967</v>
      </c>
    </row>
    <row r="76" spans="1:21" x14ac:dyDescent="0.35">
      <c r="A76" s="21"/>
      <c r="B76" s="16"/>
      <c r="C76" s="17"/>
      <c r="D76" s="15"/>
      <c r="E76" s="75"/>
      <c r="F76" s="12"/>
      <c r="G76" s="15"/>
      <c r="H76" s="12"/>
      <c r="I76" s="23"/>
      <c r="J76" s="12"/>
      <c r="K76" s="19"/>
      <c r="L76" s="12"/>
      <c r="M76" s="19"/>
      <c r="N76" s="12"/>
      <c r="O76" s="15"/>
      <c r="P76" s="12"/>
      <c r="Q76" s="25"/>
      <c r="R76" s="26"/>
      <c r="S76" s="27"/>
      <c r="T76" s="28"/>
      <c r="U76" s="29"/>
    </row>
    <row r="77" spans="1:21" x14ac:dyDescent="0.35">
      <c r="A77" s="36">
        <v>855</v>
      </c>
      <c r="B77" s="16" t="s">
        <v>103</v>
      </c>
      <c r="C77" s="17">
        <v>3</v>
      </c>
      <c r="D77" s="15">
        <v>11.25</v>
      </c>
      <c r="E77" s="22"/>
      <c r="F77" s="12" t="s">
        <v>14</v>
      </c>
      <c r="G77" s="15">
        <v>60</v>
      </c>
      <c r="H77" s="12" t="s">
        <v>16</v>
      </c>
      <c r="I77" s="23">
        <f>E77/G77</f>
        <v>0</v>
      </c>
      <c r="J77" s="12" t="s">
        <v>18</v>
      </c>
      <c r="K77" s="19">
        <v>1.3</v>
      </c>
      <c r="L77" s="12" t="s">
        <v>16</v>
      </c>
      <c r="M77" s="19">
        <f>I77*K77</f>
        <v>0</v>
      </c>
      <c r="N77" s="12" t="s">
        <v>18</v>
      </c>
      <c r="O77" s="24"/>
      <c r="P77" s="12" t="s">
        <v>16</v>
      </c>
      <c r="Q77" s="25">
        <f>M77*O77</f>
        <v>0</v>
      </c>
      <c r="R77" s="26">
        <f>S77*K77</f>
        <v>2.3744499999999999</v>
      </c>
      <c r="S77" s="27">
        <v>1.8265</v>
      </c>
      <c r="T77" s="28">
        <f>1000/K77</f>
        <v>769.23076923076917</v>
      </c>
      <c r="U77" s="29">
        <f>T77*G77</f>
        <v>46153.846153846149</v>
      </c>
    </row>
    <row r="78" spans="1:21" x14ac:dyDescent="0.35">
      <c r="A78" s="15"/>
      <c r="B78" s="16"/>
      <c r="C78" s="17"/>
      <c r="D78" s="15"/>
      <c r="E78" s="74"/>
      <c r="F78" s="12"/>
      <c r="G78" s="15"/>
      <c r="H78" s="12"/>
      <c r="I78" s="15"/>
      <c r="J78" s="12"/>
      <c r="K78" s="19"/>
      <c r="L78" s="12"/>
      <c r="M78" s="19"/>
      <c r="N78" s="12"/>
      <c r="O78" s="15"/>
      <c r="P78" s="12"/>
      <c r="Q78" s="25"/>
      <c r="R78" s="26"/>
      <c r="S78" s="27"/>
      <c r="T78" s="31"/>
      <c r="U78" s="15"/>
    </row>
    <row r="79" spans="1:21" x14ac:dyDescent="0.35">
      <c r="A79" s="21">
        <v>856</v>
      </c>
      <c r="B79" s="16" t="s">
        <v>105</v>
      </c>
      <c r="C79" s="17">
        <v>3</v>
      </c>
      <c r="D79" s="15">
        <v>11.25</v>
      </c>
      <c r="E79" s="22"/>
      <c r="F79" s="12" t="s">
        <v>14</v>
      </c>
      <c r="G79" s="15">
        <v>60</v>
      </c>
      <c r="H79" s="12" t="s">
        <v>16</v>
      </c>
      <c r="I79" s="23">
        <f>E79/G79</f>
        <v>0</v>
      </c>
      <c r="J79" s="12" t="s">
        <v>18</v>
      </c>
      <c r="K79" s="19">
        <v>1.46</v>
      </c>
      <c r="L79" s="12" t="s">
        <v>16</v>
      </c>
      <c r="M79" s="19">
        <f>I79*K79</f>
        <v>0</v>
      </c>
      <c r="N79" s="12" t="s">
        <v>18</v>
      </c>
      <c r="O79" s="24"/>
      <c r="P79" s="12" t="s">
        <v>16</v>
      </c>
      <c r="Q79" s="25">
        <f>M79*O79</f>
        <v>0</v>
      </c>
      <c r="R79" s="26">
        <f>S79*K79</f>
        <v>2.66669</v>
      </c>
      <c r="S79" s="27">
        <v>1.8265</v>
      </c>
      <c r="T79" s="28">
        <f>1000/K79</f>
        <v>684.93150684931504</v>
      </c>
      <c r="U79" s="29">
        <f>T79*G79</f>
        <v>41095.890410958906</v>
      </c>
    </row>
    <row r="80" spans="1:21" x14ac:dyDescent="0.35">
      <c r="A80" s="21"/>
      <c r="B80" s="16"/>
      <c r="C80" s="17"/>
      <c r="D80" s="15"/>
      <c r="E80" s="75"/>
      <c r="F80" s="12"/>
      <c r="G80" s="15"/>
      <c r="H80" s="12"/>
      <c r="I80" s="23"/>
      <c r="J80" s="12"/>
      <c r="K80" s="19"/>
      <c r="L80" s="12"/>
      <c r="M80" s="19"/>
      <c r="N80" s="12"/>
      <c r="O80" s="15"/>
      <c r="P80" s="12"/>
      <c r="Q80" s="25"/>
      <c r="R80" s="26"/>
      <c r="S80" s="27"/>
      <c r="T80" s="28"/>
      <c r="U80" s="29"/>
    </row>
    <row r="81" spans="1:21" x14ac:dyDescent="0.35">
      <c r="A81" s="21">
        <v>859</v>
      </c>
      <c r="B81" s="16" t="s">
        <v>91</v>
      </c>
      <c r="C81" s="17">
        <v>3</v>
      </c>
      <c r="D81" s="15">
        <v>11.25</v>
      </c>
      <c r="E81" s="22"/>
      <c r="F81" s="12" t="s">
        <v>14</v>
      </c>
      <c r="G81" s="15">
        <v>60</v>
      </c>
      <c r="H81" s="12" t="s">
        <v>16</v>
      </c>
      <c r="I81" s="23">
        <f>E81/G81</f>
        <v>0</v>
      </c>
      <c r="J81" s="12" t="s">
        <v>18</v>
      </c>
      <c r="K81" s="19">
        <v>1.9</v>
      </c>
      <c r="L81" s="12" t="s">
        <v>16</v>
      </c>
      <c r="M81" s="19">
        <f>I81*K81</f>
        <v>0</v>
      </c>
      <c r="N81" s="12" t="s">
        <v>18</v>
      </c>
      <c r="O81" s="24"/>
      <c r="P81" s="12" t="s">
        <v>16</v>
      </c>
      <c r="Q81" s="25">
        <f>M81*O81</f>
        <v>0</v>
      </c>
      <c r="R81" s="26">
        <f>S81*K81</f>
        <v>3.4703499999999998</v>
      </c>
      <c r="S81" s="27">
        <v>1.8265</v>
      </c>
      <c r="T81" s="28">
        <f>1000/K81</f>
        <v>526.31578947368428</v>
      </c>
      <c r="U81" s="29">
        <f>T81*G81</f>
        <v>31578.947368421057</v>
      </c>
    </row>
    <row r="82" spans="1:21" x14ac:dyDescent="0.35">
      <c r="A82" s="21"/>
      <c r="B82" s="16"/>
      <c r="C82" s="17"/>
      <c r="D82" s="15"/>
      <c r="E82" s="75"/>
      <c r="F82" s="12"/>
      <c r="G82" s="15"/>
      <c r="H82" s="12"/>
      <c r="I82" s="23"/>
      <c r="J82" s="12"/>
      <c r="K82" s="19"/>
      <c r="L82" s="12"/>
      <c r="M82" s="19"/>
      <c r="N82" s="12"/>
      <c r="O82" s="15"/>
      <c r="P82" s="12"/>
      <c r="Q82" s="25"/>
      <c r="R82" s="26"/>
      <c r="S82" s="27"/>
      <c r="T82" s="28"/>
      <c r="U82" s="29"/>
    </row>
    <row r="83" spans="1:21" x14ac:dyDescent="0.35">
      <c r="A83" s="21">
        <v>860</v>
      </c>
      <c r="B83" s="16" t="s">
        <v>115</v>
      </c>
      <c r="C83" s="17">
        <v>5</v>
      </c>
      <c r="D83" s="15">
        <v>15</v>
      </c>
      <c r="E83" s="22"/>
      <c r="F83" s="12" t="s">
        <v>14</v>
      </c>
      <c r="G83" s="15">
        <v>48</v>
      </c>
      <c r="H83" s="12" t="s">
        <v>16</v>
      </c>
      <c r="I83" s="23">
        <f>E83/G83</f>
        <v>0</v>
      </c>
      <c r="J83" s="12" t="s">
        <v>18</v>
      </c>
      <c r="K83" s="19">
        <v>3.61</v>
      </c>
      <c r="L83" s="12" t="s">
        <v>16</v>
      </c>
      <c r="M83" s="19">
        <f>I83*K83</f>
        <v>0</v>
      </c>
      <c r="N83" s="12" t="s">
        <v>18</v>
      </c>
      <c r="O83" s="24"/>
      <c r="P83" s="12" t="s">
        <v>16</v>
      </c>
      <c r="Q83" s="25">
        <f>M83*O83</f>
        <v>0</v>
      </c>
      <c r="R83" s="26">
        <f>S83*K83</f>
        <v>6.5936649999999997</v>
      </c>
      <c r="S83" s="27">
        <v>1.8265</v>
      </c>
      <c r="T83" s="28">
        <f>1000/K83</f>
        <v>277.0083102493075</v>
      </c>
      <c r="U83" s="29">
        <f>T83*G83</f>
        <v>13296.398891966761</v>
      </c>
    </row>
    <row r="84" spans="1:21" x14ac:dyDescent="0.35">
      <c r="A84" s="21"/>
      <c r="B84" s="16"/>
      <c r="C84" s="17"/>
      <c r="D84" s="15"/>
      <c r="E84" s="75"/>
      <c r="F84" s="12"/>
      <c r="G84" s="15"/>
      <c r="H84" s="12"/>
      <c r="I84" s="23"/>
      <c r="J84" s="12"/>
      <c r="K84" s="19"/>
      <c r="L84" s="12"/>
      <c r="M84" s="19"/>
      <c r="N84" s="12"/>
      <c r="O84" s="15"/>
      <c r="P84" s="12"/>
      <c r="Q84" s="25"/>
      <c r="R84" s="26"/>
      <c r="S84" s="27"/>
      <c r="T84" s="28"/>
      <c r="U84" s="29"/>
    </row>
    <row r="85" spans="1:21" x14ac:dyDescent="0.35">
      <c r="A85" s="21">
        <v>861</v>
      </c>
      <c r="B85" s="16" t="s">
        <v>109</v>
      </c>
      <c r="C85" s="17">
        <v>5</v>
      </c>
      <c r="D85" s="15">
        <v>15</v>
      </c>
      <c r="E85" s="22"/>
      <c r="F85" s="12" t="s">
        <v>14</v>
      </c>
      <c r="G85" s="15">
        <v>48</v>
      </c>
      <c r="H85" s="12" t="s">
        <v>16</v>
      </c>
      <c r="I85" s="23">
        <f>E85/G85</f>
        <v>0</v>
      </c>
      <c r="J85" s="12" t="s">
        <v>18</v>
      </c>
      <c r="K85" s="19">
        <v>1.83</v>
      </c>
      <c r="L85" s="12" t="s">
        <v>16</v>
      </c>
      <c r="M85" s="19">
        <f>I85*K85</f>
        <v>0</v>
      </c>
      <c r="N85" s="12" t="s">
        <v>18</v>
      </c>
      <c r="O85" s="24"/>
      <c r="P85" s="12" t="s">
        <v>16</v>
      </c>
      <c r="Q85" s="69">
        <f>M85*O85</f>
        <v>0</v>
      </c>
      <c r="R85" s="70">
        <f>S85*K85</f>
        <v>3.342495</v>
      </c>
      <c r="S85" s="71">
        <v>1.8265</v>
      </c>
      <c r="T85" s="72">
        <f>1000/K85</f>
        <v>546.44808743169392</v>
      </c>
      <c r="U85" s="29">
        <f>T85*G85</f>
        <v>26229.508196721308</v>
      </c>
    </row>
    <row r="86" spans="1:21" x14ac:dyDescent="0.35">
      <c r="A86" s="21"/>
      <c r="B86" s="16"/>
      <c r="C86" s="17"/>
      <c r="D86" s="15"/>
      <c r="E86" s="75"/>
      <c r="F86" s="12"/>
      <c r="G86" s="15"/>
      <c r="H86" s="12"/>
      <c r="I86" s="23"/>
      <c r="J86" s="12"/>
      <c r="K86" s="19"/>
      <c r="L86" s="12"/>
      <c r="M86" s="19"/>
      <c r="N86" s="12"/>
      <c r="O86" s="15"/>
      <c r="P86" s="12"/>
      <c r="Q86" s="25"/>
      <c r="R86" s="26"/>
      <c r="S86" s="27"/>
      <c r="T86" s="28"/>
      <c r="U86" s="29"/>
    </row>
    <row r="87" spans="1:21" x14ac:dyDescent="0.35">
      <c r="A87" s="36">
        <v>862</v>
      </c>
      <c r="B87" s="16" t="s">
        <v>108</v>
      </c>
      <c r="C87" s="17">
        <v>5</v>
      </c>
      <c r="D87" s="15">
        <v>15</v>
      </c>
      <c r="E87" s="22"/>
      <c r="F87" s="12" t="s">
        <v>14</v>
      </c>
      <c r="G87" s="15">
        <v>48</v>
      </c>
      <c r="H87" s="12" t="s">
        <v>16</v>
      </c>
      <c r="I87" s="23">
        <f>E87/G87</f>
        <v>0</v>
      </c>
      <c r="J87" s="12" t="s">
        <v>18</v>
      </c>
      <c r="K87" s="19">
        <v>3.65</v>
      </c>
      <c r="L87" s="12" t="s">
        <v>16</v>
      </c>
      <c r="M87" s="19">
        <f>I87*K87</f>
        <v>0</v>
      </c>
      <c r="N87" s="12" t="s">
        <v>18</v>
      </c>
      <c r="O87" s="24"/>
      <c r="P87" s="12" t="s">
        <v>16</v>
      </c>
      <c r="Q87" s="69">
        <f>M87*O87</f>
        <v>0</v>
      </c>
      <c r="R87" s="70">
        <f>S87*K87</f>
        <v>6.6667249999999996</v>
      </c>
      <c r="S87" s="71">
        <v>1.8265</v>
      </c>
      <c r="T87" s="72">
        <f>1000/K87</f>
        <v>273.97260273972603</v>
      </c>
      <c r="U87" s="29">
        <f>T87*G87</f>
        <v>13150.68493150685</v>
      </c>
    </row>
    <row r="88" spans="1:21" x14ac:dyDescent="0.35">
      <c r="A88" s="36"/>
      <c r="B88" s="16"/>
      <c r="C88" s="17"/>
      <c r="D88" s="15"/>
      <c r="E88" s="86"/>
      <c r="F88" s="12"/>
      <c r="G88" s="15"/>
      <c r="H88" s="12"/>
      <c r="I88" s="23"/>
      <c r="J88" s="12"/>
      <c r="K88" s="19"/>
      <c r="L88" s="12"/>
      <c r="M88" s="19"/>
      <c r="N88" s="12"/>
      <c r="O88" s="18"/>
      <c r="P88" s="12"/>
      <c r="Q88" s="69"/>
      <c r="R88" s="70"/>
      <c r="S88" s="71"/>
      <c r="T88" s="72"/>
      <c r="U88" s="29"/>
    </row>
    <row r="89" spans="1:21" x14ac:dyDescent="0.35">
      <c r="A89" s="36">
        <v>868</v>
      </c>
      <c r="B89" s="16" t="s">
        <v>95</v>
      </c>
      <c r="C89" s="17">
        <v>5</v>
      </c>
      <c r="D89" s="15">
        <v>15</v>
      </c>
      <c r="E89" s="22"/>
      <c r="F89" s="12" t="s">
        <v>14</v>
      </c>
      <c r="G89" s="15">
        <v>48</v>
      </c>
      <c r="H89" s="12" t="s">
        <v>16</v>
      </c>
      <c r="I89" s="23">
        <f>E89/G89</f>
        <v>0</v>
      </c>
      <c r="J89" s="12" t="s">
        <v>18</v>
      </c>
      <c r="K89" s="19">
        <v>2.19</v>
      </c>
      <c r="L89" s="12" t="s">
        <v>16</v>
      </c>
      <c r="M89" s="19">
        <f>I89*K89</f>
        <v>0</v>
      </c>
      <c r="N89" s="12" t="s">
        <v>18</v>
      </c>
      <c r="O89" s="24"/>
      <c r="P89" s="12" t="s">
        <v>16</v>
      </c>
      <c r="Q89" s="69">
        <f>M89*O89</f>
        <v>0</v>
      </c>
      <c r="R89" s="70">
        <f>S89*K89</f>
        <v>4.0000349999999996</v>
      </c>
      <c r="S89" s="71">
        <v>1.8265</v>
      </c>
      <c r="T89" s="72">
        <f>1000/K89</f>
        <v>456.62100456621005</v>
      </c>
      <c r="U89" s="29">
        <f>T89*G89</f>
        <v>21917.808219178081</v>
      </c>
    </row>
    <row r="90" spans="1:21" x14ac:dyDescent="0.35">
      <c r="A90" s="36"/>
      <c r="B90" s="16"/>
      <c r="C90" s="17"/>
      <c r="D90" s="15"/>
      <c r="E90" s="86"/>
      <c r="F90" s="12"/>
      <c r="G90" s="15"/>
      <c r="H90" s="12"/>
      <c r="I90" s="23"/>
      <c r="J90" s="12"/>
      <c r="K90" s="19"/>
      <c r="L90" s="12"/>
      <c r="M90" s="19"/>
      <c r="N90" s="12"/>
      <c r="O90" s="18"/>
      <c r="P90" s="12"/>
      <c r="Q90" s="69"/>
      <c r="R90" s="70"/>
      <c r="S90" s="71"/>
      <c r="T90" s="72"/>
      <c r="U90" s="29"/>
    </row>
    <row r="91" spans="1:21" x14ac:dyDescent="0.35">
      <c r="A91" s="21"/>
      <c r="B91" s="16"/>
      <c r="C91" s="17"/>
      <c r="D91" s="15"/>
      <c r="E91" s="75"/>
      <c r="F91" s="12"/>
      <c r="G91" s="15"/>
      <c r="H91" s="12"/>
      <c r="I91" s="23"/>
      <c r="J91" s="12"/>
      <c r="K91" s="19"/>
      <c r="L91" s="12"/>
      <c r="M91" s="19"/>
      <c r="N91" s="12"/>
      <c r="O91" s="15"/>
      <c r="P91" s="12"/>
      <c r="Q91" s="25"/>
      <c r="R91" s="26"/>
      <c r="S91" s="27"/>
      <c r="T91" s="28"/>
      <c r="U91" s="29"/>
    </row>
    <row r="92" spans="1:21" ht="15.5" hidden="1" x14ac:dyDescent="0.35">
      <c r="A92" s="95" t="s">
        <v>47</v>
      </c>
      <c r="B92" s="97"/>
      <c r="C92" s="17"/>
      <c r="D92" s="15"/>
      <c r="E92" s="75"/>
      <c r="F92" s="12"/>
      <c r="G92" s="15"/>
      <c r="H92" s="12"/>
      <c r="I92" s="23"/>
      <c r="J92" s="12"/>
      <c r="K92" s="19"/>
      <c r="L92" s="12"/>
      <c r="M92" s="19"/>
      <c r="N92" s="12"/>
      <c r="O92" s="15"/>
      <c r="P92" s="12"/>
      <c r="Q92" s="25"/>
      <c r="R92" s="20"/>
      <c r="S92" s="27"/>
      <c r="T92" s="28"/>
      <c r="U92" s="29"/>
    </row>
    <row r="93" spans="1:21" hidden="1" x14ac:dyDescent="0.35">
      <c r="A93" s="37"/>
      <c r="B93" s="38"/>
      <c r="C93" s="17"/>
      <c r="D93" s="15"/>
      <c r="E93" s="75"/>
      <c r="F93" s="12"/>
      <c r="G93" s="15"/>
      <c r="H93" s="12"/>
      <c r="I93" s="23"/>
      <c r="J93" s="12"/>
      <c r="K93" s="19"/>
      <c r="L93" s="12"/>
      <c r="M93" s="19"/>
      <c r="N93" s="12"/>
      <c r="O93" s="15"/>
      <c r="P93" s="12"/>
      <c r="Q93" s="25"/>
      <c r="R93" s="20"/>
      <c r="S93" s="27"/>
      <c r="T93" s="28"/>
      <c r="U93" s="29"/>
    </row>
    <row r="94" spans="1:21" hidden="1" x14ac:dyDescent="0.35">
      <c r="A94" s="36" t="s">
        <v>48</v>
      </c>
      <c r="B94" s="16" t="s">
        <v>49</v>
      </c>
      <c r="C94" s="17">
        <v>3.9</v>
      </c>
      <c r="D94" s="15">
        <v>20</v>
      </c>
      <c r="E94" s="22"/>
      <c r="F94" s="12" t="s">
        <v>14</v>
      </c>
      <c r="G94" s="15">
        <v>82</v>
      </c>
      <c r="H94" s="12" t="s">
        <v>16</v>
      </c>
      <c r="I94" s="23">
        <f>E94/G94</f>
        <v>0</v>
      </c>
      <c r="J94" s="12"/>
      <c r="K94" s="19">
        <v>17.5</v>
      </c>
      <c r="L94" s="12" t="s">
        <v>16</v>
      </c>
      <c r="M94" s="19">
        <f>I94*K94</f>
        <v>0</v>
      </c>
      <c r="N94" s="12" t="s">
        <v>18</v>
      </c>
      <c r="O94" s="24"/>
      <c r="P94" s="12"/>
      <c r="Q94" s="25">
        <f>M94*O94</f>
        <v>0</v>
      </c>
      <c r="R94" s="26">
        <f>S94*K94</f>
        <v>95.082750000000004</v>
      </c>
      <c r="S94" s="27">
        <v>5.4333</v>
      </c>
      <c r="T94" s="28">
        <f>1000/K94</f>
        <v>57.142857142857146</v>
      </c>
      <c r="U94" s="29">
        <f>T94*G94</f>
        <v>4685.7142857142862</v>
      </c>
    </row>
    <row r="95" spans="1:21" hidden="1" x14ac:dyDescent="0.35">
      <c r="A95" s="21"/>
      <c r="B95" s="16"/>
      <c r="C95" s="17"/>
      <c r="D95" s="15"/>
      <c r="E95" s="75"/>
      <c r="F95" s="12"/>
      <c r="G95" s="15"/>
      <c r="H95" s="12"/>
      <c r="I95" s="23"/>
      <c r="J95" s="12"/>
      <c r="K95" s="19"/>
      <c r="L95" s="12"/>
      <c r="M95" s="19"/>
      <c r="N95" s="12"/>
      <c r="O95" s="15"/>
      <c r="P95" s="12"/>
      <c r="Q95" s="25"/>
      <c r="R95" s="20"/>
      <c r="S95" s="27"/>
      <c r="T95" s="28"/>
      <c r="U95" s="29"/>
    </row>
    <row r="96" spans="1:21" ht="15.5" x14ac:dyDescent="0.35">
      <c r="A96" s="95" t="s">
        <v>50</v>
      </c>
      <c r="B96" s="97"/>
      <c r="C96" s="17"/>
      <c r="D96" s="15"/>
      <c r="E96" s="75"/>
      <c r="F96" s="12"/>
      <c r="G96" s="15"/>
      <c r="H96" s="12"/>
      <c r="I96" s="23"/>
      <c r="J96" s="12"/>
      <c r="K96" s="19"/>
      <c r="L96" s="12"/>
      <c r="M96" s="19"/>
      <c r="N96" s="12"/>
      <c r="O96" s="15"/>
      <c r="P96" s="12"/>
      <c r="Q96" s="25"/>
      <c r="R96" s="20"/>
      <c r="S96" s="27"/>
      <c r="T96" s="28"/>
      <c r="U96" s="29"/>
    </row>
    <row r="97" spans="1:21" x14ac:dyDescent="0.35">
      <c r="A97" s="37"/>
      <c r="B97" s="38"/>
      <c r="C97" s="17"/>
      <c r="D97" s="15"/>
      <c r="E97" s="75"/>
      <c r="F97" s="12"/>
      <c r="G97" s="15"/>
      <c r="H97" s="12"/>
      <c r="I97" s="23"/>
      <c r="J97" s="12"/>
      <c r="K97" s="19"/>
      <c r="L97" s="12"/>
      <c r="M97" s="19"/>
      <c r="N97" s="12"/>
      <c r="O97" s="15"/>
      <c r="P97" s="12"/>
      <c r="Q97" s="25"/>
      <c r="R97" s="20"/>
      <c r="S97" s="27"/>
      <c r="T97" s="28"/>
      <c r="U97" s="29"/>
    </row>
    <row r="98" spans="1:21" x14ac:dyDescent="0.35">
      <c r="A98" s="36" t="s">
        <v>51</v>
      </c>
      <c r="B98" s="16" t="s">
        <v>52</v>
      </c>
      <c r="C98" s="17">
        <v>2.7</v>
      </c>
      <c r="D98" s="15">
        <v>20</v>
      </c>
      <c r="E98" s="22"/>
      <c r="F98" s="12" t="s">
        <v>14</v>
      </c>
      <c r="G98" s="15">
        <v>118</v>
      </c>
      <c r="H98" s="12" t="s">
        <v>16</v>
      </c>
      <c r="I98" s="23">
        <f>E98/G98</f>
        <v>0</v>
      </c>
      <c r="J98" s="12" t="s">
        <v>18</v>
      </c>
      <c r="K98" s="19">
        <v>21.54</v>
      </c>
      <c r="L98" s="12" t="s">
        <v>16</v>
      </c>
      <c r="M98" s="19">
        <f>I98*K98</f>
        <v>0</v>
      </c>
      <c r="N98" s="12" t="s">
        <v>18</v>
      </c>
      <c r="O98" s="24"/>
      <c r="P98" s="12"/>
      <c r="Q98" s="25">
        <f>M98*O98</f>
        <v>0</v>
      </c>
      <c r="R98" s="26">
        <f>S98*K98</f>
        <v>90.984960000000001</v>
      </c>
      <c r="S98" s="27">
        <v>4.2240000000000002</v>
      </c>
      <c r="T98" s="28">
        <f>1000/K98</f>
        <v>46.425255338904364</v>
      </c>
      <c r="U98" s="29">
        <f>T98*G98</f>
        <v>5478.1801299907147</v>
      </c>
    </row>
    <row r="99" spans="1:21" x14ac:dyDescent="0.35">
      <c r="A99" s="36"/>
      <c r="B99" s="16"/>
      <c r="C99" s="17"/>
      <c r="D99" s="15"/>
      <c r="E99" s="75"/>
      <c r="F99" s="12"/>
      <c r="G99" s="15"/>
      <c r="H99" s="12"/>
      <c r="I99" s="23"/>
      <c r="J99" s="12"/>
      <c r="K99" s="19"/>
      <c r="L99" s="12"/>
      <c r="M99" s="19"/>
      <c r="N99" s="12"/>
      <c r="O99" s="15"/>
      <c r="P99" s="12"/>
      <c r="Q99" s="69"/>
      <c r="R99" s="70"/>
      <c r="S99" s="71"/>
      <c r="T99" s="72"/>
      <c r="U99" s="29"/>
    </row>
    <row r="100" spans="1:21" x14ac:dyDescent="0.35">
      <c r="A100" s="36" t="s">
        <v>75</v>
      </c>
      <c r="B100" s="16" t="s">
        <v>76</v>
      </c>
      <c r="C100" s="17">
        <v>2</v>
      </c>
      <c r="D100" s="15">
        <v>20</v>
      </c>
      <c r="E100" s="22"/>
      <c r="F100" s="12" t="s">
        <v>14</v>
      </c>
      <c r="G100" s="15">
        <v>160</v>
      </c>
      <c r="H100" s="12" t="s">
        <v>16</v>
      </c>
      <c r="I100" s="23">
        <f>E100/G100</f>
        <v>0</v>
      </c>
      <c r="J100" s="12" t="s">
        <v>18</v>
      </c>
      <c r="K100" s="19">
        <v>33.9</v>
      </c>
      <c r="L100" s="12" t="s">
        <v>16</v>
      </c>
      <c r="M100" s="19">
        <f>SUM(I100*K100)</f>
        <v>0</v>
      </c>
      <c r="N100" s="12" t="s">
        <v>18</v>
      </c>
      <c r="O100" s="24"/>
      <c r="P100" s="12"/>
      <c r="Q100" s="25">
        <f>M100*O100</f>
        <v>0</v>
      </c>
      <c r="R100" s="26">
        <f>SUM(K100*S100)</f>
        <v>143.1936</v>
      </c>
      <c r="S100" s="27">
        <v>4.2240000000000002</v>
      </c>
      <c r="T100" s="28">
        <f>1000/K100</f>
        <v>29.498525073746315</v>
      </c>
      <c r="U100" s="29">
        <f>T100*G100</f>
        <v>4719.7640117994106</v>
      </c>
    </row>
    <row r="101" spans="1:21" x14ac:dyDescent="0.35">
      <c r="A101" s="36"/>
      <c r="B101" s="16"/>
      <c r="C101" s="17"/>
      <c r="D101" s="15"/>
      <c r="E101" s="75"/>
      <c r="F101" s="12"/>
      <c r="G101" s="15"/>
      <c r="H101" s="12"/>
      <c r="I101" s="23"/>
      <c r="J101" s="12"/>
      <c r="K101" s="19"/>
      <c r="L101" s="12"/>
      <c r="M101" s="19"/>
      <c r="N101" s="12"/>
      <c r="O101" s="15"/>
      <c r="P101" s="12"/>
      <c r="Q101" s="25"/>
      <c r="R101" s="26"/>
      <c r="S101" s="27"/>
      <c r="T101" s="28"/>
      <c r="U101" s="29"/>
    </row>
    <row r="102" spans="1:21" x14ac:dyDescent="0.35">
      <c r="A102" s="36" t="s">
        <v>84</v>
      </c>
      <c r="B102" s="16" t="s">
        <v>87</v>
      </c>
      <c r="C102" s="17">
        <v>2.5</v>
      </c>
      <c r="D102" s="15">
        <v>20</v>
      </c>
      <c r="E102" s="22"/>
      <c r="F102" s="12" t="s">
        <v>14</v>
      </c>
      <c r="G102" s="15">
        <v>128</v>
      </c>
      <c r="H102" s="12" t="s">
        <v>16</v>
      </c>
      <c r="I102" s="23">
        <f>E102/G102</f>
        <v>0</v>
      </c>
      <c r="J102" s="12" t="s">
        <v>18</v>
      </c>
      <c r="K102" s="19">
        <v>21.43</v>
      </c>
      <c r="L102" s="12" t="s">
        <v>16</v>
      </c>
      <c r="M102" s="19">
        <f>SUM(I102*K102)</f>
        <v>0</v>
      </c>
      <c r="N102" s="12"/>
      <c r="O102" s="24"/>
      <c r="P102" s="12"/>
      <c r="Q102" s="25">
        <f>M102*O102</f>
        <v>0</v>
      </c>
      <c r="R102" s="70">
        <f>SUM(K102*S102)</f>
        <v>90.520319999999998</v>
      </c>
      <c r="S102" s="27">
        <v>4.2240000000000002</v>
      </c>
      <c r="T102" s="72">
        <f>1000/K102</f>
        <v>46.663555762949137</v>
      </c>
      <c r="U102" s="29">
        <f>T102*G102</f>
        <v>5972.9351376574896</v>
      </c>
    </row>
    <row r="103" spans="1:21" ht="15.5" x14ac:dyDescent="0.35">
      <c r="A103" s="1"/>
      <c r="B103" s="102"/>
      <c r="C103" s="102"/>
      <c r="D103" s="102"/>
      <c r="E103" s="1"/>
      <c r="F103" s="1"/>
      <c r="G103" s="1"/>
      <c r="H103" s="1"/>
      <c r="I103" s="1"/>
      <c r="J103" s="1"/>
      <c r="K103" s="7"/>
      <c r="L103" s="1"/>
      <c r="M103" s="1"/>
      <c r="N103" s="1"/>
      <c r="O103" s="76"/>
      <c r="P103" s="40"/>
      <c r="Q103" s="41"/>
      <c r="R103" s="1"/>
      <c r="S103" s="1"/>
      <c r="T103" s="1"/>
      <c r="U103" s="1"/>
    </row>
    <row r="104" spans="1:21" ht="31" customHeight="1" x14ac:dyDescent="0.5">
      <c r="A104" s="1"/>
      <c r="B104" s="103" t="s">
        <v>86</v>
      </c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</row>
    <row r="105" spans="1:21" ht="15" thickBo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7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23" x14ac:dyDescent="0.5">
      <c r="A106" s="1"/>
      <c r="B106" s="42" t="s">
        <v>53</v>
      </c>
      <c r="C106" s="46"/>
      <c r="D106" s="80"/>
      <c r="E106" s="80"/>
      <c r="F106" s="80"/>
      <c r="G106" s="80"/>
      <c r="H106" s="81"/>
      <c r="I106" s="1"/>
      <c r="J106" s="1"/>
      <c r="K106" s="98" t="s">
        <v>54</v>
      </c>
      <c r="L106" s="99"/>
      <c r="M106" s="99"/>
      <c r="N106" s="99"/>
      <c r="O106" s="99"/>
      <c r="P106" s="99"/>
      <c r="Q106" s="100"/>
      <c r="R106" s="1"/>
      <c r="S106" s="1"/>
      <c r="T106" s="1"/>
      <c r="U106" s="1"/>
    </row>
    <row r="107" spans="1:21" ht="15.5" x14ac:dyDescent="0.35">
      <c r="A107" s="1"/>
      <c r="B107" s="42" t="s">
        <v>55</v>
      </c>
      <c r="C107" s="47"/>
      <c r="D107" s="82"/>
      <c r="E107" s="82"/>
      <c r="F107" s="82"/>
      <c r="G107" s="82"/>
      <c r="H107" s="83"/>
      <c r="I107" s="1"/>
      <c r="J107" s="1"/>
      <c r="K107" s="101" t="s">
        <v>30</v>
      </c>
      <c r="L107" s="101"/>
      <c r="M107" s="101"/>
      <c r="N107" s="101"/>
      <c r="O107" s="101"/>
      <c r="P107" s="15"/>
      <c r="Q107" s="43">
        <f>SUM(Q19+Q21+Q23+Q25+Q27+Q29+Q31+Q33+Q35+Q37+Q39+Q41+Q43+Q45+Q47+Q49+Q51+Q53+Q55+Q57+Q59+Q61+Q63+Q65+Q67+Q69+Q71+Q73+Q75+Q77+Q79+Q81+Q83+Q85+Q87+Q89)</f>
        <v>0</v>
      </c>
      <c r="R107" s="1"/>
      <c r="S107" s="1"/>
      <c r="T107" s="1"/>
      <c r="U107" s="1"/>
    </row>
    <row r="108" spans="1:21" ht="15.5" x14ac:dyDescent="0.35">
      <c r="A108" s="1"/>
      <c r="B108" s="42" t="s">
        <v>56</v>
      </c>
      <c r="C108" s="47"/>
      <c r="D108" s="82"/>
      <c r="E108" s="82"/>
      <c r="F108" s="82"/>
      <c r="G108" s="82"/>
      <c r="H108" s="83"/>
      <c r="I108" s="1"/>
      <c r="J108" s="1"/>
      <c r="K108" s="101"/>
      <c r="L108" s="101"/>
      <c r="M108" s="101"/>
      <c r="N108" s="101"/>
      <c r="O108" s="101"/>
      <c r="P108" s="15"/>
      <c r="Q108" s="73"/>
      <c r="R108" s="1"/>
      <c r="S108" s="1"/>
      <c r="T108" s="1"/>
      <c r="U108" s="1"/>
    </row>
    <row r="109" spans="1:21" ht="15.5" x14ac:dyDescent="0.35">
      <c r="A109" s="1"/>
      <c r="B109" s="42" t="s">
        <v>57</v>
      </c>
      <c r="C109" s="47"/>
      <c r="D109" s="82"/>
      <c r="E109" s="82"/>
      <c r="F109" s="82"/>
      <c r="G109" s="82"/>
      <c r="H109" s="83"/>
      <c r="I109" s="1"/>
      <c r="J109" s="1"/>
      <c r="K109" s="101" t="s">
        <v>50</v>
      </c>
      <c r="L109" s="101"/>
      <c r="M109" s="101"/>
      <c r="N109" s="101"/>
      <c r="O109" s="101"/>
      <c r="P109" s="15"/>
      <c r="Q109" s="44">
        <f>SUM(Q98+Q100+Q102)</f>
        <v>0</v>
      </c>
      <c r="R109" s="1"/>
      <c r="S109" s="1"/>
      <c r="T109" s="1"/>
      <c r="U109" s="1"/>
    </row>
    <row r="110" spans="1:21" ht="15.5" x14ac:dyDescent="0.35">
      <c r="A110" s="1"/>
      <c r="B110" s="42" t="s">
        <v>58</v>
      </c>
      <c r="C110" s="47"/>
      <c r="D110" s="82"/>
      <c r="E110" s="82"/>
      <c r="F110" s="82"/>
      <c r="G110" s="82"/>
      <c r="H110" s="83"/>
      <c r="I110" s="1"/>
      <c r="J110" s="1"/>
      <c r="K110" s="7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8.5" x14ac:dyDescent="0.45">
      <c r="A111" s="1"/>
      <c r="B111" s="42" t="s">
        <v>59</v>
      </c>
      <c r="C111" s="47"/>
      <c r="D111" s="82"/>
      <c r="E111" s="82"/>
      <c r="F111" s="82"/>
      <c r="G111" s="82"/>
      <c r="H111" s="83"/>
      <c r="I111" s="39"/>
      <c r="J111" s="1"/>
      <c r="K111" s="84" t="s">
        <v>90</v>
      </c>
      <c r="L111" s="85"/>
      <c r="M111" s="85"/>
      <c r="N111" s="1"/>
      <c r="O111" s="1"/>
      <c r="P111" s="1"/>
      <c r="Q111" s="1"/>
      <c r="R111" s="1"/>
      <c r="S111" s="1"/>
      <c r="T111" s="1"/>
      <c r="U111" s="1"/>
    </row>
    <row r="112" spans="1:21" ht="18.5" x14ac:dyDescent="0.45">
      <c r="A112" s="1"/>
      <c r="B112" s="42" t="s">
        <v>60</v>
      </c>
      <c r="C112" s="47"/>
      <c r="D112" s="82"/>
      <c r="E112" s="82"/>
      <c r="F112" s="82"/>
      <c r="G112" s="82"/>
      <c r="H112" s="83"/>
      <c r="I112" s="39"/>
      <c r="J112" s="1"/>
      <c r="K112" s="84" t="s">
        <v>119</v>
      </c>
      <c r="L112" s="85"/>
      <c r="M112" s="85"/>
      <c r="N112" s="1"/>
      <c r="O112" s="1"/>
      <c r="P112" s="1"/>
      <c r="Q112" s="1"/>
      <c r="R112" s="1"/>
      <c r="S112" s="1"/>
      <c r="T112" s="1"/>
      <c r="U112" s="1"/>
    </row>
  </sheetData>
  <sheetProtection algorithmName="SHA-512" hashValue="2LUIATX8WftFaIcZeF0MvLPJx45WRCGVxoXi2wku+Ro9iwwZQqVc7qZ5fKFRITh1bG58K66GGRAAXCDZI3Ji2w==" saltValue="QcDJL6xCkmRoxZBimkrh7g==" spinCount="100000" sheet="1" objects="1" scenarios="1"/>
  <mergeCells count="12">
    <mergeCell ref="A96:B96"/>
    <mergeCell ref="K106:Q106"/>
    <mergeCell ref="K107:O107"/>
    <mergeCell ref="K108:O108"/>
    <mergeCell ref="K109:O109"/>
    <mergeCell ref="B103:D103"/>
    <mergeCell ref="B104:U104"/>
    <mergeCell ref="A1:U1"/>
    <mergeCell ref="G6:K6"/>
    <mergeCell ref="T11:U11"/>
    <mergeCell ref="A17:D17"/>
    <mergeCell ref="A92:B92"/>
  </mergeCells>
  <pageMargins left="0.7" right="0.7" top="0.75" bottom="0.75" header="0.3" footer="0.3"/>
  <pageSetup scale="63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4414C-D957-4F88-A1F7-A2E608EE432F}">
  <sheetPr>
    <pageSetUpPr fitToPage="1"/>
  </sheetPr>
  <dimension ref="A1:V93"/>
  <sheetViews>
    <sheetView workbookViewId="0">
      <pane xSplit="3" ySplit="12" topLeftCell="D13" activePane="bottomRight" state="frozen"/>
      <selection pane="topRight" activeCell="D1" sqref="D1"/>
      <selection pane="bottomLeft" activeCell="A11" sqref="A11"/>
      <selection pane="bottomRight" activeCell="C82" sqref="C82"/>
    </sheetView>
  </sheetViews>
  <sheetFormatPr defaultColWidth="8.7265625" defaultRowHeight="13" x14ac:dyDescent="0.3"/>
  <cols>
    <col min="1" max="1" width="2.54296875" style="78" customWidth="1"/>
    <col min="2" max="2" width="8.7265625" style="78" customWidth="1"/>
    <col min="3" max="3" width="33.54296875" style="78" customWidth="1"/>
    <col min="4" max="8" width="8.7265625" style="78"/>
    <col min="9" max="21" width="9.7265625" style="78" customWidth="1"/>
    <col min="22" max="22" width="9.7265625" style="79" customWidth="1"/>
    <col min="23" max="16384" width="8.7265625" style="78"/>
  </cols>
  <sheetData>
    <row r="1" spans="1:22" ht="28.5" x14ac:dyDescent="0.65">
      <c r="A1" s="91" t="s">
        <v>88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</row>
    <row r="3" spans="1:22" ht="8.15" customHeight="1" x14ac:dyDescent="0.3"/>
    <row r="4" spans="1:22" x14ac:dyDescent="0.3">
      <c r="B4" s="106" t="s">
        <v>53</v>
      </c>
      <c r="C4" s="106"/>
      <c r="D4" s="104">
        <f>('Albie''s '!C106)</f>
        <v>0</v>
      </c>
      <c r="E4" s="105"/>
      <c r="F4" s="105"/>
      <c r="G4" s="105"/>
      <c r="H4" s="105"/>
    </row>
    <row r="5" spans="1:22" x14ac:dyDescent="0.3">
      <c r="B5" s="106" t="s">
        <v>55</v>
      </c>
      <c r="C5" s="106"/>
      <c r="D5" s="104">
        <f>('Albie''s '!C107)</f>
        <v>0</v>
      </c>
      <c r="E5" s="105"/>
      <c r="F5" s="105"/>
      <c r="G5" s="105"/>
      <c r="H5" s="105"/>
    </row>
    <row r="6" spans="1:22" x14ac:dyDescent="0.3">
      <c r="B6" s="106" t="s">
        <v>56</v>
      </c>
      <c r="C6" s="106"/>
      <c r="D6" s="104">
        <f>('Albie''s '!C108)</f>
        <v>0</v>
      </c>
      <c r="E6" s="105"/>
      <c r="F6" s="105"/>
      <c r="G6" s="105"/>
      <c r="H6" s="105"/>
    </row>
    <row r="7" spans="1:22" x14ac:dyDescent="0.3">
      <c r="B7" s="106" t="s">
        <v>57</v>
      </c>
      <c r="C7" s="106"/>
      <c r="D7" s="104">
        <f>('Albie''s '!C109)</f>
        <v>0</v>
      </c>
      <c r="E7" s="105"/>
      <c r="F7" s="105"/>
      <c r="G7" s="105"/>
      <c r="H7" s="105"/>
    </row>
    <row r="8" spans="1:22" x14ac:dyDescent="0.3">
      <c r="B8" s="106" t="s">
        <v>58</v>
      </c>
      <c r="C8" s="106"/>
      <c r="D8" s="104">
        <f>('Albie''s '!C110)</f>
        <v>0</v>
      </c>
      <c r="E8" s="105"/>
      <c r="F8" s="105"/>
      <c r="G8" s="105"/>
      <c r="H8" s="105"/>
    </row>
    <row r="9" spans="1:22" x14ac:dyDescent="0.3">
      <c r="B9" s="106" t="s">
        <v>59</v>
      </c>
      <c r="C9" s="106"/>
      <c r="D9" s="104">
        <f>('Albie''s '!C111)</f>
        <v>0</v>
      </c>
      <c r="E9" s="105"/>
      <c r="F9" s="105"/>
      <c r="G9" s="105"/>
      <c r="H9" s="105"/>
    </row>
    <row r="10" spans="1:22" ht="13.5" thickBot="1" x14ac:dyDescent="0.35">
      <c r="B10" s="106" t="s">
        <v>60</v>
      </c>
      <c r="C10" s="106"/>
      <c r="D10" s="104">
        <f>('Albie''s '!C112)</f>
        <v>0</v>
      </c>
      <c r="E10" s="105"/>
      <c r="F10" s="105"/>
      <c r="G10" s="105"/>
      <c r="H10" s="105"/>
    </row>
    <row r="11" spans="1:22" ht="35" x14ac:dyDescent="0.3">
      <c r="B11" s="12" t="s">
        <v>9</v>
      </c>
      <c r="C11" s="12" t="s">
        <v>10</v>
      </c>
      <c r="D11" s="66" t="s">
        <v>11</v>
      </c>
      <c r="E11" s="66" t="s">
        <v>12</v>
      </c>
      <c r="F11" s="66" t="s">
        <v>15</v>
      </c>
      <c r="G11" s="67" t="s">
        <v>19</v>
      </c>
      <c r="H11" s="68" t="s">
        <v>73</v>
      </c>
      <c r="I11" s="62" t="s">
        <v>63</v>
      </c>
      <c r="J11" s="63" t="s">
        <v>61</v>
      </c>
      <c r="K11" s="64" t="s">
        <v>62</v>
      </c>
      <c r="L11" s="63" t="s">
        <v>64</v>
      </c>
      <c r="M11" s="64" t="s">
        <v>65</v>
      </c>
      <c r="N11" s="63" t="s">
        <v>66</v>
      </c>
      <c r="O11" s="64" t="s">
        <v>67</v>
      </c>
      <c r="P11" s="63" t="s">
        <v>68</v>
      </c>
      <c r="Q11" s="64" t="s">
        <v>69</v>
      </c>
      <c r="R11" s="63" t="s">
        <v>70</v>
      </c>
      <c r="S11" s="64" t="s">
        <v>71</v>
      </c>
      <c r="T11" s="65" t="s">
        <v>72</v>
      </c>
      <c r="U11" s="12" t="s">
        <v>74</v>
      </c>
      <c r="V11" s="45" t="s">
        <v>85</v>
      </c>
    </row>
    <row r="12" spans="1:22" x14ac:dyDescent="0.3">
      <c r="B12" s="107" t="s">
        <v>30</v>
      </c>
      <c r="C12" s="108"/>
      <c r="D12" s="108"/>
      <c r="E12" s="109"/>
      <c r="F12" s="48"/>
      <c r="G12" s="49"/>
      <c r="H12" s="49"/>
      <c r="I12" s="60"/>
      <c r="J12" s="51"/>
      <c r="K12" s="60"/>
      <c r="L12" s="51"/>
      <c r="M12" s="60"/>
      <c r="N12" s="51"/>
      <c r="O12" s="60"/>
      <c r="P12" s="51"/>
      <c r="Q12" s="60"/>
      <c r="R12" s="51"/>
      <c r="S12" s="60"/>
      <c r="T12" s="51"/>
      <c r="U12" s="51"/>
      <c r="V12" s="52"/>
    </row>
    <row r="13" spans="1:22" ht="14.5" x14ac:dyDescent="0.35">
      <c r="B13" s="21">
        <v>410</v>
      </c>
      <c r="C13" s="16" t="s">
        <v>110</v>
      </c>
      <c r="D13" s="17">
        <v>3</v>
      </c>
      <c r="E13" s="15">
        <v>11.25</v>
      </c>
      <c r="F13" s="48">
        <v>60</v>
      </c>
      <c r="G13" s="49">
        <v>1.96</v>
      </c>
      <c r="H13" s="55">
        <f>SUM('Albie''s '!I18*'Albie''s '!O18)</f>
        <v>0</v>
      </c>
      <c r="I13" s="60"/>
      <c r="J13" s="51"/>
      <c r="K13" s="60"/>
      <c r="L13" s="51"/>
      <c r="M13" s="60"/>
      <c r="N13" s="51"/>
      <c r="O13" s="60"/>
      <c r="P13" s="51"/>
      <c r="Q13" s="60"/>
      <c r="R13" s="51"/>
      <c r="S13" s="60"/>
      <c r="T13" s="51"/>
      <c r="U13" s="51">
        <f>SUM(I13:T13)</f>
        <v>0</v>
      </c>
      <c r="V13" s="59">
        <f>SUM(U13-H13)</f>
        <v>0</v>
      </c>
    </row>
    <row r="14" spans="1:22" ht="14.5" x14ac:dyDescent="0.35">
      <c r="B14" s="21"/>
      <c r="C14" s="16"/>
      <c r="D14" s="17"/>
      <c r="E14" s="15"/>
      <c r="F14" s="48"/>
      <c r="G14" s="49"/>
      <c r="H14" s="49"/>
      <c r="I14" s="60"/>
      <c r="J14" s="51"/>
      <c r="K14" s="60"/>
      <c r="L14" s="51"/>
      <c r="M14" s="60"/>
      <c r="N14" s="51"/>
      <c r="O14" s="60"/>
      <c r="P14" s="51"/>
      <c r="Q14" s="60"/>
      <c r="R14" s="51"/>
      <c r="S14" s="60"/>
      <c r="T14" s="61"/>
      <c r="U14" s="51"/>
      <c r="V14" s="52"/>
    </row>
    <row r="15" spans="1:22" ht="14.5" x14ac:dyDescent="0.35">
      <c r="B15" s="21">
        <v>411</v>
      </c>
      <c r="C15" s="16" t="s">
        <v>111</v>
      </c>
      <c r="D15" s="17">
        <v>3</v>
      </c>
      <c r="E15" s="15">
        <v>11.25</v>
      </c>
      <c r="F15" s="48">
        <v>60</v>
      </c>
      <c r="G15" s="49">
        <v>1.96</v>
      </c>
      <c r="H15" s="55">
        <f>SUM('Albie''s '!I20*'Albie''s '!O20)</f>
        <v>0</v>
      </c>
      <c r="I15" s="60"/>
      <c r="J15" s="51"/>
      <c r="K15" s="60"/>
      <c r="L15" s="51"/>
      <c r="M15" s="60"/>
      <c r="N15" s="51"/>
      <c r="O15" s="60"/>
      <c r="P15" s="51"/>
      <c r="Q15" s="60"/>
      <c r="R15" s="51"/>
      <c r="S15" s="60"/>
      <c r="T15" s="61"/>
      <c r="U15" s="51">
        <f>SUM(I15:T15)</f>
        <v>0</v>
      </c>
      <c r="V15" s="59">
        <f>SUM(U15-H15)</f>
        <v>0</v>
      </c>
    </row>
    <row r="16" spans="1:22" ht="14.5" x14ac:dyDescent="0.35">
      <c r="B16" s="21"/>
      <c r="C16" s="16"/>
      <c r="D16" s="17"/>
      <c r="E16" s="15"/>
      <c r="F16" s="48"/>
      <c r="G16" s="49"/>
      <c r="H16" s="49"/>
      <c r="I16" s="60"/>
      <c r="J16" s="51"/>
      <c r="K16" s="60"/>
      <c r="L16" s="51"/>
      <c r="M16" s="60"/>
      <c r="N16" s="51"/>
      <c r="O16" s="60"/>
      <c r="P16" s="51"/>
      <c r="Q16" s="60"/>
      <c r="R16" s="51"/>
      <c r="S16" s="60"/>
      <c r="T16" s="61"/>
      <c r="U16" s="51"/>
      <c r="V16" s="52"/>
    </row>
    <row r="17" spans="2:22" ht="14.5" x14ac:dyDescent="0.35">
      <c r="B17" s="21">
        <v>412</v>
      </c>
      <c r="C17" s="16" t="s">
        <v>118</v>
      </c>
      <c r="D17" s="17">
        <v>3</v>
      </c>
      <c r="E17" s="15">
        <v>11.25</v>
      </c>
      <c r="F17" s="48">
        <v>60</v>
      </c>
      <c r="G17" s="49">
        <v>2.2400000000000002</v>
      </c>
      <c r="H17" s="55">
        <f>SUM('Albie''s '!I22*'Albie''s '!O22)</f>
        <v>0</v>
      </c>
      <c r="I17" s="60"/>
      <c r="J17" s="51"/>
      <c r="K17" s="60"/>
      <c r="L17" s="51"/>
      <c r="M17" s="60"/>
      <c r="N17" s="51"/>
      <c r="O17" s="60"/>
      <c r="P17" s="51"/>
      <c r="Q17" s="60"/>
      <c r="R17" s="51"/>
      <c r="S17" s="60"/>
      <c r="T17" s="61"/>
      <c r="U17" s="51">
        <f>SUM(I17:T17)</f>
        <v>0</v>
      </c>
      <c r="V17" s="59">
        <f>SUM(U17-H17)</f>
        <v>0</v>
      </c>
    </row>
    <row r="18" spans="2:22" ht="14.5" x14ac:dyDescent="0.35">
      <c r="B18" s="21"/>
      <c r="C18" s="16"/>
      <c r="D18" s="17"/>
      <c r="E18" s="15"/>
      <c r="F18" s="48"/>
      <c r="G18" s="49"/>
      <c r="H18" s="49"/>
      <c r="I18" s="60"/>
      <c r="J18" s="51"/>
      <c r="K18" s="60"/>
      <c r="L18" s="51"/>
      <c r="M18" s="60"/>
      <c r="N18" s="51"/>
      <c r="O18" s="60"/>
      <c r="P18" s="51"/>
      <c r="Q18" s="60"/>
      <c r="R18" s="51"/>
      <c r="S18" s="60"/>
      <c r="T18" s="61"/>
      <c r="U18" s="51"/>
      <c r="V18" s="52"/>
    </row>
    <row r="19" spans="2:22" ht="14.5" x14ac:dyDescent="0.35">
      <c r="B19" s="21">
        <v>420</v>
      </c>
      <c r="C19" s="16" t="s">
        <v>112</v>
      </c>
      <c r="D19" s="17">
        <v>3</v>
      </c>
      <c r="E19" s="15">
        <v>11.25</v>
      </c>
      <c r="F19" s="48">
        <v>60</v>
      </c>
      <c r="G19" s="49">
        <v>1.96</v>
      </c>
      <c r="H19" s="55">
        <f>SUM('Albie''s '!I24*'Albie''s '!O24)</f>
        <v>0</v>
      </c>
      <c r="I19" s="60"/>
      <c r="J19" s="51"/>
      <c r="K19" s="60"/>
      <c r="L19" s="51"/>
      <c r="M19" s="60"/>
      <c r="N19" s="51"/>
      <c r="O19" s="60"/>
      <c r="P19" s="51"/>
      <c r="Q19" s="60"/>
      <c r="R19" s="51"/>
      <c r="S19" s="60"/>
      <c r="T19" s="61"/>
      <c r="U19" s="51">
        <f>SUM(I19:T19)</f>
        <v>0</v>
      </c>
      <c r="V19" s="59">
        <f>SUM(U19-H19)</f>
        <v>0</v>
      </c>
    </row>
    <row r="20" spans="2:22" ht="14.5" x14ac:dyDescent="0.35">
      <c r="B20" s="21"/>
      <c r="C20" s="16"/>
      <c r="D20" s="17"/>
      <c r="E20" s="15"/>
      <c r="F20" s="48"/>
      <c r="G20" s="49"/>
      <c r="H20" s="49"/>
      <c r="I20" s="60"/>
      <c r="J20" s="51"/>
      <c r="K20" s="60"/>
      <c r="L20" s="51"/>
      <c r="M20" s="60"/>
      <c r="N20" s="51"/>
      <c r="O20" s="60"/>
      <c r="P20" s="51"/>
      <c r="Q20" s="60"/>
      <c r="R20" s="51"/>
      <c r="S20" s="60"/>
      <c r="T20" s="61"/>
      <c r="U20" s="51"/>
      <c r="V20" s="52"/>
    </row>
    <row r="21" spans="2:22" ht="14.5" x14ac:dyDescent="0.35">
      <c r="B21" s="21">
        <v>421</v>
      </c>
      <c r="C21" s="16" t="s">
        <v>113</v>
      </c>
      <c r="D21" s="17">
        <v>3</v>
      </c>
      <c r="E21" s="15">
        <v>11.25</v>
      </c>
      <c r="F21" s="48">
        <v>60</v>
      </c>
      <c r="G21" s="49">
        <v>1.96</v>
      </c>
      <c r="H21" s="55">
        <f>SUM('Albie''s '!I26*'Albie''s '!O26)</f>
        <v>0</v>
      </c>
      <c r="I21" s="60"/>
      <c r="J21" s="51"/>
      <c r="K21" s="60"/>
      <c r="L21" s="51"/>
      <c r="M21" s="60"/>
      <c r="N21" s="51"/>
      <c r="O21" s="60"/>
      <c r="P21" s="51"/>
      <c r="Q21" s="60"/>
      <c r="R21" s="51"/>
      <c r="S21" s="60"/>
      <c r="T21" s="61"/>
      <c r="U21" s="51">
        <f>SUM(I21:T21)</f>
        <v>0</v>
      </c>
      <c r="V21" s="59">
        <f>SUM(U21-H21)</f>
        <v>0</v>
      </c>
    </row>
    <row r="22" spans="2:22" x14ac:dyDescent="0.3">
      <c r="B22" s="53"/>
      <c r="C22" s="16"/>
      <c r="D22" s="54"/>
      <c r="E22" s="48"/>
      <c r="F22" s="48"/>
      <c r="G22" s="49"/>
      <c r="H22" s="49"/>
      <c r="I22" s="60"/>
      <c r="J22" s="51"/>
      <c r="K22" s="60"/>
      <c r="L22" s="51"/>
      <c r="M22" s="60"/>
      <c r="N22" s="51"/>
      <c r="O22" s="60"/>
      <c r="P22" s="51"/>
      <c r="Q22" s="60"/>
      <c r="R22" s="51"/>
      <c r="S22" s="60"/>
      <c r="T22" s="61"/>
      <c r="U22" s="51"/>
      <c r="V22" s="52"/>
    </row>
    <row r="23" spans="2:22" ht="14.5" x14ac:dyDescent="0.35">
      <c r="B23" s="21">
        <v>422</v>
      </c>
      <c r="C23" s="16" t="s">
        <v>117</v>
      </c>
      <c r="D23" s="17">
        <v>3</v>
      </c>
      <c r="E23" s="15">
        <v>11.25</v>
      </c>
      <c r="F23" s="48">
        <v>60</v>
      </c>
      <c r="G23" s="49">
        <v>2.2400000000000002</v>
      </c>
      <c r="H23" s="55">
        <f>SUM('Albie''s '!I28*'Albie''s '!O28)</f>
        <v>0</v>
      </c>
      <c r="I23" s="60"/>
      <c r="J23" s="51"/>
      <c r="K23" s="60"/>
      <c r="L23" s="51"/>
      <c r="M23" s="60"/>
      <c r="N23" s="51"/>
      <c r="O23" s="60"/>
      <c r="P23" s="51"/>
      <c r="Q23" s="60"/>
      <c r="R23" s="51"/>
      <c r="S23" s="60"/>
      <c r="T23" s="61"/>
      <c r="U23" s="51">
        <f>SUM(I23:T23)</f>
        <v>0</v>
      </c>
      <c r="V23" s="59">
        <f>SUM(U23-H23)</f>
        <v>0</v>
      </c>
    </row>
    <row r="24" spans="2:22" x14ac:dyDescent="0.3">
      <c r="B24" s="53"/>
      <c r="C24" s="16"/>
      <c r="D24" s="54"/>
      <c r="E24" s="48"/>
      <c r="F24" s="48"/>
      <c r="G24" s="49"/>
      <c r="H24" s="49"/>
      <c r="I24" s="60"/>
      <c r="J24" s="51"/>
      <c r="K24" s="60"/>
      <c r="L24" s="51"/>
      <c r="M24" s="60"/>
      <c r="N24" s="51"/>
      <c r="O24" s="60"/>
      <c r="P24" s="51"/>
      <c r="Q24" s="60"/>
      <c r="R24" s="51"/>
      <c r="S24" s="60"/>
      <c r="T24" s="61"/>
      <c r="U24" s="51"/>
      <c r="V24" s="52"/>
    </row>
    <row r="25" spans="2:22" ht="14.5" x14ac:dyDescent="0.35">
      <c r="B25" s="21">
        <v>813</v>
      </c>
      <c r="C25" s="16" t="s">
        <v>31</v>
      </c>
      <c r="D25" s="17">
        <v>5</v>
      </c>
      <c r="E25" s="15">
        <v>15</v>
      </c>
      <c r="F25" s="15">
        <v>48</v>
      </c>
      <c r="G25" s="19">
        <v>2.42</v>
      </c>
      <c r="H25" s="55">
        <f>SUM('Albie''s '!I31*'Albie''s '!O31)</f>
        <v>0</v>
      </c>
      <c r="I25" s="56"/>
      <c r="J25" s="57"/>
      <c r="K25" s="56"/>
      <c r="L25" s="57"/>
      <c r="M25" s="56"/>
      <c r="N25" s="57"/>
      <c r="O25" s="56"/>
      <c r="P25" s="57"/>
      <c r="Q25" s="56"/>
      <c r="R25" s="57"/>
      <c r="S25" s="56"/>
      <c r="T25" s="58"/>
      <c r="U25" s="51">
        <f>SUM(I25:T25)</f>
        <v>0</v>
      </c>
      <c r="V25" s="59">
        <f>SUM(U25-H25)</f>
        <v>0</v>
      </c>
    </row>
    <row r="26" spans="2:22" ht="14.5" x14ac:dyDescent="0.35">
      <c r="B26" s="15"/>
      <c r="C26" s="16"/>
      <c r="D26" s="17"/>
      <c r="E26" s="15"/>
      <c r="F26" s="15"/>
      <c r="G26" s="19"/>
      <c r="H26" s="50"/>
      <c r="I26" s="60"/>
      <c r="J26" s="51"/>
      <c r="K26" s="60"/>
      <c r="L26" s="51"/>
      <c r="M26" s="60"/>
      <c r="N26" s="51"/>
      <c r="O26" s="60"/>
      <c r="P26" s="51"/>
      <c r="Q26" s="60"/>
      <c r="R26" s="51"/>
      <c r="S26" s="60"/>
      <c r="T26" s="61"/>
      <c r="U26" s="51"/>
      <c r="V26" s="52"/>
    </row>
    <row r="27" spans="2:22" ht="14.5" x14ac:dyDescent="0.35">
      <c r="B27" s="21">
        <v>814</v>
      </c>
      <c r="C27" s="33" t="s">
        <v>33</v>
      </c>
      <c r="D27" s="17">
        <v>5</v>
      </c>
      <c r="E27" s="15">
        <v>15</v>
      </c>
      <c r="F27" s="15">
        <v>48</v>
      </c>
      <c r="G27" s="19">
        <v>2.42</v>
      </c>
      <c r="H27" s="55">
        <f>SUM('Albie''s '!I33*'Albie''s '!O33)</f>
        <v>0</v>
      </c>
      <c r="I27" s="56"/>
      <c r="J27" s="57"/>
      <c r="K27" s="56"/>
      <c r="L27" s="57"/>
      <c r="M27" s="56"/>
      <c r="N27" s="57"/>
      <c r="O27" s="56"/>
      <c r="P27" s="57"/>
      <c r="Q27" s="56"/>
      <c r="R27" s="57"/>
      <c r="S27" s="56"/>
      <c r="T27" s="58"/>
      <c r="U27" s="51">
        <f>SUM(I27:T27)</f>
        <v>0</v>
      </c>
      <c r="V27" s="59">
        <f>SUM(U27-H27)</f>
        <v>0</v>
      </c>
    </row>
    <row r="28" spans="2:22" ht="14.5" x14ac:dyDescent="0.35">
      <c r="B28" s="15"/>
      <c r="C28" s="16"/>
      <c r="D28" s="17"/>
      <c r="E28" s="15"/>
      <c r="F28" s="15"/>
      <c r="G28" s="19"/>
      <c r="H28" s="55"/>
      <c r="I28" s="60"/>
      <c r="J28" s="51"/>
      <c r="K28" s="60"/>
      <c r="L28" s="51"/>
      <c r="M28" s="60"/>
      <c r="N28" s="51"/>
      <c r="O28" s="60"/>
      <c r="P28" s="51"/>
      <c r="Q28" s="60"/>
      <c r="R28" s="51"/>
      <c r="S28" s="60"/>
      <c r="T28" s="61"/>
      <c r="U28" s="51"/>
      <c r="V28" s="52"/>
    </row>
    <row r="29" spans="2:22" ht="14.5" x14ac:dyDescent="0.35">
      <c r="B29" s="21">
        <v>815</v>
      </c>
      <c r="C29" s="16" t="s">
        <v>34</v>
      </c>
      <c r="D29" s="17">
        <v>5</v>
      </c>
      <c r="E29" s="15">
        <v>15</v>
      </c>
      <c r="F29" s="15">
        <v>48</v>
      </c>
      <c r="G29" s="19">
        <v>1.41</v>
      </c>
      <c r="H29" s="55">
        <f>SUM('Albie''s '!I35*'Albie''s '!O35)</f>
        <v>0</v>
      </c>
      <c r="I29" s="56"/>
      <c r="J29" s="57"/>
      <c r="K29" s="56"/>
      <c r="L29" s="57"/>
      <c r="M29" s="56"/>
      <c r="N29" s="57"/>
      <c r="O29" s="56"/>
      <c r="P29" s="57"/>
      <c r="Q29" s="56"/>
      <c r="R29" s="57"/>
      <c r="S29" s="56"/>
      <c r="T29" s="57"/>
      <c r="U29" s="51">
        <f>SUM(I29:T29)</f>
        <v>0</v>
      </c>
      <c r="V29" s="59">
        <f>SUM(U29-H29)</f>
        <v>0</v>
      </c>
    </row>
    <row r="30" spans="2:22" ht="14.5" x14ac:dyDescent="0.35">
      <c r="B30" s="15"/>
      <c r="C30" s="16"/>
      <c r="D30" s="17"/>
      <c r="E30" s="15"/>
      <c r="F30" s="15"/>
      <c r="G30" s="19"/>
      <c r="H30" s="55"/>
      <c r="I30" s="60"/>
      <c r="J30" s="51"/>
      <c r="K30" s="60"/>
      <c r="L30" s="51"/>
      <c r="M30" s="60"/>
      <c r="N30" s="51"/>
      <c r="O30" s="60"/>
      <c r="P30" s="51"/>
      <c r="Q30" s="60"/>
      <c r="R30" s="51"/>
      <c r="S30" s="60"/>
      <c r="T30" s="61"/>
      <c r="U30" s="51"/>
      <c r="V30" s="52"/>
    </row>
    <row r="31" spans="2:22" ht="14.5" x14ac:dyDescent="0.35">
      <c r="B31" s="21">
        <v>816</v>
      </c>
      <c r="C31" s="16" t="s">
        <v>32</v>
      </c>
      <c r="D31" s="17">
        <v>5</v>
      </c>
      <c r="E31" s="15">
        <v>15</v>
      </c>
      <c r="F31" s="15">
        <v>48</v>
      </c>
      <c r="G31" s="19">
        <v>4.8499999999999996</v>
      </c>
      <c r="H31" s="55">
        <f>SUM('Albie''s '!I37*'Albie''s '!O37)</f>
        <v>0</v>
      </c>
      <c r="I31" s="56"/>
      <c r="J31" s="57"/>
      <c r="K31" s="56"/>
      <c r="L31" s="57"/>
      <c r="M31" s="56"/>
      <c r="N31" s="57"/>
      <c r="O31" s="56"/>
      <c r="P31" s="57"/>
      <c r="Q31" s="56"/>
      <c r="R31" s="57"/>
      <c r="S31" s="56"/>
      <c r="T31" s="58"/>
      <c r="U31" s="51">
        <f>SUM(I31:T31)</f>
        <v>0</v>
      </c>
      <c r="V31" s="59">
        <f>SUM(U31-H31)</f>
        <v>0</v>
      </c>
    </row>
    <row r="32" spans="2:22" ht="14.5" x14ac:dyDescent="0.35">
      <c r="B32" s="21"/>
      <c r="C32" s="16"/>
      <c r="D32" s="17"/>
      <c r="E32" s="15"/>
      <c r="F32" s="15"/>
      <c r="G32" s="19"/>
      <c r="H32" s="55"/>
      <c r="I32" s="60"/>
      <c r="J32" s="51"/>
      <c r="K32" s="60"/>
      <c r="L32" s="51"/>
      <c r="M32" s="60"/>
      <c r="N32" s="51"/>
      <c r="O32" s="60"/>
      <c r="P32" s="51"/>
      <c r="Q32" s="60"/>
      <c r="R32" s="51"/>
      <c r="S32" s="60"/>
      <c r="T32" s="61"/>
      <c r="U32" s="51"/>
      <c r="V32" s="52"/>
    </row>
    <row r="33" spans="2:22" ht="14.5" x14ac:dyDescent="0.35">
      <c r="B33" s="36">
        <v>823</v>
      </c>
      <c r="C33" s="16" t="s">
        <v>35</v>
      </c>
      <c r="D33" s="17">
        <v>5</v>
      </c>
      <c r="E33" s="15">
        <v>15</v>
      </c>
      <c r="F33" s="15">
        <v>48</v>
      </c>
      <c r="G33" s="19">
        <v>1.41</v>
      </c>
      <c r="H33" s="55">
        <f>SUM('Albie''s '!I39*'Albie''s '!O39)</f>
        <v>0</v>
      </c>
      <c r="I33" s="56"/>
      <c r="J33" s="57"/>
      <c r="K33" s="56"/>
      <c r="L33" s="57"/>
      <c r="M33" s="56"/>
      <c r="N33" s="57"/>
      <c r="O33" s="56"/>
      <c r="P33" s="57"/>
      <c r="Q33" s="56"/>
      <c r="R33" s="57"/>
      <c r="S33" s="56"/>
      <c r="T33" s="58"/>
      <c r="U33" s="51">
        <f>SUM(I33:T33)</f>
        <v>0</v>
      </c>
      <c r="V33" s="59">
        <f>SUM(U33-H33)</f>
        <v>0</v>
      </c>
    </row>
    <row r="34" spans="2:22" ht="14.5" x14ac:dyDescent="0.35">
      <c r="B34" s="15"/>
      <c r="C34" s="16"/>
      <c r="D34" s="17"/>
      <c r="E34" s="15"/>
      <c r="F34" s="15"/>
      <c r="G34" s="19"/>
      <c r="H34" s="55"/>
      <c r="I34" s="60"/>
      <c r="J34" s="51"/>
      <c r="K34" s="60"/>
      <c r="L34" s="51"/>
      <c r="M34" s="60"/>
      <c r="N34" s="51"/>
      <c r="O34" s="60"/>
      <c r="P34" s="51"/>
      <c r="Q34" s="60"/>
      <c r="R34" s="51"/>
      <c r="S34" s="60"/>
      <c r="T34" s="61"/>
      <c r="U34" s="51"/>
      <c r="V34" s="52"/>
    </row>
    <row r="35" spans="2:22" ht="14.5" x14ac:dyDescent="0.35">
      <c r="B35" s="21">
        <v>825</v>
      </c>
      <c r="C35" s="16" t="s">
        <v>36</v>
      </c>
      <c r="D35" s="17">
        <v>5</v>
      </c>
      <c r="E35" s="15">
        <v>15</v>
      </c>
      <c r="F35" s="15">
        <v>48</v>
      </c>
      <c r="G35" s="19">
        <v>2.42</v>
      </c>
      <c r="H35" s="55">
        <f>SUM('Albie''s '!I41*'Albie''s '!O41)</f>
        <v>0</v>
      </c>
      <c r="I35" s="56"/>
      <c r="J35" s="57"/>
      <c r="K35" s="56"/>
      <c r="L35" s="57"/>
      <c r="M35" s="56"/>
      <c r="N35" s="57"/>
      <c r="O35" s="56"/>
      <c r="P35" s="57"/>
      <c r="Q35" s="56"/>
      <c r="R35" s="57"/>
      <c r="S35" s="56"/>
      <c r="T35" s="58"/>
      <c r="U35" s="51">
        <f>SUM(I35:T35)</f>
        <v>0</v>
      </c>
      <c r="V35" s="59">
        <f>SUM(U35-H35)</f>
        <v>0</v>
      </c>
    </row>
    <row r="36" spans="2:22" ht="14.5" x14ac:dyDescent="0.35">
      <c r="B36" s="15"/>
      <c r="C36" s="16"/>
      <c r="D36" s="17"/>
      <c r="E36" s="15"/>
      <c r="F36" s="15"/>
      <c r="G36" s="19"/>
      <c r="H36" s="55"/>
      <c r="I36" s="60"/>
      <c r="J36" s="51"/>
      <c r="K36" s="60"/>
      <c r="L36" s="51"/>
      <c r="M36" s="60"/>
      <c r="N36" s="51"/>
      <c r="O36" s="60"/>
      <c r="P36" s="51"/>
      <c r="Q36" s="60"/>
      <c r="R36" s="51"/>
      <c r="S36" s="60"/>
      <c r="T36" s="61"/>
      <c r="U36" s="51"/>
      <c r="V36" s="52"/>
    </row>
    <row r="37" spans="2:22" ht="14.5" x14ac:dyDescent="0.35">
      <c r="B37" s="21">
        <v>826</v>
      </c>
      <c r="C37" s="16" t="s">
        <v>37</v>
      </c>
      <c r="D37" s="17">
        <v>5</v>
      </c>
      <c r="E37" s="15">
        <v>15</v>
      </c>
      <c r="F37" s="15">
        <v>48</v>
      </c>
      <c r="G37" s="19">
        <v>1.41</v>
      </c>
      <c r="H37" s="55">
        <f>SUM('Albie''s '!I43*'Albie''s '!O43)</f>
        <v>0</v>
      </c>
      <c r="I37" s="56"/>
      <c r="J37" s="57"/>
      <c r="K37" s="56"/>
      <c r="L37" s="57"/>
      <c r="M37" s="56"/>
      <c r="N37" s="57"/>
      <c r="O37" s="56"/>
      <c r="P37" s="57"/>
      <c r="Q37" s="56"/>
      <c r="R37" s="57"/>
      <c r="S37" s="56"/>
      <c r="T37" s="58"/>
      <c r="U37" s="51">
        <f>SUM(I37:T37)</f>
        <v>0</v>
      </c>
      <c r="V37" s="59">
        <f>SUM(U37-H37)</f>
        <v>0</v>
      </c>
    </row>
    <row r="38" spans="2:22" ht="14.5" x14ac:dyDescent="0.35">
      <c r="B38" s="21"/>
      <c r="C38" s="16"/>
      <c r="D38" s="17"/>
      <c r="E38" s="15"/>
      <c r="F38" s="15"/>
      <c r="G38" s="19"/>
      <c r="H38" s="55"/>
      <c r="I38" s="60"/>
      <c r="J38" s="51"/>
      <c r="K38" s="60"/>
      <c r="L38" s="51"/>
      <c r="M38" s="60"/>
      <c r="N38" s="51"/>
      <c r="O38" s="60"/>
      <c r="P38" s="51"/>
      <c r="Q38" s="60"/>
      <c r="R38" s="51"/>
      <c r="S38" s="60"/>
      <c r="T38" s="61"/>
      <c r="U38" s="51"/>
      <c r="V38" s="52"/>
    </row>
    <row r="39" spans="2:22" ht="14.5" x14ac:dyDescent="0.35">
      <c r="B39" s="21">
        <v>827</v>
      </c>
      <c r="C39" s="16" t="s">
        <v>38</v>
      </c>
      <c r="D39" s="17">
        <v>5</v>
      </c>
      <c r="E39" s="15">
        <v>15</v>
      </c>
      <c r="F39" s="15">
        <v>48</v>
      </c>
      <c r="G39" s="19">
        <v>4.8499999999999996</v>
      </c>
      <c r="H39" s="55">
        <f>SUM('Albie''s '!I45*'Albie''s '!O45)</f>
        <v>0</v>
      </c>
      <c r="I39" s="56"/>
      <c r="J39" s="57"/>
      <c r="K39" s="56"/>
      <c r="L39" s="57"/>
      <c r="M39" s="56"/>
      <c r="N39" s="57"/>
      <c r="O39" s="56"/>
      <c r="P39" s="57"/>
      <c r="Q39" s="56"/>
      <c r="R39" s="57"/>
      <c r="S39" s="56"/>
      <c r="T39" s="58"/>
      <c r="U39" s="51">
        <f>SUM(I39:T39)</f>
        <v>0</v>
      </c>
      <c r="V39" s="59">
        <f>SUM(U39-H39)</f>
        <v>0</v>
      </c>
    </row>
    <row r="40" spans="2:22" ht="14.5" x14ac:dyDescent="0.35">
      <c r="B40" s="21"/>
      <c r="C40" s="16"/>
      <c r="D40" s="17"/>
      <c r="E40" s="15"/>
      <c r="F40" s="15"/>
      <c r="G40" s="19"/>
      <c r="H40" s="55"/>
      <c r="I40" s="60"/>
      <c r="J40" s="51"/>
      <c r="K40" s="60"/>
      <c r="L40" s="51"/>
      <c r="M40" s="60"/>
      <c r="N40" s="51"/>
      <c r="O40" s="60"/>
      <c r="P40" s="51"/>
      <c r="Q40" s="60"/>
      <c r="R40" s="51"/>
      <c r="S40" s="60"/>
      <c r="T40" s="61"/>
      <c r="U40" s="51"/>
      <c r="V40" s="52"/>
    </row>
    <row r="41" spans="2:22" ht="14.5" x14ac:dyDescent="0.35">
      <c r="B41" s="36">
        <v>828</v>
      </c>
      <c r="C41" s="16" t="s">
        <v>39</v>
      </c>
      <c r="D41" s="17">
        <v>5</v>
      </c>
      <c r="E41" s="15">
        <v>15</v>
      </c>
      <c r="F41" s="15">
        <v>48</v>
      </c>
      <c r="G41" s="19">
        <v>1.41</v>
      </c>
      <c r="H41" s="55">
        <f>SUM('Albie''s '!I47*'Albie''s '!O47)</f>
        <v>0</v>
      </c>
      <c r="I41" s="56"/>
      <c r="J41" s="57"/>
      <c r="K41" s="56"/>
      <c r="L41" s="57"/>
      <c r="M41" s="56"/>
      <c r="N41" s="57"/>
      <c r="O41" s="56"/>
      <c r="P41" s="57"/>
      <c r="Q41" s="56"/>
      <c r="R41" s="57"/>
      <c r="S41" s="56"/>
      <c r="T41" s="58"/>
      <c r="U41" s="51">
        <f>SUM(I41:T41)</f>
        <v>0</v>
      </c>
      <c r="V41" s="59">
        <f>SUM(U41-H41)</f>
        <v>0</v>
      </c>
    </row>
    <row r="42" spans="2:22" ht="14.5" x14ac:dyDescent="0.35">
      <c r="B42" s="21"/>
      <c r="C42" s="16"/>
      <c r="D42" s="17"/>
      <c r="E42" s="15"/>
      <c r="F42" s="15"/>
      <c r="G42" s="19"/>
      <c r="H42" s="55"/>
      <c r="I42" s="60"/>
      <c r="J42" s="51"/>
      <c r="K42" s="60"/>
      <c r="L42" s="51"/>
      <c r="M42" s="60"/>
      <c r="N42" s="51"/>
      <c r="O42" s="60"/>
      <c r="P42" s="51"/>
      <c r="Q42" s="60"/>
      <c r="R42" s="51"/>
      <c r="S42" s="60"/>
      <c r="T42" s="61"/>
      <c r="U42" s="51"/>
      <c r="V42" s="52"/>
    </row>
    <row r="43" spans="2:22" ht="14.5" x14ac:dyDescent="0.35">
      <c r="B43" s="36">
        <v>829</v>
      </c>
      <c r="C43" s="16" t="s">
        <v>40</v>
      </c>
      <c r="D43" s="17">
        <v>5</v>
      </c>
      <c r="E43" s="15">
        <v>15</v>
      </c>
      <c r="F43" s="15">
        <v>48</v>
      </c>
      <c r="G43" s="19">
        <v>2.42</v>
      </c>
      <c r="H43" s="55">
        <f>SUM('Albie''s '!I49*'Albie''s '!O49)</f>
        <v>0</v>
      </c>
      <c r="I43" s="56"/>
      <c r="J43" s="57"/>
      <c r="K43" s="56"/>
      <c r="L43" s="57"/>
      <c r="M43" s="56"/>
      <c r="N43" s="57"/>
      <c r="O43" s="56"/>
      <c r="P43" s="57"/>
      <c r="Q43" s="56"/>
      <c r="R43" s="57"/>
      <c r="S43" s="56"/>
      <c r="T43" s="58"/>
      <c r="U43" s="51">
        <f>SUM(I43:T43)</f>
        <v>0</v>
      </c>
      <c r="V43" s="59">
        <f>SUM(U43-H43)</f>
        <v>0</v>
      </c>
    </row>
    <row r="44" spans="2:22" ht="14.5" x14ac:dyDescent="0.35">
      <c r="B44" s="21"/>
      <c r="C44" s="16"/>
      <c r="D44" s="17"/>
      <c r="E44" s="15"/>
      <c r="F44" s="15"/>
      <c r="G44" s="19"/>
      <c r="H44" s="55"/>
      <c r="I44" s="60"/>
      <c r="J44" s="51"/>
      <c r="K44" s="60"/>
      <c r="L44" s="51"/>
      <c r="M44" s="60"/>
      <c r="N44" s="51"/>
      <c r="O44" s="60"/>
      <c r="P44" s="51"/>
      <c r="Q44" s="60"/>
      <c r="R44" s="51"/>
      <c r="S44" s="60"/>
      <c r="T44" s="61"/>
      <c r="U44" s="51"/>
      <c r="V44" s="52"/>
    </row>
    <row r="45" spans="2:22" ht="14.5" x14ac:dyDescent="0.35">
      <c r="B45" s="36">
        <v>830</v>
      </c>
      <c r="C45" s="16" t="s">
        <v>41</v>
      </c>
      <c r="D45" s="17">
        <v>5</v>
      </c>
      <c r="E45" s="15">
        <v>15</v>
      </c>
      <c r="F45" s="15">
        <v>48</v>
      </c>
      <c r="G45" s="19">
        <v>3.61</v>
      </c>
      <c r="H45" s="55">
        <f>SUM('Albie''s '!I51*'Albie''s '!O51)</f>
        <v>0</v>
      </c>
      <c r="I45" s="56"/>
      <c r="J45" s="57"/>
      <c r="K45" s="56"/>
      <c r="L45" s="57"/>
      <c r="M45" s="56"/>
      <c r="N45" s="57"/>
      <c r="O45" s="56"/>
      <c r="P45" s="57"/>
      <c r="Q45" s="56"/>
      <c r="R45" s="57"/>
      <c r="S45" s="56"/>
      <c r="T45" s="58"/>
      <c r="U45" s="51">
        <f>SUM(I45:T45)</f>
        <v>0</v>
      </c>
      <c r="V45" s="59">
        <f>SUM(U45-H45)</f>
        <v>0</v>
      </c>
    </row>
    <row r="46" spans="2:22" ht="14.5" x14ac:dyDescent="0.35">
      <c r="B46" s="36"/>
      <c r="C46" s="16"/>
      <c r="D46" s="17"/>
      <c r="E46" s="15"/>
      <c r="F46" s="15"/>
      <c r="G46" s="19"/>
      <c r="H46" s="55"/>
      <c r="I46" s="60"/>
      <c r="J46" s="51"/>
      <c r="K46" s="60"/>
      <c r="L46" s="51"/>
      <c r="M46" s="60"/>
      <c r="N46" s="51"/>
      <c r="O46" s="60"/>
      <c r="P46" s="51"/>
      <c r="Q46" s="60"/>
      <c r="R46" s="51"/>
      <c r="S46" s="60"/>
      <c r="T46" s="61"/>
      <c r="U46" s="51"/>
      <c r="V46" s="52"/>
    </row>
    <row r="47" spans="2:22" ht="14.5" x14ac:dyDescent="0.35">
      <c r="B47" s="36">
        <v>831</v>
      </c>
      <c r="C47" s="16" t="s">
        <v>77</v>
      </c>
      <c r="D47" s="17" t="s">
        <v>78</v>
      </c>
      <c r="E47" s="15">
        <v>15</v>
      </c>
      <c r="F47" s="15">
        <v>48</v>
      </c>
      <c r="G47" s="19">
        <v>1.83</v>
      </c>
      <c r="H47" s="55">
        <f>SUM('Albie''s '!I53*'Albie''s '!O53)</f>
        <v>0</v>
      </c>
      <c r="I47" s="56"/>
      <c r="J47" s="57"/>
      <c r="K47" s="56"/>
      <c r="L47" s="57"/>
      <c r="M47" s="56"/>
      <c r="N47" s="57"/>
      <c r="O47" s="56"/>
      <c r="P47" s="57"/>
      <c r="Q47" s="56"/>
      <c r="R47" s="57"/>
      <c r="S47" s="56"/>
      <c r="T47" s="58"/>
      <c r="U47" s="51">
        <f>SUM(I47:T47)</f>
        <v>0</v>
      </c>
      <c r="V47" s="59">
        <f>SUM(U47-H47)</f>
        <v>0</v>
      </c>
    </row>
    <row r="48" spans="2:22" ht="14.5" x14ac:dyDescent="0.35">
      <c r="B48" s="36"/>
      <c r="C48" s="16"/>
      <c r="D48" s="17"/>
      <c r="E48" s="15"/>
      <c r="F48" s="15"/>
      <c r="G48" s="19"/>
      <c r="H48" s="55"/>
      <c r="I48" s="60"/>
      <c r="J48" s="51"/>
      <c r="K48" s="60"/>
      <c r="L48" s="51"/>
      <c r="M48" s="60"/>
      <c r="N48" s="51"/>
      <c r="O48" s="60"/>
      <c r="P48" s="51"/>
      <c r="Q48" s="60"/>
      <c r="R48" s="51"/>
      <c r="S48" s="60"/>
      <c r="T48" s="61"/>
      <c r="U48" s="51"/>
      <c r="V48" s="52"/>
    </row>
    <row r="49" spans="2:22" ht="14.5" x14ac:dyDescent="0.35">
      <c r="B49" s="36">
        <v>832</v>
      </c>
      <c r="C49" s="16" t="s">
        <v>83</v>
      </c>
      <c r="D49" s="17" t="s">
        <v>78</v>
      </c>
      <c r="E49" s="15">
        <v>15</v>
      </c>
      <c r="F49" s="15">
        <v>48</v>
      </c>
      <c r="G49" s="19">
        <v>3.65</v>
      </c>
      <c r="H49" s="55">
        <f>SUM('Albie''s '!I55*'Albie''s '!O55)</f>
        <v>0</v>
      </c>
      <c r="I49" s="56"/>
      <c r="J49" s="57"/>
      <c r="K49" s="56"/>
      <c r="L49" s="57"/>
      <c r="M49" s="56"/>
      <c r="N49" s="57"/>
      <c r="O49" s="56"/>
      <c r="P49" s="57"/>
      <c r="Q49" s="56"/>
      <c r="R49" s="57"/>
      <c r="S49" s="56"/>
      <c r="T49" s="58"/>
      <c r="U49" s="51">
        <f>SUM(I49:T49)</f>
        <v>0</v>
      </c>
      <c r="V49" s="59">
        <f>SUM(U49-H49)</f>
        <v>0</v>
      </c>
    </row>
    <row r="50" spans="2:22" ht="14.5" x14ac:dyDescent="0.35">
      <c r="B50" s="36"/>
      <c r="C50" s="16"/>
      <c r="D50" s="17"/>
      <c r="E50" s="15"/>
      <c r="F50" s="15"/>
      <c r="G50" s="19"/>
      <c r="H50" s="55"/>
      <c r="I50" s="60"/>
      <c r="J50" s="51"/>
      <c r="K50" s="60"/>
      <c r="L50" s="51"/>
      <c r="M50" s="60"/>
      <c r="N50" s="51"/>
      <c r="O50" s="60"/>
      <c r="P50" s="51"/>
      <c r="Q50" s="60"/>
      <c r="R50" s="51"/>
      <c r="S50" s="60"/>
      <c r="T50" s="61"/>
      <c r="U50" s="51"/>
      <c r="V50" s="52"/>
    </row>
    <row r="51" spans="2:22" ht="14.5" x14ac:dyDescent="0.35">
      <c r="B51" s="36">
        <v>836</v>
      </c>
      <c r="C51" s="16" t="s">
        <v>81</v>
      </c>
      <c r="D51" s="17" t="s">
        <v>80</v>
      </c>
      <c r="E51" s="15">
        <v>11.25</v>
      </c>
      <c r="F51" s="15">
        <v>60</v>
      </c>
      <c r="G51" s="19">
        <v>1.9</v>
      </c>
      <c r="H51" s="55">
        <f>SUM('Albie''s '!I57*'Albie''s '!O57)</f>
        <v>0</v>
      </c>
      <c r="I51" s="56"/>
      <c r="J51" s="57"/>
      <c r="K51" s="56"/>
      <c r="L51" s="57"/>
      <c r="M51" s="56"/>
      <c r="N51" s="57"/>
      <c r="O51" s="56"/>
      <c r="P51" s="57"/>
      <c r="Q51" s="56"/>
      <c r="R51" s="57"/>
      <c r="S51" s="56"/>
      <c r="T51" s="58"/>
      <c r="U51" s="51">
        <f>SUM(I51:T51)</f>
        <v>0</v>
      </c>
      <c r="V51" s="59">
        <f>SUM(U51-H51)</f>
        <v>0</v>
      </c>
    </row>
    <row r="52" spans="2:22" ht="14.5" x14ac:dyDescent="0.35">
      <c r="B52" s="36"/>
      <c r="C52" s="16"/>
      <c r="D52" s="17"/>
      <c r="E52" s="15"/>
      <c r="F52" s="15"/>
      <c r="G52" s="19"/>
      <c r="H52" s="55"/>
      <c r="I52" s="60"/>
      <c r="J52" s="51"/>
      <c r="K52" s="60"/>
      <c r="L52" s="51"/>
      <c r="M52" s="60"/>
      <c r="N52" s="51"/>
      <c r="O52" s="60"/>
      <c r="P52" s="51"/>
      <c r="Q52" s="60"/>
      <c r="R52" s="51"/>
      <c r="S52" s="60"/>
      <c r="T52" s="61"/>
      <c r="U52" s="51"/>
      <c r="V52" s="52"/>
    </row>
    <row r="53" spans="2:22" ht="14.5" x14ac:dyDescent="0.35">
      <c r="B53" s="36">
        <v>837</v>
      </c>
      <c r="C53" s="16" t="s">
        <v>82</v>
      </c>
      <c r="D53" s="17" t="s">
        <v>80</v>
      </c>
      <c r="E53" s="15">
        <v>11.25</v>
      </c>
      <c r="F53" s="15">
        <v>60</v>
      </c>
      <c r="G53" s="19">
        <v>1.9</v>
      </c>
      <c r="H53" s="55">
        <f>SUM('Albie''s '!I59*'Albie''s '!O59)</f>
        <v>0</v>
      </c>
      <c r="I53" s="56"/>
      <c r="J53" s="57"/>
      <c r="K53" s="56"/>
      <c r="L53" s="57"/>
      <c r="M53" s="56"/>
      <c r="N53" s="57"/>
      <c r="O53" s="56"/>
      <c r="P53" s="57"/>
      <c r="Q53" s="56"/>
      <c r="R53" s="57"/>
      <c r="S53" s="56"/>
      <c r="T53" s="58"/>
      <c r="U53" s="51">
        <f>SUM(I53:T53)</f>
        <v>0</v>
      </c>
      <c r="V53" s="59">
        <f>SUM(U53-H53)</f>
        <v>0</v>
      </c>
    </row>
    <row r="54" spans="2:22" ht="14.5" x14ac:dyDescent="0.35">
      <c r="B54" s="21"/>
      <c r="C54" s="16"/>
      <c r="D54" s="17"/>
      <c r="E54" s="15"/>
      <c r="F54" s="15"/>
      <c r="G54" s="19"/>
      <c r="H54" s="55"/>
      <c r="I54" s="60"/>
      <c r="J54" s="51"/>
      <c r="K54" s="60"/>
      <c r="L54" s="51"/>
      <c r="M54" s="60"/>
      <c r="N54" s="51"/>
      <c r="O54" s="60"/>
      <c r="P54" s="51"/>
      <c r="Q54" s="60"/>
      <c r="R54" s="51"/>
      <c r="S54" s="60"/>
      <c r="T54" s="61"/>
      <c r="U54" s="51"/>
      <c r="V54" s="52"/>
    </row>
    <row r="55" spans="2:22" ht="14.5" x14ac:dyDescent="0.35">
      <c r="B55" s="36">
        <v>838</v>
      </c>
      <c r="C55" s="16" t="s">
        <v>96</v>
      </c>
      <c r="D55" s="17" t="s">
        <v>78</v>
      </c>
      <c r="E55" s="15">
        <v>15</v>
      </c>
      <c r="F55" s="15">
        <v>48</v>
      </c>
      <c r="G55" s="19">
        <v>2.19</v>
      </c>
      <c r="H55" s="55">
        <f>SUM('Albie''s '!I61*'Albie''s '!O61)</f>
        <v>0</v>
      </c>
      <c r="I55" s="56"/>
      <c r="J55" s="57"/>
      <c r="K55" s="56"/>
      <c r="L55" s="57"/>
      <c r="M55" s="56"/>
      <c r="N55" s="57"/>
      <c r="O55" s="56"/>
      <c r="P55" s="57"/>
      <c r="Q55" s="56"/>
      <c r="R55" s="57"/>
      <c r="S55" s="56"/>
      <c r="T55" s="58"/>
      <c r="U55" s="51">
        <f>SUM(I55:T55)</f>
        <v>0</v>
      </c>
      <c r="V55" s="59">
        <f>SUM(U55-H55)</f>
        <v>0</v>
      </c>
    </row>
    <row r="56" spans="2:22" ht="14.5" x14ac:dyDescent="0.35">
      <c r="B56" s="21"/>
      <c r="C56" s="16"/>
      <c r="D56" s="17"/>
      <c r="E56" s="15"/>
      <c r="F56" s="15"/>
      <c r="G56" s="19"/>
      <c r="H56" s="55"/>
      <c r="I56" s="60"/>
      <c r="J56" s="51"/>
      <c r="K56" s="60"/>
      <c r="L56" s="51"/>
      <c r="M56" s="60"/>
      <c r="N56" s="51"/>
      <c r="O56" s="60"/>
      <c r="P56" s="51"/>
      <c r="Q56" s="60"/>
      <c r="R56" s="51"/>
      <c r="S56" s="60"/>
      <c r="T56" s="61"/>
      <c r="U56" s="51"/>
      <c r="V56" s="52"/>
    </row>
    <row r="57" spans="2:22" ht="14.5" x14ac:dyDescent="0.35">
      <c r="B57" s="21">
        <v>842</v>
      </c>
      <c r="C57" s="16" t="s">
        <v>42</v>
      </c>
      <c r="D57" s="17">
        <v>3</v>
      </c>
      <c r="E57" s="15">
        <v>11.25</v>
      </c>
      <c r="F57" s="15">
        <v>60</v>
      </c>
      <c r="G57" s="19">
        <v>1.82</v>
      </c>
      <c r="H57" s="55">
        <f>SUM('Albie''s '!I63*'Albie''s '!O63)</f>
        <v>0</v>
      </c>
      <c r="I57" s="56"/>
      <c r="J57" s="57"/>
      <c r="K57" s="56"/>
      <c r="L57" s="57"/>
      <c r="M57" s="56"/>
      <c r="N57" s="57"/>
      <c r="O57" s="56"/>
      <c r="P57" s="57"/>
      <c r="Q57" s="56"/>
      <c r="R57" s="57"/>
      <c r="S57" s="56"/>
      <c r="T57" s="58"/>
      <c r="U57" s="51">
        <f>SUM(I57:T57)</f>
        <v>0</v>
      </c>
      <c r="V57" s="59">
        <f>SUM(U57-H57)</f>
        <v>0</v>
      </c>
    </row>
    <row r="58" spans="2:22" ht="14.5" x14ac:dyDescent="0.35">
      <c r="B58" s="21"/>
      <c r="C58" s="16"/>
      <c r="D58" s="17"/>
      <c r="E58" s="15"/>
      <c r="F58" s="15"/>
      <c r="G58" s="19"/>
      <c r="H58" s="55"/>
      <c r="I58" s="60"/>
      <c r="J58" s="51"/>
      <c r="K58" s="60"/>
      <c r="L58" s="51"/>
      <c r="M58" s="60"/>
      <c r="N58" s="51"/>
      <c r="O58" s="60"/>
      <c r="P58" s="51"/>
      <c r="Q58" s="60"/>
      <c r="R58" s="51"/>
      <c r="S58" s="60"/>
      <c r="T58" s="61"/>
      <c r="U58" s="51"/>
      <c r="V58" s="52"/>
    </row>
    <row r="59" spans="2:22" ht="14.5" x14ac:dyDescent="0.35">
      <c r="B59" s="21">
        <v>843</v>
      </c>
      <c r="C59" s="16" t="s">
        <v>43</v>
      </c>
      <c r="D59" s="17">
        <v>3</v>
      </c>
      <c r="E59" s="15">
        <v>11.25</v>
      </c>
      <c r="F59" s="15">
        <v>60</v>
      </c>
      <c r="G59" s="19">
        <v>1.82</v>
      </c>
      <c r="H59" s="55">
        <f>SUM('Albie''s '!I65*'Albie''s '!O65)</f>
        <v>0</v>
      </c>
      <c r="I59" s="56"/>
      <c r="J59" s="57"/>
      <c r="K59" s="56"/>
      <c r="L59" s="57"/>
      <c r="M59" s="56"/>
      <c r="N59" s="57"/>
      <c r="O59" s="56"/>
      <c r="P59" s="57"/>
      <c r="Q59" s="56"/>
      <c r="R59" s="57"/>
      <c r="S59" s="56"/>
      <c r="T59" s="58"/>
      <c r="U59" s="51">
        <f>SUM(I59:T59)</f>
        <v>0</v>
      </c>
      <c r="V59" s="59">
        <f>SUM(U59-H59)</f>
        <v>0</v>
      </c>
    </row>
    <row r="60" spans="2:22" ht="14.5" x14ac:dyDescent="0.35">
      <c r="B60" s="21"/>
      <c r="C60" s="16"/>
      <c r="D60" s="17"/>
      <c r="E60" s="15"/>
      <c r="F60" s="15"/>
      <c r="G60" s="19"/>
      <c r="H60" s="55"/>
      <c r="I60" s="60"/>
      <c r="J60" s="51"/>
      <c r="K60" s="60"/>
      <c r="L60" s="51"/>
      <c r="M60" s="60"/>
      <c r="N60" s="51"/>
      <c r="O60" s="60"/>
      <c r="P60" s="51"/>
      <c r="Q60" s="60"/>
      <c r="R60" s="51"/>
      <c r="S60" s="60"/>
      <c r="T60" s="61"/>
      <c r="U60" s="51"/>
      <c r="V60" s="52"/>
    </row>
    <row r="61" spans="2:22" ht="14.5" x14ac:dyDescent="0.35">
      <c r="B61" s="36">
        <v>845</v>
      </c>
      <c r="C61" s="16" t="s">
        <v>35</v>
      </c>
      <c r="D61" s="17">
        <v>3</v>
      </c>
      <c r="E61" s="15">
        <v>11.25</v>
      </c>
      <c r="F61" s="15">
        <v>60</v>
      </c>
      <c r="G61" s="19">
        <v>1.3</v>
      </c>
      <c r="H61" s="55">
        <f>SUM('Albie''s '!I67*'Albie''s '!O67)</f>
        <v>0</v>
      </c>
      <c r="I61" s="56"/>
      <c r="J61" s="57"/>
      <c r="K61" s="56"/>
      <c r="L61" s="57"/>
      <c r="M61" s="56"/>
      <c r="N61" s="57"/>
      <c r="O61" s="56"/>
      <c r="P61" s="57"/>
      <c r="Q61" s="56"/>
      <c r="R61" s="57"/>
      <c r="S61" s="56"/>
      <c r="T61" s="58"/>
      <c r="U61" s="51">
        <f>SUM(I61:T61)</f>
        <v>0</v>
      </c>
      <c r="V61" s="59">
        <f>SUM(U61-H61)</f>
        <v>0</v>
      </c>
    </row>
    <row r="62" spans="2:22" ht="14.5" x14ac:dyDescent="0.35">
      <c r="B62" s="15"/>
      <c r="C62" s="16"/>
      <c r="D62" s="17"/>
      <c r="E62" s="15"/>
      <c r="F62" s="15"/>
      <c r="G62" s="19"/>
      <c r="H62" s="55"/>
      <c r="I62" s="60"/>
      <c r="J62" s="51"/>
      <c r="K62" s="60"/>
      <c r="L62" s="51"/>
      <c r="M62" s="60"/>
      <c r="N62" s="51"/>
      <c r="O62" s="60"/>
      <c r="P62" s="51"/>
      <c r="Q62" s="60"/>
      <c r="R62" s="51"/>
      <c r="S62" s="60"/>
      <c r="T62" s="61"/>
      <c r="U62" s="51"/>
      <c r="V62" s="52"/>
    </row>
    <row r="63" spans="2:22" ht="14.5" x14ac:dyDescent="0.35">
      <c r="B63" s="21">
        <v>846</v>
      </c>
      <c r="C63" s="16" t="s">
        <v>34</v>
      </c>
      <c r="D63" s="17">
        <v>3</v>
      </c>
      <c r="E63" s="15">
        <v>11.25</v>
      </c>
      <c r="F63" s="15">
        <v>60</v>
      </c>
      <c r="G63" s="19">
        <v>1.46</v>
      </c>
      <c r="H63" s="55">
        <f>SUM('Albie''s '!I69*'Albie''s '!O69)</f>
        <v>0</v>
      </c>
      <c r="I63" s="56"/>
      <c r="J63" s="57"/>
      <c r="K63" s="56"/>
      <c r="L63" s="57"/>
      <c r="M63" s="56"/>
      <c r="N63" s="57"/>
      <c r="O63" s="56"/>
      <c r="P63" s="57"/>
      <c r="Q63" s="56"/>
      <c r="R63" s="57"/>
      <c r="S63" s="56"/>
      <c r="T63" s="58"/>
      <c r="U63" s="51">
        <f>SUM(I63:T63)</f>
        <v>0</v>
      </c>
      <c r="V63" s="59">
        <f>SUM(U63-H63)</f>
        <v>0</v>
      </c>
    </row>
    <row r="64" spans="2:22" ht="14.5" x14ac:dyDescent="0.35">
      <c r="B64" s="21"/>
      <c r="C64" s="16"/>
      <c r="D64" s="17"/>
      <c r="E64" s="15"/>
      <c r="F64" s="15"/>
      <c r="G64" s="19"/>
      <c r="H64" s="55"/>
      <c r="I64" s="60"/>
      <c r="J64" s="51"/>
      <c r="K64" s="60"/>
      <c r="L64" s="51"/>
      <c r="M64" s="60"/>
      <c r="N64" s="51"/>
      <c r="O64" s="60"/>
      <c r="P64" s="51"/>
      <c r="Q64" s="60"/>
      <c r="R64" s="51"/>
      <c r="S64" s="60"/>
      <c r="T64" s="61"/>
      <c r="U64" s="51"/>
      <c r="V64" s="52"/>
    </row>
    <row r="65" spans="2:22" ht="14.5" x14ac:dyDescent="0.35">
      <c r="B65" s="21">
        <v>849</v>
      </c>
      <c r="C65" s="16" t="s">
        <v>93</v>
      </c>
      <c r="D65" s="17">
        <v>3</v>
      </c>
      <c r="E65" s="15">
        <v>11.25</v>
      </c>
      <c r="F65" s="15">
        <v>60</v>
      </c>
      <c r="G65" s="19">
        <v>1.9</v>
      </c>
      <c r="H65" s="55">
        <f>SUM('Albie''s '!I71*'Albie''s '!O71)</f>
        <v>0</v>
      </c>
      <c r="I65" s="56"/>
      <c r="J65" s="57"/>
      <c r="K65" s="56"/>
      <c r="L65" s="57"/>
      <c r="M65" s="56"/>
      <c r="N65" s="57"/>
      <c r="O65" s="56"/>
      <c r="P65" s="57"/>
      <c r="Q65" s="56"/>
      <c r="R65" s="57"/>
      <c r="S65" s="56"/>
      <c r="T65" s="58"/>
      <c r="U65" s="51">
        <f>SUM(I65:T65)</f>
        <v>0</v>
      </c>
      <c r="V65" s="59">
        <f>SUM(U65-H65)</f>
        <v>0</v>
      </c>
    </row>
    <row r="66" spans="2:22" ht="14.5" x14ac:dyDescent="0.35">
      <c r="B66" s="21"/>
      <c r="C66" s="16"/>
      <c r="D66" s="17"/>
      <c r="E66" s="15"/>
      <c r="F66" s="15"/>
      <c r="G66" s="19"/>
      <c r="H66" s="55"/>
      <c r="I66" s="60"/>
      <c r="J66" s="51"/>
      <c r="K66" s="60"/>
      <c r="L66" s="51"/>
      <c r="M66" s="60"/>
      <c r="N66" s="51"/>
      <c r="O66" s="60"/>
      <c r="P66" s="51"/>
      <c r="Q66" s="60"/>
      <c r="R66" s="51"/>
      <c r="S66" s="60"/>
      <c r="T66" s="61"/>
      <c r="U66" s="51"/>
      <c r="V66" s="52"/>
    </row>
    <row r="67" spans="2:22" ht="14.5" x14ac:dyDescent="0.35">
      <c r="B67" s="21">
        <v>852</v>
      </c>
      <c r="C67" s="16" t="s">
        <v>44</v>
      </c>
      <c r="D67" s="17">
        <v>3</v>
      </c>
      <c r="E67" s="15">
        <v>11.25</v>
      </c>
      <c r="F67" s="15">
        <v>60</v>
      </c>
      <c r="G67" s="19">
        <v>1.82</v>
      </c>
      <c r="H67" s="55">
        <f>SUM('Albie''s '!I71*'Albie''s '!O71)</f>
        <v>0</v>
      </c>
      <c r="I67" s="56"/>
      <c r="J67" s="57"/>
      <c r="K67" s="56"/>
      <c r="L67" s="57"/>
      <c r="M67" s="56"/>
      <c r="N67" s="57"/>
      <c r="O67" s="56"/>
      <c r="P67" s="57"/>
      <c r="Q67" s="56"/>
      <c r="R67" s="57"/>
      <c r="S67" s="56"/>
      <c r="T67" s="58"/>
      <c r="U67" s="51">
        <f>SUM(I67:T67)</f>
        <v>0</v>
      </c>
      <c r="V67" s="59">
        <f>SUM(U67-H67)</f>
        <v>0</v>
      </c>
    </row>
    <row r="68" spans="2:22" ht="14.5" x14ac:dyDescent="0.35">
      <c r="B68" s="21"/>
      <c r="C68" s="16"/>
      <c r="D68" s="17"/>
      <c r="E68" s="15"/>
      <c r="F68" s="15"/>
      <c r="G68" s="19"/>
      <c r="H68" s="55"/>
      <c r="I68" s="60"/>
      <c r="J68" s="51"/>
      <c r="K68" s="60"/>
      <c r="L68" s="51"/>
      <c r="M68" s="60"/>
      <c r="N68" s="51"/>
      <c r="O68" s="60"/>
      <c r="P68" s="51"/>
      <c r="Q68" s="60"/>
      <c r="R68" s="51"/>
      <c r="S68" s="60"/>
      <c r="T68" s="61"/>
      <c r="U68" s="51"/>
      <c r="V68" s="52"/>
    </row>
    <row r="69" spans="2:22" ht="14.5" x14ac:dyDescent="0.35">
      <c r="B69" s="21">
        <v>853</v>
      </c>
      <c r="C69" s="16" t="s">
        <v>45</v>
      </c>
      <c r="D69" s="17">
        <v>3</v>
      </c>
      <c r="E69" s="15">
        <v>11.25</v>
      </c>
      <c r="F69" s="15">
        <v>60</v>
      </c>
      <c r="G69" s="19">
        <v>1.82</v>
      </c>
      <c r="H69" s="55">
        <f>SUM('Albie''s '!I75*'Albie''s '!O75)</f>
        <v>0</v>
      </c>
      <c r="I69" s="56"/>
      <c r="J69" s="57"/>
      <c r="K69" s="56"/>
      <c r="L69" s="57"/>
      <c r="M69" s="56"/>
      <c r="N69" s="57"/>
      <c r="O69" s="56"/>
      <c r="P69" s="57"/>
      <c r="Q69" s="56"/>
      <c r="R69" s="57"/>
      <c r="S69" s="56"/>
      <c r="T69" s="58"/>
      <c r="U69" s="51">
        <f>SUM(I69:T69)</f>
        <v>0</v>
      </c>
      <c r="V69" s="59">
        <f>SUM(U69-H69)</f>
        <v>0</v>
      </c>
    </row>
    <row r="70" spans="2:22" ht="14.5" x14ac:dyDescent="0.35">
      <c r="B70" s="21"/>
      <c r="C70" s="16"/>
      <c r="D70" s="17"/>
      <c r="E70" s="15"/>
      <c r="F70" s="15"/>
      <c r="G70" s="19"/>
      <c r="H70" s="55"/>
      <c r="I70" s="60"/>
      <c r="J70" s="51"/>
      <c r="K70" s="60"/>
      <c r="L70" s="51"/>
      <c r="M70" s="60"/>
      <c r="N70" s="51"/>
      <c r="O70" s="60"/>
      <c r="P70" s="51"/>
      <c r="Q70" s="60"/>
      <c r="R70" s="51"/>
      <c r="S70" s="60"/>
      <c r="T70" s="61"/>
      <c r="U70" s="51"/>
      <c r="V70" s="52"/>
    </row>
    <row r="71" spans="2:22" ht="14.5" x14ac:dyDescent="0.35">
      <c r="B71" s="36">
        <v>855</v>
      </c>
      <c r="C71" s="16" t="s">
        <v>37</v>
      </c>
      <c r="D71" s="17">
        <v>3</v>
      </c>
      <c r="E71" s="15">
        <v>11.25</v>
      </c>
      <c r="F71" s="15">
        <v>60</v>
      </c>
      <c r="G71" s="19">
        <v>1.3</v>
      </c>
      <c r="H71" s="55">
        <f>SUM('Albie''s '!I77*'Albie''s '!O77)</f>
        <v>0</v>
      </c>
      <c r="I71" s="56"/>
      <c r="J71" s="57"/>
      <c r="K71" s="56"/>
      <c r="L71" s="57"/>
      <c r="M71" s="56"/>
      <c r="N71" s="57"/>
      <c r="O71" s="56"/>
      <c r="P71" s="57"/>
      <c r="Q71" s="56"/>
      <c r="R71" s="57"/>
      <c r="S71" s="56"/>
      <c r="T71" s="58"/>
      <c r="U71" s="51">
        <f>SUM(I71:T71)</f>
        <v>0</v>
      </c>
      <c r="V71" s="59">
        <f>SUM(U71-H71)</f>
        <v>0</v>
      </c>
    </row>
    <row r="72" spans="2:22" ht="14.5" x14ac:dyDescent="0.35">
      <c r="B72" s="15"/>
      <c r="C72" s="16"/>
      <c r="D72" s="17"/>
      <c r="E72" s="15"/>
      <c r="F72" s="15"/>
      <c r="G72" s="19"/>
      <c r="H72" s="55"/>
      <c r="I72" s="60"/>
      <c r="J72" s="51"/>
      <c r="K72" s="60"/>
      <c r="L72" s="51"/>
      <c r="M72" s="60"/>
      <c r="N72" s="51"/>
      <c r="O72" s="60"/>
      <c r="P72" s="51"/>
      <c r="Q72" s="60"/>
      <c r="R72" s="51"/>
      <c r="S72" s="60"/>
      <c r="T72" s="61"/>
      <c r="U72" s="51"/>
      <c r="V72" s="52"/>
    </row>
    <row r="73" spans="2:22" ht="14.5" x14ac:dyDescent="0.35">
      <c r="B73" s="21">
        <v>856</v>
      </c>
      <c r="C73" s="16" t="s">
        <v>39</v>
      </c>
      <c r="D73" s="17">
        <v>3</v>
      </c>
      <c r="E73" s="15">
        <v>11.25</v>
      </c>
      <c r="F73" s="15">
        <v>60</v>
      </c>
      <c r="G73" s="19">
        <v>1.46</v>
      </c>
      <c r="H73" s="55">
        <f>SUM('Albie''s '!I79*'Albie''s '!O79)</f>
        <v>0</v>
      </c>
      <c r="I73" s="56"/>
      <c r="J73" s="57"/>
      <c r="K73" s="56"/>
      <c r="L73" s="57"/>
      <c r="M73" s="56"/>
      <c r="N73" s="57"/>
      <c r="O73" s="56"/>
      <c r="P73" s="57"/>
      <c r="Q73" s="56"/>
      <c r="R73" s="57"/>
      <c r="S73" s="56"/>
      <c r="T73" s="58"/>
      <c r="U73" s="51">
        <f>SUM(I73:T73)</f>
        <v>0</v>
      </c>
      <c r="V73" s="59">
        <f>SUM(U73-H73)</f>
        <v>0</v>
      </c>
    </row>
    <row r="74" spans="2:22" ht="14.5" x14ac:dyDescent="0.35">
      <c r="B74" s="21"/>
      <c r="C74" s="16"/>
      <c r="D74" s="17"/>
      <c r="E74" s="15"/>
      <c r="F74" s="15"/>
      <c r="G74" s="19"/>
      <c r="H74" s="55"/>
      <c r="I74" s="60"/>
      <c r="J74" s="51"/>
      <c r="K74" s="60"/>
      <c r="L74" s="51"/>
      <c r="M74" s="60"/>
      <c r="N74" s="51"/>
      <c r="O74" s="60"/>
      <c r="P74" s="51"/>
      <c r="Q74" s="60"/>
      <c r="R74" s="51"/>
      <c r="S74" s="60"/>
      <c r="T74" s="61"/>
      <c r="U74" s="51"/>
      <c r="V74" s="52"/>
    </row>
    <row r="75" spans="2:22" ht="14.5" x14ac:dyDescent="0.35">
      <c r="B75" s="21">
        <v>859</v>
      </c>
      <c r="C75" s="16" t="s">
        <v>94</v>
      </c>
      <c r="D75" s="17">
        <v>3</v>
      </c>
      <c r="E75" s="15">
        <v>11.25</v>
      </c>
      <c r="F75" s="15">
        <v>60</v>
      </c>
      <c r="G75" s="19">
        <v>1.9</v>
      </c>
      <c r="H75" s="55">
        <f>SUM('Albie''s '!I81*'Albie''s '!O81)</f>
        <v>0</v>
      </c>
      <c r="I75" s="56"/>
      <c r="J75" s="57"/>
      <c r="K75" s="56"/>
      <c r="L75" s="57"/>
      <c r="M75" s="56"/>
      <c r="N75" s="57"/>
      <c r="O75" s="56"/>
      <c r="P75" s="57"/>
      <c r="Q75" s="56"/>
      <c r="R75" s="57"/>
      <c r="S75" s="56"/>
      <c r="T75" s="58"/>
      <c r="U75" s="51">
        <f>SUM(I75:T75)</f>
        <v>0</v>
      </c>
      <c r="V75" s="59">
        <f>SUM(U75-H75)</f>
        <v>0</v>
      </c>
    </row>
    <row r="76" spans="2:22" ht="14.5" x14ac:dyDescent="0.35">
      <c r="B76" s="21"/>
      <c r="C76" s="16"/>
      <c r="D76" s="17"/>
      <c r="E76" s="15"/>
      <c r="F76" s="15"/>
      <c r="G76" s="19"/>
      <c r="H76" s="55"/>
      <c r="I76" s="60"/>
      <c r="J76" s="51"/>
      <c r="K76" s="60"/>
      <c r="L76" s="51"/>
      <c r="M76" s="60"/>
      <c r="N76" s="51"/>
      <c r="O76" s="60"/>
      <c r="P76" s="51"/>
      <c r="Q76" s="60"/>
      <c r="R76" s="51"/>
      <c r="S76" s="60"/>
      <c r="T76" s="61"/>
      <c r="U76" s="51"/>
      <c r="V76" s="52"/>
    </row>
    <row r="77" spans="2:22" ht="14.5" x14ac:dyDescent="0.35">
      <c r="B77" s="21">
        <v>860</v>
      </c>
      <c r="C77" s="16" t="s">
        <v>46</v>
      </c>
      <c r="D77" s="17">
        <v>5</v>
      </c>
      <c r="E77" s="15">
        <v>15</v>
      </c>
      <c r="F77" s="15">
        <v>48</v>
      </c>
      <c r="G77" s="19">
        <v>3.61</v>
      </c>
      <c r="H77" s="55">
        <f>SUM('Albie''s '!I83*'Albie''s '!O83)</f>
        <v>0</v>
      </c>
      <c r="I77" s="56"/>
      <c r="J77" s="57"/>
      <c r="K77" s="56"/>
      <c r="L77" s="57"/>
      <c r="M77" s="56"/>
      <c r="N77" s="57"/>
      <c r="O77" s="56"/>
      <c r="P77" s="57"/>
      <c r="Q77" s="56"/>
      <c r="R77" s="57"/>
      <c r="S77" s="56"/>
      <c r="T77" s="58"/>
      <c r="U77" s="51">
        <f t="shared" ref="U77:U93" si="0">SUM(I77:T77)</f>
        <v>0</v>
      </c>
      <c r="V77" s="59">
        <f t="shared" ref="V77:V93" si="1">SUM(U77-H77)</f>
        <v>0</v>
      </c>
    </row>
    <row r="78" spans="2:22" ht="18" customHeight="1" x14ac:dyDescent="0.35">
      <c r="B78" s="21"/>
      <c r="C78" s="16"/>
      <c r="D78" s="17"/>
      <c r="E78" s="15"/>
      <c r="F78" s="15"/>
      <c r="G78" s="19"/>
      <c r="H78" s="55"/>
      <c r="I78" s="60"/>
      <c r="J78" s="51"/>
      <c r="K78" s="60"/>
      <c r="L78" s="51"/>
      <c r="M78" s="60"/>
      <c r="N78" s="51"/>
      <c r="O78" s="60"/>
      <c r="P78" s="51"/>
      <c r="Q78" s="60"/>
      <c r="R78" s="51"/>
      <c r="S78" s="60"/>
      <c r="T78" s="61"/>
      <c r="U78" s="51"/>
      <c r="V78" s="52"/>
    </row>
    <row r="79" spans="2:22" ht="18" customHeight="1" x14ac:dyDescent="0.35">
      <c r="B79" s="21">
        <v>861</v>
      </c>
      <c r="C79" s="16" t="s">
        <v>79</v>
      </c>
      <c r="D79" s="17">
        <v>5</v>
      </c>
      <c r="E79" s="15">
        <v>15</v>
      </c>
      <c r="F79" s="15">
        <v>48</v>
      </c>
      <c r="G79" s="19">
        <v>1.83</v>
      </c>
      <c r="H79" s="55">
        <f>SUM('Albie''s '!I85*'Albie''s '!O85)</f>
        <v>0</v>
      </c>
      <c r="I79" s="56"/>
      <c r="J79" s="57"/>
      <c r="K79" s="56"/>
      <c r="L79" s="57"/>
      <c r="M79" s="56"/>
      <c r="N79" s="57"/>
      <c r="O79" s="56"/>
      <c r="P79" s="57"/>
      <c r="Q79" s="56"/>
      <c r="R79" s="57"/>
      <c r="S79" s="56"/>
      <c r="T79" s="58"/>
      <c r="U79" s="51">
        <f t="shared" si="0"/>
        <v>0</v>
      </c>
      <c r="V79" s="59">
        <f t="shared" si="1"/>
        <v>0</v>
      </c>
    </row>
    <row r="80" spans="2:22" ht="18" customHeight="1" x14ac:dyDescent="0.35">
      <c r="B80" s="21"/>
      <c r="C80" s="16"/>
      <c r="D80" s="17"/>
      <c r="E80" s="15"/>
      <c r="F80" s="15"/>
      <c r="G80" s="19"/>
      <c r="H80" s="55"/>
      <c r="I80" s="60"/>
      <c r="J80" s="51"/>
      <c r="K80" s="60"/>
      <c r="L80" s="51"/>
      <c r="M80" s="60"/>
      <c r="N80" s="51"/>
      <c r="O80" s="60"/>
      <c r="P80" s="51"/>
      <c r="Q80" s="60"/>
      <c r="R80" s="51"/>
      <c r="S80" s="60"/>
      <c r="T80" s="61"/>
      <c r="U80" s="51"/>
      <c r="V80" s="52"/>
    </row>
    <row r="81" spans="2:22" ht="14.5" x14ac:dyDescent="0.35">
      <c r="B81" s="36">
        <v>838</v>
      </c>
      <c r="C81" s="16" t="s">
        <v>95</v>
      </c>
      <c r="D81" s="17" t="s">
        <v>78</v>
      </c>
      <c r="E81" s="15">
        <v>15</v>
      </c>
      <c r="F81" s="15">
        <v>48</v>
      </c>
      <c r="G81" s="19">
        <v>2.19</v>
      </c>
      <c r="H81" s="55">
        <f>SUM('Albie''s '!I89*'Albie''s '!O89)</f>
        <v>0</v>
      </c>
      <c r="I81" s="56"/>
      <c r="J81" s="57"/>
      <c r="K81" s="56"/>
      <c r="L81" s="57"/>
      <c r="M81" s="56"/>
      <c r="N81" s="57"/>
      <c r="O81" s="56"/>
      <c r="P81" s="57"/>
      <c r="Q81" s="56"/>
      <c r="R81" s="57"/>
      <c r="S81" s="56"/>
      <c r="T81" s="58"/>
      <c r="U81" s="51">
        <f>SUM(I81:T81)</f>
        <v>0</v>
      </c>
      <c r="V81" s="59">
        <f>SUM(U81-H81)</f>
        <v>0</v>
      </c>
    </row>
    <row r="82" spans="2:22" ht="18" customHeight="1" x14ac:dyDescent="0.35">
      <c r="B82" s="21"/>
      <c r="C82" s="16"/>
      <c r="D82" s="17"/>
      <c r="E82" s="15"/>
      <c r="F82" s="15"/>
      <c r="G82" s="19"/>
      <c r="H82" s="55"/>
      <c r="I82" s="60"/>
      <c r="J82" s="51"/>
      <c r="K82" s="60"/>
      <c r="L82" s="51"/>
      <c r="M82" s="60"/>
      <c r="N82" s="51"/>
      <c r="O82" s="60"/>
      <c r="P82" s="51"/>
      <c r="Q82" s="60"/>
      <c r="R82" s="51"/>
      <c r="S82" s="60"/>
      <c r="T82" s="61"/>
      <c r="U82" s="51"/>
      <c r="V82" s="52"/>
    </row>
    <row r="83" spans="2:22" ht="18" hidden="1" customHeight="1" x14ac:dyDescent="0.35">
      <c r="B83" s="95" t="s">
        <v>47</v>
      </c>
      <c r="C83" s="97"/>
      <c r="D83" s="17"/>
      <c r="E83" s="15"/>
      <c r="F83" s="15"/>
      <c r="G83" s="19"/>
      <c r="H83" s="55"/>
      <c r="I83" s="60"/>
      <c r="J83" s="51"/>
      <c r="K83" s="60"/>
      <c r="L83" s="51"/>
      <c r="M83" s="60"/>
      <c r="N83" s="51"/>
      <c r="O83" s="60"/>
      <c r="P83" s="51"/>
      <c r="Q83" s="60"/>
      <c r="R83" s="51"/>
      <c r="S83" s="60"/>
      <c r="T83" s="61"/>
      <c r="U83" s="51"/>
      <c r="V83" s="52"/>
    </row>
    <row r="84" spans="2:22" ht="18" hidden="1" customHeight="1" x14ac:dyDescent="0.35">
      <c r="B84" s="37"/>
      <c r="C84" s="38"/>
      <c r="D84" s="17"/>
      <c r="E84" s="15"/>
      <c r="F84" s="15"/>
      <c r="G84" s="19"/>
      <c r="H84" s="55"/>
      <c r="I84" s="60"/>
      <c r="J84" s="51"/>
      <c r="K84" s="60"/>
      <c r="L84" s="51"/>
      <c r="M84" s="60"/>
      <c r="N84" s="51"/>
      <c r="O84" s="60"/>
      <c r="P84" s="51"/>
      <c r="Q84" s="60"/>
      <c r="R84" s="51"/>
      <c r="S84" s="60"/>
      <c r="T84" s="61"/>
      <c r="U84" s="51"/>
      <c r="V84" s="52"/>
    </row>
    <row r="85" spans="2:22" ht="18" hidden="1" customHeight="1" x14ac:dyDescent="0.35">
      <c r="B85" s="36" t="s">
        <v>48</v>
      </c>
      <c r="C85" s="16" t="s">
        <v>49</v>
      </c>
      <c r="D85" s="17">
        <v>2.7</v>
      </c>
      <c r="E85" s="15">
        <v>20</v>
      </c>
      <c r="F85" s="15">
        <v>82</v>
      </c>
      <c r="G85" s="19">
        <v>17.5</v>
      </c>
      <c r="H85" s="55">
        <f>SUM('Albie''s '!I94*'Albie''s '!O94)</f>
        <v>0</v>
      </c>
      <c r="I85" s="56"/>
      <c r="J85" s="57"/>
      <c r="K85" s="56"/>
      <c r="L85" s="57"/>
      <c r="M85" s="56"/>
      <c r="N85" s="57"/>
      <c r="O85" s="56"/>
      <c r="P85" s="57"/>
      <c r="Q85" s="56"/>
      <c r="R85" s="57"/>
      <c r="S85" s="56"/>
      <c r="T85" s="58"/>
      <c r="U85" s="51">
        <f t="shared" si="0"/>
        <v>0</v>
      </c>
      <c r="V85" s="59">
        <f t="shared" si="1"/>
        <v>0</v>
      </c>
    </row>
    <row r="86" spans="2:22" ht="18" hidden="1" customHeight="1" x14ac:dyDescent="0.35">
      <c r="B86" s="21"/>
      <c r="C86" s="16"/>
      <c r="D86" s="17"/>
      <c r="E86" s="15"/>
      <c r="F86" s="15"/>
      <c r="G86" s="19"/>
      <c r="H86" s="55"/>
      <c r="I86" s="60"/>
      <c r="J86" s="51"/>
      <c r="K86" s="60"/>
      <c r="L86" s="51"/>
      <c r="M86" s="60"/>
      <c r="N86" s="51"/>
      <c r="O86" s="60"/>
      <c r="P86" s="51"/>
      <c r="Q86" s="60"/>
      <c r="R86" s="51"/>
      <c r="S86" s="60"/>
      <c r="T86" s="61"/>
      <c r="U86" s="51"/>
      <c r="V86" s="52"/>
    </row>
    <row r="87" spans="2:22" ht="15.5" x14ac:dyDescent="0.35">
      <c r="B87" s="95" t="s">
        <v>50</v>
      </c>
      <c r="C87" s="97"/>
      <c r="D87" s="17"/>
      <c r="E87" s="15"/>
      <c r="F87" s="15"/>
      <c r="G87" s="19"/>
      <c r="H87" s="55"/>
      <c r="I87" s="60"/>
      <c r="J87" s="51"/>
      <c r="K87" s="60"/>
      <c r="L87" s="51"/>
      <c r="M87" s="60"/>
      <c r="N87" s="51"/>
      <c r="O87" s="60"/>
      <c r="P87" s="51"/>
      <c r="Q87" s="60"/>
      <c r="R87" s="51"/>
      <c r="S87" s="60"/>
      <c r="T87" s="61"/>
      <c r="U87" s="51"/>
      <c r="V87" s="52"/>
    </row>
    <row r="88" spans="2:22" ht="14.5" x14ac:dyDescent="0.35">
      <c r="B88" s="37"/>
      <c r="C88" s="38"/>
      <c r="D88" s="17"/>
      <c r="E88" s="15"/>
      <c r="F88" s="15"/>
      <c r="G88" s="19"/>
      <c r="H88" s="55"/>
      <c r="I88" s="60"/>
      <c r="J88" s="51"/>
      <c r="K88" s="60"/>
      <c r="L88" s="51"/>
      <c r="M88" s="60"/>
      <c r="N88" s="51"/>
      <c r="O88" s="60"/>
      <c r="P88" s="51"/>
      <c r="Q88" s="60"/>
      <c r="R88" s="51"/>
      <c r="S88" s="60"/>
      <c r="T88" s="61"/>
      <c r="U88" s="51"/>
      <c r="V88" s="52"/>
    </row>
    <row r="89" spans="2:22" ht="14.5" x14ac:dyDescent="0.35">
      <c r="B89" s="36" t="s">
        <v>51</v>
      </c>
      <c r="C89" s="16" t="s">
        <v>52</v>
      </c>
      <c r="D89" s="17">
        <v>2.5</v>
      </c>
      <c r="E89" s="15">
        <v>20</v>
      </c>
      <c r="F89" s="15">
        <v>118</v>
      </c>
      <c r="G89" s="19">
        <v>21.82</v>
      </c>
      <c r="H89" s="55">
        <f>SUM('Albie''s '!I98*'Albie''s '!O98)</f>
        <v>0</v>
      </c>
      <c r="I89" s="56"/>
      <c r="J89" s="57"/>
      <c r="K89" s="56"/>
      <c r="L89" s="57"/>
      <c r="M89" s="56"/>
      <c r="N89" s="57"/>
      <c r="O89" s="56"/>
      <c r="P89" s="57"/>
      <c r="Q89" s="56"/>
      <c r="R89" s="57"/>
      <c r="S89" s="56"/>
      <c r="T89" s="58"/>
      <c r="U89" s="51">
        <f t="shared" si="0"/>
        <v>0</v>
      </c>
      <c r="V89" s="59">
        <f t="shared" si="1"/>
        <v>0</v>
      </c>
    </row>
    <row r="90" spans="2:22" ht="14.5" x14ac:dyDescent="0.35">
      <c r="B90" s="36"/>
      <c r="C90" s="16"/>
      <c r="D90" s="17"/>
      <c r="E90" s="15"/>
      <c r="F90" s="15"/>
      <c r="G90" s="19"/>
      <c r="H90" s="55"/>
      <c r="I90" s="60"/>
      <c r="J90" s="51"/>
      <c r="K90" s="60"/>
      <c r="L90" s="51"/>
      <c r="M90" s="60"/>
      <c r="N90" s="51"/>
      <c r="O90" s="60"/>
      <c r="P90" s="51"/>
      <c r="Q90" s="60"/>
      <c r="R90" s="51"/>
      <c r="S90" s="60"/>
      <c r="T90" s="61"/>
      <c r="U90" s="51"/>
      <c r="V90" s="52"/>
    </row>
    <row r="91" spans="2:22" ht="14.5" x14ac:dyDescent="0.35">
      <c r="B91" s="36" t="s">
        <v>75</v>
      </c>
      <c r="C91" s="16" t="s">
        <v>76</v>
      </c>
      <c r="D91" s="17">
        <v>2</v>
      </c>
      <c r="E91" s="15">
        <v>20</v>
      </c>
      <c r="F91" s="15">
        <v>160</v>
      </c>
      <c r="G91" s="19">
        <v>33.9</v>
      </c>
      <c r="H91" s="55">
        <f>SUM('Albie''s '!I100*'Albie''s '!O100)</f>
        <v>0</v>
      </c>
      <c r="I91" s="56"/>
      <c r="J91" s="57"/>
      <c r="K91" s="56"/>
      <c r="L91" s="57"/>
      <c r="M91" s="56"/>
      <c r="N91" s="57"/>
      <c r="O91" s="56"/>
      <c r="P91" s="57"/>
      <c r="Q91" s="56"/>
      <c r="R91" s="57"/>
      <c r="S91" s="56"/>
      <c r="T91" s="58"/>
      <c r="U91" s="51">
        <f t="shared" si="0"/>
        <v>0</v>
      </c>
      <c r="V91" s="59">
        <f t="shared" si="1"/>
        <v>0</v>
      </c>
    </row>
    <row r="92" spans="2:22" ht="14.5" x14ac:dyDescent="0.35">
      <c r="B92" s="36"/>
      <c r="C92" s="16"/>
      <c r="D92" s="17"/>
      <c r="E92" s="15"/>
      <c r="F92" s="15"/>
      <c r="G92" s="19"/>
      <c r="H92" s="55"/>
      <c r="I92" s="60"/>
      <c r="J92" s="51"/>
      <c r="K92" s="60"/>
      <c r="L92" s="51"/>
      <c r="M92" s="60"/>
      <c r="N92" s="51"/>
      <c r="O92" s="60"/>
      <c r="P92" s="51"/>
      <c r="Q92" s="60"/>
      <c r="R92" s="51"/>
      <c r="S92" s="60"/>
      <c r="T92" s="61"/>
      <c r="U92" s="51"/>
      <c r="V92" s="52"/>
    </row>
    <row r="93" spans="2:22" ht="14.5" x14ac:dyDescent="0.35">
      <c r="B93" s="36" t="s">
        <v>84</v>
      </c>
      <c r="C93" s="16" t="s">
        <v>87</v>
      </c>
      <c r="D93" s="17">
        <v>2.7</v>
      </c>
      <c r="E93" s="15">
        <v>20</v>
      </c>
      <c r="F93" s="15">
        <v>128</v>
      </c>
      <c r="G93" s="19">
        <v>23.08</v>
      </c>
      <c r="H93" s="55">
        <f>SUM('Albie''s '!I102*'Albie''s '!O102)</f>
        <v>0</v>
      </c>
      <c r="I93" s="56"/>
      <c r="J93" s="57"/>
      <c r="K93" s="56"/>
      <c r="L93" s="57"/>
      <c r="M93" s="56"/>
      <c r="N93" s="57"/>
      <c r="O93" s="56"/>
      <c r="P93" s="57"/>
      <c r="Q93" s="56"/>
      <c r="R93" s="57"/>
      <c r="S93" s="56"/>
      <c r="T93" s="58"/>
      <c r="U93" s="51">
        <f t="shared" si="0"/>
        <v>0</v>
      </c>
      <c r="V93" s="59">
        <f t="shared" si="1"/>
        <v>0</v>
      </c>
    </row>
  </sheetData>
  <sheetProtection algorithmName="SHA-512" hashValue="hqvAAL8OtGZIxMyaU73o7mbqgEyj7sOYBlGCyaWjzOYcBRImPMAGP6+jKolYmQ7V0QUDyi78DdpvftNQ1vJs7Q==" saltValue="KfhJ/e/RDveE5qeYfxk2mQ==" spinCount="100000" sheet="1" objects="1" scenarios="1"/>
  <mergeCells count="18">
    <mergeCell ref="B83:C83"/>
    <mergeCell ref="B87:C87"/>
    <mergeCell ref="D9:H9"/>
    <mergeCell ref="D10:H10"/>
    <mergeCell ref="B9:C9"/>
    <mergeCell ref="B10:C10"/>
    <mergeCell ref="B12:E12"/>
    <mergeCell ref="D8:H8"/>
    <mergeCell ref="B4:C4"/>
    <mergeCell ref="B5:C5"/>
    <mergeCell ref="B6:C6"/>
    <mergeCell ref="B7:C7"/>
    <mergeCell ref="B8:C8"/>
    <mergeCell ref="A1:V1"/>
    <mergeCell ref="D4:H4"/>
    <mergeCell ref="D5:H5"/>
    <mergeCell ref="D6:H6"/>
    <mergeCell ref="D7:H7"/>
  </mergeCells>
  <printOptions verticalCentered="1"/>
  <pageMargins left="0.25" right="0.25" top="0" bottom="0" header="0" footer="0"/>
  <pageSetup scale="60" fitToHeight="0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2026-01-28T19:33:47+00:00</Remediation_x0020_Date>
  </documentManagement>
</p:properties>
</file>

<file path=customXml/itemProps1.xml><?xml version="1.0" encoding="utf-8"?>
<ds:datastoreItem xmlns:ds="http://schemas.openxmlformats.org/officeDocument/2006/customXml" ds:itemID="{F098CA68-9282-49A1-AF46-AC870976A765}"/>
</file>

<file path=customXml/itemProps2.xml><?xml version="1.0" encoding="utf-8"?>
<ds:datastoreItem xmlns:ds="http://schemas.openxmlformats.org/officeDocument/2006/customXml" ds:itemID="{36847EE4-AA00-4D4E-8891-62B4B36C484C}"/>
</file>

<file path=customXml/itemProps3.xml><?xml version="1.0" encoding="utf-8"?>
<ds:datastoreItem xmlns:ds="http://schemas.openxmlformats.org/officeDocument/2006/customXml" ds:itemID="{BF7B2F09-AF5A-41DD-A015-CB5D2B421549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Albie's </vt:lpstr>
      <vt:lpstr>Demand Planner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</dc:creator>
  <cp:lastModifiedBy>CAMERON Beatrice * ODE</cp:lastModifiedBy>
  <cp:lastPrinted>2022-11-30T15:08:00Z</cp:lastPrinted>
  <dcterms:created xsi:type="dcterms:W3CDTF">2022-01-05T16:11:51Z</dcterms:created>
  <dcterms:modified xsi:type="dcterms:W3CDTF">2026-01-08T21:54:18Z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