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85782EDC-7D62-43BC-9302-D1A4BF230B86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ignature Form" sheetId="6" r:id="rId1"/>
    <sheet name="110227 Potato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1" l="1"/>
  <c r="R14" i="1" l="1"/>
  <c r="V14" i="1" s="1"/>
  <c r="Z14" i="1" s="1"/>
  <c r="R49" i="1" l="1"/>
  <c r="V49" i="1" s="1"/>
  <c r="Z49" i="1" s="1"/>
  <c r="R47" i="1"/>
  <c r="V47" i="1" s="1"/>
  <c r="Z47" i="1" s="1"/>
  <c r="R42" i="1"/>
  <c r="V42" i="1" s="1"/>
  <c r="Z42" i="1" s="1"/>
  <c r="R40" i="1"/>
  <c r="V40" i="1" s="1"/>
  <c r="Z40" i="1" s="1"/>
  <c r="R36" i="1"/>
  <c r="V36" i="1" s="1"/>
  <c r="Z36" i="1" s="1"/>
  <c r="R33" i="1"/>
  <c r="V33" i="1" s="1"/>
  <c r="Z33" i="1" s="1"/>
  <c r="R34" i="1"/>
  <c r="V34" i="1" s="1"/>
  <c r="Z34" i="1" s="1"/>
  <c r="R30" i="1"/>
  <c r="V30" i="1" s="1"/>
  <c r="Z30" i="1" s="1"/>
  <c r="R24" i="1"/>
  <c r="V24" i="1" s="1"/>
  <c r="Z24" i="1" s="1"/>
  <c r="R20" i="1"/>
  <c r="V20" i="1" s="1"/>
  <c r="Z20" i="1" s="1"/>
  <c r="R12" i="1"/>
  <c r="V12" i="1" s="1"/>
  <c r="Z12" i="1" s="1"/>
  <c r="R35" i="1"/>
  <c r="V35" i="1" s="1"/>
  <c r="Z35" i="1" s="1"/>
  <c r="R37" i="1"/>
  <c r="V37" i="1" s="1"/>
  <c r="Z37" i="1" s="1"/>
  <c r="R16" i="1"/>
  <c r="V16" i="1" s="1"/>
  <c r="Z16" i="1" s="1"/>
  <c r="R17" i="1"/>
  <c r="V17" i="1" s="1"/>
  <c r="Z17" i="1" s="1"/>
  <c r="R21" i="1"/>
  <c r="V21" i="1" s="1"/>
  <c r="Z21" i="1" s="1"/>
  <c r="R22" i="1"/>
  <c r="V22" i="1" s="1"/>
  <c r="Z22" i="1" s="1"/>
  <c r="R11" i="1"/>
  <c r="V11" i="1" s="1"/>
  <c r="Z11" i="1" s="1"/>
  <c r="R46" i="1"/>
  <c r="V46" i="1" s="1"/>
  <c r="Z46" i="1" s="1"/>
  <c r="R48" i="1"/>
  <c r="V48" i="1" s="1"/>
  <c r="Z48" i="1" s="1"/>
  <c r="R50" i="1"/>
  <c r="V50" i="1" s="1"/>
  <c r="Z50" i="1" s="1"/>
  <c r="R51" i="1"/>
  <c r="V51" i="1" s="1"/>
  <c r="Z51" i="1" s="1"/>
  <c r="R45" i="1"/>
  <c r="V45" i="1" s="1"/>
  <c r="Z45" i="1" s="1"/>
  <c r="R41" i="1"/>
  <c r="V41" i="1" s="1"/>
  <c r="Z41" i="1" s="1"/>
  <c r="R43" i="1"/>
  <c r="V43" i="1" s="1"/>
  <c r="Z43" i="1" s="1"/>
  <c r="R39" i="1"/>
  <c r="V39" i="1" s="1"/>
  <c r="Z39" i="1" s="1"/>
  <c r="R32" i="1"/>
  <c r="V32" i="1" s="1"/>
  <c r="Z32" i="1" s="1"/>
  <c r="R28" i="1"/>
  <c r="V28" i="1" s="1"/>
  <c r="Z28" i="1" s="1"/>
  <c r="R29" i="1"/>
  <c r="V29" i="1" s="1"/>
  <c r="Z29" i="1" s="1"/>
  <c r="R27" i="1"/>
  <c r="V27" i="1" s="1"/>
  <c r="Z27" i="1" s="1"/>
  <c r="R8" i="1"/>
  <c r="V8" i="1" s="1"/>
  <c r="Z8" i="1" s="1"/>
  <c r="R25" i="1"/>
  <c r="V25" i="1" s="1"/>
  <c r="Z25" i="1" s="1"/>
  <c r="R13" i="1"/>
  <c r="V13" i="1" s="1"/>
  <c r="Z13" i="1" s="1"/>
  <c r="R15" i="1"/>
  <c r="V15" i="1" s="1"/>
  <c r="Z15" i="1" s="1"/>
  <c r="R18" i="1"/>
  <c r="V18" i="1" s="1"/>
  <c r="Z18" i="1" s="1"/>
  <c r="R19" i="1"/>
  <c r="V19" i="1" s="1"/>
  <c r="Z19" i="1" s="1"/>
  <c r="R23" i="1"/>
  <c r="V23" i="1" s="1"/>
  <c r="Z23" i="1" s="1"/>
  <c r="Z54" i="1" l="1"/>
  <c r="S4" i="1" l="1"/>
  <c r="Y4" i="1" s="1"/>
  <c r="W4" i="1" l="1"/>
  <c r="Z4" i="1" s="1"/>
</calcChain>
</file>

<file path=xl/sharedStrings.xml><?xml version="1.0" encoding="utf-8"?>
<sst xmlns="http://schemas.openxmlformats.org/spreadsheetml/2006/main" count="417" uniqueCount="140">
  <si>
    <t>CODE              NO.</t>
  </si>
  <si>
    <t>PRODUCT DESCRIPTION</t>
  </si>
  <si>
    <t>ADP</t>
  </si>
  <si>
    <t>X</t>
  </si>
  <si>
    <t>x</t>
  </si>
  <si>
    <t>=</t>
  </si>
  <si>
    <t>/</t>
  </si>
  <si>
    <t>Pounds DF/Case</t>
  </si>
  <si>
    <t xml:space="preserve"> CASE PACK                                       </t>
  </si>
  <si>
    <t>TOTAL POUNDS NEEDED</t>
  </si>
  <si>
    <t>12/28 oz</t>
  </si>
  <si>
    <t>Raw Pounds Needed</t>
  </si>
  <si>
    <t>Servings Per Case</t>
  </si>
  <si>
    <t>10/29.3 oz</t>
  </si>
  <si>
    <t>12/29.6 oz</t>
  </si>
  <si>
    <t>12/30.7 oz</t>
  </si>
  <si>
    <t>8/31.9 oz</t>
  </si>
  <si>
    <t>12/27.16 oz</t>
  </si>
  <si>
    <t>12/26.5 oz</t>
  </si>
  <si>
    <t>6/2.25 lb</t>
  </si>
  <si>
    <t>6/40.5 oz</t>
  </si>
  <si>
    <t>1/30 lb</t>
  </si>
  <si>
    <t>6/34 oz</t>
  </si>
  <si>
    <t>6/2.5 lb</t>
  </si>
  <si>
    <t>6/37.5 oz</t>
  </si>
  <si>
    <t>COMMODITY TO ORDER:   110227, POTATOES BULK DEHY</t>
  </si>
  <si>
    <t>8/32.5 oz</t>
  </si>
  <si>
    <t>Scalloped Potatoe Casserole - Reduced Sodium</t>
  </si>
  <si>
    <t>Potato Pancake Mix</t>
  </si>
  <si>
    <t>EXCEL® Creamy Butter Mashed Potatoes w/Skins</t>
  </si>
  <si>
    <t xml:space="preserve">Instant Mashed Potatoes Complete w/Vit C - Low Sodium </t>
  </si>
  <si>
    <t xml:space="preserve">Instant Mashed Potatoes w/Vit C - Low Sodium </t>
  </si>
  <si>
    <t>Mashed Potatoes</t>
  </si>
  <si>
    <t>EXCEL® Original Butter Mashed - Reduced Sodium</t>
  </si>
  <si>
    <t>Golden Extra Rich Mashed</t>
  </si>
  <si>
    <t>Nature's Own Mashed</t>
  </si>
  <si>
    <t>EXCEL® Redskin Mashed</t>
  </si>
  <si>
    <t>EXCEL® Gold Mashed</t>
  </si>
  <si>
    <t>EXCEL® Original Butter Recipe Mashed</t>
  </si>
  <si>
    <t>Russet Hashbrowns</t>
  </si>
  <si>
    <t>Smart Servings™ Mashed w/Vit C - Low Sodium</t>
  </si>
  <si>
    <t>Au Gratin Potato Casserole - Reduced Sodium</t>
  </si>
  <si>
    <t>Redi-Shred® Hashbrowns</t>
  </si>
  <si>
    <t>Shredded Potato Cheese Bake - Reduced Sodium</t>
  </si>
  <si>
    <t>EXCEL® Original Butter Mashed</t>
  </si>
  <si>
    <t>Country Style Mashed</t>
  </si>
  <si>
    <t>Extra Rich Mashed - Low Sodium</t>
  </si>
  <si>
    <t>Seasoned Hashbrowns</t>
  </si>
  <si>
    <t>Fully Flavored</t>
  </si>
  <si>
    <t>Lower Sodium</t>
  </si>
  <si>
    <t>HASHBROWNS: Golden Grill® - 3x More Benefits Than Frozen</t>
  </si>
  <si>
    <t>Potato Pearls® Mashed Sweet Potatoes</t>
  </si>
  <si>
    <t>10/26.7 oz</t>
  </si>
  <si>
    <t>1/40 lb</t>
  </si>
  <si>
    <t>6/3.55 lb</t>
  </si>
  <si>
    <t>6/5.31 lb</t>
  </si>
  <si>
    <t>6/5.75 lb</t>
  </si>
  <si>
    <t>6/24.27 oz</t>
  </si>
  <si>
    <t>6/26 oz</t>
  </si>
  <si>
    <t>6/3.7 lb</t>
  </si>
  <si>
    <t>1/50 lb</t>
  </si>
  <si>
    <t>Difference</t>
  </si>
  <si>
    <t>TOTAL Pounds</t>
  </si>
  <si>
    <t>USAGE</t>
  </si>
  <si>
    <t>Est. Servings</t>
  </si>
  <si>
    <t>Est. Case Volume</t>
  </si>
  <si>
    <t>NOV</t>
  </si>
  <si>
    <t>DEC</t>
  </si>
  <si>
    <t>JAN</t>
  </si>
  <si>
    <t>FEB</t>
  </si>
  <si>
    <t>MAR</t>
  </si>
  <si>
    <t>APR</t>
  </si>
  <si>
    <t>MAY</t>
  </si>
  <si>
    <t>AUG</t>
  </si>
  <si>
    <t>OCT</t>
  </si>
  <si>
    <t>SEP</t>
  </si>
  <si>
    <t>K-12 Current Pounds</t>
  </si>
  <si>
    <t>COMMODITY MENU PLANNING TOOL</t>
  </si>
  <si>
    <t>Total USDA Foods Value</t>
  </si>
  <si>
    <t>Brand</t>
  </si>
  <si>
    <t>BAF</t>
  </si>
  <si>
    <t>SYSCO® Potato Pearls® EXCEL® Mashed</t>
  </si>
  <si>
    <t>SYSCO</t>
  </si>
  <si>
    <t>SYSCO® Potato Pearls® Country Style Mashed</t>
  </si>
  <si>
    <t>SYSCO® Potato Pearls® Golden Extra Rich Mashed</t>
  </si>
  <si>
    <t>6/3.7 lb ctn</t>
  </si>
  <si>
    <t>SYSCO® Potato Pearls® Extra Rich Mashed</t>
  </si>
  <si>
    <t xml:space="preserve"> 6/3.55 lb</t>
  </si>
  <si>
    <t>6/5.31# can</t>
  </si>
  <si>
    <t>SYSCO® WHIPP® Instant Mashed Potatoes Complete w.Vit C</t>
  </si>
  <si>
    <t>Sysco</t>
  </si>
  <si>
    <t>GFS WHIPP® Instant Mashed Potatoes Complete w.Vit C</t>
  </si>
  <si>
    <t>GFS</t>
  </si>
  <si>
    <t>Sysco® WHIPP® Instant Mashed Potatoes w/Vit C</t>
  </si>
  <si>
    <t>6/5.75# can</t>
  </si>
  <si>
    <t>GFS WHIPP® Instant Mashed Potatoes w/Vit C</t>
  </si>
  <si>
    <t>SYSCO® Classic Casserole® Au Gratin Potatoes</t>
  </si>
  <si>
    <t>6/2.25 lb ctn</t>
  </si>
  <si>
    <t>SYSCO® Classic Casserole® Scalloped Potatoes</t>
  </si>
  <si>
    <t>6.2.25 lb ctn</t>
  </si>
  <si>
    <t>0143356</t>
  </si>
  <si>
    <t>SYSCO® Golden Grill® Hashbrown Potatoes</t>
  </si>
  <si>
    <t>6/37.5 oz ctn</t>
  </si>
  <si>
    <t>6/2.5 lb ctn</t>
  </si>
  <si>
    <t>SYSCO® Golden Grill® Redi-Shred® Hashbrown Potatoes</t>
  </si>
  <si>
    <t xml:space="preserve">School District: </t>
  </si>
  <si>
    <t>RA #:</t>
  </si>
  <si>
    <t>Address:</t>
  </si>
  <si>
    <t>Email:</t>
  </si>
  <si>
    <t>City / State / Zip:</t>
  </si>
  <si>
    <t>Fax:</t>
  </si>
  <si>
    <t>Contact:</t>
  </si>
  <si>
    <t>Date:</t>
  </si>
  <si>
    <t>Telephone:</t>
  </si>
  <si>
    <t>Distributor Name:</t>
  </si>
  <si>
    <t>Please return form to your State Representative:</t>
  </si>
  <si>
    <t>City:</t>
  </si>
  <si>
    <t>(Keep a copy for your records)</t>
  </si>
  <si>
    <t>State:</t>
  </si>
  <si>
    <t>*Basic American Foods is not responsible for information that is not submitted to the State Director</t>
  </si>
  <si>
    <t>Total 110227 - USDA Potatoes Bulk Dehy. Dehy (Price/lb.)</t>
  </si>
  <si>
    <t>MASHED: Brilliant Beginnings® - Scratch Quality Potato Base</t>
  </si>
  <si>
    <t xml:space="preserve">MASHED: Potato Pearls® - No Additional Ingredients Required. Just Add Water. </t>
  </si>
  <si>
    <t>MASHED: VALUE - Economical Solution for High-Volume Preparation in a Mixer.</t>
  </si>
  <si>
    <t>CASSEROLES: Classic Comfort Food, Made Easy</t>
  </si>
  <si>
    <t>Please enter your distributor information below.</t>
  </si>
  <si>
    <t>Distributor must be Certified for NOI processing through K-12™ Foodservice.com.</t>
  </si>
  <si>
    <t>Distributor must carry BAF products.</t>
  </si>
  <si>
    <t>Deniece Ledin</t>
  </si>
  <si>
    <t>dledin@baf.com</t>
  </si>
  <si>
    <t>(925) 472-4139</t>
  </si>
  <si>
    <t>Basic American Foods Contact Information:</t>
  </si>
  <si>
    <t>Name:</t>
  </si>
  <si>
    <t>Title:</t>
  </si>
  <si>
    <t>Phone:</t>
  </si>
  <si>
    <t>2999 Oak Road</t>
  </si>
  <si>
    <t>Walnut Creek, CA 94597</t>
  </si>
  <si>
    <t>Bid Sales Analyst</t>
  </si>
  <si>
    <t>50/47 gr</t>
  </si>
  <si>
    <t>SY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</si>
</sst>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.0000_);_(&quot;$&quot;* \(#,##0.0000\);_(&quot;$&quot;* &quot;-&quot;????_);_(@_)"/>
    <numFmt numFmtId="167" formatCode="[$-409]mmmm\ d\,\ yyyy;@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4"/>
      <name val="Calibri"/>
      <family val="2"/>
    </font>
    <font>
      <b/>
      <sz val="14"/>
      <name val="Arial"/>
      <family val="2"/>
    </font>
    <font>
      <i/>
      <sz val="11"/>
      <name val="Calibri"/>
      <family val="2"/>
    </font>
    <font>
      <b/>
      <sz val="10"/>
      <name val="Calibri"/>
      <family val="2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  <font>
      <b/>
      <sz val="11"/>
      <color indexed="8"/>
      <name val="Calibri"/>
      <family val="2"/>
    </font>
    <font>
      <b/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4B8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36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9" fillId="4" borderId="1" xfId="1" applyNumberFormat="1" applyFont="1" applyFill="1" applyBorder="1" applyProtection="1">
      <protection locked="0"/>
    </xf>
    <xf numFmtId="0" fontId="2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164" fontId="9" fillId="4" borderId="3" xfId="1" applyNumberFormat="1" applyFont="1" applyFill="1" applyBorder="1" applyAlignment="1" applyProtection="1">
      <alignment horizontal="center"/>
      <protection locked="0"/>
    </xf>
    <xf numFmtId="164" fontId="9" fillId="4" borderId="1" xfId="1" applyNumberFormat="1" applyFont="1" applyFill="1" applyBorder="1" applyAlignment="1" applyProtection="1">
      <alignment horizontal="center"/>
      <protection locked="0"/>
    </xf>
    <xf numFmtId="164" fontId="9" fillId="4" borderId="4" xfId="1" applyNumberFormat="1" applyFont="1" applyFill="1" applyBorder="1" applyAlignment="1" applyProtection="1">
      <alignment horizontal="center"/>
      <protection locked="0"/>
    </xf>
    <xf numFmtId="164" fontId="9" fillId="4" borderId="3" xfId="1" applyNumberFormat="1" applyFont="1" applyFill="1" applyBorder="1" applyAlignment="1" applyProtection="1">
      <alignment horizontal="center" vertical="center"/>
      <protection locked="0"/>
    </xf>
    <xf numFmtId="164" fontId="9" fillId="4" borderId="1" xfId="1" applyNumberFormat="1" applyFont="1" applyFill="1" applyBorder="1" applyAlignment="1" applyProtection="1">
      <alignment horizontal="center" vertical="center"/>
      <protection locked="0"/>
    </xf>
    <xf numFmtId="164" fontId="9" fillId="4" borderId="4" xfId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23" fillId="0" borderId="0" xfId="0" applyFont="1"/>
    <xf numFmtId="0" fontId="1" fillId="0" borderId="0" xfId="0" applyFont="1"/>
    <xf numFmtId="0" fontId="27" fillId="0" borderId="0" xfId="0" applyFont="1"/>
    <xf numFmtId="0" fontId="8" fillId="0" borderId="0" xfId="0" applyFont="1" applyAlignment="1">
      <alignment wrapText="1"/>
    </xf>
    <xf numFmtId="3" fontId="23" fillId="0" borderId="0" xfId="0" applyNumberFormat="1" applyFont="1" applyAlignment="1">
      <alignment horizontal="center"/>
    </xf>
    <xf numFmtId="0" fontId="9" fillId="5" borderId="1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 applyAlignment="1">
      <alignment horizontal="left"/>
    </xf>
    <xf numFmtId="0" fontId="14" fillId="0" borderId="0" xfId="0" applyFont="1"/>
    <xf numFmtId="167" fontId="14" fillId="0" borderId="0" xfId="0" applyNumberFormat="1" applyFont="1" applyAlignment="1">
      <alignment horizontal="left"/>
    </xf>
    <xf numFmtId="0" fontId="9" fillId="0" borderId="0" xfId="0" applyFont="1" applyProtection="1">
      <protection locked="0"/>
    </xf>
    <xf numFmtId="2" fontId="15" fillId="2" borderId="0" xfId="0" applyNumberFormat="1" applyFont="1" applyFill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0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6" borderId="2" xfId="0" applyFont="1" applyFill="1" applyBorder="1" applyProtection="1">
      <protection locked="0"/>
    </xf>
    <xf numFmtId="0" fontId="23" fillId="6" borderId="2" xfId="0" applyFont="1" applyFill="1" applyBorder="1" applyProtection="1">
      <protection locked="0"/>
    </xf>
    <xf numFmtId="0" fontId="8" fillId="6" borderId="2" xfId="0" applyFont="1" applyFill="1" applyBorder="1" applyProtection="1"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0" fontId="9" fillId="5" borderId="4" xfId="0" applyFont="1" applyFill="1" applyBorder="1" applyAlignment="1" applyProtection="1">
      <alignment horizontal="center"/>
      <protection locked="0"/>
    </xf>
    <xf numFmtId="0" fontId="9" fillId="6" borderId="2" xfId="0" applyFont="1" applyFill="1" applyBorder="1" applyAlignment="1" applyProtection="1">
      <alignment horizontal="center"/>
      <protection locked="0"/>
    </xf>
    <xf numFmtId="165" fontId="8" fillId="6" borderId="2" xfId="0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164" fontId="8" fillId="0" borderId="0" xfId="0" applyNumberFormat="1" applyFont="1" applyAlignment="1" applyProtection="1">
      <alignment horizontal="center"/>
      <protection locked="0"/>
    </xf>
    <xf numFmtId="3" fontId="8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4" fontId="16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2" fontId="22" fillId="0" borderId="0" xfId="0" applyNumberFormat="1" applyFont="1" applyAlignment="1" applyProtection="1">
      <alignment horizontal="center"/>
      <protection locked="0"/>
    </xf>
    <xf numFmtId="0" fontId="18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4" fontId="19" fillId="3" borderId="1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/>
    <xf numFmtId="0" fontId="19" fillId="3" borderId="1" xfId="0" applyFont="1" applyFill="1" applyBorder="1" applyAlignment="1">
      <alignment horizontal="center"/>
    </xf>
    <xf numFmtId="0" fontId="20" fillId="3" borderId="3" xfId="0" applyFont="1" applyFill="1" applyBorder="1"/>
    <xf numFmtId="0" fontId="19" fillId="3" borderId="3" xfId="0" applyFont="1" applyFill="1" applyBorder="1"/>
    <xf numFmtId="0" fontId="20" fillId="3" borderId="3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2" fontId="20" fillId="3" borderId="3" xfId="0" applyNumberFormat="1" applyFont="1" applyFill="1" applyBorder="1" applyAlignment="1">
      <alignment horizontal="center"/>
    </xf>
    <xf numFmtId="0" fontId="16" fillId="0" borderId="0" xfId="0" applyFont="1"/>
    <xf numFmtId="0" fontId="9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44" fontId="6" fillId="8" borderId="5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/>
    </xf>
    <xf numFmtId="2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 applyProtection="1"/>
    <xf numFmtId="0" fontId="9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2" xfId="0" applyFont="1" applyBorder="1"/>
    <xf numFmtId="164" fontId="9" fillId="0" borderId="1" xfId="1" applyNumberFormat="1" applyFont="1" applyBorder="1" applyAlignment="1" applyProtection="1">
      <alignment horizontal="center" vertical="center"/>
    </xf>
    <xf numFmtId="164" fontId="9" fillId="0" borderId="1" xfId="1" applyNumberFormat="1" applyFont="1" applyFill="1" applyBorder="1" applyAlignment="1" applyProtection="1">
      <alignment horizontal="center"/>
    </xf>
    <xf numFmtId="164" fontId="9" fillId="0" borderId="3" xfId="1" applyNumberFormat="1" applyFont="1" applyBorder="1" applyAlignment="1" applyProtection="1">
      <alignment horizontal="center"/>
    </xf>
    <xf numFmtId="0" fontId="9" fillId="0" borderId="3" xfId="0" applyFont="1" applyBorder="1" applyAlignment="1">
      <alignment horizontal="center" wrapText="1"/>
    </xf>
    <xf numFmtId="2" fontId="9" fillId="0" borderId="3" xfId="0" applyNumberFormat="1" applyFont="1" applyBorder="1" applyAlignment="1">
      <alignment horizontal="center"/>
    </xf>
    <xf numFmtId="164" fontId="9" fillId="0" borderId="3" xfId="1" applyNumberFormat="1" applyFont="1" applyBorder="1" applyProtection="1"/>
    <xf numFmtId="2" fontId="9" fillId="0" borderId="4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49" fontId="7" fillId="0" borderId="0" xfId="0" applyNumberFormat="1" applyFont="1"/>
    <xf numFmtId="49" fontId="8" fillId="9" borderId="8" xfId="0" applyNumberFormat="1" applyFont="1" applyFill="1" applyBorder="1" applyProtection="1">
      <protection locked="0"/>
    </xf>
    <xf numFmtId="49" fontId="8" fillId="9" borderId="2" xfId="0" applyNumberFormat="1" applyFont="1" applyFill="1" applyBorder="1" applyProtection="1">
      <protection locked="0"/>
    </xf>
    <xf numFmtId="49" fontId="8" fillId="9" borderId="9" xfId="0" applyNumberFormat="1" applyFont="1" applyFill="1" applyBorder="1" applyProtection="1">
      <protection locked="0"/>
    </xf>
    <xf numFmtId="49" fontId="8" fillId="9" borderId="8" xfId="0" applyNumberFormat="1" applyFont="1" applyFill="1" applyBorder="1"/>
    <xf numFmtId="49" fontId="8" fillId="9" borderId="2" xfId="0" applyNumberFormat="1" applyFont="1" applyFill="1" applyBorder="1"/>
    <xf numFmtId="49" fontId="8" fillId="9" borderId="9" xfId="0" applyNumberFormat="1" applyFont="1" applyFill="1" applyBorder="1"/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0" xfId="0" applyFont="1" applyAlignment="1" applyProtection="1">
      <alignment wrapText="1"/>
      <protection locked="0"/>
    </xf>
    <xf numFmtId="0" fontId="24" fillId="7" borderId="7" xfId="0" applyFont="1" applyFill="1" applyBorder="1"/>
    <xf numFmtId="0" fontId="24" fillId="7" borderId="0" xfId="0" applyFont="1" applyFill="1"/>
    <xf numFmtId="49" fontId="24" fillId="7" borderId="7" xfId="0" applyNumberFormat="1" applyFont="1" applyFill="1" applyBorder="1" applyAlignment="1">
      <alignment vertical="top"/>
    </xf>
    <xf numFmtId="49" fontId="24" fillId="7" borderId="0" xfId="0" applyNumberFormat="1" applyFont="1" applyFill="1" applyAlignment="1">
      <alignment vertical="top"/>
    </xf>
    <xf numFmtId="0" fontId="6" fillId="6" borderId="8" xfId="0" applyFont="1" applyFill="1" applyBorder="1"/>
    <xf numFmtId="0" fontId="6" fillId="6" borderId="2" xfId="0" applyFont="1" applyFill="1" applyBorder="1"/>
    <xf numFmtId="0" fontId="7" fillId="0" borderId="13" xfId="0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 wrapText="1"/>
    </xf>
    <xf numFmtId="0" fontId="6" fillId="6" borderId="8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3" fontId="7" fillId="5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00FF00"/>
      <color rgb="FFE799E7"/>
      <color rgb="FF66FFFF"/>
      <color rgb="FF004B87"/>
      <color rgb="FF41B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1257300</xdr:colOff>
      <xdr:row>3</xdr:row>
      <xdr:rowOff>160678</xdr:rowOff>
    </xdr:to>
    <xdr:pic>
      <xdr:nvPicPr>
        <xdr:cNvPr id="4" name="Picture 1" descr="Basic American Foods Logo">
          <a:extLst>
            <a:ext uri="{FF2B5EF4-FFF2-40B4-BE49-F238E27FC236}">
              <a16:creationId xmlns:a16="http://schemas.microsoft.com/office/drawing/2014/main" id="{F563C51F-EB26-4196-918D-EE320574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5075" cy="608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0" name="Text 37">
          <a:extLst>
            <a:ext uri="{FF2B5EF4-FFF2-40B4-BE49-F238E27FC236}">
              <a16:creationId xmlns:a16="http://schemas.microsoft.com/office/drawing/2014/main" id="{00F1EBED-86B4-43D0-8B50-554D103AC01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1" name="Text 37">
          <a:extLst>
            <a:ext uri="{FF2B5EF4-FFF2-40B4-BE49-F238E27FC236}">
              <a16:creationId xmlns:a16="http://schemas.microsoft.com/office/drawing/2014/main" id="{37651FB2-A8C9-4535-B945-BB97012B106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3" name="Text 37">
          <a:extLst>
            <a:ext uri="{FF2B5EF4-FFF2-40B4-BE49-F238E27FC236}">
              <a16:creationId xmlns:a16="http://schemas.microsoft.com/office/drawing/2014/main" id="{D92472C8-3ECB-4E86-949C-7A3FA9CEBE93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4" name="Text 37">
          <a:extLst>
            <a:ext uri="{FF2B5EF4-FFF2-40B4-BE49-F238E27FC236}">
              <a16:creationId xmlns:a16="http://schemas.microsoft.com/office/drawing/2014/main" id="{1B68F9A1-CAA5-4A93-A6D8-FAB0A34E08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5" name="Text 37">
          <a:extLst>
            <a:ext uri="{FF2B5EF4-FFF2-40B4-BE49-F238E27FC236}">
              <a16:creationId xmlns:a16="http://schemas.microsoft.com/office/drawing/2014/main" id="{031F806F-E038-4547-B213-99E4FC862A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6" name="Text 37">
          <a:extLst>
            <a:ext uri="{FF2B5EF4-FFF2-40B4-BE49-F238E27FC236}">
              <a16:creationId xmlns:a16="http://schemas.microsoft.com/office/drawing/2014/main" id="{997BD572-416C-48B2-A2B3-4A3D166FDD85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7" name="Text 37">
          <a:extLst>
            <a:ext uri="{FF2B5EF4-FFF2-40B4-BE49-F238E27FC236}">
              <a16:creationId xmlns:a16="http://schemas.microsoft.com/office/drawing/2014/main" id="{7D1D8C0C-8300-42C9-850E-C02F772ABA11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SMALL WHOLE BULK CHILLED CHICKEN (A521)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Pine Bluff, AR  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8" name="Text 37">
          <a:extLst>
            <a:ext uri="{FF2B5EF4-FFF2-40B4-BE49-F238E27FC236}">
              <a16:creationId xmlns:a16="http://schemas.microsoft.com/office/drawing/2014/main" id="{756E55F1-7A23-4561-813A-32FF8F883F5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39" name="Text 37">
          <a:extLst>
            <a:ext uri="{FF2B5EF4-FFF2-40B4-BE49-F238E27FC236}">
              <a16:creationId xmlns:a16="http://schemas.microsoft.com/office/drawing/2014/main" id="{61E31CA5-DC82-401D-AEC9-053B56C94C9B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0" name="Text 37">
          <a:extLst>
            <a:ext uri="{FF2B5EF4-FFF2-40B4-BE49-F238E27FC236}">
              <a16:creationId xmlns:a16="http://schemas.microsoft.com/office/drawing/2014/main" id="{AFA1AA78-C920-439C-B616-4596047A9F9E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2" name="Text 37">
          <a:extLst>
            <a:ext uri="{FF2B5EF4-FFF2-40B4-BE49-F238E27FC236}">
              <a16:creationId xmlns:a16="http://schemas.microsoft.com/office/drawing/2014/main" id="{BE6C3CA5-0255-4429-AEF4-CD7CB8328B5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3" name="Text 37">
          <a:extLst>
            <a:ext uri="{FF2B5EF4-FFF2-40B4-BE49-F238E27FC236}">
              <a16:creationId xmlns:a16="http://schemas.microsoft.com/office/drawing/2014/main" id="{233EA8A5-45BF-42D8-A11C-14D0BC4C4C6C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4" name="Text 37">
          <a:extLst>
            <a:ext uri="{FF2B5EF4-FFF2-40B4-BE49-F238E27FC236}">
              <a16:creationId xmlns:a16="http://schemas.microsoft.com/office/drawing/2014/main" id="{57C94C0B-E565-42DE-B61E-F4DAD34E385A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5" name="Text 37">
          <a:extLst>
            <a:ext uri="{FF2B5EF4-FFF2-40B4-BE49-F238E27FC236}">
              <a16:creationId xmlns:a16="http://schemas.microsoft.com/office/drawing/2014/main" id="{96806167-2924-45B9-93A2-A73A4B80125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1047" name="Text 37">
          <a:extLst>
            <a:ext uri="{FF2B5EF4-FFF2-40B4-BE49-F238E27FC236}">
              <a16:creationId xmlns:a16="http://schemas.microsoft.com/office/drawing/2014/main" id="{F57DB7B6-905A-4401-9568-C3E3EACAA32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68961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23</xdr:col>
      <xdr:colOff>28575</xdr:colOff>
      <xdr:row>0</xdr:row>
      <xdr:rowOff>142875</xdr:rowOff>
    </xdr:from>
    <xdr:to>
      <xdr:col>25</xdr:col>
      <xdr:colOff>600075</xdr:colOff>
      <xdr:row>0</xdr:row>
      <xdr:rowOff>704850</xdr:rowOff>
    </xdr:to>
    <xdr:sp macro="" textlink="">
      <xdr:nvSpPr>
        <xdr:cNvPr id="18919" name="AutoShape 53" descr="School Year 2022-2023">
          <a:extLst>
            <a:ext uri="{FF2B5EF4-FFF2-40B4-BE49-F238E27FC236}">
              <a16:creationId xmlns:a16="http://schemas.microsoft.com/office/drawing/2014/main" id="{4A2A1869-4E10-4E47-B0AD-CE91D3519B72}"/>
            </a:ext>
          </a:extLst>
        </xdr:cNvPr>
        <xdr:cNvSpPr>
          <a:spLocks noChangeArrowheads="1"/>
        </xdr:cNvSpPr>
      </xdr:nvSpPr>
      <xdr:spPr bwMode="auto">
        <a:xfrm>
          <a:off x="13487400" y="142875"/>
          <a:ext cx="2133600" cy="561975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0</xdr:row>
      <xdr:rowOff>676275</xdr:rowOff>
    </xdr:to>
    <xdr:pic>
      <xdr:nvPicPr>
        <xdr:cNvPr id="18920" name="Picture 1">
          <a:extLst>
            <a:ext uri="{FF2B5EF4-FFF2-40B4-BE49-F238E27FC236}">
              <a16:creationId xmlns:a16="http://schemas.microsoft.com/office/drawing/2014/main" id="{032F82B8-0661-40D4-BB2B-75616E3C52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81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161924</xdr:colOff>
      <xdr:row>1</xdr:row>
      <xdr:rowOff>190500</xdr:rowOff>
    </xdr:from>
    <xdr:to>
      <xdr:col>17</xdr:col>
      <xdr:colOff>628649</xdr:colOff>
      <xdr:row>4</xdr:row>
      <xdr:rowOff>164776</xdr:rowOff>
    </xdr:to>
    <xdr:sp macro="" textlink="">
      <xdr:nvSpPr>
        <xdr:cNvPr id="41" name="Arrow: Right 40">
          <a:extLst>
            <a:ext uri="{FF2B5EF4-FFF2-40B4-BE49-F238E27FC236}">
              <a16:creationId xmlns:a16="http://schemas.microsoft.com/office/drawing/2014/main" id="{54B96E89-C8FF-4611-8073-26D0530BB2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12901" y="1073727"/>
          <a:ext cx="1730953" cy="12125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12</xdr:col>
      <xdr:colOff>190500</xdr:colOff>
      <xdr:row>2</xdr:row>
      <xdr:rowOff>190500</xdr:rowOff>
    </xdr:from>
    <xdr:to>
      <xdr:col>18</xdr:col>
      <xdr:colOff>9525</xdr:colOff>
      <xdr:row>3</xdr:row>
      <xdr:rowOff>171450</xdr:rowOff>
    </xdr:to>
    <xdr:grpSp>
      <xdr:nvGrpSpPr>
        <xdr:cNvPr id="18922" name="Group 41" descr="Check the pounds here..&#10;">
          <a:extLst>
            <a:ext uri="{FF2B5EF4-FFF2-40B4-BE49-F238E27FC236}">
              <a16:creationId xmlns:a16="http://schemas.microsoft.com/office/drawing/2014/main" id="{BA070DCA-1C2E-4ED0-86D4-6F961583DA87}"/>
            </a:ext>
          </a:extLst>
        </xdr:cNvPr>
        <xdr:cNvGrpSpPr>
          <a:grpSpLocks/>
        </xdr:cNvGrpSpPr>
      </xdr:nvGrpSpPr>
      <xdr:grpSpPr bwMode="auto">
        <a:xfrm>
          <a:off x="9702800" y="1473200"/>
          <a:ext cx="2162175" cy="368300"/>
          <a:chOff x="240660" y="411585"/>
          <a:chExt cx="2455851" cy="812842"/>
        </a:xfrm>
      </xdr:grpSpPr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ACBA6339-7490-4CEF-9970-405E994EE900}"/>
              </a:ext>
            </a:extLst>
          </xdr:cNvPr>
          <xdr:cNvSpPr/>
        </xdr:nvSpPr>
        <xdr:spPr>
          <a:xfrm>
            <a:off x="240660" y="432427"/>
            <a:ext cx="2444481" cy="792000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72B91133-2B29-46EA-947B-0FD3DA2521AF}"/>
              </a:ext>
            </a:extLst>
          </xdr:cNvPr>
          <xdr:cNvSpPr txBox="1"/>
        </xdr:nvSpPr>
        <xdr:spPr>
          <a:xfrm>
            <a:off x="252030" y="411585"/>
            <a:ext cx="2444481" cy="7920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223520" rIns="0" bIns="223520" numCol="1" spcCol="1270" anchor="ctr" anchorCtr="0">
            <a:noAutofit/>
          </a:bodyPr>
          <a:lstStyle/>
          <a:p>
            <a:pPr marL="0" lvl="0" indent="0" algn="ctr" defTabSz="9779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2200" b="1" kern="1200"/>
              <a:t>CHECK THE POUNDS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619125</xdr:rowOff>
    </xdr:from>
    <xdr:to>
      <xdr:col>13</xdr:col>
      <xdr:colOff>190500</xdr:colOff>
      <xdr:row>3</xdr:row>
      <xdr:rowOff>428624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804844-8FCE-4E9F-95F1-CE1C37A384EA}"/>
            </a:ext>
          </a:extLst>
        </xdr:cNvPr>
        <xdr:cNvSpPr txBox="1"/>
      </xdr:nvSpPr>
      <xdr:spPr>
        <a:xfrm>
          <a:off x="0" y="619125"/>
          <a:ext cx="9077325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Make every dollar count with BASIC AMERICAN FOODS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. All potato items listed are 100% substitutable. 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commodity menu planning tool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will help you determine which foods to menu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nd how many menu occurences needed to adquately draw down your commodity pounds for the remainder of the school year. </a:t>
          </a:r>
        </a:p>
        <a:p>
          <a:r>
            <a:rPr lang="en-US" sz="1200" b="0" i="1" u="sng"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0" i="1" u="none" baseline="0">
              <a:latin typeface="Arial" panose="020B0604020202020204" pitchFamily="34" charset="0"/>
              <a:cs typeface="Arial" panose="020B0604020202020204" pitchFamily="34" charset="0"/>
            </a:rPr>
            <a:t> All your inputs will go in the yellow cells where applicable.</a:t>
          </a:r>
          <a:endParaRPr lang="en-US" sz="1200" b="0" i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First, fill-in 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Basic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American Foods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pounds listed in K-12 Foodservice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 U4)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2. Next,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add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your remaining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estimated menu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occurences of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Basic American Foods items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 menu.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Lastly, fill-in which items you will menu this school year and what months to adaquately draw down your pounds.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edin@baf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36"/>
  <sheetViews>
    <sheetView tabSelected="1" workbookViewId="0">
      <selection activeCell="J21" sqref="J21"/>
    </sheetView>
  </sheetViews>
  <sheetFormatPr defaultColWidth="9.1796875" defaultRowHeight="14" x14ac:dyDescent="0.3"/>
  <cols>
    <col min="1" max="1" width="19.54296875" style="18" customWidth="1"/>
    <col min="2" max="2" width="23.81640625" style="18" customWidth="1"/>
    <col min="3" max="3" width="15.453125" style="18" bestFit="1" customWidth="1"/>
    <col min="4" max="4" width="6.453125" style="18" bestFit="1" customWidth="1"/>
    <col min="5" max="5" width="9.1796875" style="18"/>
    <col min="6" max="6" width="9.1796875" style="18" customWidth="1"/>
    <col min="7" max="10" width="9.7265625" style="18" customWidth="1"/>
    <col min="11" max="16384" width="9.1796875" style="18"/>
  </cols>
  <sheetData>
    <row r="6" spans="1:8" ht="14.5" x14ac:dyDescent="0.35">
      <c r="A6" s="17" t="s">
        <v>115</v>
      </c>
      <c r="C6" s="19"/>
      <c r="D6" s="20"/>
      <c r="E6" s="21"/>
      <c r="F6" s="21"/>
      <c r="G6" s="21"/>
      <c r="H6" s="21"/>
    </row>
    <row r="7" spans="1:8" ht="14.5" x14ac:dyDescent="0.35">
      <c r="A7" s="22" t="s">
        <v>117</v>
      </c>
      <c r="B7" s="22"/>
      <c r="C7" s="22"/>
      <c r="D7" s="22"/>
      <c r="E7" s="22"/>
      <c r="F7" s="22"/>
      <c r="G7" s="22"/>
      <c r="H7" s="22"/>
    </row>
    <row r="9" spans="1:8" ht="14.5" x14ac:dyDescent="0.35">
      <c r="A9" s="28" t="s">
        <v>105</v>
      </c>
      <c r="B9" s="108"/>
      <c r="C9" s="109"/>
      <c r="D9" s="109"/>
      <c r="E9" s="109"/>
      <c r="F9" s="110"/>
    </row>
    <row r="10" spans="1:8" ht="14.5" x14ac:dyDescent="0.35">
      <c r="A10" s="28" t="s">
        <v>107</v>
      </c>
      <c r="B10" s="108"/>
      <c r="C10" s="109"/>
      <c r="D10" s="109"/>
      <c r="E10" s="109"/>
      <c r="F10" s="110"/>
    </row>
    <row r="11" spans="1:8" ht="14.5" x14ac:dyDescent="0.35">
      <c r="A11" s="28" t="s">
        <v>109</v>
      </c>
      <c r="B11" s="108"/>
      <c r="C11" s="109"/>
      <c r="D11" s="109"/>
      <c r="E11" s="109"/>
      <c r="F11" s="110"/>
    </row>
    <row r="12" spans="1:8" ht="14.5" x14ac:dyDescent="0.35">
      <c r="A12" s="28" t="s">
        <v>111</v>
      </c>
      <c r="B12" s="108"/>
      <c r="C12" s="109"/>
      <c r="D12" s="109"/>
      <c r="E12" s="109"/>
      <c r="F12" s="110"/>
    </row>
    <row r="13" spans="1:8" ht="14.5" x14ac:dyDescent="0.35">
      <c r="A13" s="28" t="s">
        <v>113</v>
      </c>
      <c r="B13" s="108"/>
      <c r="C13" s="109"/>
      <c r="D13" s="109"/>
      <c r="E13" s="109"/>
      <c r="F13" s="110"/>
    </row>
    <row r="14" spans="1:8" ht="14.5" x14ac:dyDescent="0.35">
      <c r="A14" s="29" t="s">
        <v>106</v>
      </c>
      <c r="B14" s="108"/>
      <c r="C14" s="109"/>
      <c r="D14" s="109"/>
      <c r="E14" s="109"/>
      <c r="F14" s="110"/>
    </row>
    <row r="15" spans="1:8" ht="14.5" x14ac:dyDescent="0.35">
      <c r="A15" s="29" t="s">
        <v>108</v>
      </c>
      <c r="B15" s="108"/>
      <c r="C15" s="109"/>
      <c r="D15" s="109"/>
      <c r="E15" s="109"/>
      <c r="F15" s="110"/>
    </row>
    <row r="16" spans="1:8" ht="14.5" x14ac:dyDescent="0.35">
      <c r="A16" s="29" t="s">
        <v>110</v>
      </c>
      <c r="B16" s="108"/>
      <c r="C16" s="109"/>
      <c r="D16" s="109"/>
      <c r="E16" s="109"/>
      <c r="F16" s="110"/>
    </row>
    <row r="17" spans="1:15" ht="14.5" x14ac:dyDescent="0.35">
      <c r="A17" s="29" t="s">
        <v>112</v>
      </c>
      <c r="B17" s="108"/>
      <c r="C17" s="109"/>
      <c r="D17" s="109"/>
      <c r="E17" s="109"/>
      <c r="F17" s="110"/>
    </row>
    <row r="19" spans="1:15" ht="15" customHeight="1" x14ac:dyDescent="0.35">
      <c r="A19" s="17" t="s">
        <v>125</v>
      </c>
      <c r="B19" s="15"/>
      <c r="C19" s="15"/>
      <c r="D19" s="15"/>
      <c r="E19" s="15"/>
    </row>
    <row r="20" spans="1:15" ht="15" customHeight="1" x14ac:dyDescent="0.35">
      <c r="A20" s="17" t="s">
        <v>126</v>
      </c>
      <c r="B20" s="16"/>
      <c r="C20" s="16"/>
      <c r="D20" s="16"/>
      <c r="E20" s="16"/>
    </row>
    <row r="21" spans="1:15" ht="15" customHeight="1" x14ac:dyDescent="0.35">
      <c r="A21" s="17" t="s">
        <v>127</v>
      </c>
      <c r="B21" s="16"/>
      <c r="C21" s="16"/>
      <c r="D21" s="16"/>
      <c r="E21" s="16"/>
    </row>
    <row r="22" spans="1:15" ht="14.5" x14ac:dyDescent="0.35">
      <c r="B22" s="23"/>
    </row>
    <row r="23" spans="1:15" ht="14.5" x14ac:dyDescent="0.35">
      <c r="A23" s="28" t="s">
        <v>114</v>
      </c>
      <c r="B23" s="108"/>
      <c r="C23" s="109"/>
      <c r="D23" s="109"/>
      <c r="E23" s="109"/>
      <c r="F23" s="110"/>
    </row>
    <row r="24" spans="1:15" ht="14.5" x14ac:dyDescent="0.35">
      <c r="A24" s="28" t="s">
        <v>116</v>
      </c>
      <c r="B24" s="108"/>
      <c r="C24" s="109"/>
      <c r="D24" s="109"/>
      <c r="E24" s="109"/>
      <c r="F24" s="110"/>
    </row>
    <row r="25" spans="1:15" ht="14.5" x14ac:dyDescent="0.35">
      <c r="A25" s="28" t="s">
        <v>118</v>
      </c>
      <c r="B25" s="108"/>
      <c r="C25" s="109"/>
      <c r="D25" s="109"/>
      <c r="E25" s="109"/>
      <c r="F25" s="110"/>
      <c r="G25" s="17"/>
      <c r="H25" s="19"/>
      <c r="I25" s="19"/>
      <c r="J25" s="21"/>
      <c r="K25" s="24"/>
      <c r="L25" s="21"/>
      <c r="M25" s="21"/>
      <c r="N25" s="21"/>
      <c r="O25" s="21"/>
    </row>
    <row r="26" spans="1:15" ht="14.5" x14ac:dyDescent="0.35">
      <c r="D26" s="19"/>
      <c r="E26" s="19"/>
      <c r="F26" s="19"/>
    </row>
    <row r="27" spans="1:15" ht="14.5" x14ac:dyDescent="0.35">
      <c r="A27" s="30" t="s">
        <v>131</v>
      </c>
      <c r="D27" s="19"/>
      <c r="E27" s="19"/>
      <c r="F27" s="19"/>
    </row>
    <row r="28" spans="1:15" ht="14.5" x14ac:dyDescent="0.35">
      <c r="A28" s="28" t="s">
        <v>132</v>
      </c>
      <c r="B28" s="111" t="s">
        <v>128</v>
      </c>
      <c r="C28" s="112"/>
      <c r="D28" s="112"/>
      <c r="E28" s="112"/>
      <c r="F28" s="113"/>
      <c r="M28" s="27"/>
    </row>
    <row r="29" spans="1:15" ht="14.5" x14ac:dyDescent="0.35">
      <c r="A29" s="28" t="s">
        <v>133</v>
      </c>
      <c r="B29" s="111" t="s">
        <v>137</v>
      </c>
      <c r="C29" s="112"/>
      <c r="D29" s="112"/>
      <c r="E29" s="112"/>
      <c r="F29" s="113"/>
    </row>
    <row r="30" spans="1:15" ht="14.5" x14ac:dyDescent="0.35">
      <c r="A30" s="28" t="s">
        <v>107</v>
      </c>
      <c r="B30" s="111" t="s">
        <v>135</v>
      </c>
      <c r="C30" s="112"/>
      <c r="D30" s="112"/>
      <c r="E30" s="112"/>
      <c r="F30" s="113"/>
    </row>
    <row r="31" spans="1:15" ht="14.5" x14ac:dyDescent="0.35">
      <c r="A31" s="28" t="s">
        <v>109</v>
      </c>
      <c r="B31" s="111" t="s">
        <v>136</v>
      </c>
      <c r="C31" s="112"/>
      <c r="D31" s="112"/>
      <c r="E31" s="112"/>
      <c r="F31" s="113"/>
    </row>
    <row r="32" spans="1:15" ht="14.5" x14ac:dyDescent="0.35">
      <c r="A32" s="28" t="s">
        <v>134</v>
      </c>
      <c r="B32" s="111" t="s">
        <v>130</v>
      </c>
      <c r="C32" s="112"/>
      <c r="D32" s="112"/>
      <c r="E32" s="112"/>
      <c r="F32" s="113"/>
    </row>
    <row r="33" spans="1:6" ht="14.5" x14ac:dyDescent="0.35">
      <c r="A33" s="28" t="s">
        <v>108</v>
      </c>
      <c r="B33" s="111" t="s">
        <v>129</v>
      </c>
      <c r="C33" s="112"/>
      <c r="D33" s="112"/>
      <c r="E33" s="112"/>
      <c r="F33" s="113"/>
    </row>
    <row r="35" spans="1:6" x14ac:dyDescent="0.3">
      <c r="A35" s="31" t="s">
        <v>119</v>
      </c>
    </row>
    <row r="36" spans="1:6" x14ac:dyDescent="0.3">
      <c r="A36" s="32">
        <v>45252</v>
      </c>
    </row>
  </sheetData>
  <hyperlinks>
    <hyperlink ref="B33" r:id="rId1" xr:uid="{4FEB87AA-F2C4-4071-8A8D-E7100874FB7E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Z63"/>
  <sheetViews>
    <sheetView showGridLines="0" zoomScaleNormal="100" workbookViewId="0">
      <selection activeCell="E11" sqref="E11"/>
    </sheetView>
  </sheetViews>
  <sheetFormatPr defaultColWidth="9.1796875" defaultRowHeight="13" x14ac:dyDescent="0.3"/>
  <cols>
    <col min="1" max="1" width="10.81640625" style="56" customWidth="1"/>
    <col min="2" max="2" width="53.26953125" style="57" customWidth="1"/>
    <col min="3" max="3" width="11.7265625" style="58" bestFit="1" customWidth="1"/>
    <col min="4" max="4" width="9" style="58" bestFit="1" customWidth="1"/>
    <col min="5" max="5" width="9" style="35" bestFit="1" customWidth="1"/>
    <col min="6" max="6" width="10.7265625" style="59" customWidth="1"/>
    <col min="7" max="15" width="5.26953125" style="59" customWidth="1"/>
    <col min="16" max="16" width="5.26953125" style="35" bestFit="1" customWidth="1"/>
    <col min="17" max="17" width="3" style="35" customWidth="1"/>
    <col min="18" max="18" width="9.453125" style="59" customWidth="1"/>
    <col min="19" max="19" width="3.26953125" style="35" customWidth="1"/>
    <col min="20" max="20" width="11.1796875" style="60" customWidth="1"/>
    <col min="21" max="21" width="2.54296875" style="61" customWidth="1"/>
    <col min="22" max="22" width="10.81640625" style="59" customWidth="1"/>
    <col min="23" max="23" width="4.1796875" style="35" customWidth="1"/>
    <col min="24" max="24" width="8.1796875" style="59" customWidth="1"/>
    <col min="25" max="25" width="15.26953125" style="62" bestFit="1" customWidth="1"/>
    <col min="26" max="26" width="14.54296875" style="59" customWidth="1"/>
    <col min="27" max="27" width="10.453125" style="35" customWidth="1"/>
    <col min="28" max="16384" width="9.1796875" style="35"/>
  </cols>
  <sheetData>
    <row r="1" spans="1:26" ht="69.75" customHeight="1" x14ac:dyDescent="0.3">
      <c r="A1" s="34"/>
      <c r="B1" s="73"/>
      <c r="C1" s="125" t="s">
        <v>77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73"/>
      <c r="Y1" s="81" t="s">
        <v>139</v>
      </c>
      <c r="Z1" s="82"/>
    </row>
    <row r="2" spans="1:26" ht="31.5" customHeight="1" thickBot="1" x14ac:dyDescent="0.35">
      <c r="A2" s="36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3"/>
      <c r="S2" s="130" t="s">
        <v>120</v>
      </c>
      <c r="T2" s="131"/>
      <c r="U2" s="131"/>
      <c r="V2" s="131"/>
      <c r="W2" s="131"/>
      <c r="X2" s="131"/>
      <c r="Y2" s="132"/>
      <c r="Z2" s="124">
        <v>0.1537</v>
      </c>
    </row>
    <row r="3" spans="1:26" ht="30.75" customHeight="1" thickBot="1" x14ac:dyDescent="0.3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5"/>
      <c r="P3" s="38"/>
      <c r="R3" s="35"/>
      <c r="S3" s="135" t="s">
        <v>62</v>
      </c>
      <c r="T3" s="135"/>
      <c r="U3" s="133" t="s">
        <v>76</v>
      </c>
      <c r="V3" s="133"/>
      <c r="W3" s="128" t="s">
        <v>61</v>
      </c>
      <c r="X3" s="128"/>
      <c r="Y3" s="78" t="s">
        <v>63</v>
      </c>
      <c r="Z3" s="123" t="s">
        <v>78</v>
      </c>
    </row>
    <row r="4" spans="1:26" ht="35.25" customHeight="1" thickBo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5"/>
      <c r="P4" s="39"/>
      <c r="Q4" s="40">
        <f>AM1</f>
        <v>0</v>
      </c>
      <c r="R4" s="35"/>
      <c r="S4" s="129">
        <f>Z54</f>
        <v>0</v>
      </c>
      <c r="T4" s="129"/>
      <c r="U4" s="134"/>
      <c r="V4" s="134"/>
      <c r="W4" s="129">
        <f>U4-S4</f>
        <v>0</v>
      </c>
      <c r="X4" s="129"/>
      <c r="Y4" s="79" t="e">
        <f>S4/U4*1</f>
        <v>#DIV/0!</v>
      </c>
      <c r="Z4" s="80">
        <f>W4*Z2</f>
        <v>0</v>
      </c>
    </row>
    <row r="5" spans="1:26" s="73" customFormat="1" ht="15.5" x14ac:dyDescent="0.35">
      <c r="A5" s="63" t="s">
        <v>25</v>
      </c>
      <c r="B5" s="64"/>
      <c r="C5" s="65"/>
      <c r="D5" s="65"/>
      <c r="E5" s="66"/>
      <c r="F5" s="67"/>
      <c r="G5" s="67"/>
      <c r="H5" s="67"/>
      <c r="I5" s="67"/>
      <c r="J5" s="67"/>
      <c r="K5" s="67"/>
      <c r="L5" s="67"/>
      <c r="M5" s="67"/>
      <c r="N5" s="67"/>
      <c r="O5" s="67"/>
      <c r="P5" s="68"/>
      <c r="Q5" s="68"/>
      <c r="R5" s="67"/>
      <c r="S5" s="68"/>
      <c r="T5" s="69"/>
      <c r="U5" s="70"/>
      <c r="V5" s="71"/>
      <c r="W5" s="68"/>
      <c r="X5" s="71"/>
      <c r="Y5" s="72"/>
      <c r="Z5" s="71"/>
    </row>
    <row r="6" spans="1:26" s="19" customFormat="1" ht="29" x14ac:dyDescent="0.35">
      <c r="A6" s="74" t="s">
        <v>0</v>
      </c>
      <c r="B6" s="28" t="s">
        <v>1</v>
      </c>
      <c r="C6" s="75" t="s">
        <v>8</v>
      </c>
      <c r="D6" s="75" t="s">
        <v>79</v>
      </c>
      <c r="E6" s="76" t="s">
        <v>2</v>
      </c>
      <c r="F6" s="74" t="s">
        <v>3</v>
      </c>
      <c r="G6" s="76" t="s">
        <v>73</v>
      </c>
      <c r="H6" s="76" t="s">
        <v>75</v>
      </c>
      <c r="I6" s="76" t="s">
        <v>74</v>
      </c>
      <c r="J6" s="76" t="s">
        <v>66</v>
      </c>
      <c r="K6" s="76" t="s">
        <v>67</v>
      </c>
      <c r="L6" s="76" t="s">
        <v>68</v>
      </c>
      <c r="M6" s="76" t="s">
        <v>69</v>
      </c>
      <c r="N6" s="76" t="s">
        <v>70</v>
      </c>
      <c r="O6" s="76" t="s">
        <v>71</v>
      </c>
      <c r="P6" s="76" t="s">
        <v>72</v>
      </c>
      <c r="Q6" s="74" t="s">
        <v>5</v>
      </c>
      <c r="R6" s="74" t="s">
        <v>64</v>
      </c>
      <c r="S6" s="74" t="s">
        <v>6</v>
      </c>
      <c r="T6" s="74" t="s">
        <v>12</v>
      </c>
      <c r="U6" s="74" t="s">
        <v>5</v>
      </c>
      <c r="V6" s="74" t="s">
        <v>65</v>
      </c>
      <c r="W6" s="74" t="s">
        <v>4</v>
      </c>
      <c r="X6" s="77" t="s">
        <v>7</v>
      </c>
      <c r="Y6" s="74" t="s">
        <v>5</v>
      </c>
      <c r="Z6" s="74" t="s">
        <v>11</v>
      </c>
    </row>
    <row r="7" spans="1:26" s="107" customFormat="1" ht="15.5" hidden="1" x14ac:dyDescent="0.35">
      <c r="A7" s="119" t="s">
        <v>121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1:26" s="41" customFormat="1" ht="20.149999999999999" hidden="1" customHeight="1" x14ac:dyDescent="0.35">
      <c r="A8" s="1">
        <v>10630</v>
      </c>
      <c r="B8" s="2" t="s">
        <v>32</v>
      </c>
      <c r="C8" s="84" t="s">
        <v>58</v>
      </c>
      <c r="D8" s="84" t="s">
        <v>80</v>
      </c>
      <c r="E8" s="3"/>
      <c r="F8" s="87" t="s">
        <v>4</v>
      </c>
      <c r="G8" s="25"/>
      <c r="H8" s="25"/>
      <c r="I8" s="25"/>
      <c r="J8" s="25"/>
      <c r="K8" s="25"/>
      <c r="L8" s="25"/>
      <c r="M8" s="25"/>
      <c r="N8" s="25"/>
      <c r="O8" s="25"/>
      <c r="P8" s="3"/>
      <c r="Q8" s="87" t="s">
        <v>5</v>
      </c>
      <c r="R8" s="91">
        <f>E8*SUM(G8:P8)</f>
        <v>0</v>
      </c>
      <c r="S8" s="74" t="s">
        <v>6</v>
      </c>
      <c r="T8" s="4">
        <v>180</v>
      </c>
      <c r="U8" s="87" t="s">
        <v>5</v>
      </c>
      <c r="V8" s="91">
        <f>R8/T8</f>
        <v>0</v>
      </c>
      <c r="W8" s="87" t="s">
        <v>4</v>
      </c>
      <c r="X8" s="92">
        <v>48.75</v>
      </c>
      <c r="Y8" s="87" t="s">
        <v>5</v>
      </c>
      <c r="Z8" s="93">
        <f>V8*X8</f>
        <v>0</v>
      </c>
    </row>
    <row r="9" spans="1:26" s="42" customFormat="1" ht="15.5" x14ac:dyDescent="0.35">
      <c r="A9" s="117" t="s">
        <v>122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</row>
    <row r="10" spans="1:26" s="41" customFormat="1" ht="15.5" x14ac:dyDescent="0.35">
      <c r="A10" s="121" t="s">
        <v>48</v>
      </c>
      <c r="B10" s="12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4"/>
      <c r="U10" s="44"/>
      <c r="V10" s="45"/>
      <c r="W10" s="45"/>
      <c r="X10" s="45"/>
      <c r="Y10" s="45"/>
      <c r="Z10" s="45"/>
    </row>
    <row r="11" spans="1:26" s="41" customFormat="1" ht="20.149999999999999" customHeight="1" x14ac:dyDescent="0.35">
      <c r="A11" s="1">
        <v>76468</v>
      </c>
      <c r="B11" s="5" t="s">
        <v>44</v>
      </c>
      <c r="C11" s="85" t="s">
        <v>10</v>
      </c>
      <c r="D11" s="85" t="s">
        <v>80</v>
      </c>
      <c r="E11" s="12"/>
      <c r="F11" s="88" t="s">
        <v>4</v>
      </c>
      <c r="G11" s="46"/>
      <c r="H11" s="46"/>
      <c r="I11" s="46"/>
      <c r="J11" s="46"/>
      <c r="K11" s="46"/>
      <c r="L11" s="46"/>
      <c r="M11" s="46"/>
      <c r="N11" s="46"/>
      <c r="O11" s="46"/>
      <c r="P11" s="9"/>
      <c r="Q11" s="88" t="s">
        <v>5</v>
      </c>
      <c r="R11" s="99">
        <f t="shared" ref="R11:R25" si="0">E11*(SUM(G11:P11))</f>
        <v>0</v>
      </c>
      <c r="S11" s="100" t="s">
        <v>6</v>
      </c>
      <c r="T11" s="6">
        <v>504</v>
      </c>
      <c r="U11" s="88" t="s">
        <v>5</v>
      </c>
      <c r="V11" s="99">
        <f>R11/T11</f>
        <v>0</v>
      </c>
      <c r="W11" s="88" t="s">
        <v>4</v>
      </c>
      <c r="X11" s="101">
        <v>105</v>
      </c>
      <c r="Y11" s="88" t="s">
        <v>5</v>
      </c>
      <c r="Z11" s="102">
        <f>X11*V11</f>
        <v>0</v>
      </c>
    </row>
    <row r="12" spans="1:26" s="41" customFormat="1" ht="20.149999999999999" customHeight="1" x14ac:dyDescent="0.35">
      <c r="A12" s="1">
        <v>3327848</v>
      </c>
      <c r="B12" s="104" t="s">
        <v>81</v>
      </c>
      <c r="C12" s="85" t="s">
        <v>10</v>
      </c>
      <c r="D12" s="1" t="s">
        <v>82</v>
      </c>
      <c r="E12" s="12"/>
      <c r="F12" s="88" t="s">
        <v>4</v>
      </c>
      <c r="G12" s="46"/>
      <c r="H12" s="46"/>
      <c r="I12" s="46"/>
      <c r="J12" s="46"/>
      <c r="K12" s="46"/>
      <c r="L12" s="46"/>
      <c r="M12" s="46"/>
      <c r="N12" s="46"/>
      <c r="O12" s="46"/>
      <c r="P12" s="9"/>
      <c r="Q12" s="88" t="s">
        <v>5</v>
      </c>
      <c r="R12" s="99">
        <f>E12*(SUM(G12:P12))</f>
        <v>0</v>
      </c>
      <c r="S12" s="100" t="s">
        <v>6</v>
      </c>
      <c r="T12" s="6">
        <v>504</v>
      </c>
      <c r="U12" s="88" t="s">
        <v>5</v>
      </c>
      <c r="V12" s="99">
        <f>R12/T12</f>
        <v>0</v>
      </c>
      <c r="W12" s="88" t="s">
        <v>4</v>
      </c>
      <c r="X12" s="101">
        <v>105</v>
      </c>
      <c r="Y12" s="88" t="s">
        <v>5</v>
      </c>
      <c r="Z12" s="102">
        <f>X12*V12</f>
        <v>0</v>
      </c>
    </row>
    <row r="13" spans="1:26" s="41" customFormat="1" ht="20.149999999999999" customHeight="1" x14ac:dyDescent="0.35">
      <c r="A13" s="1">
        <v>10056</v>
      </c>
      <c r="B13" s="2" t="s">
        <v>38</v>
      </c>
      <c r="C13" s="84" t="s">
        <v>53</v>
      </c>
      <c r="D13" s="84" t="s">
        <v>80</v>
      </c>
      <c r="E13" s="13"/>
      <c r="F13" s="87" t="s">
        <v>4</v>
      </c>
      <c r="G13" s="25"/>
      <c r="H13" s="25"/>
      <c r="I13" s="25"/>
      <c r="J13" s="25"/>
      <c r="K13" s="25"/>
      <c r="L13" s="25"/>
      <c r="M13" s="25"/>
      <c r="N13" s="25"/>
      <c r="O13" s="25"/>
      <c r="P13" s="10"/>
      <c r="Q13" s="88" t="s">
        <v>5</v>
      </c>
      <c r="R13" s="99">
        <f t="shared" si="0"/>
        <v>0</v>
      </c>
      <c r="S13" s="100" t="s">
        <v>6</v>
      </c>
      <c r="T13" s="4">
        <v>949</v>
      </c>
      <c r="U13" s="88" t="s">
        <v>5</v>
      </c>
      <c r="V13" s="99">
        <f t="shared" ref="V13:V24" si="1">R13/T13</f>
        <v>0</v>
      </c>
      <c r="W13" s="88" t="s">
        <v>4</v>
      </c>
      <c r="X13" s="92">
        <v>200</v>
      </c>
      <c r="Y13" s="88" t="s">
        <v>5</v>
      </c>
      <c r="Z13" s="102">
        <f>X13*V13</f>
        <v>0</v>
      </c>
    </row>
    <row r="14" spans="1:26" s="41" customFormat="1" ht="20.149999999999999" customHeight="1" x14ac:dyDescent="0.35">
      <c r="A14" s="1">
        <v>35749</v>
      </c>
      <c r="B14" s="104" t="s">
        <v>38</v>
      </c>
      <c r="C14" s="84" t="s">
        <v>138</v>
      </c>
      <c r="D14" s="84" t="s">
        <v>80</v>
      </c>
      <c r="E14" s="13"/>
      <c r="F14" s="87" t="s">
        <v>4</v>
      </c>
      <c r="G14" s="25"/>
      <c r="H14" s="25"/>
      <c r="I14" s="25"/>
      <c r="J14" s="25"/>
      <c r="K14" s="25"/>
      <c r="L14" s="25"/>
      <c r="M14" s="25"/>
      <c r="N14" s="25"/>
      <c r="O14" s="25"/>
      <c r="P14" s="10"/>
      <c r="Q14" s="88" t="s">
        <v>5</v>
      </c>
      <c r="R14" s="99">
        <f t="shared" ref="R14" si="2">E14*(SUM(G14:P14))</f>
        <v>0</v>
      </c>
      <c r="S14" s="100" t="s">
        <v>6</v>
      </c>
      <c r="T14" s="4">
        <v>125</v>
      </c>
      <c r="U14" s="88" t="s">
        <v>5</v>
      </c>
      <c r="V14" s="99">
        <f t="shared" ref="V14" si="3">R14/T14</f>
        <v>0</v>
      </c>
      <c r="W14" s="88" t="s">
        <v>4</v>
      </c>
      <c r="X14" s="92">
        <v>29.5</v>
      </c>
      <c r="Y14" s="88" t="s">
        <v>5</v>
      </c>
      <c r="Z14" s="102">
        <f>X14*V14</f>
        <v>0</v>
      </c>
    </row>
    <row r="15" spans="1:26" s="41" customFormat="1" ht="25.5" customHeight="1" x14ac:dyDescent="0.35">
      <c r="A15" s="1">
        <v>10040</v>
      </c>
      <c r="B15" s="2" t="s">
        <v>29</v>
      </c>
      <c r="C15" s="84" t="s">
        <v>17</v>
      </c>
      <c r="D15" s="84" t="s">
        <v>80</v>
      </c>
      <c r="E15" s="13"/>
      <c r="F15" s="87" t="s">
        <v>4</v>
      </c>
      <c r="G15" s="25"/>
      <c r="H15" s="25"/>
      <c r="I15" s="25"/>
      <c r="J15" s="25"/>
      <c r="K15" s="25"/>
      <c r="L15" s="25"/>
      <c r="M15" s="25"/>
      <c r="N15" s="25"/>
      <c r="O15" s="25"/>
      <c r="P15" s="10"/>
      <c r="Q15" s="88" t="s">
        <v>5</v>
      </c>
      <c r="R15" s="99">
        <f t="shared" si="0"/>
        <v>0</v>
      </c>
      <c r="S15" s="100" t="s">
        <v>6</v>
      </c>
      <c r="T15" s="4">
        <v>468</v>
      </c>
      <c r="U15" s="88" t="s">
        <v>5</v>
      </c>
      <c r="V15" s="99">
        <f t="shared" si="1"/>
        <v>0</v>
      </c>
      <c r="W15" s="88" t="s">
        <v>4</v>
      </c>
      <c r="X15" s="92">
        <v>101.85</v>
      </c>
      <c r="Y15" s="88" t="s">
        <v>5</v>
      </c>
      <c r="Z15" s="102">
        <f t="shared" ref="Z15:Z25" si="4">X15*V15</f>
        <v>0</v>
      </c>
    </row>
    <row r="16" spans="1:26" s="41" customFormat="1" ht="20.149999999999999" customHeight="1" x14ac:dyDescent="0.35">
      <c r="A16" s="1">
        <v>10349</v>
      </c>
      <c r="B16" s="2" t="s">
        <v>36</v>
      </c>
      <c r="C16" s="84" t="s">
        <v>26</v>
      </c>
      <c r="D16" s="84" t="s">
        <v>80</v>
      </c>
      <c r="E16" s="13"/>
      <c r="F16" s="87" t="s">
        <v>4</v>
      </c>
      <c r="G16" s="25"/>
      <c r="H16" s="25"/>
      <c r="I16" s="25"/>
      <c r="J16" s="25"/>
      <c r="K16" s="25"/>
      <c r="L16" s="25"/>
      <c r="M16" s="25"/>
      <c r="N16" s="25"/>
      <c r="O16" s="25"/>
      <c r="P16" s="10"/>
      <c r="Q16" s="88" t="s">
        <v>5</v>
      </c>
      <c r="R16" s="99">
        <f t="shared" si="0"/>
        <v>0</v>
      </c>
      <c r="S16" s="100" t="s">
        <v>6</v>
      </c>
      <c r="T16" s="4">
        <v>336</v>
      </c>
      <c r="U16" s="88" t="s">
        <v>5</v>
      </c>
      <c r="V16" s="99">
        <f t="shared" si="1"/>
        <v>0</v>
      </c>
      <c r="W16" s="88" t="s">
        <v>4</v>
      </c>
      <c r="X16" s="92">
        <v>81.25</v>
      </c>
      <c r="Y16" s="88" t="s">
        <v>5</v>
      </c>
      <c r="Z16" s="102">
        <f t="shared" si="4"/>
        <v>0</v>
      </c>
    </row>
    <row r="17" spans="1:26" s="41" customFormat="1" ht="20.149999999999999" customHeight="1" x14ac:dyDescent="0.35">
      <c r="A17" s="1">
        <v>10379</v>
      </c>
      <c r="B17" s="2" t="s">
        <v>37</v>
      </c>
      <c r="C17" s="84" t="s">
        <v>16</v>
      </c>
      <c r="D17" s="84" t="s">
        <v>80</v>
      </c>
      <c r="E17" s="13"/>
      <c r="F17" s="87" t="s">
        <v>4</v>
      </c>
      <c r="G17" s="25"/>
      <c r="H17" s="25"/>
      <c r="I17" s="25"/>
      <c r="J17" s="25"/>
      <c r="K17" s="25"/>
      <c r="L17" s="25"/>
      <c r="M17" s="25"/>
      <c r="N17" s="25"/>
      <c r="O17" s="25"/>
      <c r="P17" s="10"/>
      <c r="Q17" s="88" t="s">
        <v>5</v>
      </c>
      <c r="R17" s="99">
        <f t="shared" si="0"/>
        <v>0</v>
      </c>
      <c r="S17" s="100" t="s">
        <v>6</v>
      </c>
      <c r="T17" s="4">
        <v>336</v>
      </c>
      <c r="U17" s="88" t="s">
        <v>5</v>
      </c>
      <c r="V17" s="99">
        <f t="shared" si="1"/>
        <v>0</v>
      </c>
      <c r="W17" s="88" t="s">
        <v>4</v>
      </c>
      <c r="X17" s="92">
        <v>79.75</v>
      </c>
      <c r="Y17" s="88" t="s">
        <v>5</v>
      </c>
      <c r="Z17" s="102">
        <f t="shared" si="4"/>
        <v>0</v>
      </c>
    </row>
    <row r="18" spans="1:26" s="41" customFormat="1" ht="20.149999999999999" hidden="1" customHeight="1" x14ac:dyDescent="0.35">
      <c r="A18" s="1">
        <v>10861</v>
      </c>
      <c r="B18" s="2" t="s">
        <v>51</v>
      </c>
      <c r="C18" s="84" t="s">
        <v>52</v>
      </c>
      <c r="D18" s="84" t="s">
        <v>80</v>
      </c>
      <c r="E18" s="13"/>
      <c r="F18" s="87" t="s">
        <v>4</v>
      </c>
      <c r="G18" s="25"/>
      <c r="H18" s="25"/>
      <c r="I18" s="25"/>
      <c r="J18" s="25"/>
      <c r="K18" s="25"/>
      <c r="L18" s="25"/>
      <c r="M18" s="25"/>
      <c r="N18" s="25"/>
      <c r="O18" s="25"/>
      <c r="P18" s="10"/>
      <c r="Q18" s="88" t="s">
        <v>5</v>
      </c>
      <c r="R18" s="99">
        <f t="shared" si="0"/>
        <v>0</v>
      </c>
      <c r="S18" s="100" t="s">
        <v>6</v>
      </c>
      <c r="T18" s="4">
        <v>230</v>
      </c>
      <c r="U18" s="88" t="s">
        <v>5</v>
      </c>
      <c r="V18" s="99">
        <f t="shared" si="1"/>
        <v>0</v>
      </c>
      <c r="W18" s="88" t="s">
        <v>4</v>
      </c>
      <c r="X18" s="92">
        <v>83.3</v>
      </c>
      <c r="Y18" s="88" t="s">
        <v>5</v>
      </c>
      <c r="Z18" s="102">
        <f t="shared" si="4"/>
        <v>0</v>
      </c>
    </row>
    <row r="19" spans="1:26" s="41" customFormat="1" ht="20.149999999999999" customHeight="1" x14ac:dyDescent="0.35">
      <c r="A19" s="1">
        <v>10169</v>
      </c>
      <c r="B19" s="2" t="s">
        <v>35</v>
      </c>
      <c r="C19" s="84" t="s">
        <v>13</v>
      </c>
      <c r="D19" s="84" t="s">
        <v>80</v>
      </c>
      <c r="E19" s="13"/>
      <c r="F19" s="87" t="s">
        <v>4</v>
      </c>
      <c r="G19" s="25"/>
      <c r="H19" s="25"/>
      <c r="I19" s="25"/>
      <c r="J19" s="25"/>
      <c r="K19" s="25"/>
      <c r="L19" s="25"/>
      <c r="M19" s="25"/>
      <c r="N19" s="25"/>
      <c r="O19" s="25"/>
      <c r="P19" s="10"/>
      <c r="Q19" s="88" t="s">
        <v>5</v>
      </c>
      <c r="R19" s="99">
        <f t="shared" si="0"/>
        <v>0</v>
      </c>
      <c r="S19" s="100" t="s">
        <v>6</v>
      </c>
      <c r="T19" s="4">
        <v>400</v>
      </c>
      <c r="U19" s="88" t="s">
        <v>5</v>
      </c>
      <c r="V19" s="99">
        <f t="shared" si="1"/>
        <v>0</v>
      </c>
      <c r="W19" s="88" t="s">
        <v>4</v>
      </c>
      <c r="X19" s="92">
        <v>91.55</v>
      </c>
      <c r="Y19" s="88" t="s">
        <v>5</v>
      </c>
      <c r="Z19" s="102">
        <f t="shared" si="4"/>
        <v>0</v>
      </c>
    </row>
    <row r="20" spans="1:26" s="41" customFormat="1" ht="20.149999999999999" customHeight="1" x14ac:dyDescent="0.35">
      <c r="A20" s="1">
        <v>4243747</v>
      </c>
      <c r="B20" s="104" t="s">
        <v>83</v>
      </c>
      <c r="C20" s="84" t="s">
        <v>15</v>
      </c>
      <c r="D20" s="1" t="s">
        <v>82</v>
      </c>
      <c r="E20" s="13"/>
      <c r="F20" s="87" t="s">
        <v>4</v>
      </c>
      <c r="G20" s="25"/>
      <c r="H20" s="25"/>
      <c r="I20" s="25"/>
      <c r="J20" s="25"/>
      <c r="K20" s="25"/>
      <c r="L20" s="25"/>
      <c r="M20" s="25"/>
      <c r="N20" s="25"/>
      <c r="O20" s="25"/>
      <c r="P20" s="10"/>
      <c r="Q20" s="88" t="s">
        <v>5</v>
      </c>
      <c r="R20" s="99">
        <f t="shared" si="0"/>
        <v>0</v>
      </c>
      <c r="S20" s="100" t="s">
        <v>6</v>
      </c>
      <c r="T20" s="4">
        <v>480</v>
      </c>
      <c r="U20" s="88" t="s">
        <v>5</v>
      </c>
      <c r="V20" s="99">
        <f t="shared" si="1"/>
        <v>0</v>
      </c>
      <c r="W20" s="88" t="s">
        <v>4</v>
      </c>
      <c r="X20" s="92">
        <v>115.15</v>
      </c>
      <c r="Y20" s="88" t="s">
        <v>5</v>
      </c>
      <c r="Z20" s="102">
        <f t="shared" si="4"/>
        <v>0</v>
      </c>
    </row>
    <row r="21" spans="1:26" s="41" customFormat="1" ht="20.149999999999999" customHeight="1" x14ac:dyDescent="0.35">
      <c r="A21" s="1">
        <v>81056</v>
      </c>
      <c r="B21" s="2" t="s">
        <v>45</v>
      </c>
      <c r="C21" s="84" t="s">
        <v>15</v>
      </c>
      <c r="D21" s="84" t="s">
        <v>80</v>
      </c>
      <c r="E21" s="13"/>
      <c r="F21" s="87" t="s">
        <v>4</v>
      </c>
      <c r="G21" s="25"/>
      <c r="H21" s="25"/>
      <c r="I21" s="25"/>
      <c r="J21" s="25"/>
      <c r="K21" s="25"/>
      <c r="L21" s="25"/>
      <c r="M21" s="25"/>
      <c r="N21" s="25"/>
      <c r="O21" s="25"/>
      <c r="P21" s="10"/>
      <c r="Q21" s="88" t="s">
        <v>5</v>
      </c>
      <c r="R21" s="99">
        <f t="shared" si="0"/>
        <v>0</v>
      </c>
      <c r="S21" s="100" t="s">
        <v>6</v>
      </c>
      <c r="T21" s="4">
        <v>480</v>
      </c>
      <c r="U21" s="88" t="s">
        <v>5</v>
      </c>
      <c r="V21" s="99">
        <f t="shared" si="1"/>
        <v>0</v>
      </c>
      <c r="W21" s="88" t="s">
        <v>4</v>
      </c>
      <c r="X21" s="92">
        <v>115.15</v>
      </c>
      <c r="Y21" s="88" t="s">
        <v>5</v>
      </c>
      <c r="Z21" s="102">
        <f t="shared" si="4"/>
        <v>0</v>
      </c>
    </row>
    <row r="22" spans="1:26" s="41" customFormat="1" ht="20.149999999999999" customHeight="1" x14ac:dyDescent="0.35">
      <c r="A22" s="1">
        <v>53498</v>
      </c>
      <c r="B22" s="2" t="s">
        <v>34</v>
      </c>
      <c r="C22" s="84" t="s">
        <v>14</v>
      </c>
      <c r="D22" s="84" t="s">
        <v>80</v>
      </c>
      <c r="E22" s="13"/>
      <c r="F22" s="87" t="s">
        <v>4</v>
      </c>
      <c r="G22" s="25"/>
      <c r="H22" s="25"/>
      <c r="I22" s="25"/>
      <c r="J22" s="25"/>
      <c r="K22" s="25"/>
      <c r="L22" s="25"/>
      <c r="M22" s="25"/>
      <c r="N22" s="25"/>
      <c r="O22" s="25"/>
      <c r="P22" s="10"/>
      <c r="Q22" s="88" t="s">
        <v>5</v>
      </c>
      <c r="R22" s="99">
        <f t="shared" si="0"/>
        <v>0</v>
      </c>
      <c r="S22" s="100" t="s">
        <v>6</v>
      </c>
      <c r="T22" s="4">
        <v>480</v>
      </c>
      <c r="U22" s="88" t="s">
        <v>5</v>
      </c>
      <c r="V22" s="99">
        <f t="shared" si="1"/>
        <v>0</v>
      </c>
      <c r="W22" s="88" t="s">
        <v>4</v>
      </c>
      <c r="X22" s="92">
        <v>110.99999999999999</v>
      </c>
      <c r="Y22" s="88" t="s">
        <v>5</v>
      </c>
      <c r="Z22" s="102">
        <f t="shared" si="4"/>
        <v>0</v>
      </c>
    </row>
    <row r="23" spans="1:26" s="41" customFormat="1" ht="20.149999999999999" customHeight="1" x14ac:dyDescent="0.35">
      <c r="A23" s="1">
        <v>14110</v>
      </c>
      <c r="B23" s="104" t="s">
        <v>34</v>
      </c>
      <c r="C23" s="84" t="s">
        <v>59</v>
      </c>
      <c r="D23" s="84" t="s">
        <v>80</v>
      </c>
      <c r="E23" s="13"/>
      <c r="F23" s="87" t="s">
        <v>4</v>
      </c>
      <c r="G23" s="25"/>
      <c r="H23" s="25"/>
      <c r="I23" s="25"/>
      <c r="J23" s="25"/>
      <c r="K23" s="25"/>
      <c r="L23" s="25"/>
      <c r="M23" s="25"/>
      <c r="N23" s="25"/>
      <c r="O23" s="25"/>
      <c r="P23" s="10"/>
      <c r="Q23" s="88" t="s">
        <v>5</v>
      </c>
      <c r="R23" s="99">
        <f t="shared" si="0"/>
        <v>0</v>
      </c>
      <c r="S23" s="100" t="s">
        <v>6</v>
      </c>
      <c r="T23" s="4">
        <v>474</v>
      </c>
      <c r="U23" s="88" t="s">
        <v>5</v>
      </c>
      <c r="V23" s="99">
        <f t="shared" si="1"/>
        <v>0</v>
      </c>
      <c r="W23" s="88" t="s">
        <v>4</v>
      </c>
      <c r="X23" s="92">
        <v>110.99999999999999</v>
      </c>
      <c r="Y23" s="88" t="s">
        <v>5</v>
      </c>
      <c r="Z23" s="102">
        <f t="shared" si="4"/>
        <v>0</v>
      </c>
    </row>
    <row r="24" spans="1:26" s="41" customFormat="1" ht="20.149999999999999" customHeight="1" x14ac:dyDescent="0.35">
      <c r="A24" s="1">
        <v>5308721</v>
      </c>
      <c r="B24" s="104" t="s">
        <v>84</v>
      </c>
      <c r="C24" s="1" t="s">
        <v>85</v>
      </c>
      <c r="D24" s="1" t="s">
        <v>82</v>
      </c>
      <c r="E24" s="14"/>
      <c r="F24" s="89" t="s">
        <v>4</v>
      </c>
      <c r="G24" s="47"/>
      <c r="H24" s="47"/>
      <c r="I24" s="47"/>
      <c r="J24" s="47"/>
      <c r="K24" s="47"/>
      <c r="L24" s="47"/>
      <c r="M24" s="47"/>
      <c r="N24" s="47"/>
      <c r="O24" s="47"/>
      <c r="P24" s="11"/>
      <c r="Q24" s="88" t="s">
        <v>5</v>
      </c>
      <c r="R24" s="99">
        <f t="shared" si="0"/>
        <v>0</v>
      </c>
      <c r="S24" s="100" t="s">
        <v>6</v>
      </c>
      <c r="T24" s="8">
        <v>474</v>
      </c>
      <c r="U24" s="88" t="s">
        <v>5</v>
      </c>
      <c r="V24" s="99">
        <f t="shared" si="1"/>
        <v>0</v>
      </c>
      <c r="W24" s="88" t="s">
        <v>4</v>
      </c>
      <c r="X24" s="103">
        <v>111</v>
      </c>
      <c r="Y24" s="88" t="s">
        <v>5</v>
      </c>
      <c r="Z24" s="102">
        <f>X24*V24</f>
        <v>0</v>
      </c>
    </row>
    <row r="25" spans="1:26" s="41" customFormat="1" ht="20.149999999999999" customHeight="1" x14ac:dyDescent="0.35">
      <c r="A25" s="1">
        <v>70659</v>
      </c>
      <c r="B25" s="7" t="s">
        <v>34</v>
      </c>
      <c r="C25" s="86" t="s">
        <v>60</v>
      </c>
      <c r="D25" s="84" t="s">
        <v>80</v>
      </c>
      <c r="E25" s="14"/>
      <c r="F25" s="89" t="s">
        <v>4</v>
      </c>
      <c r="G25" s="47"/>
      <c r="H25" s="47"/>
      <c r="I25" s="47"/>
      <c r="J25" s="47"/>
      <c r="K25" s="47"/>
      <c r="L25" s="47"/>
      <c r="M25" s="47"/>
      <c r="N25" s="47"/>
      <c r="O25" s="47"/>
      <c r="P25" s="11"/>
      <c r="Q25" s="88" t="s">
        <v>5</v>
      </c>
      <c r="R25" s="99">
        <f t="shared" si="0"/>
        <v>0</v>
      </c>
      <c r="S25" s="100" t="s">
        <v>6</v>
      </c>
      <c r="T25" s="8">
        <v>1064</v>
      </c>
      <c r="U25" s="88" t="s">
        <v>5</v>
      </c>
      <c r="V25" s="99">
        <f>R25/T25</f>
        <v>0</v>
      </c>
      <c r="W25" s="88" t="s">
        <v>4</v>
      </c>
      <c r="X25" s="103">
        <v>250</v>
      </c>
      <c r="Y25" s="88" t="s">
        <v>5</v>
      </c>
      <c r="Z25" s="102">
        <f t="shared" si="4"/>
        <v>0</v>
      </c>
    </row>
    <row r="26" spans="1:26" s="41" customFormat="1" ht="15.5" x14ac:dyDescent="0.35">
      <c r="A26" s="126" t="s">
        <v>49</v>
      </c>
      <c r="B26" s="127"/>
      <c r="C26" s="43"/>
      <c r="D26" s="43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  <c r="Q26" s="48"/>
      <c r="R26" s="43"/>
      <c r="S26" s="43"/>
      <c r="T26" s="44"/>
      <c r="U26" s="44"/>
      <c r="V26" s="45"/>
      <c r="W26" s="45"/>
      <c r="X26" s="45"/>
      <c r="Y26" s="45"/>
      <c r="Z26" s="45"/>
    </row>
    <row r="27" spans="1:26" s="41" customFormat="1" ht="20.149999999999999" customHeight="1" x14ac:dyDescent="0.35">
      <c r="A27" s="1">
        <v>10799</v>
      </c>
      <c r="B27" s="5" t="s">
        <v>33</v>
      </c>
      <c r="C27" s="85" t="s">
        <v>10</v>
      </c>
      <c r="D27" s="85" t="s">
        <v>80</v>
      </c>
      <c r="E27" s="9"/>
      <c r="F27" s="88" t="s">
        <v>4</v>
      </c>
      <c r="G27" s="46"/>
      <c r="H27" s="46"/>
      <c r="I27" s="46"/>
      <c r="J27" s="46"/>
      <c r="K27" s="46"/>
      <c r="L27" s="46"/>
      <c r="M27" s="46"/>
      <c r="N27" s="46"/>
      <c r="O27" s="46"/>
      <c r="P27" s="9"/>
      <c r="Q27" s="88" t="s">
        <v>5</v>
      </c>
      <c r="R27" s="99">
        <f t="shared" ref="R27:R30" si="5">E27*SUM(G27:P27)</f>
        <v>0</v>
      </c>
      <c r="S27" s="100" t="s">
        <v>6</v>
      </c>
      <c r="T27" s="6">
        <v>504</v>
      </c>
      <c r="U27" s="88" t="s">
        <v>5</v>
      </c>
      <c r="V27" s="99">
        <f t="shared" ref="V27:V30" si="6">ROUNDUP(R27/T27,0)</f>
        <v>0</v>
      </c>
      <c r="W27" s="88" t="s">
        <v>4</v>
      </c>
      <c r="X27" s="101">
        <v>105</v>
      </c>
      <c r="Y27" s="88" t="s">
        <v>5</v>
      </c>
      <c r="Z27" s="102">
        <f t="shared" ref="Z27:Z30" si="7">V27*X27</f>
        <v>0</v>
      </c>
    </row>
    <row r="28" spans="1:26" s="41" customFormat="1" ht="20.149999999999999" customHeight="1" x14ac:dyDescent="0.35">
      <c r="A28" s="1">
        <v>10426</v>
      </c>
      <c r="B28" s="2" t="s">
        <v>40</v>
      </c>
      <c r="C28" s="84" t="s">
        <v>18</v>
      </c>
      <c r="D28" s="84" t="s">
        <v>80</v>
      </c>
      <c r="E28" s="10"/>
      <c r="F28" s="87" t="s">
        <v>4</v>
      </c>
      <c r="G28" s="25"/>
      <c r="H28" s="25"/>
      <c r="I28" s="25"/>
      <c r="J28" s="25"/>
      <c r="K28" s="25"/>
      <c r="L28" s="25"/>
      <c r="M28" s="25"/>
      <c r="N28" s="25"/>
      <c r="O28" s="25"/>
      <c r="P28" s="10"/>
      <c r="Q28" s="88" t="s">
        <v>5</v>
      </c>
      <c r="R28" s="99">
        <f t="shared" si="5"/>
        <v>0</v>
      </c>
      <c r="S28" s="74" t="s">
        <v>6</v>
      </c>
      <c r="T28" s="4">
        <v>492</v>
      </c>
      <c r="U28" s="87" t="s">
        <v>5</v>
      </c>
      <c r="V28" s="91">
        <f t="shared" si="6"/>
        <v>0</v>
      </c>
      <c r="W28" s="87" t="s">
        <v>4</v>
      </c>
      <c r="X28" s="92">
        <v>99.4</v>
      </c>
      <c r="Y28" s="87" t="s">
        <v>5</v>
      </c>
      <c r="Z28" s="93">
        <f t="shared" si="7"/>
        <v>0</v>
      </c>
    </row>
    <row r="29" spans="1:26" s="41" customFormat="1" ht="20.149999999999999" customHeight="1" x14ac:dyDescent="0.35">
      <c r="A29" s="1">
        <v>81837</v>
      </c>
      <c r="B29" s="2" t="s">
        <v>46</v>
      </c>
      <c r="C29" s="84" t="s">
        <v>54</v>
      </c>
      <c r="D29" s="84" t="s">
        <v>80</v>
      </c>
      <c r="E29" s="10"/>
      <c r="F29" s="87" t="s">
        <v>4</v>
      </c>
      <c r="G29" s="25"/>
      <c r="H29" s="25"/>
      <c r="I29" s="25"/>
      <c r="J29" s="25"/>
      <c r="K29" s="25"/>
      <c r="L29" s="25"/>
      <c r="M29" s="25"/>
      <c r="N29" s="25"/>
      <c r="O29" s="25"/>
      <c r="P29" s="10"/>
      <c r="Q29" s="87" t="s">
        <v>5</v>
      </c>
      <c r="R29" s="99">
        <f>E29*SUM(G29:P29)</f>
        <v>0</v>
      </c>
      <c r="S29" s="74" t="s">
        <v>6</v>
      </c>
      <c r="T29" s="4">
        <v>468</v>
      </c>
      <c r="U29" s="87" t="s">
        <v>5</v>
      </c>
      <c r="V29" s="91">
        <f>ROUNDUP(R29/T29,0)</f>
        <v>0</v>
      </c>
      <c r="W29" s="87" t="s">
        <v>4</v>
      </c>
      <c r="X29" s="92">
        <v>106.5</v>
      </c>
      <c r="Y29" s="87" t="s">
        <v>5</v>
      </c>
      <c r="Z29" s="93">
        <f>V29*X29</f>
        <v>0</v>
      </c>
    </row>
    <row r="30" spans="1:26" s="41" customFormat="1" ht="20.149999999999999" customHeight="1" x14ac:dyDescent="0.35">
      <c r="A30" s="1">
        <v>4675138</v>
      </c>
      <c r="B30" s="104" t="s">
        <v>86</v>
      </c>
      <c r="C30" s="1" t="s">
        <v>87</v>
      </c>
      <c r="D30" s="1" t="s">
        <v>82</v>
      </c>
      <c r="E30" s="10"/>
      <c r="F30" s="87" t="s">
        <v>4</v>
      </c>
      <c r="G30" s="25"/>
      <c r="H30" s="25"/>
      <c r="I30" s="25"/>
      <c r="J30" s="25"/>
      <c r="K30" s="25"/>
      <c r="L30" s="25"/>
      <c r="M30" s="25"/>
      <c r="N30" s="25"/>
      <c r="O30" s="25"/>
      <c r="P30" s="10"/>
      <c r="Q30" s="88" t="s">
        <v>5</v>
      </c>
      <c r="R30" s="99">
        <f t="shared" si="5"/>
        <v>0</v>
      </c>
      <c r="S30" s="74" t="s">
        <v>6</v>
      </c>
      <c r="T30" s="4">
        <v>468</v>
      </c>
      <c r="U30" s="87" t="s">
        <v>5</v>
      </c>
      <c r="V30" s="91">
        <f t="shared" si="6"/>
        <v>0</v>
      </c>
      <c r="W30" s="87" t="s">
        <v>4</v>
      </c>
      <c r="X30" s="92">
        <v>106.5</v>
      </c>
      <c r="Y30" s="87" t="s">
        <v>5</v>
      </c>
      <c r="Z30" s="93">
        <f t="shared" si="7"/>
        <v>0</v>
      </c>
    </row>
    <row r="31" spans="1:26" s="41" customFormat="1" ht="15.5" x14ac:dyDescent="0.35">
      <c r="A31" s="117" t="s">
        <v>123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</row>
    <row r="32" spans="1:26" s="41" customFormat="1" ht="14.5" x14ac:dyDescent="0.35">
      <c r="A32" s="1">
        <v>10215</v>
      </c>
      <c r="B32" s="2" t="s">
        <v>30</v>
      </c>
      <c r="C32" s="84" t="s">
        <v>55</v>
      </c>
      <c r="D32" s="84" t="s">
        <v>80</v>
      </c>
      <c r="E32" s="3"/>
      <c r="F32" s="87" t="s">
        <v>4</v>
      </c>
      <c r="G32" s="25"/>
      <c r="H32" s="25"/>
      <c r="I32" s="25"/>
      <c r="J32" s="25"/>
      <c r="K32" s="25"/>
      <c r="L32" s="25"/>
      <c r="M32" s="25"/>
      <c r="N32" s="25"/>
      <c r="O32" s="25"/>
      <c r="P32" s="3"/>
      <c r="Q32" s="87" t="s">
        <v>5</v>
      </c>
      <c r="R32" s="91">
        <f t="shared" ref="R32:R37" si="8">E32*SUM(G32:P32)</f>
        <v>0</v>
      </c>
      <c r="S32" s="74" t="s">
        <v>6</v>
      </c>
      <c r="T32" s="4">
        <v>720</v>
      </c>
      <c r="U32" s="87" t="s">
        <v>5</v>
      </c>
      <c r="V32" s="91">
        <f t="shared" ref="V32:V37" si="9">ROUNDUP(R32/T32,0)</f>
        <v>0</v>
      </c>
      <c r="W32" s="87" t="s">
        <v>4</v>
      </c>
      <c r="X32" s="92">
        <v>159.29999999999998</v>
      </c>
      <c r="Y32" s="87" t="s">
        <v>5</v>
      </c>
      <c r="Z32" s="93">
        <f t="shared" ref="Z32:Z37" si="10">V32*X32</f>
        <v>0</v>
      </c>
    </row>
    <row r="33" spans="1:26" s="41" customFormat="1" ht="14.5" x14ac:dyDescent="0.35">
      <c r="A33" s="1">
        <v>3677739</v>
      </c>
      <c r="B33" s="104" t="s">
        <v>89</v>
      </c>
      <c r="C33" s="1" t="s">
        <v>88</v>
      </c>
      <c r="D33" s="1" t="s">
        <v>90</v>
      </c>
      <c r="E33" s="3"/>
      <c r="F33" s="87" t="s">
        <v>4</v>
      </c>
      <c r="G33" s="25"/>
      <c r="H33" s="25"/>
      <c r="I33" s="25"/>
      <c r="J33" s="25"/>
      <c r="K33" s="25"/>
      <c r="L33" s="25"/>
      <c r="M33" s="25"/>
      <c r="N33" s="25"/>
      <c r="O33" s="25"/>
      <c r="P33" s="3"/>
      <c r="Q33" s="87" t="s">
        <v>5</v>
      </c>
      <c r="R33" s="91">
        <f t="shared" si="8"/>
        <v>0</v>
      </c>
      <c r="S33" s="74" t="s">
        <v>6</v>
      </c>
      <c r="T33" s="4">
        <v>720</v>
      </c>
      <c r="U33" s="87" t="s">
        <v>5</v>
      </c>
      <c r="V33" s="91">
        <f t="shared" si="9"/>
        <v>0</v>
      </c>
      <c r="W33" s="87" t="s">
        <v>4</v>
      </c>
      <c r="X33" s="92">
        <v>159.29999999999998</v>
      </c>
      <c r="Y33" s="87" t="s">
        <v>5</v>
      </c>
      <c r="Z33" s="93">
        <f t="shared" si="10"/>
        <v>0</v>
      </c>
    </row>
    <row r="34" spans="1:26" s="41" customFormat="1" ht="14.5" x14ac:dyDescent="0.35">
      <c r="A34" s="1">
        <v>118516</v>
      </c>
      <c r="B34" s="104" t="s">
        <v>91</v>
      </c>
      <c r="C34" s="1" t="s">
        <v>88</v>
      </c>
      <c r="D34" s="1" t="s">
        <v>92</v>
      </c>
      <c r="E34" s="3"/>
      <c r="F34" s="87" t="s">
        <v>4</v>
      </c>
      <c r="G34" s="25"/>
      <c r="H34" s="25"/>
      <c r="I34" s="25"/>
      <c r="J34" s="25"/>
      <c r="K34" s="25"/>
      <c r="L34" s="25"/>
      <c r="M34" s="25"/>
      <c r="N34" s="25"/>
      <c r="O34" s="25"/>
      <c r="P34" s="3"/>
      <c r="Q34" s="87" t="s">
        <v>5</v>
      </c>
      <c r="R34" s="91">
        <f t="shared" si="8"/>
        <v>0</v>
      </c>
      <c r="S34" s="74" t="s">
        <v>6</v>
      </c>
      <c r="T34" s="4">
        <v>720</v>
      </c>
      <c r="U34" s="87" t="s">
        <v>5</v>
      </c>
      <c r="V34" s="91">
        <f t="shared" si="9"/>
        <v>0</v>
      </c>
      <c r="W34" s="87" t="s">
        <v>4</v>
      </c>
      <c r="X34" s="92">
        <v>159.29999999999998</v>
      </c>
      <c r="Y34" s="87" t="s">
        <v>5</v>
      </c>
      <c r="Z34" s="93">
        <f t="shared" si="10"/>
        <v>0</v>
      </c>
    </row>
    <row r="35" spans="1:26" s="41" customFormat="1" ht="14.5" x14ac:dyDescent="0.35">
      <c r="A35" s="1">
        <v>10217</v>
      </c>
      <c r="B35" s="2" t="s">
        <v>31</v>
      </c>
      <c r="C35" s="84" t="s">
        <v>56</v>
      </c>
      <c r="D35" s="84" t="s">
        <v>80</v>
      </c>
      <c r="E35" s="3"/>
      <c r="F35" s="87" t="s">
        <v>4</v>
      </c>
      <c r="G35" s="25"/>
      <c r="H35" s="25"/>
      <c r="I35" s="25"/>
      <c r="J35" s="25"/>
      <c r="K35" s="25"/>
      <c r="L35" s="25"/>
      <c r="M35" s="25"/>
      <c r="N35" s="25"/>
      <c r="O35" s="25"/>
      <c r="P35" s="3"/>
      <c r="Q35" s="87" t="s">
        <v>5</v>
      </c>
      <c r="R35" s="91">
        <f t="shared" si="8"/>
        <v>0</v>
      </c>
      <c r="S35" s="74" t="s">
        <v>6</v>
      </c>
      <c r="T35" s="4">
        <v>834</v>
      </c>
      <c r="U35" s="87" t="s">
        <v>5</v>
      </c>
      <c r="V35" s="91">
        <f t="shared" si="9"/>
        <v>0</v>
      </c>
      <c r="W35" s="87" t="s">
        <v>4</v>
      </c>
      <c r="X35" s="92">
        <v>172.5</v>
      </c>
      <c r="Y35" s="87" t="s">
        <v>5</v>
      </c>
      <c r="Z35" s="93">
        <f t="shared" si="10"/>
        <v>0</v>
      </c>
    </row>
    <row r="36" spans="1:26" s="41" customFormat="1" ht="20.149999999999999" customHeight="1" x14ac:dyDescent="0.35">
      <c r="A36" s="1">
        <v>3677697</v>
      </c>
      <c r="B36" s="104" t="s">
        <v>93</v>
      </c>
      <c r="C36" s="1" t="s">
        <v>94</v>
      </c>
      <c r="D36" s="1" t="s">
        <v>82</v>
      </c>
      <c r="E36" s="3"/>
      <c r="F36" s="87" t="s">
        <v>4</v>
      </c>
      <c r="G36" s="25"/>
      <c r="H36" s="25"/>
      <c r="I36" s="25"/>
      <c r="J36" s="25"/>
      <c r="K36" s="25"/>
      <c r="L36" s="25"/>
      <c r="M36" s="25"/>
      <c r="N36" s="25"/>
      <c r="O36" s="25"/>
      <c r="P36" s="3"/>
      <c r="Q36" s="87" t="s">
        <v>5</v>
      </c>
      <c r="R36" s="91">
        <f t="shared" si="8"/>
        <v>0</v>
      </c>
      <c r="S36" s="74" t="s">
        <v>6</v>
      </c>
      <c r="T36" s="4">
        <v>834</v>
      </c>
      <c r="U36" s="87" t="s">
        <v>5</v>
      </c>
      <c r="V36" s="91">
        <f t="shared" si="9"/>
        <v>0</v>
      </c>
      <c r="W36" s="87" t="s">
        <v>4</v>
      </c>
      <c r="X36" s="92">
        <v>172.5</v>
      </c>
      <c r="Y36" s="87" t="s">
        <v>5</v>
      </c>
      <c r="Z36" s="93">
        <f t="shared" si="10"/>
        <v>0</v>
      </c>
    </row>
    <row r="37" spans="1:26" s="41" customFormat="1" ht="20.149999999999999" customHeight="1" x14ac:dyDescent="0.35">
      <c r="A37" s="1">
        <v>118508</v>
      </c>
      <c r="B37" s="104" t="s">
        <v>95</v>
      </c>
      <c r="C37" s="1" t="s">
        <v>94</v>
      </c>
      <c r="D37" s="1" t="s">
        <v>92</v>
      </c>
      <c r="E37" s="3"/>
      <c r="F37" s="87" t="s">
        <v>4</v>
      </c>
      <c r="G37" s="25"/>
      <c r="H37" s="25"/>
      <c r="I37" s="25"/>
      <c r="J37" s="25"/>
      <c r="K37" s="25"/>
      <c r="L37" s="25"/>
      <c r="M37" s="25"/>
      <c r="N37" s="25"/>
      <c r="O37" s="25"/>
      <c r="P37" s="3"/>
      <c r="Q37" s="87" t="s">
        <v>5</v>
      </c>
      <c r="R37" s="91">
        <f t="shared" si="8"/>
        <v>0</v>
      </c>
      <c r="S37" s="74" t="s">
        <v>6</v>
      </c>
      <c r="T37" s="4">
        <v>834</v>
      </c>
      <c r="U37" s="87" t="s">
        <v>5</v>
      </c>
      <c r="V37" s="91">
        <f t="shared" si="9"/>
        <v>0</v>
      </c>
      <c r="W37" s="87" t="s">
        <v>4</v>
      </c>
      <c r="X37" s="92">
        <v>172.5</v>
      </c>
      <c r="Y37" s="87" t="s">
        <v>5</v>
      </c>
      <c r="Z37" s="93">
        <f t="shared" si="10"/>
        <v>0</v>
      </c>
    </row>
    <row r="38" spans="1:26" s="41" customFormat="1" ht="15.5" x14ac:dyDescent="0.35">
      <c r="A38" s="117" t="s">
        <v>124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</row>
    <row r="39" spans="1:26" s="41" customFormat="1" ht="20.149999999999999" customHeight="1" x14ac:dyDescent="0.35">
      <c r="A39" s="1">
        <v>20922</v>
      </c>
      <c r="B39" s="2" t="s">
        <v>41</v>
      </c>
      <c r="C39" s="84" t="s">
        <v>19</v>
      </c>
      <c r="D39" s="84" t="s">
        <v>80</v>
      </c>
      <c r="E39" s="3"/>
      <c r="F39" s="87" t="s">
        <v>4</v>
      </c>
      <c r="G39" s="25"/>
      <c r="H39" s="25"/>
      <c r="I39" s="25"/>
      <c r="J39" s="25"/>
      <c r="K39" s="25"/>
      <c r="L39" s="25"/>
      <c r="M39" s="25"/>
      <c r="N39" s="25"/>
      <c r="O39" s="25"/>
      <c r="P39" s="3"/>
      <c r="Q39" s="87" t="s">
        <v>5</v>
      </c>
      <c r="R39" s="98">
        <f t="shared" ref="R39:R43" si="11">E39*SUM(G39:P39)</f>
        <v>0</v>
      </c>
      <c r="S39" s="74" t="s">
        <v>6</v>
      </c>
      <c r="T39" s="4">
        <v>264</v>
      </c>
      <c r="U39" s="87" t="s">
        <v>5</v>
      </c>
      <c r="V39" s="91">
        <f t="shared" ref="V39:V43" si="12">ROUNDUP(R39/T39,0)</f>
        <v>0</v>
      </c>
      <c r="W39" s="87" t="s">
        <v>4</v>
      </c>
      <c r="X39" s="92">
        <v>67.5</v>
      </c>
      <c r="Y39" s="87" t="s">
        <v>5</v>
      </c>
      <c r="Z39" s="93">
        <f t="shared" ref="Z39:Z43" si="13">V39*X39</f>
        <v>0</v>
      </c>
    </row>
    <row r="40" spans="1:26" s="41" customFormat="1" ht="20.149999999999999" customHeight="1" x14ac:dyDescent="0.35">
      <c r="A40" s="1">
        <v>4703567</v>
      </c>
      <c r="B40" s="104" t="s">
        <v>96</v>
      </c>
      <c r="C40" s="90" t="s">
        <v>97</v>
      </c>
      <c r="D40" s="1" t="s">
        <v>82</v>
      </c>
      <c r="E40" s="3"/>
      <c r="F40" s="87" t="s">
        <v>4</v>
      </c>
      <c r="G40" s="25"/>
      <c r="H40" s="25"/>
      <c r="I40" s="25"/>
      <c r="J40" s="25"/>
      <c r="K40" s="25"/>
      <c r="L40" s="25"/>
      <c r="M40" s="25"/>
      <c r="N40" s="25"/>
      <c r="O40" s="25"/>
      <c r="P40" s="3"/>
      <c r="Q40" s="87" t="s">
        <v>5</v>
      </c>
      <c r="R40" s="98">
        <f t="shared" si="11"/>
        <v>0</v>
      </c>
      <c r="S40" s="74" t="s">
        <v>6</v>
      </c>
      <c r="T40" s="4">
        <v>264</v>
      </c>
      <c r="U40" s="87" t="s">
        <v>5</v>
      </c>
      <c r="V40" s="91">
        <f t="shared" si="12"/>
        <v>0</v>
      </c>
      <c r="W40" s="87" t="s">
        <v>4</v>
      </c>
      <c r="X40" s="92">
        <v>67.5</v>
      </c>
      <c r="Y40" s="87" t="s">
        <v>5</v>
      </c>
      <c r="Z40" s="93">
        <f t="shared" si="13"/>
        <v>0</v>
      </c>
    </row>
    <row r="41" spans="1:26" s="41" customFormat="1" ht="20.149999999999999" customHeight="1" x14ac:dyDescent="0.35">
      <c r="A41" s="1">
        <v>94595</v>
      </c>
      <c r="B41" s="2" t="s">
        <v>27</v>
      </c>
      <c r="C41" s="84" t="s">
        <v>19</v>
      </c>
      <c r="D41" s="84" t="s">
        <v>80</v>
      </c>
      <c r="E41" s="3"/>
      <c r="F41" s="87" t="s">
        <v>4</v>
      </c>
      <c r="G41" s="25"/>
      <c r="H41" s="25"/>
      <c r="I41" s="25"/>
      <c r="J41" s="25"/>
      <c r="K41" s="25"/>
      <c r="L41" s="25"/>
      <c r="M41" s="25"/>
      <c r="N41" s="25"/>
      <c r="O41" s="25"/>
      <c r="P41" s="3"/>
      <c r="Q41" s="87" t="s">
        <v>5</v>
      </c>
      <c r="R41" s="98">
        <f t="shared" si="11"/>
        <v>0</v>
      </c>
      <c r="S41" s="74" t="s">
        <v>6</v>
      </c>
      <c r="T41" s="4">
        <v>264</v>
      </c>
      <c r="U41" s="87" t="s">
        <v>5</v>
      </c>
      <c r="V41" s="91">
        <f t="shared" si="12"/>
        <v>0</v>
      </c>
      <c r="W41" s="87" t="s">
        <v>4</v>
      </c>
      <c r="X41" s="92">
        <v>67.5</v>
      </c>
      <c r="Y41" s="87" t="s">
        <v>5</v>
      </c>
      <c r="Z41" s="93">
        <f t="shared" si="13"/>
        <v>0</v>
      </c>
    </row>
    <row r="42" spans="1:26" s="41" customFormat="1" ht="20.149999999999999" customHeight="1" x14ac:dyDescent="0.35">
      <c r="A42" s="1">
        <v>7489378</v>
      </c>
      <c r="B42" s="104" t="s">
        <v>98</v>
      </c>
      <c r="C42" s="1" t="s">
        <v>99</v>
      </c>
      <c r="D42" s="1" t="s">
        <v>82</v>
      </c>
      <c r="E42" s="3"/>
      <c r="F42" s="87" t="s">
        <v>4</v>
      </c>
      <c r="G42" s="25"/>
      <c r="H42" s="25"/>
      <c r="I42" s="25"/>
      <c r="J42" s="25"/>
      <c r="K42" s="25"/>
      <c r="L42" s="25"/>
      <c r="M42" s="25"/>
      <c r="N42" s="25"/>
      <c r="O42" s="25"/>
      <c r="P42" s="3"/>
      <c r="Q42" s="87" t="s">
        <v>5</v>
      </c>
      <c r="R42" s="98">
        <f t="shared" si="11"/>
        <v>0</v>
      </c>
      <c r="S42" s="74" t="s">
        <v>6</v>
      </c>
      <c r="T42" s="4">
        <v>264</v>
      </c>
      <c r="U42" s="87" t="s">
        <v>5</v>
      </c>
      <c r="V42" s="91">
        <f t="shared" si="12"/>
        <v>0</v>
      </c>
      <c r="W42" s="87" t="s">
        <v>4</v>
      </c>
      <c r="X42" s="92">
        <v>67.5</v>
      </c>
      <c r="Y42" s="87" t="s">
        <v>5</v>
      </c>
      <c r="Z42" s="93">
        <f t="shared" si="13"/>
        <v>0</v>
      </c>
    </row>
    <row r="43" spans="1:26" s="41" customFormat="1" ht="20.149999999999999" customHeight="1" x14ac:dyDescent="0.35">
      <c r="A43" s="1">
        <v>33787</v>
      </c>
      <c r="B43" s="2" t="s">
        <v>43</v>
      </c>
      <c r="C43" s="84" t="s">
        <v>22</v>
      </c>
      <c r="D43" s="84" t="s">
        <v>80</v>
      </c>
      <c r="E43" s="3"/>
      <c r="F43" s="87" t="s">
        <v>4</v>
      </c>
      <c r="G43" s="25"/>
      <c r="H43" s="25"/>
      <c r="I43" s="25"/>
      <c r="J43" s="25"/>
      <c r="K43" s="25"/>
      <c r="L43" s="25"/>
      <c r="M43" s="25"/>
      <c r="N43" s="25"/>
      <c r="O43" s="25"/>
      <c r="P43" s="3"/>
      <c r="Q43" s="87" t="s">
        <v>5</v>
      </c>
      <c r="R43" s="98">
        <f t="shared" si="11"/>
        <v>0</v>
      </c>
      <c r="S43" s="74" t="s">
        <v>6</v>
      </c>
      <c r="T43" s="4">
        <v>240</v>
      </c>
      <c r="U43" s="87" t="s">
        <v>5</v>
      </c>
      <c r="V43" s="91">
        <f t="shared" si="12"/>
        <v>0</v>
      </c>
      <c r="W43" s="87" t="s">
        <v>4</v>
      </c>
      <c r="X43" s="92">
        <v>63.75</v>
      </c>
      <c r="Y43" s="87" t="s">
        <v>5</v>
      </c>
      <c r="Z43" s="93">
        <f t="shared" si="13"/>
        <v>0</v>
      </c>
    </row>
    <row r="44" spans="1:26" s="41" customFormat="1" ht="15.5" x14ac:dyDescent="0.35">
      <c r="A44" s="117" t="s">
        <v>50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</row>
    <row r="45" spans="1:26" s="41" customFormat="1" ht="20.149999999999999" customHeight="1" x14ac:dyDescent="0.35">
      <c r="A45" s="1">
        <v>10084</v>
      </c>
      <c r="B45" s="2" t="s">
        <v>39</v>
      </c>
      <c r="C45" s="84" t="s">
        <v>20</v>
      </c>
      <c r="D45" s="84" t="s">
        <v>80</v>
      </c>
      <c r="E45" s="3"/>
      <c r="F45" s="87" t="s">
        <v>4</v>
      </c>
      <c r="G45" s="25"/>
      <c r="H45" s="25"/>
      <c r="I45" s="25"/>
      <c r="J45" s="25"/>
      <c r="K45" s="25"/>
      <c r="L45" s="25"/>
      <c r="M45" s="25"/>
      <c r="N45" s="25"/>
      <c r="O45" s="25"/>
      <c r="P45" s="3"/>
      <c r="Q45" s="87" t="s">
        <v>5</v>
      </c>
      <c r="R45" s="91">
        <f t="shared" ref="R45:R51" si="14">E45*SUM(G45:P45)</f>
        <v>0</v>
      </c>
      <c r="S45" s="74" t="s">
        <v>6</v>
      </c>
      <c r="T45" s="4">
        <v>258</v>
      </c>
      <c r="U45" s="87" t="s">
        <v>5</v>
      </c>
      <c r="V45" s="91">
        <f t="shared" ref="V45:V51" si="15">ROUNDUP(R45/T45,0)</f>
        <v>0</v>
      </c>
      <c r="W45" s="87" t="s">
        <v>4</v>
      </c>
      <c r="X45" s="92">
        <v>75.999999999999986</v>
      </c>
      <c r="Y45" s="87" t="s">
        <v>5</v>
      </c>
      <c r="Z45" s="93">
        <f t="shared" ref="Z45:Z51" si="16">V45*X45</f>
        <v>0</v>
      </c>
    </row>
    <row r="46" spans="1:26" s="41" customFormat="1" ht="20.149999999999999" customHeight="1" x14ac:dyDescent="0.35">
      <c r="A46" s="1">
        <v>91291</v>
      </c>
      <c r="B46" s="2" t="s">
        <v>47</v>
      </c>
      <c r="C46" s="84" t="s">
        <v>24</v>
      </c>
      <c r="D46" s="84" t="s">
        <v>80</v>
      </c>
      <c r="E46" s="3"/>
      <c r="F46" s="87" t="s">
        <v>4</v>
      </c>
      <c r="G46" s="25"/>
      <c r="H46" s="25"/>
      <c r="I46" s="25"/>
      <c r="J46" s="25"/>
      <c r="K46" s="25"/>
      <c r="L46" s="25"/>
      <c r="M46" s="25"/>
      <c r="N46" s="25"/>
      <c r="O46" s="25"/>
      <c r="P46" s="3"/>
      <c r="Q46" s="87" t="s">
        <v>5</v>
      </c>
      <c r="R46" s="91">
        <f t="shared" si="14"/>
        <v>0</v>
      </c>
      <c r="S46" s="74" t="s">
        <v>6</v>
      </c>
      <c r="T46" s="4">
        <v>210</v>
      </c>
      <c r="U46" s="87" t="s">
        <v>5</v>
      </c>
      <c r="V46" s="91">
        <f t="shared" si="15"/>
        <v>0</v>
      </c>
      <c r="W46" s="87" t="s">
        <v>4</v>
      </c>
      <c r="X46" s="92">
        <v>70.3</v>
      </c>
      <c r="Y46" s="87" t="s">
        <v>5</v>
      </c>
      <c r="Z46" s="93">
        <f t="shared" si="16"/>
        <v>0</v>
      </c>
    </row>
    <row r="47" spans="1:26" s="41" customFormat="1" ht="20.149999999999999" customHeight="1" x14ac:dyDescent="0.35">
      <c r="A47" s="1" t="s">
        <v>100</v>
      </c>
      <c r="B47" s="104" t="s">
        <v>101</v>
      </c>
      <c r="C47" s="90" t="s">
        <v>102</v>
      </c>
      <c r="D47" s="1" t="s">
        <v>82</v>
      </c>
      <c r="E47" s="3"/>
      <c r="F47" s="87" t="s">
        <v>4</v>
      </c>
      <c r="G47" s="25"/>
      <c r="H47" s="25"/>
      <c r="I47" s="25"/>
      <c r="J47" s="25"/>
      <c r="K47" s="25"/>
      <c r="L47" s="25"/>
      <c r="M47" s="25"/>
      <c r="N47" s="25"/>
      <c r="O47" s="25"/>
      <c r="P47" s="3"/>
      <c r="Q47" s="87" t="s">
        <v>5</v>
      </c>
      <c r="R47" s="91">
        <f t="shared" si="14"/>
        <v>0</v>
      </c>
      <c r="S47" s="74" t="s">
        <v>6</v>
      </c>
      <c r="T47" s="4">
        <v>210</v>
      </c>
      <c r="U47" s="87" t="s">
        <v>5</v>
      </c>
      <c r="V47" s="91">
        <f t="shared" si="15"/>
        <v>0</v>
      </c>
      <c r="W47" s="87" t="s">
        <v>4</v>
      </c>
      <c r="X47" s="92">
        <v>70.3</v>
      </c>
      <c r="Y47" s="87" t="s">
        <v>5</v>
      </c>
      <c r="Z47" s="93">
        <f t="shared" si="16"/>
        <v>0</v>
      </c>
    </row>
    <row r="48" spans="1:26" s="41" customFormat="1" ht="20.149999999999999" customHeight="1" x14ac:dyDescent="0.35">
      <c r="A48" s="1">
        <v>71341</v>
      </c>
      <c r="B48" s="2" t="s">
        <v>42</v>
      </c>
      <c r="C48" s="84" t="s">
        <v>23</v>
      </c>
      <c r="D48" s="84" t="s">
        <v>80</v>
      </c>
      <c r="E48" s="3"/>
      <c r="F48" s="87" t="s">
        <v>4</v>
      </c>
      <c r="G48" s="25"/>
      <c r="H48" s="25"/>
      <c r="I48" s="25"/>
      <c r="J48" s="25"/>
      <c r="K48" s="25"/>
      <c r="L48" s="25"/>
      <c r="M48" s="25"/>
      <c r="N48" s="25"/>
      <c r="O48" s="25"/>
      <c r="P48" s="3"/>
      <c r="Q48" s="87" t="s">
        <v>5</v>
      </c>
      <c r="R48" s="91">
        <f t="shared" si="14"/>
        <v>0</v>
      </c>
      <c r="S48" s="74" t="s">
        <v>6</v>
      </c>
      <c r="T48" s="4">
        <v>180</v>
      </c>
      <c r="U48" s="87" t="s">
        <v>5</v>
      </c>
      <c r="V48" s="91">
        <f t="shared" si="15"/>
        <v>0</v>
      </c>
      <c r="W48" s="87" t="s">
        <v>4</v>
      </c>
      <c r="X48" s="92">
        <v>70.3</v>
      </c>
      <c r="Y48" s="87" t="s">
        <v>5</v>
      </c>
      <c r="Z48" s="93">
        <f t="shared" si="16"/>
        <v>0</v>
      </c>
    </row>
    <row r="49" spans="1:26" s="41" customFormat="1" ht="20.149999999999999" customHeight="1" x14ac:dyDescent="0.35">
      <c r="A49" s="1">
        <v>4003109</v>
      </c>
      <c r="B49" s="104" t="s">
        <v>104</v>
      </c>
      <c r="C49" s="90" t="s">
        <v>103</v>
      </c>
      <c r="D49" s="1" t="s">
        <v>82</v>
      </c>
      <c r="E49" s="3"/>
      <c r="F49" s="87" t="s">
        <v>4</v>
      </c>
      <c r="G49" s="25"/>
      <c r="H49" s="25"/>
      <c r="I49" s="25"/>
      <c r="J49" s="25"/>
      <c r="K49" s="25"/>
      <c r="L49" s="25"/>
      <c r="M49" s="25"/>
      <c r="N49" s="25"/>
      <c r="O49" s="25"/>
      <c r="P49" s="3"/>
      <c r="Q49" s="87" t="s">
        <v>5</v>
      </c>
      <c r="R49" s="91">
        <f t="shared" si="14"/>
        <v>0</v>
      </c>
      <c r="S49" s="74" t="s">
        <v>6</v>
      </c>
      <c r="T49" s="4">
        <v>180</v>
      </c>
      <c r="U49" s="87" t="s">
        <v>5</v>
      </c>
      <c r="V49" s="91">
        <f t="shared" si="15"/>
        <v>0</v>
      </c>
      <c r="W49" s="87" t="s">
        <v>4</v>
      </c>
      <c r="X49" s="92">
        <v>70.3</v>
      </c>
      <c r="Y49" s="87" t="s">
        <v>5</v>
      </c>
      <c r="Z49" s="93">
        <f t="shared" si="16"/>
        <v>0</v>
      </c>
    </row>
    <row r="50" spans="1:26" s="41" customFormat="1" ht="20.149999999999999" customHeight="1" x14ac:dyDescent="0.35">
      <c r="A50" s="1">
        <v>25122</v>
      </c>
      <c r="B50" s="2" t="s">
        <v>42</v>
      </c>
      <c r="C50" s="84" t="s">
        <v>21</v>
      </c>
      <c r="D50" s="84" t="s">
        <v>80</v>
      </c>
      <c r="E50" s="3"/>
      <c r="F50" s="87" t="s">
        <v>4</v>
      </c>
      <c r="G50" s="25"/>
      <c r="H50" s="25"/>
      <c r="I50" s="25"/>
      <c r="J50" s="25"/>
      <c r="K50" s="25"/>
      <c r="L50" s="25"/>
      <c r="M50" s="25"/>
      <c r="N50" s="25"/>
      <c r="O50" s="25"/>
      <c r="P50" s="3"/>
      <c r="Q50" s="87" t="s">
        <v>5</v>
      </c>
      <c r="R50" s="91">
        <f t="shared" si="14"/>
        <v>0</v>
      </c>
      <c r="S50" s="74" t="s">
        <v>6</v>
      </c>
      <c r="T50" s="4">
        <v>324</v>
      </c>
      <c r="U50" s="87" t="s">
        <v>5</v>
      </c>
      <c r="V50" s="91">
        <f t="shared" si="15"/>
        <v>0</v>
      </c>
      <c r="W50" s="87" t="s">
        <v>4</v>
      </c>
      <c r="X50" s="92">
        <v>150</v>
      </c>
      <c r="Y50" s="87" t="s">
        <v>5</v>
      </c>
      <c r="Z50" s="93">
        <f t="shared" si="16"/>
        <v>0</v>
      </c>
    </row>
    <row r="51" spans="1:26" s="41" customFormat="1" ht="20.149999999999999" customHeight="1" x14ac:dyDescent="0.35">
      <c r="A51" s="1">
        <v>10017</v>
      </c>
      <c r="B51" s="2" t="s">
        <v>28</v>
      </c>
      <c r="C51" s="84" t="s">
        <v>57</v>
      </c>
      <c r="D51" s="84" t="s">
        <v>80</v>
      </c>
      <c r="E51" s="3"/>
      <c r="F51" s="87" t="s">
        <v>4</v>
      </c>
      <c r="G51" s="25"/>
      <c r="H51" s="25"/>
      <c r="I51" s="25"/>
      <c r="J51" s="25"/>
      <c r="K51" s="25"/>
      <c r="L51" s="25"/>
      <c r="M51" s="25"/>
      <c r="N51" s="25"/>
      <c r="O51" s="25"/>
      <c r="P51" s="3"/>
      <c r="Q51" s="87" t="s">
        <v>5</v>
      </c>
      <c r="R51" s="91">
        <f t="shared" si="14"/>
        <v>0</v>
      </c>
      <c r="S51" s="74" t="s">
        <v>6</v>
      </c>
      <c r="T51" s="4">
        <v>144</v>
      </c>
      <c r="U51" s="87" t="s">
        <v>5</v>
      </c>
      <c r="V51" s="91">
        <f t="shared" si="15"/>
        <v>0</v>
      </c>
      <c r="W51" s="87" t="s">
        <v>4</v>
      </c>
      <c r="X51" s="92">
        <v>45.5</v>
      </c>
      <c r="Y51" s="87" t="s">
        <v>5</v>
      </c>
      <c r="Z51" s="93">
        <f t="shared" si="16"/>
        <v>0</v>
      </c>
    </row>
    <row r="52" spans="1:26" s="41" customFormat="1" ht="14.5" x14ac:dyDescent="0.35">
      <c r="A52" s="33"/>
      <c r="B52" s="50"/>
      <c r="C52" s="26"/>
      <c r="D52" s="26"/>
      <c r="F52" s="51"/>
      <c r="G52" s="51"/>
      <c r="H52" s="51"/>
      <c r="I52" s="51"/>
      <c r="J52" s="51"/>
      <c r="K52" s="51"/>
      <c r="L52" s="51"/>
      <c r="M52" s="51"/>
      <c r="N52" s="51"/>
      <c r="O52" s="51"/>
      <c r="Q52" s="19"/>
      <c r="R52" s="94"/>
      <c r="S52" s="19"/>
      <c r="T52" s="19"/>
      <c r="U52" s="106"/>
      <c r="V52" s="94"/>
      <c r="W52" s="19"/>
      <c r="X52" s="94"/>
      <c r="Y52" s="95"/>
      <c r="Z52" s="94"/>
    </row>
    <row r="53" spans="1:26" s="41" customFormat="1" ht="14.5" x14ac:dyDescent="0.35">
      <c r="A53" s="105"/>
      <c r="B53" s="53"/>
      <c r="C53" s="26"/>
      <c r="D53" s="26"/>
      <c r="F53" s="51"/>
      <c r="G53" s="51"/>
      <c r="H53" s="51"/>
      <c r="I53" s="51"/>
      <c r="J53" s="51"/>
      <c r="K53" s="51"/>
      <c r="L53" s="51"/>
      <c r="M53" s="51"/>
      <c r="N53" s="51"/>
      <c r="O53" s="51"/>
      <c r="Q53" s="19"/>
      <c r="R53" s="94"/>
      <c r="S53" s="19"/>
      <c r="T53" s="17"/>
      <c r="U53" s="106"/>
      <c r="V53" s="94"/>
      <c r="W53" s="19"/>
      <c r="X53" s="94"/>
      <c r="Y53" s="95"/>
      <c r="Z53" s="96"/>
    </row>
    <row r="54" spans="1:26" s="41" customFormat="1" ht="26.25" customHeight="1" x14ac:dyDescent="0.35">
      <c r="A54" s="105"/>
      <c r="B54" s="53"/>
      <c r="C54" s="26"/>
      <c r="D54" s="26"/>
      <c r="Q54" s="19"/>
      <c r="R54" s="19"/>
      <c r="S54" s="19"/>
      <c r="T54" s="17"/>
      <c r="U54" s="106"/>
      <c r="V54" s="19"/>
      <c r="W54" s="114" t="s">
        <v>9</v>
      </c>
      <c r="X54" s="114"/>
      <c r="Y54" s="115"/>
      <c r="Z54" s="97">
        <f>SUM(Z45:Z51,Z39:Z43,Z32:Z37,Z27:Z30,Z11:Z25,Z8)</f>
        <v>0</v>
      </c>
    </row>
    <row r="55" spans="1:26" s="41" customFormat="1" ht="14.5" x14ac:dyDescent="0.35">
      <c r="A55" s="105"/>
      <c r="B55" s="53"/>
      <c r="C55" s="26"/>
      <c r="D55" s="26"/>
      <c r="P55" s="105"/>
      <c r="Q55" s="116"/>
      <c r="R55" s="116"/>
      <c r="T55" s="33"/>
      <c r="U55" s="105"/>
      <c r="V55" s="51"/>
      <c r="X55" s="51"/>
      <c r="Y55" s="52"/>
      <c r="Z55" s="51"/>
    </row>
    <row r="56" spans="1:26" s="41" customFormat="1" ht="14.5" x14ac:dyDescent="0.35">
      <c r="A56" s="105"/>
      <c r="B56" s="53"/>
      <c r="C56" s="26"/>
      <c r="D56" s="26"/>
      <c r="G56" s="105"/>
      <c r="H56" s="105"/>
      <c r="I56" s="105"/>
      <c r="J56" s="105"/>
      <c r="K56" s="105"/>
      <c r="L56" s="105"/>
      <c r="M56" s="105"/>
      <c r="N56" s="105"/>
      <c r="O56" s="105"/>
      <c r="P56" s="54"/>
      <c r="Q56" s="55"/>
      <c r="R56" s="55"/>
      <c r="S56" s="55"/>
      <c r="T56" s="33"/>
      <c r="U56" s="105"/>
      <c r="V56" s="51"/>
      <c r="X56" s="51"/>
      <c r="Y56" s="52"/>
      <c r="Z56" s="51"/>
    </row>
    <row r="57" spans="1:26" s="41" customFormat="1" ht="14.5" x14ac:dyDescent="0.35">
      <c r="A57" s="105"/>
      <c r="B57" s="53"/>
      <c r="C57" s="26"/>
      <c r="D57" s="26"/>
      <c r="F57" s="51"/>
      <c r="G57" s="51"/>
      <c r="H57" s="51"/>
      <c r="I57" s="51"/>
      <c r="J57" s="51"/>
      <c r="K57" s="51"/>
      <c r="L57" s="51"/>
      <c r="M57" s="51"/>
      <c r="N57" s="51"/>
      <c r="O57" s="51"/>
      <c r="R57" s="51"/>
      <c r="T57" s="33"/>
      <c r="U57" s="105"/>
      <c r="V57" s="51"/>
      <c r="X57" s="51"/>
      <c r="Y57" s="52"/>
      <c r="Z57" s="51"/>
    </row>
    <row r="58" spans="1:26" s="41" customFormat="1" ht="14.5" x14ac:dyDescent="0.35">
      <c r="A58" s="105"/>
      <c r="B58" s="53"/>
      <c r="C58" s="26"/>
      <c r="D58" s="26"/>
      <c r="F58" s="51"/>
      <c r="G58" s="51"/>
      <c r="H58" s="51"/>
      <c r="I58" s="51"/>
      <c r="J58" s="51"/>
      <c r="K58" s="51"/>
      <c r="L58" s="51"/>
      <c r="M58" s="51"/>
      <c r="N58" s="51"/>
      <c r="O58" s="51"/>
      <c r="R58" s="51"/>
      <c r="T58" s="33"/>
      <c r="U58" s="105"/>
      <c r="V58" s="51"/>
      <c r="X58" s="51"/>
      <c r="Y58" s="52"/>
      <c r="Z58" s="51"/>
    </row>
    <row r="59" spans="1:26" s="41" customFormat="1" ht="14.5" x14ac:dyDescent="0.35">
      <c r="A59" s="105"/>
      <c r="B59" s="53"/>
      <c r="C59" s="26"/>
      <c r="D59" s="26"/>
      <c r="F59" s="51"/>
      <c r="G59" s="51"/>
      <c r="H59" s="51"/>
      <c r="I59" s="51"/>
      <c r="J59" s="51"/>
      <c r="K59" s="51"/>
      <c r="L59" s="51"/>
      <c r="M59" s="51"/>
      <c r="N59" s="51"/>
      <c r="O59" s="51"/>
      <c r="R59" s="51"/>
      <c r="T59" s="33"/>
      <c r="U59" s="105"/>
      <c r="V59" s="51"/>
      <c r="X59" s="51"/>
      <c r="Y59" s="52"/>
      <c r="Z59" s="51"/>
    </row>
    <row r="60" spans="1:26" s="41" customFormat="1" ht="14.5" x14ac:dyDescent="0.35">
      <c r="A60" s="105"/>
      <c r="B60" s="53"/>
      <c r="C60" s="26"/>
      <c r="D60" s="26"/>
      <c r="F60" s="51"/>
      <c r="G60" s="51"/>
      <c r="H60" s="51"/>
      <c r="I60" s="51"/>
      <c r="J60" s="51"/>
      <c r="K60" s="51"/>
      <c r="L60" s="51"/>
      <c r="M60" s="51"/>
      <c r="N60" s="51"/>
      <c r="O60" s="51"/>
      <c r="R60" s="51"/>
      <c r="T60" s="33"/>
      <c r="U60" s="105"/>
      <c r="V60" s="51"/>
      <c r="X60" s="51"/>
      <c r="Y60" s="52"/>
      <c r="Z60" s="51"/>
    </row>
    <row r="61" spans="1:26" s="41" customFormat="1" ht="14.5" x14ac:dyDescent="0.35">
      <c r="A61" s="105"/>
      <c r="B61" s="53"/>
      <c r="C61" s="26"/>
      <c r="D61" s="26"/>
      <c r="F61" s="51"/>
      <c r="G61" s="51"/>
      <c r="H61" s="51"/>
      <c r="I61" s="51"/>
      <c r="J61" s="51"/>
      <c r="K61" s="51"/>
      <c r="L61" s="51"/>
      <c r="M61" s="51"/>
      <c r="N61" s="51"/>
      <c r="O61" s="51"/>
      <c r="R61" s="51"/>
      <c r="T61" s="33"/>
      <c r="U61" s="105"/>
      <c r="V61" s="51"/>
      <c r="X61" s="51"/>
      <c r="Y61" s="52"/>
      <c r="Z61" s="51"/>
    </row>
    <row r="62" spans="1:26" s="41" customFormat="1" ht="14.5" x14ac:dyDescent="0.35">
      <c r="A62" s="105"/>
      <c r="B62" s="53"/>
      <c r="C62" s="26"/>
      <c r="D62" s="26"/>
      <c r="F62" s="51"/>
      <c r="G62" s="51"/>
      <c r="H62" s="51"/>
      <c r="I62" s="51"/>
      <c r="J62" s="51"/>
      <c r="K62" s="51"/>
      <c r="L62" s="51"/>
      <c r="M62" s="51"/>
      <c r="N62" s="51"/>
      <c r="O62" s="51"/>
      <c r="R62" s="51"/>
      <c r="T62" s="33"/>
      <c r="U62" s="105"/>
      <c r="V62" s="51"/>
      <c r="X62" s="51"/>
      <c r="Y62" s="52"/>
      <c r="Z62" s="51"/>
    </row>
    <row r="63" spans="1:26" s="41" customFormat="1" ht="14.5" x14ac:dyDescent="0.35">
      <c r="A63" s="105"/>
      <c r="B63" s="53"/>
      <c r="C63" s="26"/>
      <c r="D63" s="26"/>
      <c r="F63" s="51"/>
      <c r="G63" s="51"/>
      <c r="H63" s="51"/>
      <c r="I63" s="51"/>
      <c r="J63" s="51"/>
      <c r="K63" s="51"/>
      <c r="L63" s="51"/>
      <c r="M63" s="51"/>
      <c r="N63" s="51"/>
      <c r="O63" s="51"/>
      <c r="R63" s="51"/>
      <c r="T63" s="33"/>
      <c r="U63" s="105"/>
      <c r="V63" s="51"/>
      <c r="X63" s="51"/>
      <c r="Y63" s="52"/>
      <c r="Z63" s="51"/>
    </row>
  </sheetData>
  <sheetProtection algorithmName="SHA-512" hashValue="yuF8VLKrJo504s9XBfXcjKqr4dhXj3UPpZk9Z11rkFJ0AXWyNoGL1fsNvFyrJBdcA15rrQ1TRib6mK3ROjv43w==" saltValue="3F2ePE+pQnZjkNWSw6sz7g==" spinCount="100000" sheet="1" selectLockedCells="1"/>
  <mergeCells count="9">
    <mergeCell ref="C1:W1"/>
    <mergeCell ref="A26:B26"/>
    <mergeCell ref="W3:X3"/>
    <mergeCell ref="S4:T4"/>
    <mergeCell ref="S2:Y2"/>
    <mergeCell ref="W4:X4"/>
    <mergeCell ref="U3:V3"/>
    <mergeCell ref="U4:V4"/>
    <mergeCell ref="S3:T3"/>
  </mergeCells>
  <phoneticPr fontId="4" type="noConversion"/>
  <printOptions horizontalCentered="1"/>
  <pageMargins left="0" right="0" top="0" bottom="0" header="0" footer="0"/>
  <pageSetup scale="51" orientation="landscape" r:id="rId1"/>
  <headerFooter alignWithMargins="0">
    <oddFooter>&amp;L&amp;F&amp;C&amp;D&amp;R&amp;A</oddFooter>
  </headerFooter>
  <rowBreaks count="1" manualBreakCount="1">
    <brk id="20" max="17" man="1"/>
  </rowBreaks>
  <ignoredErrors>
    <ignoredError sqref="A4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2024-01-29T16:27:01+00:00</Remediation_x0020_Date>
  </documentManagement>
</p:properties>
</file>

<file path=customXml/itemProps1.xml><?xml version="1.0" encoding="utf-8"?>
<ds:datastoreItem xmlns:ds="http://schemas.openxmlformats.org/officeDocument/2006/customXml" ds:itemID="{3CAE25FF-6AAC-4848-BC13-8AFE329085EB}"/>
</file>

<file path=customXml/itemProps2.xml><?xml version="1.0" encoding="utf-8"?>
<ds:datastoreItem xmlns:ds="http://schemas.openxmlformats.org/officeDocument/2006/customXml" ds:itemID="{92318DF6-0ABE-4EE3-A4E8-DAD377842733}"/>
</file>

<file path=customXml/itemProps3.xml><?xml version="1.0" encoding="utf-8"?>
<ds:datastoreItem xmlns:ds="http://schemas.openxmlformats.org/officeDocument/2006/customXml" ds:itemID="{71C89B71-675E-4454-B602-A332901FD8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Signature Form</vt:lpstr>
      <vt:lpstr>110227 Potatoes</vt:lpstr>
    </vt:vector>
  </TitlesOfParts>
  <Company>Basic American 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Wells</dc:creator>
  <cp:lastModifiedBy>CAMERON Beatrice * ODE</cp:lastModifiedBy>
  <cp:lastPrinted>2022-12-29T18:45:50Z</cp:lastPrinted>
  <dcterms:created xsi:type="dcterms:W3CDTF">2006-10-10T19:31:22Z</dcterms:created>
  <dcterms:modified xsi:type="dcterms:W3CDTF">2023-12-28T18:24:31Z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2023-12-27T22:03:57Z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868dd68a-3d5a-499b-ae0d-52d011eefabe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