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-28920" yWindow="-120" windowWidth="29040" windowHeight="15840" activeTab="1"/>
  </bookViews>
  <sheets>
    <sheet name="Signature Form" sheetId="6" r:id="rId1"/>
    <sheet name="110227 Potatoes" sheetId="1" r:id="rId2"/>
    <sheet name="110381 Beans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4" i="1" l="1"/>
  <c r="V14" i="1" s="1"/>
  <c r="Z14" i="1" s="1"/>
  <c r="R15" i="7" l="1"/>
  <c r="V15" i="7" s="1"/>
  <c r="Z15" i="7" s="1"/>
  <c r="R14" i="7"/>
  <c r="V14" i="7" s="1"/>
  <c r="Z14" i="7" s="1"/>
  <c r="R13" i="7"/>
  <c r="V13" i="7" s="1"/>
  <c r="Z13" i="7" s="1"/>
  <c r="R12" i="7"/>
  <c r="V12" i="7" s="1"/>
  <c r="Z12" i="7" s="1"/>
  <c r="R11" i="7"/>
  <c r="V11" i="7" s="1"/>
  <c r="Z11" i="7" s="1"/>
  <c r="R10" i="7"/>
  <c r="V10" i="7" s="1"/>
  <c r="Z10" i="7" s="1"/>
  <c r="R9" i="7"/>
  <c r="V9" i="7" s="1"/>
  <c r="Z9" i="7" s="1"/>
  <c r="R8" i="7"/>
  <c r="V8" i="7" s="1"/>
  <c r="Z8" i="7" s="1"/>
  <c r="Q4" i="7"/>
  <c r="R49" i="1"/>
  <c r="V49" i="1" s="1"/>
  <c r="Z49" i="1" s="1"/>
  <c r="R47" i="1"/>
  <c r="V47" i="1" s="1"/>
  <c r="Z47" i="1" s="1"/>
  <c r="R42" i="1"/>
  <c r="V42" i="1" s="1"/>
  <c r="Z42" i="1" s="1"/>
  <c r="R40" i="1"/>
  <c r="V40" i="1" s="1"/>
  <c r="Z40" i="1" s="1"/>
  <c r="R36" i="1"/>
  <c r="V36" i="1" s="1"/>
  <c r="Z36" i="1" s="1"/>
  <c r="R33" i="1"/>
  <c r="V33" i="1" s="1"/>
  <c r="Z33" i="1" s="1"/>
  <c r="R34" i="1"/>
  <c r="V34" i="1" s="1"/>
  <c r="Z34" i="1" s="1"/>
  <c r="R30" i="1"/>
  <c r="V30" i="1" s="1"/>
  <c r="Z30" i="1" s="1"/>
  <c r="R24" i="1"/>
  <c r="V24" i="1" s="1"/>
  <c r="Z24" i="1" s="1"/>
  <c r="R20" i="1"/>
  <c r="V20" i="1" s="1"/>
  <c r="Z20" i="1" s="1"/>
  <c r="R12" i="1"/>
  <c r="V12" i="1" s="1"/>
  <c r="Z12" i="1" s="1"/>
  <c r="R35" i="1"/>
  <c r="V35" i="1" s="1"/>
  <c r="Z35" i="1" s="1"/>
  <c r="R37" i="1"/>
  <c r="V37" i="1" s="1"/>
  <c r="Z37" i="1" s="1"/>
  <c r="R16" i="1"/>
  <c r="V16" i="1" s="1"/>
  <c r="Z16" i="1" s="1"/>
  <c r="R17" i="1"/>
  <c r="V17" i="1" s="1"/>
  <c r="Z17" i="1" s="1"/>
  <c r="R21" i="1"/>
  <c r="V21" i="1" s="1"/>
  <c r="Z21" i="1" s="1"/>
  <c r="R22" i="1"/>
  <c r="V22" i="1" s="1"/>
  <c r="Z22" i="1" s="1"/>
  <c r="R11" i="1"/>
  <c r="V11" i="1" s="1"/>
  <c r="Z11" i="1" s="1"/>
  <c r="R46" i="1"/>
  <c r="V46" i="1" s="1"/>
  <c r="Z46" i="1" s="1"/>
  <c r="R48" i="1"/>
  <c r="V48" i="1" s="1"/>
  <c r="Z48" i="1" s="1"/>
  <c r="R50" i="1"/>
  <c r="V50" i="1" s="1"/>
  <c r="Z50" i="1" s="1"/>
  <c r="R51" i="1"/>
  <c r="V51" i="1" s="1"/>
  <c r="Z51" i="1" s="1"/>
  <c r="R45" i="1"/>
  <c r="V45" i="1" s="1"/>
  <c r="Z45" i="1" s="1"/>
  <c r="R41" i="1"/>
  <c r="V41" i="1" s="1"/>
  <c r="Z41" i="1" s="1"/>
  <c r="R43" i="1"/>
  <c r="V43" i="1" s="1"/>
  <c r="Z43" i="1" s="1"/>
  <c r="R39" i="1"/>
  <c r="V39" i="1" s="1"/>
  <c r="Z39" i="1" s="1"/>
  <c r="R32" i="1"/>
  <c r="V32" i="1" s="1"/>
  <c r="Z32" i="1" s="1"/>
  <c r="R28" i="1"/>
  <c r="V28" i="1" s="1"/>
  <c r="Z28" i="1" s="1"/>
  <c r="R29" i="1"/>
  <c r="V29" i="1" s="1"/>
  <c r="Z29" i="1" s="1"/>
  <c r="R27" i="1"/>
  <c r="V27" i="1" s="1"/>
  <c r="Z27" i="1" s="1"/>
  <c r="R8" i="1"/>
  <c r="V8" i="1" s="1"/>
  <c r="Z8" i="1" s="1"/>
  <c r="R25" i="1"/>
  <c r="V25" i="1" s="1"/>
  <c r="Z25" i="1" s="1"/>
  <c r="R13" i="1"/>
  <c r="V13" i="1" s="1"/>
  <c r="Z13" i="1" s="1"/>
  <c r="R15" i="1"/>
  <c r="V15" i="1" s="1"/>
  <c r="Z15" i="1" s="1"/>
  <c r="R18" i="1"/>
  <c r="V18" i="1" s="1"/>
  <c r="Z18" i="1" s="1"/>
  <c r="R19" i="1"/>
  <c r="V19" i="1" s="1"/>
  <c r="Z19" i="1" s="1"/>
  <c r="R23" i="1"/>
  <c r="V23" i="1" s="1"/>
  <c r="Z23" i="1" s="1"/>
  <c r="Z54" i="1" l="1"/>
  <c r="S4" i="1" s="1"/>
  <c r="Y4" i="1" s="1"/>
  <c r="Z18" i="7"/>
  <c r="S4" i="7" s="1"/>
  <c r="Y4" i="7" s="1"/>
  <c r="W4" i="1" l="1"/>
  <c r="Z4" i="1" s="1"/>
  <c r="W4" i="7"/>
  <c r="Z4" i="7" s="1"/>
</calcChain>
</file>

<file path=xl/sharedStrings.xml><?xml version="1.0" encoding="utf-8"?>
<sst xmlns="http://schemas.openxmlformats.org/spreadsheetml/2006/main" count="526" uniqueCount="157">
  <si>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</si>
  <si>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</si>
  <si>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</si>
  <si>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</si>
  <si>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</si>
  <si>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</si>
  <si>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</si>
  <si>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</si>
  <si>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</si>
  <si>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</si>
  <si>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</si>
  <si>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</si>
  <si>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</si>
  <si>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</si>
  <si>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</si>
  <si>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</si>
  <si>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</si>
  <si>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</si>
  <si>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</si>
  <si>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</si>
  <si>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</si>
  <si>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</si>
  <si>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</si>
  <si>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</si>
  <si>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</si>
  <si>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</si>
  <si>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</si>
  <si>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>Scalloped Potatoe Casserole - Reduced Sodium</t>
  </si>
  <si>
    <t>Potato Pancake Mix</t>
  </si>
  <si>
    <t>EXCEL® Creamy Butter Mashed Potatoes w/Skins</t>
  </si>
  <si>
    <t xml:space="preserve">Instant Mashed Potatoes Complete w/Vit C - Low Sodium </t>
  </si>
  <si>
    <t xml:space="preserve">Instant Mashed Potatoes w/Vit C - Low Sodium </t>
  </si>
  <si>
    <t>Mashed Potatoes</t>
  </si>
  <si>
    <t>EXCEL® Original Butter Mashed - Reduced Sodium</t>
  </si>
  <si>
    <t>Golden Extra Rich Mashed</t>
  </si>
  <si>
    <t>Nature's Own Mashed</t>
  </si>
  <si>
    <t>EXCEL® Redskin Mashed</t>
  </si>
  <si>
    <t>EXCEL® Gold Mashed</t>
  </si>
  <si>
    <t>EXCEL® Original Butter Recipe Mashed</t>
  </si>
  <si>
    <t>Russet Hashbrowns</t>
  </si>
  <si>
    <t>Smart Servings™ Mashed w/Vit C - Low Sodium</t>
  </si>
  <si>
    <t>Au Gratin Potato Casserole - Reduced Sodium</t>
  </si>
  <si>
    <t>Redi-Shred® Hashbrowns</t>
  </si>
  <si>
    <t>Shredded Potato Cheese Bake - Reduced Sodium</t>
  </si>
  <si>
    <t>EXCEL® Original Butter Mashed</t>
  </si>
  <si>
    <t>Country Style Mashed</t>
  </si>
  <si>
    <t>Extra Rich Mashed - Low Sodium</t>
  </si>
  <si>
    <t>Seasoned Hashbrowns</t>
  </si>
  <si>
    <t xml:space="preserve">Seasoned Vegetarian Refried Beans </t>
  </si>
  <si>
    <t>QUICK-START® Vegetarian Chili w/Red Beans</t>
  </si>
  <si>
    <t>Smart Servings™ Vegetarian Refried Beans - Low Sodium</t>
  </si>
  <si>
    <t>EXCEL®  Refried Beans - Smooth</t>
  </si>
  <si>
    <t xml:space="preserve"> Vegetarian Refried Beans</t>
  </si>
  <si>
    <t>Seasoned Vegetarian Black Beans</t>
  </si>
  <si>
    <t>Refried Beans</t>
  </si>
  <si>
    <t>EXCEL® Refried Beans - Smooth</t>
  </si>
  <si>
    <t>Fully Flavored</t>
  </si>
  <si>
    <t>Lower Sodium</t>
  </si>
  <si>
    <t>HASHBROWNS: Golden Grill® - 3x More Benefits Than Frozen</t>
  </si>
  <si>
    <t>Potato Pearls® Mashed Sweet Potatoes</t>
  </si>
  <si>
    <t>10/26.7 oz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</si>
  <si>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</si>
  <si>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</si>
  <si>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</si>
  <si>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</si>
  <si>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</si>
  <si>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</si>
  <si>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</si>
  <si>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</si>
  <si>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</si>
  <si>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</si>
  <si>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</si>
  <si>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</si>
  <si>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</si>
  <si>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</si>
  <si>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</si>
  <si>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</si>
  <si>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</si>
  <si>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</si>
  <si>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</si>
  <si>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</si>
  <si>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</si>
  <si>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</si>
  <si>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</si>
  <si>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</si>
  <si>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</si>
  <si>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</si>
  <si>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</si>
  <si>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</si>
  <si>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>SYSCO® Potato Pearls® EXCEL® Mashed</t>
  </si>
  <si>
    <t>SYSCO</t>
  </si>
  <si>
    <t>SYSCO® Potato Pearls® Country Style Mashed</t>
  </si>
  <si>
    <t>SYSCO® Potato Pearls® Golden Extra Rich Mashed</t>
  </si>
  <si>
    <t>6/3.7 lb ctn</t>
  </si>
  <si>
    <t>SYSCO® Potato Pearls® Extra Rich Mashed</t>
  </si>
  <si>
    <t xml:space="preserve"> 6/3.55 lb</t>
  </si>
  <si>
    <t>6/5.31# can</t>
  </si>
  <si>
    <t>SYSCO® WHIPP® Instant Mashed Potatoes Complete w.Vit C</t>
  </si>
  <si>
    <t>Sysco</t>
  </si>
  <si>
    <t>GFS WHIPP® Instant Mashed Potatoes Complete w.Vit C</t>
  </si>
  <si>
    <t>GFS</t>
  </si>
  <si>
    <t>Sysco® WHIPP® Instant Mashed Potatoes w/Vit C</t>
  </si>
  <si>
    <t>6/5.75# can</t>
  </si>
  <si>
    <t>GFS WHIPP® Instant Mashed Potatoes w/Vit C</t>
  </si>
  <si>
    <t>SYSCO® Classic Casserole® Au Gratin Potatoes</t>
  </si>
  <si>
    <t>6/2.25 lb ctn</t>
  </si>
  <si>
    <t>SYSCO® Classic Casserole® Scalloped Potatoes</t>
  </si>
  <si>
    <t>6.2.25 lb ctn</t>
  </si>
  <si>
    <t>0143356</t>
  </si>
  <si>
    <t>SYSCO® Golden Grill® Hashbrown Potatoes</t>
  </si>
  <si>
    <t>6/37.5 oz ctn</t>
  </si>
  <si>
    <t>6/2.5 lb ctn</t>
  </si>
  <si>
    <t>SYSCO® Golden Grill® Redi-Shred® Hashbrown Potatoes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</si>
  <si>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</si>
  <si>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</si>
  <si>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</si>
  <si>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</si>
  <si>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</si>
  <si>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</si>
  <si>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</si>
  <si>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</si>
  <si>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</si>
  <si>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</si>
  <si>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</si>
  <si>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</si>
  <si>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</si>
  <si>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</si>
  <si>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</si>
  <si>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BEANS: Santiago® - No preservatives, artificial colors or flavors.  Authentic taste and texture.</t>
  </si>
  <si>
    <t>Total 110381 - USDA Beans Pinto Dry Tote (Price/lb.)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</si>
  <si>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</si>
  <si>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</si>
  <si>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</si>
  <si>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</si>
  <si>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COMMODITY TO ORDER:   110381, BEANS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</si>
  <si>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</si>
  <si>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</si>
  <si>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</si>
  <si>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</si>
  <si>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</si>
  <si>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</si>
  <si>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</si>
  <si>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</si>
  <si>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</si>
  <si>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</si>
  <si>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</si>
  <si>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2999 Oak Road</t>
  </si>
  <si>
    <t>Walnut Creek, CA 94597</t>
  </si>
  <si>
    <t>Bid Sales Analyst</t>
  </si>
  <si>
    <t>50/47 gr</t>
  </si>
  <si>
    <t>6/28.1 oz</t>
  </si>
  <si>
    <t>6/20.8 oz</t>
  </si>
  <si>
    <t xml:space="preserve">6/26.25 oz </t>
  </si>
  <si>
    <t>6/27.09 oz</t>
  </si>
  <si>
    <t>6/26.9 oz</t>
  </si>
  <si>
    <t>6/29.77 oz</t>
  </si>
  <si>
    <t>SY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</si>
</sst>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0">
    <xf numFmtId="0" fontId="0" fillId="0" borderId="0" xfId="0"/>
    <xf numFmtId="0" fontId="15" fillId="0" borderId="1" xfId="3" applyFont="1" applyBorder="1" applyAlignment="1" applyProtection="1">
      <alignment horizontal="left" vertical="center" wrapText="1"/>
    </xf>
    <xf numFmtId="0" fontId="16" fillId="0" borderId="1" xfId="3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5" fillId="0" borderId="1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</xf>
    <xf numFmtId="0" fontId="25" fillId="0" borderId="3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center" vertical="center"/>
    </xf>
    <xf numFmtId="164" fontId="9" fillId="4" borderId="3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4" xfId="1" applyNumberFormat="1" applyFont="1" applyFill="1" applyBorder="1" applyAlignment="1" applyProtection="1">
      <alignment horizontal="center"/>
      <protection locked="0"/>
    </xf>
    <xf numFmtId="164" fontId="9" fillId="4" borderId="3" xfId="1" applyNumberFormat="1" applyFont="1" applyFill="1" applyBorder="1" applyAlignment="1" applyProtection="1">
      <alignment horizontal="center" vertic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164" fontId="9" fillId="4" borderId="4" xfId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25" fillId="0" borderId="0" xfId="0" applyFont="1" applyFill="1" applyBorder="1"/>
    <xf numFmtId="0" fontId="1" fillId="0" borderId="0" xfId="0" applyFont="1" applyFill="1" applyBorder="1"/>
    <xf numFmtId="0" fontId="10" fillId="0" borderId="0" xfId="0" applyFont="1"/>
    <xf numFmtId="0" fontId="1" fillId="0" borderId="0" xfId="0" applyFont="1" applyFill="1" applyBorder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3" fontId="25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8" fillId="0" borderId="0" xfId="0" applyFont="1" applyFill="1" applyBorder="1" applyAlignment="1"/>
    <xf numFmtId="0" fontId="10" fillId="0" borderId="0" xfId="0" applyFont="1" applyBorder="1"/>
    <xf numFmtId="0" fontId="10" fillId="0" borderId="0" xfId="0" applyFont="1" applyAlignment="1"/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0" xfId="0" applyFont="1" applyFill="1" applyBorder="1" applyProtection="1"/>
    <xf numFmtId="0" fontId="30" fillId="0" borderId="0" xfId="0" applyFont="1" applyFill="1" applyBorder="1" applyAlignment="1" applyProtection="1"/>
    <xf numFmtId="0" fontId="10" fillId="0" borderId="0" xfId="0" applyFont="1" applyProtection="1"/>
    <xf numFmtId="0" fontId="9" fillId="0" borderId="1" xfId="0" applyFont="1" applyBorder="1" applyAlignment="1" applyProtection="1">
      <alignment horizontal="left"/>
    </xf>
    <xf numFmtId="0" fontId="9" fillId="0" borderId="1" xfId="0" applyFont="1" applyBorder="1" applyProtection="1"/>
    <xf numFmtId="0" fontId="10" fillId="0" borderId="0" xfId="0" applyFont="1" applyFill="1" applyProtection="1"/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14" fillId="0" borderId="0" xfId="0" applyFont="1" applyFill="1" applyBorder="1" applyProtection="1"/>
    <xf numFmtId="167" fontId="14" fillId="0" borderId="0" xfId="0" applyNumberFormat="1" applyFont="1" applyFill="1" applyBorder="1" applyAlignment="1" applyProtection="1">
      <alignment horizontal="left"/>
    </xf>
    <xf numFmtId="0" fontId="9" fillId="0" borderId="0" xfId="0" applyFont="1" applyBorder="1" applyAlignment="1" applyProtection="1">
      <protection locked="0"/>
    </xf>
    <xf numFmtId="2" fontId="1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6" borderId="2" xfId="0" applyFont="1" applyFill="1" applyBorder="1" applyAlignment="1" applyProtection="1">
      <protection locked="0"/>
    </xf>
    <xf numFmtId="0" fontId="25" fillId="6" borderId="2" xfId="0" applyFont="1" applyFill="1" applyBorder="1" applyProtection="1">
      <protection locked="0"/>
    </xf>
    <xf numFmtId="0" fontId="8" fillId="6" borderId="2" xfId="0" applyFont="1" applyFill="1" applyBorder="1" applyProtection="1"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165" fontId="8" fillId="6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3" fontId="8" fillId="0" borderId="0" xfId="0" applyNumberFormat="1" applyFont="1" applyBorder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/>
      <protection locked="0"/>
    </xf>
    <xf numFmtId="4" fontId="18" fillId="0" borderId="0" xfId="0" applyNumberFormat="1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Protection="1">
      <protection locked="0"/>
    </xf>
    <xf numFmtId="0" fontId="24" fillId="0" borderId="0" xfId="0" applyFont="1" applyBorder="1" applyAlignment="1" applyProtection="1">
      <alignment horizontal="center"/>
      <protection locked="0"/>
    </xf>
    <xf numFmtId="2" fontId="24" fillId="0" borderId="0" xfId="0" applyNumberFormat="1" applyFont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4" fontId="21" fillId="3" borderId="1" xfId="0" applyNumberFormat="1" applyFont="1" applyFill="1" applyBorder="1" applyAlignment="1" applyProtection="1">
      <alignment horizontal="right" vertical="center" wrapText="1"/>
    </xf>
    <xf numFmtId="0" fontId="22" fillId="3" borderId="1" xfId="0" applyFont="1" applyFill="1" applyBorder="1" applyProtection="1"/>
    <xf numFmtId="0" fontId="21" fillId="3" borderId="1" xfId="0" applyFont="1" applyFill="1" applyBorder="1" applyAlignment="1" applyProtection="1">
      <alignment horizontal="center"/>
    </xf>
    <xf numFmtId="0" fontId="22" fillId="3" borderId="3" xfId="0" applyFont="1" applyFill="1" applyBorder="1" applyProtection="1"/>
    <xf numFmtId="0" fontId="21" fillId="3" borderId="3" xfId="0" applyFont="1" applyFill="1" applyBorder="1" applyProtection="1"/>
    <xf numFmtId="0" fontId="22" fillId="3" borderId="3" xfId="0" applyFont="1" applyFill="1" applyBorder="1" applyAlignment="1" applyProtection="1">
      <alignment horizontal="center"/>
    </xf>
    <xf numFmtId="0" fontId="21" fillId="3" borderId="3" xfId="0" applyFont="1" applyFill="1" applyBorder="1" applyAlignment="1" applyProtection="1">
      <alignment horizontal="center"/>
    </xf>
    <xf numFmtId="2" fontId="22" fillId="3" borderId="3" xfId="0" applyNumberFormat="1" applyFont="1" applyFill="1" applyBorder="1" applyAlignment="1" applyProtection="1">
      <alignment horizontal="center"/>
    </xf>
    <xf numFmtId="0" fontId="18" fillId="0" borderId="0" xfId="0" applyFont="1" applyProtection="1"/>
    <xf numFmtId="0" fontId="9" fillId="0" borderId="1" xfId="0" applyFont="1" applyBorder="1" applyAlignment="1" applyProtection="1">
      <alignment horizontal="center" wrapText="1"/>
    </xf>
    <xf numFmtId="4" fontId="9" fillId="0" borderId="1" xfId="0" applyNumberFormat="1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2" fontId="9" fillId="0" borderId="1" xfId="0" applyNumberFormat="1" applyFont="1" applyBorder="1" applyAlignment="1" applyProtection="1">
      <alignment horizontal="center" wrapText="1"/>
    </xf>
    <xf numFmtId="0" fontId="8" fillId="0" borderId="0" xfId="0" applyFont="1" applyProtection="1"/>
    <xf numFmtId="0" fontId="7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9" fontId="6" fillId="0" borderId="5" xfId="0" applyNumberFormat="1" applyFont="1" applyFill="1" applyBorder="1" applyAlignment="1" applyProtection="1">
      <alignment horizontal="center" vertical="center"/>
    </xf>
    <xf numFmtId="44" fontId="6" fillId="8" borderId="5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/>
    <xf numFmtId="0" fontId="12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top"/>
    </xf>
    <xf numFmtId="166" fontId="13" fillId="0" borderId="0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64" fontId="9" fillId="0" borderId="1" xfId="1" applyNumberFormat="1" applyFont="1" applyBorder="1" applyProtection="1"/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2" xfId="0" applyFont="1" applyBorder="1" applyProtection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164" fontId="9" fillId="0" borderId="3" xfId="1" applyNumberFormat="1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 wrapText="1"/>
    </xf>
    <xf numFmtId="2" fontId="9" fillId="0" borderId="3" xfId="0" applyNumberFormat="1" applyFont="1" applyBorder="1" applyAlignment="1" applyProtection="1">
      <alignment horizontal="center"/>
    </xf>
    <xf numFmtId="164" fontId="9" fillId="0" borderId="3" xfId="1" applyNumberFormat="1" applyFont="1" applyBorder="1" applyProtection="1"/>
    <xf numFmtId="2" fontId="9" fillId="0" borderId="4" xfId="0" applyNumberFormat="1" applyFont="1" applyBorder="1" applyAlignment="1" applyProtection="1">
      <alignment horizontal="center"/>
    </xf>
    <xf numFmtId="2" fontId="17" fillId="2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0" fontId="18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5" fillId="0" borderId="1" xfId="3" applyFont="1" applyBorder="1" applyAlignment="1" applyProtection="1">
      <alignment horizontal="center" wrapText="1"/>
    </xf>
    <xf numFmtId="2" fontId="26" fillId="0" borderId="1" xfId="3" applyNumberFormat="1" applyFont="1" applyBorder="1" applyAlignment="1" applyProtection="1">
      <alignment horizontal="center"/>
    </xf>
    <xf numFmtId="0" fontId="9" fillId="0" borderId="0" xfId="0" applyFont="1" applyBorder="1" applyAlignment="1" applyProtection="1"/>
    <xf numFmtId="14" fontId="8" fillId="0" borderId="0" xfId="0" applyNumberFormat="1" applyFont="1" applyBorder="1" applyAlignment="1" applyProtection="1">
      <alignment horizontal="left"/>
    </xf>
    <xf numFmtId="4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164" fontId="8" fillId="0" borderId="0" xfId="0" applyNumberFormat="1" applyFont="1" applyBorder="1" applyAlignment="1" applyProtection="1">
      <alignment horizontal="center"/>
    </xf>
    <xf numFmtId="3" fontId="8" fillId="0" borderId="0" xfId="0" applyNumberFormat="1" applyFont="1" applyBorder="1" applyProtection="1"/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4" fontId="18" fillId="0" borderId="0" xfId="0" applyNumberFormat="1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Border="1" applyProtection="1"/>
    <xf numFmtId="0" fontId="24" fillId="0" borderId="0" xfId="0" applyFont="1" applyBorder="1" applyAlignment="1" applyProtection="1">
      <alignment horizontal="center"/>
    </xf>
    <xf numFmtId="2" fontId="24" fillId="0" borderId="0" xfId="0" applyNumberFormat="1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Protection="1"/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49" fontId="7" fillId="0" borderId="0" xfId="0" applyNumberFormat="1" applyFont="1" applyProtection="1"/>
    <xf numFmtId="49" fontId="8" fillId="9" borderId="11" xfId="0" applyNumberFormat="1" applyFont="1" applyFill="1" applyBorder="1" applyAlignment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2" xfId="0" applyNumberFormat="1" applyFont="1" applyFill="1" applyBorder="1" applyAlignment="1" applyProtection="1">
      <protection locked="0"/>
    </xf>
    <xf numFmtId="49" fontId="8" fillId="9" borderId="1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2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8" fillId="0" borderId="0" xfId="0" applyFont="1" applyBorder="1" applyAlignment="1" applyProtection="1">
      <protection locked="0"/>
    </xf>
    <xf numFmtId="3" fontId="8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/>
    <xf numFmtId="3" fontId="8" fillId="0" borderId="0" xfId="0" applyNumberFormat="1" applyFont="1" applyBorder="1" applyAlignment="1" applyProtection="1"/>
    <xf numFmtId="0" fontId="8" fillId="0" borderId="0" xfId="0" applyFont="1" applyBorder="1" applyAlignment="1" applyProtection="1">
      <alignment wrapText="1"/>
    </xf>
    <xf numFmtId="0" fontId="27" fillId="7" borderId="10" xfId="0" applyFont="1" applyFill="1" applyBorder="1" applyAlignment="1" applyProtection="1"/>
    <xf numFmtId="0" fontId="27" fillId="7" borderId="0" xfId="0" applyFont="1" applyFill="1" applyBorder="1" applyAlignment="1" applyProtection="1"/>
    <xf numFmtId="49" fontId="27" fillId="7" borderId="10" xfId="0" applyNumberFormat="1" applyFont="1" applyFill="1" applyBorder="1" applyAlignment="1" applyProtection="1">
      <alignment vertical="top"/>
    </xf>
    <xf numFmtId="49" fontId="27" fillId="7" borderId="0" xfId="0" applyNumberFormat="1" applyFont="1" applyFill="1" applyBorder="1" applyAlignment="1" applyProtection="1">
      <alignment vertical="top"/>
    </xf>
    <xf numFmtId="0" fontId="6" fillId="6" borderId="11" xfId="0" applyFont="1" applyFill="1" applyBorder="1" applyAlignment="1" applyProtection="1"/>
    <xf numFmtId="0" fontId="6" fillId="6" borderId="2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 wrapText="1"/>
    </xf>
    <xf numFmtId="2" fontId="5" fillId="2" borderId="0" xfId="0" applyNumberFormat="1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</xf>
    <xf numFmtId="2" fontId="17" fillId="2" borderId="0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9277350" y="1476375"/>
          <a:ext cx="2057400" cy="371475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164523</xdr:colOff>
      <xdr:row>1</xdr:row>
      <xdr:rowOff>190499</xdr:rowOff>
    </xdr:from>
    <xdr:to>
      <xdr:col>17</xdr:col>
      <xdr:colOff>631248</xdr:colOff>
      <xdr:row>4</xdr:row>
      <xdr:rowOff>164775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88A5545F-8CD0-4D99-AC5B-C1C161B5B21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>
          <a:off x="9715500" y="1073726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Text 37">
          <a:extLst>
            <a:ext uri="{FF2B5EF4-FFF2-40B4-BE49-F238E27FC236}">
              <a16:creationId xmlns:a16="http://schemas.microsoft.com/office/drawing/2014/main" id="{4F6615BF-7459-407F-AF62-25181D5E18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26428ECF-C2B1-4DD7-BBBC-4299A788D4A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Text 37">
          <a:extLst>
            <a:ext uri="{FF2B5EF4-FFF2-40B4-BE49-F238E27FC236}">
              <a16:creationId xmlns:a16="http://schemas.microsoft.com/office/drawing/2014/main" id="{F1D81249-F0A3-42EC-8216-7E252B9E32A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Text 37">
          <a:extLst>
            <a:ext uri="{FF2B5EF4-FFF2-40B4-BE49-F238E27FC236}">
              <a16:creationId xmlns:a16="http://schemas.microsoft.com/office/drawing/2014/main" id="{1710FD73-2CA7-4D0E-86A5-DCA510CC90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90A75C3-306E-4E16-8149-8EC57B408A3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8" name="Text 37">
          <a:extLst>
            <a:ext uri="{FF2B5EF4-FFF2-40B4-BE49-F238E27FC236}">
              <a16:creationId xmlns:a16="http://schemas.microsoft.com/office/drawing/2014/main" id="{49D17F47-92DA-4C1E-B389-3DE6B72FC4F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Text 37">
          <a:extLst>
            <a:ext uri="{FF2B5EF4-FFF2-40B4-BE49-F238E27FC236}">
              <a16:creationId xmlns:a16="http://schemas.microsoft.com/office/drawing/2014/main" id="{DCA011CD-56A2-4026-A08F-272E70942B2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" name="Text 37">
          <a:extLst>
            <a:ext uri="{FF2B5EF4-FFF2-40B4-BE49-F238E27FC236}">
              <a16:creationId xmlns:a16="http://schemas.microsoft.com/office/drawing/2014/main" id="{3AE2FDF7-D8CF-494E-8C9F-EB17B28ED5A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1" name="Text 37">
          <a:extLst>
            <a:ext uri="{FF2B5EF4-FFF2-40B4-BE49-F238E27FC236}">
              <a16:creationId xmlns:a16="http://schemas.microsoft.com/office/drawing/2014/main" id="{859037B8-FDE0-4FF7-887A-416444D3F47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2" name="Text 37">
          <a:extLst>
            <a:ext uri="{FF2B5EF4-FFF2-40B4-BE49-F238E27FC236}">
              <a16:creationId xmlns:a16="http://schemas.microsoft.com/office/drawing/2014/main" id="{6A5728AC-1400-4049-9101-DBD06EE93EF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4" name="Text 37">
          <a:extLst>
            <a:ext uri="{FF2B5EF4-FFF2-40B4-BE49-F238E27FC236}">
              <a16:creationId xmlns:a16="http://schemas.microsoft.com/office/drawing/2014/main" id="{5D91D80A-55AF-4623-8084-17098CA7E60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5" name="Text 37">
          <a:extLst>
            <a:ext uri="{FF2B5EF4-FFF2-40B4-BE49-F238E27FC236}">
              <a16:creationId xmlns:a16="http://schemas.microsoft.com/office/drawing/2014/main" id="{139E5B9C-F465-48BE-BB9D-26C8F74E83C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6" name="Text 37">
          <a:extLst>
            <a:ext uri="{FF2B5EF4-FFF2-40B4-BE49-F238E27FC236}">
              <a16:creationId xmlns:a16="http://schemas.microsoft.com/office/drawing/2014/main" id="{597F4A4F-E00B-42CA-AC73-9335EEACD79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9" name="Text 37">
          <a:extLst>
            <a:ext uri="{FF2B5EF4-FFF2-40B4-BE49-F238E27FC236}">
              <a16:creationId xmlns:a16="http://schemas.microsoft.com/office/drawing/2014/main" id="{9277D375-7BC8-4AEE-A64C-32C18CB9833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5</xdr:row>
      <xdr:rowOff>523875</xdr:rowOff>
    </xdr:from>
    <xdr:to>
      <xdr:col>18</xdr:col>
      <xdr:colOff>9525</xdr:colOff>
      <xdr:row>5</xdr:row>
      <xdr:rowOff>523875</xdr:rowOff>
    </xdr:to>
    <xdr:sp macro="" textlink="">
      <xdr:nvSpPr>
        <xdr:cNvPr id="20" name="Text 37">
          <a:extLst>
            <a:ext uri="{FF2B5EF4-FFF2-40B4-BE49-F238E27FC236}">
              <a16:creationId xmlns:a16="http://schemas.microsoft.com/office/drawing/2014/main" id="{1B1103D2-7CC9-4B04-8974-92160DDA715B}"/>
            </a:ext>
          </a:extLst>
        </xdr:cNvPr>
        <xdr:cNvSpPr txBox="1">
          <a:spLocks noChangeArrowheads="1"/>
        </xdr:cNvSpPr>
      </xdr:nvSpPr>
      <xdr:spPr bwMode="auto">
        <a:xfrm>
          <a:off x="0" y="2838450"/>
          <a:ext cx="11020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21" name="Text 37">
          <a:extLst>
            <a:ext uri="{FF2B5EF4-FFF2-40B4-BE49-F238E27FC236}">
              <a16:creationId xmlns:a16="http://schemas.microsoft.com/office/drawing/2014/main" id="{230003F8-67FA-47CA-8E52-4FB201FF604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3" name="Text 37">
          <a:extLst>
            <a:ext uri="{FF2B5EF4-FFF2-40B4-BE49-F238E27FC236}">
              <a16:creationId xmlns:a16="http://schemas.microsoft.com/office/drawing/2014/main" id="{E502D9CE-6DD6-4442-94CC-E762CBFA503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8" name="Text 37">
          <a:extLst>
            <a:ext uri="{FF2B5EF4-FFF2-40B4-BE49-F238E27FC236}">
              <a16:creationId xmlns:a16="http://schemas.microsoft.com/office/drawing/2014/main" id="{1FC40296-BBB5-4C52-B0E3-78201B5D2B6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30" name="Text 37">
          <a:extLst>
            <a:ext uri="{FF2B5EF4-FFF2-40B4-BE49-F238E27FC236}">
              <a16:creationId xmlns:a16="http://schemas.microsoft.com/office/drawing/2014/main" id="{FC6838B2-AAEE-4515-BA33-0E17D17BCEB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9744" name="AutoShape 53" descr="School Year 2022-2023&#10;">
          <a:extLst>
            <a:ext uri="{FF2B5EF4-FFF2-40B4-BE49-F238E27FC236}">
              <a16:creationId xmlns:a16="http://schemas.microsoft.com/office/drawing/2014/main" id="{74F81F46-A4AF-467C-8294-7DF41AC6E691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9745" name="Picture 1">
          <a:extLst>
            <a:ext uri="{FF2B5EF4-FFF2-40B4-BE49-F238E27FC236}">
              <a16:creationId xmlns:a16="http://schemas.microsoft.com/office/drawing/2014/main" id="{BF532851-ED7F-4055-A095-6FBF2062E1F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228600</xdr:rowOff>
    </xdr:from>
    <xdr:to>
      <xdr:col>18</xdr:col>
      <xdr:colOff>85725</xdr:colOff>
      <xdr:row>3</xdr:row>
      <xdr:rowOff>209550</xdr:rowOff>
    </xdr:to>
    <xdr:grpSp>
      <xdr:nvGrpSpPr>
        <xdr:cNvPr id="19747" name="Group 41" descr="Check the pounds here">
          <a:extLst>
            <a:ext uri="{FF2B5EF4-FFF2-40B4-BE49-F238E27FC236}">
              <a16:creationId xmlns:a16="http://schemas.microsoft.com/office/drawing/2014/main" id="{6392F7DA-0738-45BA-B5F4-5A7402F7979E}"/>
            </a:ext>
          </a:extLst>
        </xdr:cNvPr>
        <xdr:cNvGrpSpPr>
          <a:grpSpLocks/>
        </xdr:cNvGrpSpPr>
      </xdr:nvGrpSpPr>
      <xdr:grpSpPr bwMode="auto">
        <a:xfrm>
          <a:off x="9039225" y="1485900"/>
          <a:ext cx="2057400" cy="371475"/>
          <a:chOff x="240660" y="411585"/>
          <a:chExt cx="2455851" cy="812842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EFA2E848-25AF-48E0-AEA4-2F3766374353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DBF931C-AA31-40D5-8410-E223E7D92CCE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4D70618-B662-4438-ABE9-F367B6D78538}"/>
            </a:ext>
          </a:extLst>
        </xdr:cNvPr>
        <xdr:cNvSpPr txBox="1"/>
      </xdr:nvSpPr>
      <xdr:spPr>
        <a:xfrm>
          <a:off x="0" y="619125"/>
          <a:ext cx="931545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bean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42"/>
  <sheetViews>
    <sheetView workbookViewId="0">
      <selection activeCell="I17" sqref="I17"/>
    </sheetView>
  </sheetViews>
  <sheetFormatPr defaultRowHeight="14.25" x14ac:dyDescent="0.2"/>
  <cols>
    <col min="1" max="1" width="19.5703125" style="24" customWidth="1"/>
    <col min="2" max="2" width="23.85546875" style="24" customWidth="1"/>
    <col min="3" max="3" width="15.42578125" style="24" bestFit="1" customWidth="1"/>
    <col min="4" max="4" width="6.42578125" style="24" bestFit="1" customWidth="1"/>
    <col min="5" max="5" width="9.140625" style="24"/>
    <col min="6" max="6" width="9.140625" style="24" customWidth="1"/>
    <col min="7" max="10" width="9.7109375" style="24" customWidth="1"/>
    <col min="11" max="16384" width="9.140625" style="24"/>
  </cols>
  <sheetData>
    <row r="6" spans="1:19" ht="15" x14ac:dyDescent="0.25">
      <c r="A6" s="36" t="s">
        <v>123</v>
      </c>
      <c r="B6" s="20"/>
      <c r="C6" s="21"/>
      <c r="D6" s="22"/>
      <c r="E6" s="23"/>
      <c r="F6" s="25"/>
      <c r="G6" s="25"/>
      <c r="H6" s="25"/>
    </row>
    <row r="7" spans="1:19" ht="15" x14ac:dyDescent="0.25">
      <c r="A7" s="37" t="s">
        <v>125</v>
      </c>
      <c r="B7" s="26"/>
      <c r="C7" s="26"/>
      <c r="D7" s="26"/>
      <c r="E7" s="26"/>
      <c r="F7" s="26"/>
      <c r="G7" s="26"/>
      <c r="H7" s="26"/>
    </row>
    <row r="8" spans="1:19" x14ac:dyDescent="0.2">
      <c r="A8" s="38"/>
    </row>
    <row r="9" spans="1:19" ht="15" x14ac:dyDescent="0.25">
      <c r="A9" s="39" t="s">
        <v>113</v>
      </c>
      <c r="B9" s="153"/>
      <c r="C9" s="154"/>
      <c r="D9" s="154"/>
      <c r="E9" s="154"/>
      <c r="F9" s="155"/>
    </row>
    <row r="10" spans="1:19" ht="15" x14ac:dyDescent="0.25">
      <c r="A10" s="39" t="s">
        <v>115</v>
      </c>
      <c r="B10" s="153"/>
      <c r="C10" s="154"/>
      <c r="D10" s="154"/>
      <c r="E10" s="154"/>
      <c r="F10" s="155"/>
    </row>
    <row r="11" spans="1:19" ht="15" x14ac:dyDescent="0.25">
      <c r="A11" s="39" t="s">
        <v>117</v>
      </c>
      <c r="B11" s="153"/>
      <c r="C11" s="154"/>
      <c r="D11" s="154"/>
      <c r="E11" s="154"/>
      <c r="F11" s="155"/>
    </row>
    <row r="12" spans="1:19" ht="15" x14ac:dyDescent="0.25">
      <c r="A12" s="39" t="s">
        <v>119</v>
      </c>
      <c r="B12" s="153"/>
      <c r="C12" s="154"/>
      <c r="D12" s="154"/>
      <c r="E12" s="154"/>
      <c r="F12" s="155"/>
    </row>
    <row r="13" spans="1:19" ht="15" x14ac:dyDescent="0.25">
      <c r="A13" s="39" t="s">
        <v>121</v>
      </c>
      <c r="B13" s="153"/>
      <c r="C13" s="154"/>
      <c r="D13" s="154"/>
      <c r="E13" s="154"/>
      <c r="F13" s="155"/>
    </row>
    <row r="14" spans="1:19" ht="15" x14ac:dyDescent="0.25">
      <c r="A14" s="40" t="s">
        <v>114</v>
      </c>
      <c r="B14" s="153"/>
      <c r="C14" s="154"/>
      <c r="D14" s="154"/>
      <c r="E14" s="154"/>
      <c r="F14" s="155"/>
    </row>
    <row r="15" spans="1:19" ht="15" x14ac:dyDescent="0.25">
      <c r="A15" s="40" t="s">
        <v>116</v>
      </c>
      <c r="B15" s="153"/>
      <c r="C15" s="154"/>
      <c r="D15" s="154"/>
      <c r="E15" s="154"/>
      <c r="F15" s="155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5" x14ac:dyDescent="0.25">
      <c r="A16" s="40" t="s">
        <v>118</v>
      </c>
      <c r="B16" s="153"/>
      <c r="C16" s="154"/>
      <c r="D16" s="154"/>
      <c r="E16" s="154"/>
      <c r="F16" s="155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5" x14ac:dyDescent="0.25">
      <c r="A17" s="40" t="s">
        <v>120</v>
      </c>
      <c r="B17" s="153"/>
      <c r="C17" s="154"/>
      <c r="D17" s="154"/>
      <c r="E17" s="154"/>
      <c r="F17" s="15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x14ac:dyDescent="0.2">
      <c r="A18" s="38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15" customHeight="1" x14ac:dyDescent="0.25">
      <c r="A19" s="36" t="s">
        <v>136</v>
      </c>
      <c r="B19" s="17"/>
      <c r="C19" s="17"/>
      <c r="D19" s="17"/>
      <c r="E19" s="17"/>
      <c r="F19" s="2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15" customHeight="1" x14ac:dyDescent="0.25">
      <c r="A20" s="36" t="s">
        <v>137</v>
      </c>
      <c r="B20" s="18"/>
      <c r="C20" s="18"/>
      <c r="D20" s="18"/>
      <c r="E20" s="18"/>
      <c r="F20" s="2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15" customHeight="1" x14ac:dyDescent="0.25">
      <c r="A21" s="36" t="s">
        <v>138</v>
      </c>
      <c r="B21" s="18"/>
      <c r="C21" s="18"/>
      <c r="D21" s="18"/>
      <c r="E21" s="18"/>
      <c r="F21" s="2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5" x14ac:dyDescent="0.25">
      <c r="A22" s="38"/>
      <c r="B22" s="27"/>
      <c r="C22" s="20"/>
      <c r="D22" s="20"/>
      <c r="E22" s="20"/>
      <c r="F22" s="2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5" x14ac:dyDescent="0.25">
      <c r="A23" s="39" t="s">
        <v>122</v>
      </c>
      <c r="B23" s="153"/>
      <c r="C23" s="154"/>
      <c r="D23" s="154"/>
      <c r="E23" s="154"/>
      <c r="F23" s="155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15" x14ac:dyDescent="0.25">
      <c r="A24" s="39" t="s">
        <v>124</v>
      </c>
      <c r="B24" s="153"/>
      <c r="C24" s="154"/>
      <c r="D24" s="154"/>
      <c r="E24" s="154"/>
      <c r="F24" s="15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15" x14ac:dyDescent="0.25">
      <c r="A25" s="39" t="s">
        <v>126</v>
      </c>
      <c r="B25" s="153"/>
      <c r="C25" s="154"/>
      <c r="D25" s="154"/>
      <c r="E25" s="154"/>
      <c r="F25" s="155"/>
      <c r="G25" s="19"/>
      <c r="H25" s="21"/>
      <c r="I25" s="21"/>
      <c r="J25" s="23"/>
      <c r="K25" s="28"/>
      <c r="L25" s="23"/>
      <c r="M25" s="23"/>
      <c r="N25" s="23"/>
      <c r="O25" s="23"/>
    </row>
    <row r="26" spans="1:19" ht="15" x14ac:dyDescent="0.25">
      <c r="A26" s="41"/>
      <c r="B26" s="29"/>
      <c r="D26" s="30"/>
      <c r="E26" s="30"/>
      <c r="F26" s="30"/>
    </row>
    <row r="27" spans="1:19" ht="15" x14ac:dyDescent="0.25">
      <c r="A27" s="42" t="s">
        <v>142</v>
      </c>
      <c r="B27" s="29"/>
      <c r="D27" s="30"/>
      <c r="E27" s="30"/>
      <c r="F27" s="30"/>
    </row>
    <row r="28" spans="1:19" ht="15" x14ac:dyDescent="0.25">
      <c r="A28" s="39" t="s">
        <v>143</v>
      </c>
      <c r="B28" s="156" t="s">
        <v>139</v>
      </c>
      <c r="C28" s="157"/>
      <c r="D28" s="157"/>
      <c r="E28" s="157"/>
      <c r="F28" s="158"/>
      <c r="M28" s="35"/>
    </row>
    <row r="29" spans="1:19" ht="15" x14ac:dyDescent="0.25">
      <c r="A29" s="39" t="s">
        <v>144</v>
      </c>
      <c r="B29" s="156" t="s">
        <v>148</v>
      </c>
      <c r="C29" s="157"/>
      <c r="D29" s="157"/>
      <c r="E29" s="157"/>
      <c r="F29" s="158"/>
    </row>
    <row r="30" spans="1:19" ht="15" x14ac:dyDescent="0.25">
      <c r="A30" s="39" t="s">
        <v>115</v>
      </c>
      <c r="B30" s="156" t="s">
        <v>146</v>
      </c>
      <c r="C30" s="157"/>
      <c r="D30" s="157"/>
      <c r="E30" s="157"/>
      <c r="F30" s="158"/>
    </row>
    <row r="31" spans="1:19" ht="15" x14ac:dyDescent="0.25">
      <c r="A31" s="39" t="s">
        <v>117</v>
      </c>
      <c r="B31" s="156" t="s">
        <v>147</v>
      </c>
      <c r="C31" s="157"/>
      <c r="D31" s="157"/>
      <c r="E31" s="157"/>
      <c r="F31" s="158"/>
    </row>
    <row r="32" spans="1:19" ht="15" x14ac:dyDescent="0.25">
      <c r="A32" s="39" t="s">
        <v>145</v>
      </c>
      <c r="B32" s="156" t="s">
        <v>141</v>
      </c>
      <c r="C32" s="157"/>
      <c r="D32" s="157"/>
      <c r="E32" s="157"/>
      <c r="F32" s="158"/>
    </row>
    <row r="33" spans="1:15" ht="15" x14ac:dyDescent="0.25">
      <c r="A33" s="39" t="s">
        <v>116</v>
      </c>
      <c r="B33" s="156" t="s">
        <v>140</v>
      </c>
      <c r="C33" s="157"/>
      <c r="D33" s="157"/>
      <c r="E33" s="157"/>
      <c r="F33" s="158"/>
    </row>
    <row r="34" spans="1:15" x14ac:dyDescent="0.2">
      <c r="A34" s="4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x14ac:dyDescent="0.2">
      <c r="A35" s="44" t="s">
        <v>127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x14ac:dyDescent="0.2">
      <c r="A36" s="45">
        <v>44924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</sheetData>
  <hyperlinks>
    <hyperlink ref="B33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Z63"/>
  <sheetViews>
    <sheetView showGridLines="0" tabSelected="1" zoomScaleNormal="100" workbookViewId="0">
      <selection activeCell="N34" sqref="N34"/>
    </sheetView>
  </sheetViews>
  <sheetFormatPr defaultRowHeight="12.75" x14ac:dyDescent="0.2"/>
  <cols>
    <col min="1" max="1" width="10.85546875" style="72" customWidth="1"/>
    <col min="2" max="2" width="53.28515625" style="73" customWidth="1"/>
    <col min="3" max="3" width="11.7109375" style="74" bestFit="1" customWidth="1"/>
    <col min="4" max="4" width="9" style="74" bestFit="1" customWidth="1"/>
    <col min="5" max="5" width="9" style="52" bestFit="1" customWidth="1"/>
    <col min="6" max="6" width="10.7109375" style="75" customWidth="1"/>
    <col min="7" max="15" width="5.28515625" style="75" customWidth="1"/>
    <col min="16" max="16" width="5.28515625" style="52" bestFit="1" customWidth="1"/>
    <col min="17" max="17" width="3" style="52" customWidth="1"/>
    <col min="18" max="18" width="9.42578125" style="75" customWidth="1"/>
    <col min="19" max="19" width="3.28515625" style="52" customWidth="1"/>
    <col min="20" max="20" width="11.140625" style="76" customWidth="1"/>
    <col min="21" max="21" width="2.5703125" style="77" customWidth="1"/>
    <col min="22" max="22" width="10.85546875" style="75" customWidth="1"/>
    <col min="23" max="23" width="4.140625" style="52" customWidth="1"/>
    <col min="24" max="24" width="8.140625" style="75" customWidth="1"/>
    <col min="25" max="25" width="15.28515625" style="78" bestFit="1" customWidth="1"/>
    <col min="26" max="26" width="14.5703125" style="75" customWidth="1"/>
    <col min="27" max="27" width="10.42578125" style="52" customWidth="1"/>
    <col min="28" max="16384" width="9.140625" style="52"/>
  </cols>
  <sheetData>
    <row r="1" spans="1:26" s="48" customFormat="1" ht="69.75" customHeight="1" x14ac:dyDescent="0.2">
      <c r="A1" s="47"/>
      <c r="B1" s="100"/>
      <c r="C1" s="174" t="s">
        <v>85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00"/>
      <c r="Y1" s="101" t="s">
        <v>156</v>
      </c>
      <c r="Z1" s="102"/>
    </row>
    <row r="2" spans="1:26" s="48" customFormat="1" ht="31.5" customHeight="1" thickBot="1" x14ac:dyDescent="0.25">
      <c r="A2" s="49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89"/>
      <c r="S2" s="179" t="s">
        <v>130</v>
      </c>
      <c r="T2" s="180"/>
      <c r="U2" s="180"/>
      <c r="V2" s="180"/>
      <c r="W2" s="180"/>
      <c r="X2" s="180"/>
      <c r="Y2" s="181"/>
      <c r="Z2" s="104">
        <v>0.11219999999999999</v>
      </c>
    </row>
    <row r="3" spans="1:26" s="48" customFormat="1" ht="30.75" customHeight="1" thickBo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51"/>
      <c r="Q3" s="52"/>
      <c r="S3" s="184" t="s">
        <v>70</v>
      </c>
      <c r="T3" s="184"/>
      <c r="U3" s="182" t="s">
        <v>84</v>
      </c>
      <c r="V3" s="182"/>
      <c r="W3" s="177" t="s">
        <v>69</v>
      </c>
      <c r="X3" s="177"/>
      <c r="Y3" s="96" t="s">
        <v>71</v>
      </c>
      <c r="Z3" s="97" t="s">
        <v>86</v>
      </c>
    </row>
    <row r="4" spans="1:26" s="48" customFormat="1" ht="35.25" customHeight="1" thickBo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53"/>
      <c r="Q4" s="54">
        <f>AM1</f>
        <v>0</v>
      </c>
      <c r="S4" s="178">
        <f>Z54</f>
        <v>0</v>
      </c>
      <c r="T4" s="178"/>
      <c r="U4" s="183"/>
      <c r="V4" s="183"/>
      <c r="W4" s="178">
        <f>U4-S4</f>
        <v>0</v>
      </c>
      <c r="X4" s="178"/>
      <c r="Y4" s="98" t="e">
        <f>S4/U4*1</f>
        <v>#DIV/0!</v>
      </c>
      <c r="Z4" s="99">
        <f>W4*Z2</f>
        <v>0</v>
      </c>
    </row>
    <row r="5" spans="1:26" s="89" customFormat="1" ht="15.75" x14ac:dyDescent="0.25">
      <c r="A5" s="79" t="s">
        <v>25</v>
      </c>
      <c r="B5" s="80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3"/>
      <c r="S5" s="84"/>
      <c r="T5" s="85"/>
      <c r="U5" s="86"/>
      <c r="V5" s="87"/>
      <c r="W5" s="84"/>
      <c r="X5" s="87"/>
      <c r="Y5" s="88"/>
      <c r="Z5" s="87"/>
    </row>
    <row r="6" spans="1:26" s="94" customFormat="1" ht="45" x14ac:dyDescent="0.25">
      <c r="A6" s="90" t="s">
        <v>0</v>
      </c>
      <c r="B6" s="39" t="s">
        <v>1</v>
      </c>
      <c r="C6" s="91" t="s">
        <v>8</v>
      </c>
      <c r="D6" s="91" t="s">
        <v>87</v>
      </c>
      <c r="E6" s="92" t="s">
        <v>2</v>
      </c>
      <c r="F6" s="90" t="s">
        <v>3</v>
      </c>
      <c r="G6" s="92" t="s">
        <v>81</v>
      </c>
      <c r="H6" s="92" t="s">
        <v>83</v>
      </c>
      <c r="I6" s="92" t="s">
        <v>82</v>
      </c>
      <c r="J6" s="92" t="s">
        <v>74</v>
      </c>
      <c r="K6" s="92" t="s">
        <v>75</v>
      </c>
      <c r="L6" s="92" t="s">
        <v>76</v>
      </c>
      <c r="M6" s="92" t="s">
        <v>77</v>
      </c>
      <c r="N6" s="92" t="s">
        <v>78</v>
      </c>
      <c r="O6" s="92" t="s">
        <v>79</v>
      </c>
      <c r="P6" s="92" t="s">
        <v>80</v>
      </c>
      <c r="Q6" s="90" t="s">
        <v>5</v>
      </c>
      <c r="R6" s="90" t="s">
        <v>72</v>
      </c>
      <c r="S6" s="90" t="s">
        <v>6</v>
      </c>
      <c r="T6" s="90" t="s">
        <v>12</v>
      </c>
      <c r="U6" s="90" t="s">
        <v>5</v>
      </c>
      <c r="V6" s="90" t="s">
        <v>73</v>
      </c>
      <c r="W6" s="90" t="s">
        <v>4</v>
      </c>
      <c r="X6" s="93" t="s">
        <v>7</v>
      </c>
      <c r="Y6" s="90" t="s">
        <v>5</v>
      </c>
      <c r="Z6" s="90" t="s">
        <v>11</v>
      </c>
    </row>
    <row r="7" spans="1:26" s="152" customFormat="1" ht="15.75" x14ac:dyDescent="0.25">
      <c r="A7" s="169" t="s">
        <v>131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spans="1:26" s="55" customFormat="1" ht="20.100000000000001" customHeight="1" x14ac:dyDescent="0.25">
      <c r="A8" s="148">
        <v>10630</v>
      </c>
      <c r="B8" s="4" t="s">
        <v>32</v>
      </c>
      <c r="C8" s="105" t="s">
        <v>66</v>
      </c>
      <c r="D8" s="105" t="s">
        <v>88</v>
      </c>
      <c r="E8" s="5"/>
      <c r="F8" s="108" t="s">
        <v>4</v>
      </c>
      <c r="G8" s="33"/>
      <c r="H8" s="33"/>
      <c r="I8" s="33"/>
      <c r="J8" s="33"/>
      <c r="K8" s="33"/>
      <c r="L8" s="33"/>
      <c r="M8" s="33"/>
      <c r="N8" s="33"/>
      <c r="O8" s="33"/>
      <c r="P8" s="5"/>
      <c r="Q8" s="108" t="s">
        <v>5</v>
      </c>
      <c r="R8" s="112">
        <f>E8*SUM(G8:P8)</f>
        <v>0</v>
      </c>
      <c r="S8" s="90" t="s">
        <v>6</v>
      </c>
      <c r="T8" s="6">
        <v>180</v>
      </c>
      <c r="U8" s="108" t="s">
        <v>5</v>
      </c>
      <c r="V8" s="112">
        <f>R8/T8</f>
        <v>0</v>
      </c>
      <c r="W8" s="108" t="s">
        <v>4</v>
      </c>
      <c r="X8" s="113">
        <v>48.75</v>
      </c>
      <c r="Y8" s="108" t="s">
        <v>5</v>
      </c>
      <c r="Z8" s="114">
        <f>V8*X8</f>
        <v>0</v>
      </c>
    </row>
    <row r="9" spans="1:26" s="56" customFormat="1" ht="15.75" x14ac:dyDescent="0.25">
      <c r="A9" s="167" t="s">
        <v>132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s="55" customFormat="1" ht="15.75" x14ac:dyDescent="0.25">
      <c r="A10" s="171" t="s">
        <v>56</v>
      </c>
      <c r="B10" s="17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8"/>
      <c r="U10" s="58"/>
      <c r="V10" s="59"/>
      <c r="W10" s="59"/>
      <c r="X10" s="59"/>
      <c r="Y10" s="59"/>
      <c r="Z10" s="59"/>
    </row>
    <row r="11" spans="1:26" s="55" customFormat="1" ht="20.100000000000001" customHeight="1" x14ac:dyDescent="0.25">
      <c r="A11" s="148">
        <v>76468</v>
      </c>
      <c r="B11" s="7" t="s">
        <v>44</v>
      </c>
      <c r="C11" s="106" t="s">
        <v>10</v>
      </c>
      <c r="D11" s="106" t="s">
        <v>88</v>
      </c>
      <c r="E11" s="14"/>
      <c r="F11" s="109" t="s">
        <v>4</v>
      </c>
      <c r="G11" s="60"/>
      <c r="H11" s="60"/>
      <c r="I11" s="60"/>
      <c r="J11" s="60"/>
      <c r="K11" s="60"/>
      <c r="L11" s="60"/>
      <c r="M11" s="60"/>
      <c r="N11" s="60"/>
      <c r="O11" s="60"/>
      <c r="P11" s="11"/>
      <c r="Q11" s="109" t="s">
        <v>5</v>
      </c>
      <c r="R11" s="122">
        <f t="shared" ref="R11:R25" si="0">E11*(SUM(G11:P11))</f>
        <v>0</v>
      </c>
      <c r="S11" s="123" t="s">
        <v>6</v>
      </c>
      <c r="T11" s="8">
        <v>504</v>
      </c>
      <c r="U11" s="109" t="s">
        <v>5</v>
      </c>
      <c r="V11" s="122">
        <f>R11/T11</f>
        <v>0</v>
      </c>
      <c r="W11" s="109" t="s">
        <v>4</v>
      </c>
      <c r="X11" s="124">
        <v>105</v>
      </c>
      <c r="Y11" s="109" t="s">
        <v>5</v>
      </c>
      <c r="Z11" s="125">
        <f>X11*V11</f>
        <v>0</v>
      </c>
    </row>
    <row r="12" spans="1:26" s="55" customFormat="1" ht="20.100000000000001" customHeight="1" x14ac:dyDescent="0.25">
      <c r="A12" s="148">
        <v>3327848</v>
      </c>
      <c r="B12" s="149" t="s">
        <v>89</v>
      </c>
      <c r="C12" s="106" t="s">
        <v>10</v>
      </c>
      <c r="D12" s="3" t="s">
        <v>90</v>
      </c>
      <c r="E12" s="14"/>
      <c r="F12" s="109" t="s">
        <v>4</v>
      </c>
      <c r="G12" s="60"/>
      <c r="H12" s="60"/>
      <c r="I12" s="60"/>
      <c r="J12" s="60"/>
      <c r="K12" s="60"/>
      <c r="L12" s="60"/>
      <c r="M12" s="60"/>
      <c r="N12" s="60"/>
      <c r="O12" s="60"/>
      <c r="P12" s="11"/>
      <c r="Q12" s="109" t="s">
        <v>5</v>
      </c>
      <c r="R12" s="122">
        <f>E12*(SUM(G12:P12))</f>
        <v>0</v>
      </c>
      <c r="S12" s="123" t="s">
        <v>6</v>
      </c>
      <c r="T12" s="8">
        <v>504</v>
      </c>
      <c r="U12" s="109" t="s">
        <v>5</v>
      </c>
      <c r="V12" s="122">
        <f>R12/T12</f>
        <v>0</v>
      </c>
      <c r="W12" s="109" t="s">
        <v>4</v>
      </c>
      <c r="X12" s="124">
        <v>105</v>
      </c>
      <c r="Y12" s="109" t="s">
        <v>5</v>
      </c>
      <c r="Z12" s="125">
        <f>X12*V12</f>
        <v>0</v>
      </c>
    </row>
    <row r="13" spans="1:26" s="55" customFormat="1" ht="20.100000000000001" customHeight="1" x14ac:dyDescent="0.25">
      <c r="A13" s="148">
        <v>10056</v>
      </c>
      <c r="B13" s="173" t="s">
        <v>38</v>
      </c>
      <c r="C13" s="105" t="s">
        <v>61</v>
      </c>
      <c r="D13" s="105" t="s">
        <v>88</v>
      </c>
      <c r="E13" s="15"/>
      <c r="F13" s="108" t="s">
        <v>4</v>
      </c>
      <c r="G13" s="33"/>
      <c r="H13" s="33"/>
      <c r="I13" s="33"/>
      <c r="J13" s="33"/>
      <c r="K13" s="33"/>
      <c r="L13" s="33"/>
      <c r="M13" s="33"/>
      <c r="N13" s="33"/>
      <c r="O13" s="33"/>
      <c r="P13" s="12"/>
      <c r="Q13" s="109" t="s">
        <v>5</v>
      </c>
      <c r="R13" s="122">
        <f t="shared" si="0"/>
        <v>0</v>
      </c>
      <c r="S13" s="123" t="s">
        <v>6</v>
      </c>
      <c r="T13" s="6">
        <v>949</v>
      </c>
      <c r="U13" s="109" t="s">
        <v>5</v>
      </c>
      <c r="V13" s="122">
        <f t="shared" ref="V13:V24" si="1">R13/T13</f>
        <v>0</v>
      </c>
      <c r="W13" s="109" t="s">
        <v>4</v>
      </c>
      <c r="X13" s="113">
        <v>200</v>
      </c>
      <c r="Y13" s="109" t="s">
        <v>5</v>
      </c>
      <c r="Z13" s="125">
        <f>X13*V13</f>
        <v>0</v>
      </c>
    </row>
    <row r="14" spans="1:26" s="55" customFormat="1" ht="20.100000000000001" customHeight="1" x14ac:dyDescent="0.25">
      <c r="A14" s="148">
        <v>35749</v>
      </c>
      <c r="B14" s="149" t="s">
        <v>38</v>
      </c>
      <c r="C14" s="105" t="s">
        <v>149</v>
      </c>
      <c r="D14" s="105" t="s">
        <v>88</v>
      </c>
      <c r="E14" s="15"/>
      <c r="F14" s="108" t="s">
        <v>4</v>
      </c>
      <c r="G14" s="33"/>
      <c r="H14" s="33"/>
      <c r="I14" s="33"/>
      <c r="J14" s="33"/>
      <c r="K14" s="33"/>
      <c r="L14" s="33"/>
      <c r="M14" s="33"/>
      <c r="N14" s="33"/>
      <c r="O14" s="33"/>
      <c r="P14" s="12"/>
      <c r="Q14" s="109" t="s">
        <v>5</v>
      </c>
      <c r="R14" s="122">
        <f t="shared" ref="R14" si="2">E14*(SUM(G14:P14))</f>
        <v>0</v>
      </c>
      <c r="S14" s="123" t="s">
        <v>6</v>
      </c>
      <c r="T14" s="6">
        <v>125</v>
      </c>
      <c r="U14" s="109" t="s">
        <v>5</v>
      </c>
      <c r="V14" s="122">
        <f t="shared" ref="V14" si="3">R14/T14</f>
        <v>0</v>
      </c>
      <c r="W14" s="109" t="s">
        <v>4</v>
      </c>
      <c r="X14" s="113">
        <v>29.5</v>
      </c>
      <c r="Y14" s="109" t="s">
        <v>5</v>
      </c>
      <c r="Z14" s="125">
        <f>X14*V14</f>
        <v>0</v>
      </c>
    </row>
    <row r="15" spans="1:26" s="55" customFormat="1" ht="25.5" customHeight="1" x14ac:dyDescent="0.25">
      <c r="A15" s="148">
        <v>10040</v>
      </c>
      <c r="B15" s="173" t="s">
        <v>29</v>
      </c>
      <c r="C15" s="105" t="s">
        <v>17</v>
      </c>
      <c r="D15" s="105" t="s">
        <v>88</v>
      </c>
      <c r="E15" s="15"/>
      <c r="F15" s="108" t="s">
        <v>4</v>
      </c>
      <c r="G15" s="33"/>
      <c r="H15" s="33"/>
      <c r="I15" s="33"/>
      <c r="J15" s="33"/>
      <c r="K15" s="33"/>
      <c r="L15" s="33"/>
      <c r="M15" s="33"/>
      <c r="N15" s="33"/>
      <c r="O15" s="33"/>
      <c r="P15" s="12"/>
      <c r="Q15" s="109" t="s">
        <v>5</v>
      </c>
      <c r="R15" s="122">
        <f t="shared" si="0"/>
        <v>0</v>
      </c>
      <c r="S15" s="123" t="s">
        <v>6</v>
      </c>
      <c r="T15" s="6">
        <v>468</v>
      </c>
      <c r="U15" s="109" t="s">
        <v>5</v>
      </c>
      <c r="V15" s="122">
        <f t="shared" si="1"/>
        <v>0</v>
      </c>
      <c r="W15" s="109" t="s">
        <v>4</v>
      </c>
      <c r="X15" s="113">
        <v>101.85</v>
      </c>
      <c r="Y15" s="109" t="s">
        <v>5</v>
      </c>
      <c r="Z15" s="125">
        <f t="shared" ref="Z15:Z25" si="4">X15*V15</f>
        <v>0</v>
      </c>
    </row>
    <row r="16" spans="1:26" s="55" customFormat="1" ht="20.100000000000001" customHeight="1" x14ac:dyDescent="0.25">
      <c r="A16" s="148">
        <v>10349</v>
      </c>
      <c r="B16" s="173" t="s">
        <v>36</v>
      </c>
      <c r="C16" s="105" t="s">
        <v>26</v>
      </c>
      <c r="D16" s="105" t="s">
        <v>88</v>
      </c>
      <c r="E16" s="15"/>
      <c r="F16" s="108" t="s">
        <v>4</v>
      </c>
      <c r="G16" s="33"/>
      <c r="H16" s="33"/>
      <c r="I16" s="33"/>
      <c r="J16" s="33"/>
      <c r="K16" s="33"/>
      <c r="L16" s="33"/>
      <c r="M16" s="33"/>
      <c r="N16" s="33"/>
      <c r="O16" s="33"/>
      <c r="P16" s="12"/>
      <c r="Q16" s="109" t="s">
        <v>5</v>
      </c>
      <c r="R16" s="122">
        <f t="shared" si="0"/>
        <v>0</v>
      </c>
      <c r="S16" s="123" t="s">
        <v>6</v>
      </c>
      <c r="T16" s="6">
        <v>336</v>
      </c>
      <c r="U16" s="109" t="s">
        <v>5</v>
      </c>
      <c r="V16" s="122">
        <f t="shared" si="1"/>
        <v>0</v>
      </c>
      <c r="W16" s="109" t="s">
        <v>4</v>
      </c>
      <c r="X16" s="113">
        <v>81.25</v>
      </c>
      <c r="Y16" s="109" t="s">
        <v>5</v>
      </c>
      <c r="Z16" s="125">
        <f t="shared" si="4"/>
        <v>0</v>
      </c>
    </row>
    <row r="17" spans="1:26" s="55" customFormat="1" ht="20.100000000000001" customHeight="1" x14ac:dyDescent="0.25">
      <c r="A17" s="148">
        <v>10379</v>
      </c>
      <c r="B17" s="173" t="s">
        <v>37</v>
      </c>
      <c r="C17" s="105" t="s">
        <v>16</v>
      </c>
      <c r="D17" s="105" t="s">
        <v>88</v>
      </c>
      <c r="E17" s="15"/>
      <c r="F17" s="108" t="s">
        <v>4</v>
      </c>
      <c r="G17" s="33"/>
      <c r="H17" s="33"/>
      <c r="I17" s="33"/>
      <c r="J17" s="33"/>
      <c r="K17" s="33"/>
      <c r="L17" s="33"/>
      <c r="M17" s="33"/>
      <c r="N17" s="33"/>
      <c r="O17" s="33"/>
      <c r="P17" s="12"/>
      <c r="Q17" s="109" t="s">
        <v>5</v>
      </c>
      <c r="R17" s="122">
        <f t="shared" si="0"/>
        <v>0</v>
      </c>
      <c r="S17" s="123" t="s">
        <v>6</v>
      </c>
      <c r="T17" s="6">
        <v>336</v>
      </c>
      <c r="U17" s="109" t="s">
        <v>5</v>
      </c>
      <c r="V17" s="122">
        <f t="shared" si="1"/>
        <v>0</v>
      </c>
      <c r="W17" s="109" t="s">
        <v>4</v>
      </c>
      <c r="X17" s="113">
        <v>79.75</v>
      </c>
      <c r="Y17" s="109" t="s">
        <v>5</v>
      </c>
      <c r="Z17" s="125">
        <f t="shared" si="4"/>
        <v>0</v>
      </c>
    </row>
    <row r="18" spans="1:26" s="55" customFormat="1" ht="20.100000000000001" customHeight="1" x14ac:dyDescent="0.25">
      <c r="A18" s="148">
        <v>10861</v>
      </c>
      <c r="B18" s="173" t="s">
        <v>59</v>
      </c>
      <c r="C18" s="105" t="s">
        <v>60</v>
      </c>
      <c r="D18" s="105" t="s">
        <v>88</v>
      </c>
      <c r="E18" s="15"/>
      <c r="F18" s="108" t="s">
        <v>4</v>
      </c>
      <c r="G18" s="33"/>
      <c r="H18" s="33"/>
      <c r="I18" s="33"/>
      <c r="J18" s="33"/>
      <c r="K18" s="33"/>
      <c r="L18" s="33"/>
      <c r="M18" s="33"/>
      <c r="N18" s="33"/>
      <c r="O18" s="33"/>
      <c r="P18" s="12"/>
      <c r="Q18" s="109" t="s">
        <v>5</v>
      </c>
      <c r="R18" s="122">
        <f t="shared" si="0"/>
        <v>0</v>
      </c>
      <c r="S18" s="123" t="s">
        <v>6</v>
      </c>
      <c r="T18" s="6">
        <v>230</v>
      </c>
      <c r="U18" s="109" t="s">
        <v>5</v>
      </c>
      <c r="V18" s="122">
        <f t="shared" si="1"/>
        <v>0</v>
      </c>
      <c r="W18" s="109" t="s">
        <v>4</v>
      </c>
      <c r="X18" s="113">
        <v>83.3</v>
      </c>
      <c r="Y18" s="109" t="s">
        <v>5</v>
      </c>
      <c r="Z18" s="125">
        <f t="shared" si="4"/>
        <v>0</v>
      </c>
    </row>
    <row r="19" spans="1:26" s="55" customFormat="1" ht="20.100000000000001" customHeight="1" x14ac:dyDescent="0.25">
      <c r="A19" s="148">
        <v>10169</v>
      </c>
      <c r="B19" s="173" t="s">
        <v>35</v>
      </c>
      <c r="C19" s="105" t="s">
        <v>13</v>
      </c>
      <c r="D19" s="105" t="s">
        <v>88</v>
      </c>
      <c r="E19" s="15"/>
      <c r="F19" s="108" t="s">
        <v>4</v>
      </c>
      <c r="G19" s="33"/>
      <c r="H19" s="33"/>
      <c r="I19" s="33"/>
      <c r="J19" s="33"/>
      <c r="K19" s="33"/>
      <c r="L19" s="33"/>
      <c r="M19" s="33"/>
      <c r="N19" s="33"/>
      <c r="O19" s="33"/>
      <c r="P19" s="12"/>
      <c r="Q19" s="109" t="s">
        <v>5</v>
      </c>
      <c r="R19" s="122">
        <f t="shared" si="0"/>
        <v>0</v>
      </c>
      <c r="S19" s="123" t="s">
        <v>6</v>
      </c>
      <c r="T19" s="6">
        <v>400</v>
      </c>
      <c r="U19" s="109" t="s">
        <v>5</v>
      </c>
      <c r="V19" s="122">
        <f t="shared" si="1"/>
        <v>0</v>
      </c>
      <c r="W19" s="109" t="s">
        <v>4</v>
      </c>
      <c r="X19" s="113">
        <v>91.55</v>
      </c>
      <c r="Y19" s="109" t="s">
        <v>5</v>
      </c>
      <c r="Z19" s="125">
        <f t="shared" si="4"/>
        <v>0</v>
      </c>
    </row>
    <row r="20" spans="1:26" s="55" customFormat="1" ht="20.100000000000001" customHeight="1" x14ac:dyDescent="0.25">
      <c r="A20" s="148">
        <v>4243747</v>
      </c>
      <c r="B20" s="149" t="s">
        <v>91</v>
      </c>
      <c r="C20" s="105" t="s">
        <v>15</v>
      </c>
      <c r="D20" s="3" t="s">
        <v>90</v>
      </c>
      <c r="E20" s="15"/>
      <c r="F20" s="108" t="s">
        <v>4</v>
      </c>
      <c r="G20" s="33"/>
      <c r="H20" s="33"/>
      <c r="I20" s="33"/>
      <c r="J20" s="33"/>
      <c r="K20" s="33"/>
      <c r="L20" s="33"/>
      <c r="M20" s="33"/>
      <c r="N20" s="33"/>
      <c r="O20" s="33"/>
      <c r="P20" s="12"/>
      <c r="Q20" s="109" t="s">
        <v>5</v>
      </c>
      <c r="R20" s="122">
        <f t="shared" si="0"/>
        <v>0</v>
      </c>
      <c r="S20" s="123" t="s">
        <v>6</v>
      </c>
      <c r="T20" s="6">
        <v>480</v>
      </c>
      <c r="U20" s="109" t="s">
        <v>5</v>
      </c>
      <c r="V20" s="122">
        <f t="shared" si="1"/>
        <v>0</v>
      </c>
      <c r="W20" s="109" t="s">
        <v>4</v>
      </c>
      <c r="X20" s="113">
        <v>115.15</v>
      </c>
      <c r="Y20" s="109" t="s">
        <v>5</v>
      </c>
      <c r="Z20" s="125">
        <f t="shared" si="4"/>
        <v>0</v>
      </c>
    </row>
    <row r="21" spans="1:26" s="55" customFormat="1" ht="20.100000000000001" customHeight="1" x14ac:dyDescent="0.25">
      <c r="A21" s="148">
        <v>81056</v>
      </c>
      <c r="B21" s="173" t="s">
        <v>45</v>
      </c>
      <c r="C21" s="105" t="s">
        <v>15</v>
      </c>
      <c r="D21" s="105" t="s">
        <v>88</v>
      </c>
      <c r="E21" s="15"/>
      <c r="F21" s="108" t="s"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12"/>
      <c r="Q21" s="109" t="s">
        <v>5</v>
      </c>
      <c r="R21" s="122">
        <f t="shared" si="0"/>
        <v>0</v>
      </c>
      <c r="S21" s="123" t="s">
        <v>6</v>
      </c>
      <c r="T21" s="6">
        <v>480</v>
      </c>
      <c r="U21" s="109" t="s">
        <v>5</v>
      </c>
      <c r="V21" s="122">
        <f t="shared" si="1"/>
        <v>0</v>
      </c>
      <c r="W21" s="109" t="s">
        <v>4</v>
      </c>
      <c r="X21" s="113">
        <v>115.15</v>
      </c>
      <c r="Y21" s="109" t="s">
        <v>5</v>
      </c>
      <c r="Z21" s="125">
        <f t="shared" si="4"/>
        <v>0</v>
      </c>
    </row>
    <row r="22" spans="1:26" s="55" customFormat="1" ht="20.100000000000001" customHeight="1" x14ac:dyDescent="0.25">
      <c r="A22" s="148">
        <v>53498</v>
      </c>
      <c r="B22" s="4" t="s">
        <v>34</v>
      </c>
      <c r="C22" s="105" t="s">
        <v>14</v>
      </c>
      <c r="D22" s="105" t="s">
        <v>88</v>
      </c>
      <c r="E22" s="15"/>
      <c r="F22" s="108" t="s">
        <v>4</v>
      </c>
      <c r="G22" s="33"/>
      <c r="H22" s="33"/>
      <c r="I22" s="33"/>
      <c r="J22" s="33"/>
      <c r="K22" s="33"/>
      <c r="L22" s="33"/>
      <c r="M22" s="33"/>
      <c r="N22" s="33"/>
      <c r="O22" s="33"/>
      <c r="P22" s="12"/>
      <c r="Q22" s="109" t="s">
        <v>5</v>
      </c>
      <c r="R22" s="122">
        <f t="shared" si="0"/>
        <v>0</v>
      </c>
      <c r="S22" s="123" t="s">
        <v>6</v>
      </c>
      <c r="T22" s="6">
        <v>480</v>
      </c>
      <c r="U22" s="109" t="s">
        <v>5</v>
      </c>
      <c r="V22" s="122">
        <f t="shared" si="1"/>
        <v>0</v>
      </c>
      <c r="W22" s="109" t="s">
        <v>4</v>
      </c>
      <c r="X22" s="113">
        <v>110.99999999999999</v>
      </c>
      <c r="Y22" s="109" t="s">
        <v>5</v>
      </c>
      <c r="Z22" s="125">
        <f t="shared" si="4"/>
        <v>0</v>
      </c>
    </row>
    <row r="23" spans="1:26" s="55" customFormat="1" ht="20.100000000000001" customHeight="1" x14ac:dyDescent="0.25">
      <c r="A23" s="148">
        <v>14110</v>
      </c>
      <c r="B23" s="149" t="s">
        <v>34</v>
      </c>
      <c r="C23" s="105" t="s">
        <v>67</v>
      </c>
      <c r="D23" s="105" t="s">
        <v>88</v>
      </c>
      <c r="E23" s="15"/>
      <c r="F23" s="108" t="s">
        <v>4</v>
      </c>
      <c r="G23" s="33"/>
      <c r="H23" s="33"/>
      <c r="I23" s="33"/>
      <c r="J23" s="33"/>
      <c r="K23" s="33"/>
      <c r="L23" s="33"/>
      <c r="M23" s="33"/>
      <c r="N23" s="33"/>
      <c r="O23" s="33"/>
      <c r="P23" s="12"/>
      <c r="Q23" s="109" t="s">
        <v>5</v>
      </c>
      <c r="R23" s="122">
        <f t="shared" si="0"/>
        <v>0</v>
      </c>
      <c r="S23" s="123" t="s">
        <v>6</v>
      </c>
      <c r="T23" s="6">
        <v>474</v>
      </c>
      <c r="U23" s="109" t="s">
        <v>5</v>
      </c>
      <c r="V23" s="122">
        <f t="shared" si="1"/>
        <v>0</v>
      </c>
      <c r="W23" s="109" t="s">
        <v>4</v>
      </c>
      <c r="X23" s="113">
        <v>110.99999999999999</v>
      </c>
      <c r="Y23" s="109" t="s">
        <v>5</v>
      </c>
      <c r="Z23" s="125">
        <f t="shared" si="4"/>
        <v>0</v>
      </c>
    </row>
    <row r="24" spans="1:26" s="55" customFormat="1" ht="20.100000000000001" customHeight="1" x14ac:dyDescent="0.25">
      <c r="A24" s="148">
        <v>5308721</v>
      </c>
      <c r="B24" s="149" t="s">
        <v>92</v>
      </c>
      <c r="C24" s="3" t="s">
        <v>93</v>
      </c>
      <c r="D24" s="3" t="s">
        <v>90</v>
      </c>
      <c r="E24" s="16"/>
      <c r="F24" s="110" t="s">
        <v>4</v>
      </c>
      <c r="G24" s="61"/>
      <c r="H24" s="61"/>
      <c r="I24" s="61"/>
      <c r="J24" s="61"/>
      <c r="K24" s="61"/>
      <c r="L24" s="61"/>
      <c r="M24" s="61"/>
      <c r="N24" s="61"/>
      <c r="O24" s="61"/>
      <c r="P24" s="13"/>
      <c r="Q24" s="109" t="s">
        <v>5</v>
      </c>
      <c r="R24" s="122">
        <f t="shared" si="0"/>
        <v>0</v>
      </c>
      <c r="S24" s="123" t="s">
        <v>6</v>
      </c>
      <c r="T24" s="10">
        <v>474</v>
      </c>
      <c r="U24" s="109" t="s">
        <v>5</v>
      </c>
      <c r="V24" s="122">
        <f t="shared" si="1"/>
        <v>0</v>
      </c>
      <c r="W24" s="109" t="s">
        <v>4</v>
      </c>
      <c r="X24" s="126">
        <v>111</v>
      </c>
      <c r="Y24" s="109" t="s">
        <v>5</v>
      </c>
      <c r="Z24" s="125">
        <f>X24*V24</f>
        <v>0</v>
      </c>
    </row>
    <row r="25" spans="1:26" s="55" customFormat="1" ht="20.100000000000001" customHeight="1" x14ac:dyDescent="0.25">
      <c r="A25" s="148">
        <v>70659</v>
      </c>
      <c r="B25" s="9" t="s">
        <v>34</v>
      </c>
      <c r="C25" s="107" t="s">
        <v>68</v>
      </c>
      <c r="D25" s="105" t="s">
        <v>88</v>
      </c>
      <c r="E25" s="16"/>
      <c r="F25" s="110" t="s">
        <v>4</v>
      </c>
      <c r="G25" s="61"/>
      <c r="H25" s="61"/>
      <c r="I25" s="61"/>
      <c r="J25" s="61"/>
      <c r="K25" s="61"/>
      <c r="L25" s="61"/>
      <c r="M25" s="61"/>
      <c r="N25" s="61"/>
      <c r="O25" s="61"/>
      <c r="P25" s="13"/>
      <c r="Q25" s="109" t="s">
        <v>5</v>
      </c>
      <c r="R25" s="122">
        <f t="shared" si="0"/>
        <v>0</v>
      </c>
      <c r="S25" s="123" t="s">
        <v>6</v>
      </c>
      <c r="T25" s="10">
        <v>1064</v>
      </c>
      <c r="U25" s="109" t="s">
        <v>5</v>
      </c>
      <c r="V25" s="122">
        <f>R25/T25</f>
        <v>0</v>
      </c>
      <c r="W25" s="109" t="s">
        <v>4</v>
      </c>
      <c r="X25" s="126">
        <v>250</v>
      </c>
      <c r="Y25" s="109" t="s">
        <v>5</v>
      </c>
      <c r="Z25" s="125">
        <f t="shared" si="4"/>
        <v>0</v>
      </c>
    </row>
    <row r="26" spans="1:26" s="55" customFormat="1" ht="15.75" x14ac:dyDescent="0.25">
      <c r="A26" s="175" t="s">
        <v>57</v>
      </c>
      <c r="B26" s="176"/>
      <c r="C26" s="57"/>
      <c r="D26" s="57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62"/>
      <c r="R26" s="57"/>
      <c r="S26" s="57"/>
      <c r="T26" s="58"/>
      <c r="U26" s="58"/>
      <c r="V26" s="59"/>
      <c r="W26" s="59"/>
      <c r="X26" s="59"/>
      <c r="Y26" s="59"/>
      <c r="Z26" s="59"/>
    </row>
    <row r="27" spans="1:26" s="55" customFormat="1" ht="20.100000000000001" customHeight="1" x14ac:dyDescent="0.25">
      <c r="A27" s="148">
        <v>10799</v>
      </c>
      <c r="B27" s="7" t="s">
        <v>33</v>
      </c>
      <c r="C27" s="106" t="s">
        <v>10</v>
      </c>
      <c r="D27" s="106" t="s">
        <v>88</v>
      </c>
      <c r="E27" s="11"/>
      <c r="F27" s="109" t="s">
        <v>4</v>
      </c>
      <c r="G27" s="60"/>
      <c r="H27" s="60"/>
      <c r="I27" s="60"/>
      <c r="J27" s="60"/>
      <c r="K27" s="60"/>
      <c r="L27" s="60"/>
      <c r="M27" s="60"/>
      <c r="N27" s="60"/>
      <c r="O27" s="60"/>
      <c r="P27" s="11"/>
      <c r="Q27" s="109" t="s">
        <v>5</v>
      </c>
      <c r="R27" s="122">
        <f t="shared" ref="R27:R30" si="5">E27*SUM(G27:P27)</f>
        <v>0</v>
      </c>
      <c r="S27" s="123" t="s">
        <v>6</v>
      </c>
      <c r="T27" s="8">
        <v>504</v>
      </c>
      <c r="U27" s="109" t="s">
        <v>5</v>
      </c>
      <c r="V27" s="122">
        <f t="shared" ref="V27:V30" si="6">ROUNDUP(R27/T27,0)</f>
        <v>0</v>
      </c>
      <c r="W27" s="109" t="s">
        <v>4</v>
      </c>
      <c r="X27" s="124">
        <v>105</v>
      </c>
      <c r="Y27" s="109" t="s">
        <v>5</v>
      </c>
      <c r="Z27" s="125">
        <f t="shared" ref="Z27:Z30" si="7">V27*X27</f>
        <v>0</v>
      </c>
    </row>
    <row r="28" spans="1:26" s="55" customFormat="1" ht="20.100000000000001" customHeight="1" x14ac:dyDescent="0.25">
      <c r="A28" s="148">
        <v>10426</v>
      </c>
      <c r="B28" s="4" t="s">
        <v>40</v>
      </c>
      <c r="C28" s="105" t="s">
        <v>18</v>
      </c>
      <c r="D28" s="105" t="s">
        <v>88</v>
      </c>
      <c r="E28" s="12"/>
      <c r="F28" s="108" t="s">
        <v>4</v>
      </c>
      <c r="G28" s="33"/>
      <c r="H28" s="33"/>
      <c r="I28" s="33"/>
      <c r="J28" s="33"/>
      <c r="K28" s="33"/>
      <c r="L28" s="33"/>
      <c r="M28" s="33"/>
      <c r="N28" s="33"/>
      <c r="O28" s="33"/>
      <c r="P28" s="12"/>
      <c r="Q28" s="109" t="s">
        <v>5</v>
      </c>
      <c r="R28" s="122">
        <f t="shared" si="5"/>
        <v>0</v>
      </c>
      <c r="S28" s="90" t="s">
        <v>6</v>
      </c>
      <c r="T28" s="6">
        <v>492</v>
      </c>
      <c r="U28" s="108" t="s">
        <v>5</v>
      </c>
      <c r="V28" s="112">
        <f t="shared" si="6"/>
        <v>0</v>
      </c>
      <c r="W28" s="108" t="s">
        <v>4</v>
      </c>
      <c r="X28" s="113">
        <v>99.4</v>
      </c>
      <c r="Y28" s="108" t="s">
        <v>5</v>
      </c>
      <c r="Z28" s="114">
        <f t="shared" si="7"/>
        <v>0</v>
      </c>
    </row>
    <row r="29" spans="1:26" s="55" customFormat="1" ht="20.100000000000001" customHeight="1" x14ac:dyDescent="0.25">
      <c r="A29" s="148">
        <v>81837</v>
      </c>
      <c r="B29" s="4" t="s">
        <v>46</v>
      </c>
      <c r="C29" s="105" t="s">
        <v>62</v>
      </c>
      <c r="D29" s="105" t="s">
        <v>88</v>
      </c>
      <c r="E29" s="12"/>
      <c r="F29" s="108" t="s">
        <v>4</v>
      </c>
      <c r="G29" s="33"/>
      <c r="H29" s="33"/>
      <c r="I29" s="33"/>
      <c r="J29" s="33"/>
      <c r="K29" s="33"/>
      <c r="L29" s="33"/>
      <c r="M29" s="33"/>
      <c r="N29" s="33"/>
      <c r="O29" s="33"/>
      <c r="P29" s="12"/>
      <c r="Q29" s="108" t="s">
        <v>5</v>
      </c>
      <c r="R29" s="122">
        <f>E29*SUM(G29:P29)</f>
        <v>0</v>
      </c>
      <c r="S29" s="90" t="s">
        <v>6</v>
      </c>
      <c r="T29" s="6">
        <v>468</v>
      </c>
      <c r="U29" s="108" t="s">
        <v>5</v>
      </c>
      <c r="V29" s="112">
        <f>ROUNDUP(R29/T29,0)</f>
        <v>0</v>
      </c>
      <c r="W29" s="108" t="s">
        <v>4</v>
      </c>
      <c r="X29" s="113">
        <v>106.5</v>
      </c>
      <c r="Y29" s="108" t="s">
        <v>5</v>
      </c>
      <c r="Z29" s="114">
        <f>V29*X29</f>
        <v>0</v>
      </c>
    </row>
    <row r="30" spans="1:26" s="55" customFormat="1" ht="20.100000000000001" customHeight="1" x14ac:dyDescent="0.25">
      <c r="A30" s="148">
        <v>4675138</v>
      </c>
      <c r="B30" s="149" t="s">
        <v>94</v>
      </c>
      <c r="C30" s="3" t="s">
        <v>95</v>
      </c>
      <c r="D30" s="3" t="s">
        <v>90</v>
      </c>
      <c r="E30" s="12"/>
      <c r="F30" s="108" t="s">
        <v>4</v>
      </c>
      <c r="G30" s="33"/>
      <c r="H30" s="33"/>
      <c r="I30" s="33"/>
      <c r="J30" s="33"/>
      <c r="K30" s="33"/>
      <c r="L30" s="33"/>
      <c r="M30" s="33"/>
      <c r="N30" s="33"/>
      <c r="O30" s="33"/>
      <c r="P30" s="12"/>
      <c r="Q30" s="109" t="s">
        <v>5</v>
      </c>
      <c r="R30" s="122">
        <f t="shared" si="5"/>
        <v>0</v>
      </c>
      <c r="S30" s="90" t="s">
        <v>6</v>
      </c>
      <c r="T30" s="6">
        <v>468</v>
      </c>
      <c r="U30" s="108" t="s">
        <v>5</v>
      </c>
      <c r="V30" s="112">
        <f t="shared" si="6"/>
        <v>0</v>
      </c>
      <c r="W30" s="108" t="s">
        <v>4</v>
      </c>
      <c r="X30" s="113">
        <v>106.5</v>
      </c>
      <c r="Y30" s="108" t="s">
        <v>5</v>
      </c>
      <c r="Z30" s="114">
        <f t="shared" si="7"/>
        <v>0</v>
      </c>
    </row>
    <row r="31" spans="1:26" s="55" customFormat="1" ht="15.75" x14ac:dyDescent="0.25">
      <c r="A31" s="167" t="s">
        <v>133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 s="55" customFormat="1" ht="15" x14ac:dyDescent="0.25">
      <c r="A32" s="148">
        <v>10215</v>
      </c>
      <c r="B32" s="4" t="s">
        <v>30</v>
      </c>
      <c r="C32" s="105" t="s">
        <v>63</v>
      </c>
      <c r="D32" s="105" t="s">
        <v>88</v>
      </c>
      <c r="E32" s="5"/>
      <c r="F32" s="108" t="s">
        <v>4</v>
      </c>
      <c r="G32" s="33"/>
      <c r="H32" s="33"/>
      <c r="I32" s="33"/>
      <c r="J32" s="33"/>
      <c r="K32" s="33"/>
      <c r="L32" s="33"/>
      <c r="M32" s="33"/>
      <c r="N32" s="33"/>
      <c r="O32" s="33"/>
      <c r="P32" s="5"/>
      <c r="Q32" s="108" t="s">
        <v>5</v>
      </c>
      <c r="R32" s="112">
        <f t="shared" ref="R32:R37" si="8">E32*SUM(G32:P32)</f>
        <v>0</v>
      </c>
      <c r="S32" s="90" t="s">
        <v>6</v>
      </c>
      <c r="T32" s="6">
        <v>720</v>
      </c>
      <c r="U32" s="108" t="s">
        <v>5</v>
      </c>
      <c r="V32" s="112">
        <f t="shared" ref="V32:V37" si="9">ROUNDUP(R32/T32,0)</f>
        <v>0</v>
      </c>
      <c r="W32" s="108" t="s">
        <v>4</v>
      </c>
      <c r="X32" s="113">
        <v>159.29999999999998</v>
      </c>
      <c r="Y32" s="108" t="s">
        <v>5</v>
      </c>
      <c r="Z32" s="114">
        <f t="shared" ref="Z32:Z37" si="10">V32*X32</f>
        <v>0</v>
      </c>
    </row>
    <row r="33" spans="1:26" s="55" customFormat="1" ht="15" x14ac:dyDescent="0.25">
      <c r="A33" s="148">
        <v>3677739</v>
      </c>
      <c r="B33" s="149" t="s">
        <v>97</v>
      </c>
      <c r="C33" s="3" t="s">
        <v>96</v>
      </c>
      <c r="D33" s="3" t="s">
        <v>98</v>
      </c>
      <c r="E33" s="5"/>
      <c r="F33" s="108" t="s">
        <v>4</v>
      </c>
      <c r="G33" s="33"/>
      <c r="H33" s="33"/>
      <c r="I33" s="33"/>
      <c r="J33" s="33"/>
      <c r="K33" s="33"/>
      <c r="L33" s="33"/>
      <c r="M33" s="33"/>
      <c r="N33" s="33"/>
      <c r="O33" s="33"/>
      <c r="P33" s="5"/>
      <c r="Q33" s="108" t="s">
        <v>5</v>
      </c>
      <c r="R33" s="112">
        <f t="shared" si="8"/>
        <v>0</v>
      </c>
      <c r="S33" s="90" t="s">
        <v>6</v>
      </c>
      <c r="T33" s="6">
        <v>720</v>
      </c>
      <c r="U33" s="108" t="s">
        <v>5</v>
      </c>
      <c r="V33" s="112">
        <f t="shared" si="9"/>
        <v>0</v>
      </c>
      <c r="W33" s="108" t="s">
        <v>4</v>
      </c>
      <c r="X33" s="113">
        <v>159.29999999999998</v>
      </c>
      <c r="Y33" s="108" t="s">
        <v>5</v>
      </c>
      <c r="Z33" s="114">
        <f t="shared" si="10"/>
        <v>0</v>
      </c>
    </row>
    <row r="34" spans="1:26" s="55" customFormat="1" ht="15" x14ac:dyDescent="0.25">
      <c r="A34" s="148">
        <v>118516</v>
      </c>
      <c r="B34" s="149" t="s">
        <v>99</v>
      </c>
      <c r="C34" s="3" t="s">
        <v>96</v>
      </c>
      <c r="D34" s="3" t="s">
        <v>100</v>
      </c>
      <c r="E34" s="5"/>
      <c r="F34" s="108" t="s">
        <v>4</v>
      </c>
      <c r="G34" s="33"/>
      <c r="H34" s="33"/>
      <c r="I34" s="33"/>
      <c r="J34" s="33"/>
      <c r="K34" s="33"/>
      <c r="L34" s="33"/>
      <c r="M34" s="33"/>
      <c r="N34" s="33"/>
      <c r="O34" s="33"/>
      <c r="P34" s="5"/>
      <c r="Q34" s="108" t="s">
        <v>5</v>
      </c>
      <c r="R34" s="112">
        <f t="shared" si="8"/>
        <v>0</v>
      </c>
      <c r="S34" s="90" t="s">
        <v>6</v>
      </c>
      <c r="T34" s="6">
        <v>720</v>
      </c>
      <c r="U34" s="108" t="s">
        <v>5</v>
      </c>
      <c r="V34" s="112">
        <f t="shared" si="9"/>
        <v>0</v>
      </c>
      <c r="W34" s="108" t="s">
        <v>4</v>
      </c>
      <c r="X34" s="113">
        <v>159.29999999999998</v>
      </c>
      <c r="Y34" s="108" t="s">
        <v>5</v>
      </c>
      <c r="Z34" s="114">
        <f t="shared" si="10"/>
        <v>0</v>
      </c>
    </row>
    <row r="35" spans="1:26" s="55" customFormat="1" ht="15" x14ac:dyDescent="0.25">
      <c r="A35" s="148">
        <v>10217</v>
      </c>
      <c r="B35" s="173" t="s">
        <v>31</v>
      </c>
      <c r="C35" s="105" t="s">
        <v>64</v>
      </c>
      <c r="D35" s="105" t="s">
        <v>88</v>
      </c>
      <c r="E35" s="5"/>
      <c r="F35" s="108" t="s">
        <v>4</v>
      </c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108" t="s">
        <v>5</v>
      </c>
      <c r="R35" s="112">
        <f t="shared" si="8"/>
        <v>0</v>
      </c>
      <c r="S35" s="90" t="s">
        <v>6</v>
      </c>
      <c r="T35" s="6">
        <v>834</v>
      </c>
      <c r="U35" s="108" t="s">
        <v>5</v>
      </c>
      <c r="V35" s="112">
        <f t="shared" si="9"/>
        <v>0</v>
      </c>
      <c r="W35" s="108" t="s">
        <v>4</v>
      </c>
      <c r="X35" s="113">
        <v>172.5</v>
      </c>
      <c r="Y35" s="108" t="s">
        <v>5</v>
      </c>
      <c r="Z35" s="114">
        <f t="shared" si="10"/>
        <v>0</v>
      </c>
    </row>
    <row r="36" spans="1:26" s="55" customFormat="1" ht="20.100000000000001" customHeight="1" x14ac:dyDescent="0.25">
      <c r="A36" s="148">
        <v>3677697</v>
      </c>
      <c r="B36" s="149" t="s">
        <v>101</v>
      </c>
      <c r="C36" s="3" t="s">
        <v>102</v>
      </c>
      <c r="D36" s="3" t="s">
        <v>90</v>
      </c>
      <c r="E36" s="5"/>
      <c r="F36" s="108" t="s">
        <v>4</v>
      </c>
      <c r="G36" s="33"/>
      <c r="H36" s="33"/>
      <c r="I36" s="33"/>
      <c r="J36" s="33"/>
      <c r="K36" s="33"/>
      <c r="L36" s="33"/>
      <c r="M36" s="33"/>
      <c r="N36" s="33"/>
      <c r="O36" s="33"/>
      <c r="P36" s="5"/>
      <c r="Q36" s="108" t="s">
        <v>5</v>
      </c>
      <c r="R36" s="112">
        <f t="shared" si="8"/>
        <v>0</v>
      </c>
      <c r="S36" s="90" t="s">
        <v>6</v>
      </c>
      <c r="T36" s="6">
        <v>834</v>
      </c>
      <c r="U36" s="108" t="s">
        <v>5</v>
      </c>
      <c r="V36" s="112">
        <f t="shared" si="9"/>
        <v>0</v>
      </c>
      <c r="W36" s="108" t="s">
        <v>4</v>
      </c>
      <c r="X36" s="113">
        <v>172.5</v>
      </c>
      <c r="Y36" s="108" t="s">
        <v>5</v>
      </c>
      <c r="Z36" s="114">
        <f t="shared" si="10"/>
        <v>0</v>
      </c>
    </row>
    <row r="37" spans="1:26" s="55" customFormat="1" ht="20.100000000000001" customHeight="1" x14ac:dyDescent="0.25">
      <c r="A37" s="148">
        <v>118508</v>
      </c>
      <c r="B37" s="149" t="s">
        <v>103</v>
      </c>
      <c r="C37" s="3" t="s">
        <v>102</v>
      </c>
      <c r="D37" s="3" t="s">
        <v>100</v>
      </c>
      <c r="E37" s="5"/>
      <c r="F37" s="108" t="s">
        <v>4</v>
      </c>
      <c r="G37" s="33"/>
      <c r="H37" s="33"/>
      <c r="I37" s="33"/>
      <c r="J37" s="33"/>
      <c r="K37" s="33"/>
      <c r="L37" s="33"/>
      <c r="M37" s="33"/>
      <c r="N37" s="33"/>
      <c r="O37" s="33"/>
      <c r="P37" s="5"/>
      <c r="Q37" s="108" t="s">
        <v>5</v>
      </c>
      <c r="R37" s="112">
        <f t="shared" si="8"/>
        <v>0</v>
      </c>
      <c r="S37" s="90" t="s">
        <v>6</v>
      </c>
      <c r="T37" s="6">
        <v>834</v>
      </c>
      <c r="U37" s="108" t="s">
        <v>5</v>
      </c>
      <c r="V37" s="112">
        <f t="shared" si="9"/>
        <v>0</v>
      </c>
      <c r="W37" s="108" t="s">
        <v>4</v>
      </c>
      <c r="X37" s="113">
        <v>172.5</v>
      </c>
      <c r="Y37" s="108" t="s">
        <v>5</v>
      </c>
      <c r="Z37" s="114">
        <f t="shared" si="10"/>
        <v>0</v>
      </c>
    </row>
    <row r="38" spans="1:26" s="55" customFormat="1" ht="15.75" x14ac:dyDescent="0.25">
      <c r="A38" s="167" t="s">
        <v>135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s="55" customFormat="1" ht="20.100000000000001" customHeight="1" x14ac:dyDescent="0.25">
      <c r="A39" s="148">
        <v>20922</v>
      </c>
      <c r="B39" s="173" t="s">
        <v>41</v>
      </c>
      <c r="C39" s="105" t="s">
        <v>19</v>
      </c>
      <c r="D39" s="105" t="s">
        <v>88</v>
      </c>
      <c r="E39" s="5"/>
      <c r="F39" s="108" t="s">
        <v>4</v>
      </c>
      <c r="G39" s="33"/>
      <c r="H39" s="33"/>
      <c r="I39" s="33"/>
      <c r="J39" s="33"/>
      <c r="K39" s="33"/>
      <c r="L39" s="33"/>
      <c r="M39" s="33"/>
      <c r="N39" s="33"/>
      <c r="O39" s="33"/>
      <c r="P39" s="5"/>
      <c r="Q39" s="108" t="s">
        <v>5</v>
      </c>
      <c r="R39" s="121">
        <f t="shared" ref="R39:R43" si="11">E39*SUM(G39:P39)</f>
        <v>0</v>
      </c>
      <c r="S39" s="90" t="s">
        <v>6</v>
      </c>
      <c r="T39" s="6">
        <v>264</v>
      </c>
      <c r="U39" s="108" t="s">
        <v>5</v>
      </c>
      <c r="V39" s="112">
        <f t="shared" ref="V39:V43" si="12">ROUNDUP(R39/T39,0)</f>
        <v>0</v>
      </c>
      <c r="W39" s="108" t="s">
        <v>4</v>
      </c>
      <c r="X39" s="113">
        <v>67.5</v>
      </c>
      <c r="Y39" s="108" t="s">
        <v>5</v>
      </c>
      <c r="Z39" s="114">
        <f t="shared" ref="Z39:Z43" si="13">V39*X39</f>
        <v>0</v>
      </c>
    </row>
    <row r="40" spans="1:26" s="55" customFormat="1" ht="20.100000000000001" customHeight="1" x14ac:dyDescent="0.25">
      <c r="A40" s="148">
        <v>4703567</v>
      </c>
      <c r="B40" s="149" t="s">
        <v>104</v>
      </c>
      <c r="C40" s="111" t="s">
        <v>105</v>
      </c>
      <c r="D40" s="3" t="s">
        <v>90</v>
      </c>
      <c r="E40" s="5"/>
      <c r="F40" s="108" t="s">
        <v>4</v>
      </c>
      <c r="G40" s="33"/>
      <c r="H40" s="33"/>
      <c r="I40" s="33"/>
      <c r="J40" s="33"/>
      <c r="K40" s="33"/>
      <c r="L40" s="33"/>
      <c r="M40" s="33"/>
      <c r="N40" s="33"/>
      <c r="O40" s="33"/>
      <c r="P40" s="5"/>
      <c r="Q40" s="108" t="s">
        <v>5</v>
      </c>
      <c r="R40" s="121">
        <f t="shared" si="11"/>
        <v>0</v>
      </c>
      <c r="S40" s="90" t="s">
        <v>6</v>
      </c>
      <c r="T40" s="6">
        <v>264</v>
      </c>
      <c r="U40" s="108" t="s">
        <v>5</v>
      </c>
      <c r="V40" s="112">
        <f t="shared" si="12"/>
        <v>0</v>
      </c>
      <c r="W40" s="108" t="s">
        <v>4</v>
      </c>
      <c r="X40" s="113">
        <v>67.5</v>
      </c>
      <c r="Y40" s="108" t="s">
        <v>5</v>
      </c>
      <c r="Z40" s="114">
        <f t="shared" si="13"/>
        <v>0</v>
      </c>
    </row>
    <row r="41" spans="1:26" s="55" customFormat="1" ht="20.100000000000001" customHeight="1" x14ac:dyDescent="0.25">
      <c r="A41" s="148">
        <v>94595</v>
      </c>
      <c r="B41" s="173" t="s">
        <v>27</v>
      </c>
      <c r="C41" s="105" t="s">
        <v>19</v>
      </c>
      <c r="D41" s="105" t="s">
        <v>88</v>
      </c>
      <c r="E41" s="5"/>
      <c r="F41" s="108" t="s">
        <v>4</v>
      </c>
      <c r="G41" s="33"/>
      <c r="H41" s="33"/>
      <c r="I41" s="33"/>
      <c r="J41" s="33"/>
      <c r="K41" s="33"/>
      <c r="L41" s="33"/>
      <c r="M41" s="33"/>
      <c r="N41" s="33"/>
      <c r="O41" s="33"/>
      <c r="P41" s="5"/>
      <c r="Q41" s="108" t="s">
        <v>5</v>
      </c>
      <c r="R41" s="121">
        <f t="shared" si="11"/>
        <v>0</v>
      </c>
      <c r="S41" s="90" t="s">
        <v>6</v>
      </c>
      <c r="T41" s="6">
        <v>264</v>
      </c>
      <c r="U41" s="108" t="s">
        <v>5</v>
      </c>
      <c r="V41" s="112">
        <f t="shared" si="12"/>
        <v>0</v>
      </c>
      <c r="W41" s="108" t="s">
        <v>4</v>
      </c>
      <c r="X41" s="113">
        <v>67.5</v>
      </c>
      <c r="Y41" s="108" t="s">
        <v>5</v>
      </c>
      <c r="Z41" s="114">
        <f t="shared" si="13"/>
        <v>0</v>
      </c>
    </row>
    <row r="42" spans="1:26" s="55" customFormat="1" ht="20.100000000000001" customHeight="1" x14ac:dyDescent="0.25">
      <c r="A42" s="148">
        <v>7489378</v>
      </c>
      <c r="B42" s="149" t="s">
        <v>106</v>
      </c>
      <c r="C42" s="3" t="s">
        <v>107</v>
      </c>
      <c r="D42" s="3" t="s">
        <v>90</v>
      </c>
      <c r="E42" s="5"/>
      <c r="F42" s="108" t="s">
        <v>4</v>
      </c>
      <c r="G42" s="33"/>
      <c r="H42" s="33"/>
      <c r="I42" s="33"/>
      <c r="J42" s="33"/>
      <c r="K42" s="33"/>
      <c r="L42" s="33"/>
      <c r="M42" s="33"/>
      <c r="N42" s="33"/>
      <c r="O42" s="33"/>
      <c r="P42" s="5"/>
      <c r="Q42" s="108" t="s">
        <v>5</v>
      </c>
      <c r="R42" s="121">
        <f t="shared" si="11"/>
        <v>0</v>
      </c>
      <c r="S42" s="90" t="s">
        <v>6</v>
      </c>
      <c r="T42" s="6">
        <v>264</v>
      </c>
      <c r="U42" s="108" t="s">
        <v>5</v>
      </c>
      <c r="V42" s="112">
        <f t="shared" si="12"/>
        <v>0</v>
      </c>
      <c r="W42" s="108" t="s">
        <v>4</v>
      </c>
      <c r="X42" s="113">
        <v>67.5</v>
      </c>
      <c r="Y42" s="108" t="s">
        <v>5</v>
      </c>
      <c r="Z42" s="114">
        <f t="shared" si="13"/>
        <v>0</v>
      </c>
    </row>
    <row r="43" spans="1:26" s="55" customFormat="1" ht="20.100000000000001" customHeight="1" x14ac:dyDescent="0.25">
      <c r="A43" s="148">
        <v>33787</v>
      </c>
      <c r="B43" s="173" t="s">
        <v>43</v>
      </c>
      <c r="C43" s="105" t="s">
        <v>22</v>
      </c>
      <c r="D43" s="105" t="s">
        <v>88</v>
      </c>
      <c r="E43" s="5"/>
      <c r="F43" s="108" t="s">
        <v>4</v>
      </c>
      <c r="G43" s="33"/>
      <c r="H43" s="33"/>
      <c r="I43" s="33"/>
      <c r="J43" s="33"/>
      <c r="K43" s="33"/>
      <c r="L43" s="33"/>
      <c r="M43" s="33"/>
      <c r="N43" s="33"/>
      <c r="O43" s="33"/>
      <c r="P43" s="5"/>
      <c r="Q43" s="108" t="s">
        <v>5</v>
      </c>
      <c r="R43" s="121">
        <f t="shared" si="11"/>
        <v>0</v>
      </c>
      <c r="S43" s="90" t="s">
        <v>6</v>
      </c>
      <c r="T43" s="6">
        <v>240</v>
      </c>
      <c r="U43" s="108" t="s">
        <v>5</v>
      </c>
      <c r="V43" s="112">
        <f t="shared" si="12"/>
        <v>0</v>
      </c>
      <c r="W43" s="108" t="s">
        <v>4</v>
      </c>
      <c r="X43" s="113">
        <v>63.75</v>
      </c>
      <c r="Y43" s="108" t="s">
        <v>5</v>
      </c>
      <c r="Z43" s="114">
        <f t="shared" si="13"/>
        <v>0</v>
      </c>
    </row>
    <row r="44" spans="1:26" s="55" customFormat="1" ht="15.75" x14ac:dyDescent="0.25">
      <c r="A44" s="167" t="s">
        <v>58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spans="1:26" s="55" customFormat="1" ht="20.100000000000001" customHeight="1" x14ac:dyDescent="0.25">
      <c r="A45" s="148">
        <v>10084</v>
      </c>
      <c r="B45" s="173" t="s">
        <v>39</v>
      </c>
      <c r="C45" s="105" t="s">
        <v>20</v>
      </c>
      <c r="D45" s="105" t="s">
        <v>88</v>
      </c>
      <c r="E45" s="5"/>
      <c r="F45" s="108" t="s">
        <v>4</v>
      </c>
      <c r="G45" s="33"/>
      <c r="H45" s="33"/>
      <c r="I45" s="33"/>
      <c r="J45" s="33"/>
      <c r="K45" s="33"/>
      <c r="L45" s="33"/>
      <c r="M45" s="33"/>
      <c r="N45" s="33"/>
      <c r="O45" s="33"/>
      <c r="P45" s="5"/>
      <c r="Q45" s="108" t="s">
        <v>5</v>
      </c>
      <c r="R45" s="112">
        <f t="shared" ref="R45:R51" si="14">E45*SUM(G45:P45)</f>
        <v>0</v>
      </c>
      <c r="S45" s="90" t="s">
        <v>6</v>
      </c>
      <c r="T45" s="6">
        <v>258</v>
      </c>
      <c r="U45" s="108" t="s">
        <v>5</v>
      </c>
      <c r="V45" s="112">
        <f t="shared" ref="V45:V51" si="15">ROUNDUP(R45/T45,0)</f>
        <v>0</v>
      </c>
      <c r="W45" s="108" t="s">
        <v>4</v>
      </c>
      <c r="X45" s="113">
        <v>75.999999999999986</v>
      </c>
      <c r="Y45" s="108" t="s">
        <v>5</v>
      </c>
      <c r="Z45" s="114">
        <f t="shared" ref="Z45:Z51" si="16">V45*X45</f>
        <v>0</v>
      </c>
    </row>
    <row r="46" spans="1:26" s="55" customFormat="1" ht="20.100000000000001" customHeight="1" x14ac:dyDescent="0.25">
      <c r="A46" s="148">
        <v>91291</v>
      </c>
      <c r="B46" s="173" t="s">
        <v>47</v>
      </c>
      <c r="C46" s="105" t="s">
        <v>24</v>
      </c>
      <c r="D46" s="105" t="s">
        <v>88</v>
      </c>
      <c r="E46" s="5"/>
      <c r="F46" s="108" t="s">
        <v>4</v>
      </c>
      <c r="G46" s="33"/>
      <c r="H46" s="33"/>
      <c r="I46" s="33"/>
      <c r="J46" s="33"/>
      <c r="K46" s="33"/>
      <c r="L46" s="33"/>
      <c r="M46" s="33"/>
      <c r="N46" s="33"/>
      <c r="O46" s="33"/>
      <c r="P46" s="5"/>
      <c r="Q46" s="108" t="s">
        <v>5</v>
      </c>
      <c r="R46" s="112">
        <f t="shared" si="14"/>
        <v>0</v>
      </c>
      <c r="S46" s="90" t="s">
        <v>6</v>
      </c>
      <c r="T46" s="6">
        <v>210</v>
      </c>
      <c r="U46" s="108" t="s">
        <v>5</v>
      </c>
      <c r="V46" s="112">
        <f t="shared" si="15"/>
        <v>0</v>
      </c>
      <c r="W46" s="108" t="s">
        <v>4</v>
      </c>
      <c r="X46" s="113">
        <v>70.3</v>
      </c>
      <c r="Y46" s="108" t="s">
        <v>5</v>
      </c>
      <c r="Z46" s="114">
        <f t="shared" si="16"/>
        <v>0</v>
      </c>
    </row>
    <row r="47" spans="1:26" s="55" customFormat="1" ht="20.100000000000001" customHeight="1" x14ac:dyDescent="0.25">
      <c r="A47" s="148" t="s">
        <v>108</v>
      </c>
      <c r="B47" s="149" t="s">
        <v>109</v>
      </c>
      <c r="C47" s="111" t="s">
        <v>110</v>
      </c>
      <c r="D47" s="3" t="s">
        <v>90</v>
      </c>
      <c r="E47" s="5"/>
      <c r="F47" s="108" t="s">
        <v>4</v>
      </c>
      <c r="G47" s="33"/>
      <c r="H47" s="33"/>
      <c r="I47" s="33"/>
      <c r="J47" s="33"/>
      <c r="K47" s="33"/>
      <c r="L47" s="33"/>
      <c r="M47" s="33"/>
      <c r="N47" s="33"/>
      <c r="O47" s="33"/>
      <c r="P47" s="5"/>
      <c r="Q47" s="108" t="s">
        <v>5</v>
      </c>
      <c r="R47" s="112">
        <f t="shared" si="14"/>
        <v>0</v>
      </c>
      <c r="S47" s="90" t="s">
        <v>6</v>
      </c>
      <c r="T47" s="6">
        <v>210</v>
      </c>
      <c r="U47" s="108" t="s">
        <v>5</v>
      </c>
      <c r="V47" s="112">
        <f t="shared" si="15"/>
        <v>0</v>
      </c>
      <c r="W47" s="108" t="s">
        <v>4</v>
      </c>
      <c r="X47" s="113">
        <v>70.3</v>
      </c>
      <c r="Y47" s="108" t="s">
        <v>5</v>
      </c>
      <c r="Z47" s="114">
        <f t="shared" si="16"/>
        <v>0</v>
      </c>
    </row>
    <row r="48" spans="1:26" s="55" customFormat="1" ht="20.100000000000001" customHeight="1" x14ac:dyDescent="0.25">
      <c r="A48" s="148">
        <v>71341</v>
      </c>
      <c r="B48" s="173" t="s">
        <v>42</v>
      </c>
      <c r="C48" s="105" t="s">
        <v>23</v>
      </c>
      <c r="D48" s="105" t="s">
        <v>88</v>
      </c>
      <c r="E48" s="5"/>
      <c r="F48" s="108" t="s">
        <v>4</v>
      </c>
      <c r="G48" s="33"/>
      <c r="H48" s="33"/>
      <c r="I48" s="33"/>
      <c r="J48" s="33"/>
      <c r="K48" s="33"/>
      <c r="L48" s="33"/>
      <c r="M48" s="33"/>
      <c r="N48" s="33"/>
      <c r="O48" s="33"/>
      <c r="P48" s="5"/>
      <c r="Q48" s="108" t="s">
        <v>5</v>
      </c>
      <c r="R48" s="112">
        <f t="shared" si="14"/>
        <v>0</v>
      </c>
      <c r="S48" s="90" t="s">
        <v>6</v>
      </c>
      <c r="T48" s="6">
        <v>180</v>
      </c>
      <c r="U48" s="108" t="s">
        <v>5</v>
      </c>
      <c r="V48" s="112">
        <f t="shared" si="15"/>
        <v>0</v>
      </c>
      <c r="W48" s="108" t="s">
        <v>4</v>
      </c>
      <c r="X48" s="113">
        <v>70.3</v>
      </c>
      <c r="Y48" s="108" t="s">
        <v>5</v>
      </c>
      <c r="Z48" s="114">
        <f t="shared" si="16"/>
        <v>0</v>
      </c>
    </row>
    <row r="49" spans="1:26" s="55" customFormat="1" ht="20.100000000000001" customHeight="1" x14ac:dyDescent="0.25">
      <c r="A49" s="148">
        <v>4003109</v>
      </c>
      <c r="B49" s="149" t="s">
        <v>112</v>
      </c>
      <c r="C49" s="111" t="s">
        <v>111</v>
      </c>
      <c r="D49" s="3" t="s">
        <v>90</v>
      </c>
      <c r="E49" s="5"/>
      <c r="F49" s="108" t="s">
        <v>4</v>
      </c>
      <c r="G49" s="33"/>
      <c r="H49" s="33"/>
      <c r="I49" s="33"/>
      <c r="J49" s="33"/>
      <c r="K49" s="33"/>
      <c r="L49" s="33"/>
      <c r="M49" s="33"/>
      <c r="N49" s="33"/>
      <c r="O49" s="33"/>
      <c r="P49" s="5"/>
      <c r="Q49" s="108" t="s">
        <v>5</v>
      </c>
      <c r="R49" s="112">
        <f t="shared" si="14"/>
        <v>0</v>
      </c>
      <c r="S49" s="90" t="s">
        <v>6</v>
      </c>
      <c r="T49" s="6">
        <v>180</v>
      </c>
      <c r="U49" s="108" t="s">
        <v>5</v>
      </c>
      <c r="V49" s="112">
        <f t="shared" si="15"/>
        <v>0</v>
      </c>
      <c r="W49" s="108" t="s">
        <v>4</v>
      </c>
      <c r="X49" s="113">
        <v>70.3</v>
      </c>
      <c r="Y49" s="108" t="s">
        <v>5</v>
      </c>
      <c r="Z49" s="114">
        <f t="shared" si="16"/>
        <v>0</v>
      </c>
    </row>
    <row r="50" spans="1:26" s="55" customFormat="1" ht="20.100000000000001" customHeight="1" x14ac:dyDescent="0.25">
      <c r="A50" s="148">
        <v>25122</v>
      </c>
      <c r="B50" s="173" t="s">
        <v>42</v>
      </c>
      <c r="C50" s="105" t="s">
        <v>21</v>
      </c>
      <c r="D50" s="105" t="s">
        <v>88</v>
      </c>
      <c r="E50" s="5"/>
      <c r="F50" s="108" t="s">
        <v>4</v>
      </c>
      <c r="G50" s="33"/>
      <c r="H50" s="33"/>
      <c r="I50" s="33"/>
      <c r="J50" s="33"/>
      <c r="K50" s="33"/>
      <c r="L50" s="33"/>
      <c r="M50" s="33"/>
      <c r="N50" s="33"/>
      <c r="O50" s="33"/>
      <c r="P50" s="5"/>
      <c r="Q50" s="108" t="s">
        <v>5</v>
      </c>
      <c r="R50" s="112">
        <f t="shared" si="14"/>
        <v>0</v>
      </c>
      <c r="S50" s="90" t="s">
        <v>6</v>
      </c>
      <c r="T50" s="6">
        <v>324</v>
      </c>
      <c r="U50" s="108" t="s">
        <v>5</v>
      </c>
      <c r="V50" s="112">
        <f t="shared" si="15"/>
        <v>0</v>
      </c>
      <c r="W50" s="108" t="s">
        <v>4</v>
      </c>
      <c r="X50" s="113">
        <v>150</v>
      </c>
      <c r="Y50" s="108" t="s">
        <v>5</v>
      </c>
      <c r="Z50" s="114">
        <f t="shared" si="16"/>
        <v>0</v>
      </c>
    </row>
    <row r="51" spans="1:26" s="55" customFormat="1" ht="20.100000000000001" customHeight="1" x14ac:dyDescent="0.25">
      <c r="A51" s="148">
        <v>10017</v>
      </c>
      <c r="B51" s="4" t="s">
        <v>28</v>
      </c>
      <c r="C51" s="105" t="s">
        <v>65</v>
      </c>
      <c r="D51" s="105" t="s">
        <v>88</v>
      </c>
      <c r="E51" s="5"/>
      <c r="F51" s="108" t="s">
        <v>4</v>
      </c>
      <c r="G51" s="33"/>
      <c r="H51" s="33"/>
      <c r="I51" s="33"/>
      <c r="J51" s="33"/>
      <c r="K51" s="33"/>
      <c r="L51" s="33"/>
      <c r="M51" s="33"/>
      <c r="N51" s="33"/>
      <c r="O51" s="33"/>
      <c r="P51" s="5"/>
      <c r="Q51" s="108" t="s">
        <v>5</v>
      </c>
      <c r="R51" s="112">
        <f t="shared" si="14"/>
        <v>0</v>
      </c>
      <c r="S51" s="90" t="s">
        <v>6</v>
      </c>
      <c r="T51" s="6">
        <v>144</v>
      </c>
      <c r="U51" s="108" t="s">
        <v>5</v>
      </c>
      <c r="V51" s="112">
        <f t="shared" si="15"/>
        <v>0</v>
      </c>
      <c r="W51" s="108" t="s">
        <v>4</v>
      </c>
      <c r="X51" s="113">
        <v>45.5</v>
      </c>
      <c r="Y51" s="108" t="s">
        <v>5</v>
      </c>
      <c r="Z51" s="114">
        <f t="shared" si="16"/>
        <v>0</v>
      </c>
    </row>
    <row r="52" spans="1:26" s="55" customFormat="1" ht="15" x14ac:dyDescent="0.25">
      <c r="A52" s="46"/>
      <c r="B52" s="64"/>
      <c r="C52" s="34"/>
      <c r="D52" s="34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5"/>
      <c r="Q52" s="115"/>
      <c r="R52" s="116"/>
      <c r="S52" s="115"/>
      <c r="T52" s="94"/>
      <c r="U52" s="151"/>
      <c r="V52" s="116"/>
      <c r="W52" s="115"/>
      <c r="X52" s="116"/>
      <c r="Y52" s="117"/>
      <c r="Z52" s="116"/>
    </row>
    <row r="53" spans="1:26" s="55" customFormat="1" ht="15" x14ac:dyDescent="0.25">
      <c r="A53" s="150"/>
      <c r="B53" s="68"/>
      <c r="C53" s="34"/>
      <c r="D53" s="34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5"/>
      <c r="Q53" s="115"/>
      <c r="R53" s="116"/>
      <c r="S53" s="115"/>
      <c r="T53" s="118"/>
      <c r="U53" s="151"/>
      <c r="V53" s="116"/>
      <c r="W53" s="115"/>
      <c r="X53" s="116"/>
      <c r="Y53" s="117"/>
      <c r="Z53" s="119"/>
    </row>
    <row r="54" spans="1:26" s="55" customFormat="1" ht="26.25" customHeight="1" x14ac:dyDescent="0.25">
      <c r="A54" s="150"/>
      <c r="B54" s="68"/>
      <c r="C54" s="34"/>
      <c r="D54" s="34"/>
      <c r="Q54" s="94"/>
      <c r="R54" s="94"/>
      <c r="S54" s="94"/>
      <c r="T54" s="118"/>
      <c r="U54" s="151"/>
      <c r="V54" s="94"/>
      <c r="W54" s="159" t="s">
        <v>9</v>
      </c>
      <c r="X54" s="159"/>
      <c r="Y54" s="160"/>
      <c r="Z54" s="120">
        <f>SUM(Z45:Z51,Z39:Z43,Z32:Z37,Z27:Z30,Z11:Z25,Z8)</f>
        <v>0</v>
      </c>
    </row>
    <row r="55" spans="1:26" s="55" customFormat="1" ht="15" x14ac:dyDescent="0.25">
      <c r="A55" s="150"/>
      <c r="B55" s="68"/>
      <c r="C55" s="34"/>
      <c r="D55" s="3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150"/>
      <c r="Q55" s="163"/>
      <c r="R55" s="163"/>
      <c r="S55" s="65"/>
      <c r="T55" s="69"/>
      <c r="U55" s="150"/>
      <c r="V55" s="66"/>
      <c r="W55" s="65"/>
      <c r="X55" s="66"/>
      <c r="Y55" s="67"/>
      <c r="Z55" s="66"/>
    </row>
    <row r="56" spans="1:26" s="55" customFormat="1" ht="15" x14ac:dyDescent="0.25">
      <c r="A56" s="150"/>
      <c r="B56" s="68"/>
      <c r="C56" s="34"/>
      <c r="D56" s="34"/>
      <c r="E56" s="161"/>
      <c r="F56" s="161"/>
      <c r="G56" s="150"/>
      <c r="H56" s="150"/>
      <c r="I56" s="150"/>
      <c r="J56" s="150"/>
      <c r="K56" s="150"/>
      <c r="L56" s="150"/>
      <c r="M56" s="150"/>
      <c r="N56" s="150"/>
      <c r="O56" s="150"/>
      <c r="P56" s="70"/>
      <c r="Q56" s="162"/>
      <c r="R56" s="162"/>
      <c r="S56" s="71"/>
      <c r="T56" s="69"/>
      <c r="U56" s="150"/>
      <c r="V56" s="66"/>
      <c r="W56" s="65"/>
      <c r="X56" s="66"/>
      <c r="Y56" s="67"/>
      <c r="Z56" s="66"/>
    </row>
    <row r="57" spans="1:26" s="65" customFormat="1" ht="15" x14ac:dyDescent="0.25">
      <c r="A57" s="150"/>
      <c r="B57" s="68"/>
      <c r="C57" s="34"/>
      <c r="D57" s="34"/>
      <c r="F57" s="66"/>
      <c r="G57" s="66"/>
      <c r="H57" s="66"/>
      <c r="I57" s="66"/>
      <c r="J57" s="66"/>
      <c r="K57" s="66"/>
      <c r="L57" s="66"/>
      <c r="M57" s="66"/>
      <c r="N57" s="66"/>
      <c r="O57" s="66"/>
      <c r="R57" s="66"/>
      <c r="T57" s="69"/>
      <c r="U57" s="150"/>
      <c r="V57" s="66"/>
      <c r="X57" s="66"/>
      <c r="Y57" s="67"/>
      <c r="Z57" s="66"/>
    </row>
    <row r="58" spans="1:26" s="65" customFormat="1" ht="15" x14ac:dyDescent="0.25">
      <c r="A58" s="150"/>
      <c r="B58" s="68"/>
      <c r="C58" s="34"/>
      <c r="D58" s="34"/>
      <c r="F58" s="66"/>
      <c r="G58" s="66"/>
      <c r="H58" s="66"/>
      <c r="I58" s="66"/>
      <c r="J58" s="66"/>
      <c r="K58" s="66"/>
      <c r="L58" s="66"/>
      <c r="M58" s="66"/>
      <c r="N58" s="66"/>
      <c r="O58" s="66"/>
      <c r="R58" s="66"/>
      <c r="T58" s="69"/>
      <c r="U58" s="150"/>
      <c r="V58" s="66"/>
      <c r="X58" s="66"/>
      <c r="Y58" s="67"/>
      <c r="Z58" s="66"/>
    </row>
    <row r="59" spans="1:26" s="65" customFormat="1" ht="15" x14ac:dyDescent="0.25">
      <c r="A59" s="150"/>
      <c r="B59" s="68"/>
      <c r="C59" s="34"/>
      <c r="D59" s="34"/>
      <c r="F59" s="66"/>
      <c r="G59" s="66"/>
      <c r="H59" s="66"/>
      <c r="I59" s="66"/>
      <c r="J59" s="66"/>
      <c r="K59" s="66"/>
      <c r="L59" s="66"/>
      <c r="M59" s="66"/>
      <c r="N59" s="66"/>
      <c r="O59" s="66"/>
      <c r="R59" s="66"/>
      <c r="T59" s="69"/>
      <c r="U59" s="150"/>
      <c r="V59" s="66"/>
      <c r="X59" s="66"/>
      <c r="Y59" s="67"/>
      <c r="Z59" s="66"/>
    </row>
    <row r="60" spans="1:26" s="65" customFormat="1" ht="15" x14ac:dyDescent="0.25">
      <c r="A60" s="150"/>
      <c r="B60" s="68"/>
      <c r="C60" s="34"/>
      <c r="D60" s="34"/>
      <c r="F60" s="66"/>
      <c r="G60" s="66"/>
      <c r="H60" s="66"/>
      <c r="I60" s="66"/>
      <c r="J60" s="66"/>
      <c r="K60" s="66"/>
      <c r="L60" s="66"/>
      <c r="M60" s="66"/>
      <c r="N60" s="66"/>
      <c r="O60" s="66"/>
      <c r="R60" s="66"/>
      <c r="T60" s="69"/>
      <c r="U60" s="150"/>
      <c r="V60" s="66"/>
      <c r="X60" s="66"/>
      <c r="Y60" s="67"/>
      <c r="Z60" s="66"/>
    </row>
    <row r="61" spans="1:26" s="65" customFormat="1" ht="15" x14ac:dyDescent="0.25">
      <c r="A61" s="150"/>
      <c r="B61" s="68"/>
      <c r="C61" s="34"/>
      <c r="D61" s="34"/>
      <c r="F61" s="66"/>
      <c r="G61" s="66"/>
      <c r="H61" s="66"/>
      <c r="I61" s="66"/>
      <c r="J61" s="66"/>
      <c r="K61" s="66"/>
      <c r="L61" s="66"/>
      <c r="M61" s="66"/>
      <c r="N61" s="66"/>
      <c r="O61" s="66"/>
      <c r="R61" s="66"/>
      <c r="T61" s="69"/>
      <c r="U61" s="150"/>
      <c r="V61" s="66"/>
      <c r="X61" s="66"/>
      <c r="Y61" s="67"/>
      <c r="Z61" s="66"/>
    </row>
    <row r="62" spans="1:26" s="65" customFormat="1" ht="15" x14ac:dyDescent="0.25">
      <c r="A62" s="150"/>
      <c r="B62" s="68"/>
      <c r="C62" s="34"/>
      <c r="D62" s="34"/>
      <c r="F62" s="66"/>
      <c r="G62" s="66"/>
      <c r="H62" s="66"/>
      <c r="I62" s="66"/>
      <c r="J62" s="66"/>
      <c r="K62" s="66"/>
      <c r="L62" s="66"/>
      <c r="M62" s="66"/>
      <c r="N62" s="66"/>
      <c r="O62" s="66"/>
      <c r="R62" s="66"/>
      <c r="T62" s="69"/>
      <c r="U62" s="150"/>
      <c r="V62" s="66"/>
      <c r="X62" s="66"/>
      <c r="Y62" s="67"/>
      <c r="Z62" s="66"/>
    </row>
    <row r="63" spans="1:26" s="65" customFormat="1" ht="15" x14ac:dyDescent="0.25">
      <c r="A63" s="150"/>
      <c r="B63" s="68"/>
      <c r="C63" s="34"/>
      <c r="D63" s="34"/>
      <c r="F63" s="66"/>
      <c r="G63" s="66"/>
      <c r="H63" s="66"/>
      <c r="I63" s="66"/>
      <c r="J63" s="66"/>
      <c r="K63" s="66"/>
      <c r="L63" s="66"/>
      <c r="M63" s="66"/>
      <c r="N63" s="66"/>
      <c r="O63" s="66"/>
      <c r="R63" s="66"/>
      <c r="T63" s="69"/>
      <c r="U63" s="150"/>
      <c r="V63" s="66"/>
      <c r="X63" s="66"/>
      <c r="Y63" s="67"/>
      <c r="Z63" s="66"/>
    </row>
  </sheetData>
  <sheetProtection algorithmName="SHA-512" hashValue="rETbm6P15/e5Hwm1Lp6Ptdr0ztrV0wiosBMZFr4cYKUQppRP0HWDxA7q2Cx+bBOQmQNpkV2oSM42qazeleJYfg==" saltValue="hUml+ZvlBjpg/HAcB5wzPQ==" spinCount="100000" sheet="1" selectLockedCells="1"/>
  <mergeCells count="9">
    <mergeCell ref="C1:W1"/>
    <mergeCell ref="A26:B26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1" orientation="landscape" r:id="rId1"/>
  <headerFooter alignWithMargins="0">
    <oddFooter>&amp;L&amp;F&amp;C&amp;D&amp;R&amp;A</oddFooter>
  </headerFooter>
  <rowBreaks count="1" manualBreakCount="1">
    <brk id="20" max="17" man="1"/>
  </rowBreaks>
  <ignoredErrors>
    <ignoredError sqref="A4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Z27"/>
  <sheetViews>
    <sheetView showGridLines="0" zoomScaleNormal="100" workbookViewId="0">
      <selection activeCell="C18" sqref="C18"/>
    </sheetView>
  </sheetViews>
  <sheetFormatPr defaultRowHeight="12.75" x14ac:dyDescent="0.2"/>
  <cols>
    <col min="1" max="1" width="10.85546875" style="141" customWidth="1"/>
    <col min="2" max="2" width="48.5703125" style="142" customWidth="1"/>
    <col min="3" max="3" width="11.7109375" style="143" bestFit="1" customWidth="1"/>
    <col min="4" max="4" width="9" style="143" bestFit="1" customWidth="1"/>
    <col min="5" max="5" width="9" style="130" bestFit="1" customWidth="1"/>
    <col min="6" max="6" width="10.7109375" style="144" customWidth="1"/>
    <col min="7" max="15" width="5.28515625" style="144" customWidth="1"/>
    <col min="16" max="16" width="5.28515625" style="130" bestFit="1" customWidth="1"/>
    <col min="17" max="17" width="3" style="130" customWidth="1"/>
    <col min="18" max="18" width="9.42578125" style="144" customWidth="1"/>
    <col min="19" max="19" width="3.28515625" style="130" customWidth="1"/>
    <col min="20" max="20" width="11.140625" style="145" customWidth="1"/>
    <col min="21" max="21" width="2.5703125" style="146" customWidth="1"/>
    <col min="22" max="22" width="10.85546875" style="144" customWidth="1"/>
    <col min="23" max="23" width="4.140625" style="130" customWidth="1"/>
    <col min="24" max="24" width="8.140625" style="144" customWidth="1"/>
    <col min="25" max="25" width="15.28515625" style="147" bestFit="1" customWidth="1"/>
    <col min="26" max="26" width="14.5703125" style="144" customWidth="1"/>
    <col min="27" max="27" width="10.42578125" style="130" customWidth="1"/>
    <col min="28" max="16384" width="9.140625" style="130"/>
  </cols>
  <sheetData>
    <row r="1" spans="1:26" s="89" customFormat="1" ht="67.5" customHeight="1" x14ac:dyDescent="0.2">
      <c r="A1" s="127"/>
      <c r="B1" s="100"/>
      <c r="C1" s="174" t="s">
        <v>85</v>
      </c>
      <c r="D1" s="174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00"/>
      <c r="Y1" s="101" t="s">
        <v>156</v>
      </c>
      <c r="Z1" s="102"/>
    </row>
    <row r="2" spans="1:26" s="89" customFormat="1" ht="31.5" customHeight="1" thickBot="1" x14ac:dyDescent="0.25">
      <c r="A2" s="128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S2" s="186" t="s">
        <v>129</v>
      </c>
      <c r="T2" s="187"/>
      <c r="U2" s="187"/>
      <c r="V2" s="187"/>
      <c r="W2" s="187"/>
      <c r="X2" s="187"/>
      <c r="Y2" s="188"/>
      <c r="Z2" s="104">
        <v>0.63690000000000002</v>
      </c>
    </row>
    <row r="3" spans="1:26" s="89" customFormat="1" ht="30.75" customHeight="1" thickBo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P3" s="129"/>
      <c r="Q3" s="130"/>
      <c r="S3" s="184" t="s">
        <v>70</v>
      </c>
      <c r="T3" s="184"/>
      <c r="U3" s="189" t="s">
        <v>84</v>
      </c>
      <c r="V3" s="189"/>
      <c r="W3" s="177" t="s">
        <v>69</v>
      </c>
      <c r="X3" s="177"/>
      <c r="Y3" s="96" t="s">
        <v>71</v>
      </c>
      <c r="Z3" s="97" t="s">
        <v>86</v>
      </c>
    </row>
    <row r="4" spans="1:26" s="89" customFormat="1" ht="34.5" customHeight="1" thickBo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P4" s="131"/>
      <c r="Q4" s="132">
        <f>AM1</f>
        <v>0</v>
      </c>
      <c r="S4" s="178">
        <f>Z18</f>
        <v>0</v>
      </c>
      <c r="T4" s="178"/>
      <c r="U4" s="183"/>
      <c r="V4" s="183"/>
      <c r="W4" s="178">
        <f>U4-S4</f>
        <v>0</v>
      </c>
      <c r="X4" s="178"/>
      <c r="Y4" s="98" t="e">
        <f>S4/U4*1</f>
        <v>#DIV/0!</v>
      </c>
      <c r="Z4" s="99">
        <f>W4*Z2</f>
        <v>0</v>
      </c>
    </row>
    <row r="5" spans="1:26" s="89" customFormat="1" ht="15.75" x14ac:dyDescent="0.25">
      <c r="A5" s="79" t="s">
        <v>134</v>
      </c>
      <c r="B5" s="80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3"/>
      <c r="S5" s="84"/>
      <c r="T5" s="85"/>
      <c r="U5" s="86"/>
      <c r="V5" s="87"/>
      <c r="W5" s="84"/>
      <c r="X5" s="87"/>
      <c r="Y5" s="88"/>
      <c r="Z5" s="87"/>
    </row>
    <row r="6" spans="1:26" s="94" customFormat="1" ht="45" x14ac:dyDescent="0.25">
      <c r="A6" s="90" t="s">
        <v>0</v>
      </c>
      <c r="B6" s="39" t="s">
        <v>1</v>
      </c>
      <c r="C6" s="91" t="s">
        <v>8</v>
      </c>
      <c r="D6" s="91" t="s">
        <v>87</v>
      </c>
      <c r="E6" s="92" t="s">
        <v>2</v>
      </c>
      <c r="F6" s="90" t="s">
        <v>3</v>
      </c>
      <c r="G6" s="92" t="s">
        <v>81</v>
      </c>
      <c r="H6" s="92" t="s">
        <v>83</v>
      </c>
      <c r="I6" s="92" t="s">
        <v>82</v>
      </c>
      <c r="J6" s="92" t="s">
        <v>74</v>
      </c>
      <c r="K6" s="92" t="s">
        <v>75</v>
      </c>
      <c r="L6" s="92" t="s">
        <v>76</v>
      </c>
      <c r="M6" s="92" t="s">
        <v>77</v>
      </c>
      <c r="N6" s="92" t="s">
        <v>78</v>
      </c>
      <c r="O6" s="92" t="s">
        <v>79</v>
      </c>
      <c r="P6" s="92" t="s">
        <v>80</v>
      </c>
      <c r="Q6" s="90" t="s">
        <v>5</v>
      </c>
      <c r="R6" s="90" t="s">
        <v>72</v>
      </c>
      <c r="S6" s="90" t="s">
        <v>6</v>
      </c>
      <c r="T6" s="90" t="s">
        <v>12</v>
      </c>
      <c r="U6" s="90" t="s">
        <v>5</v>
      </c>
      <c r="V6" s="90" t="s">
        <v>73</v>
      </c>
      <c r="W6" s="90" t="s">
        <v>4</v>
      </c>
      <c r="X6" s="93" t="s">
        <v>7</v>
      </c>
      <c r="Y6" s="90" t="s">
        <v>5</v>
      </c>
      <c r="Z6" s="90" t="s">
        <v>11</v>
      </c>
    </row>
    <row r="7" spans="1:26" s="95" customFormat="1" ht="15.75" x14ac:dyDescent="0.25">
      <c r="A7" s="167" t="s">
        <v>128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s="94" customFormat="1" ht="27" customHeight="1" x14ac:dyDescent="0.25">
      <c r="A8" s="148">
        <v>10166</v>
      </c>
      <c r="B8" s="1" t="s">
        <v>48</v>
      </c>
      <c r="C8" s="133" t="s">
        <v>150</v>
      </c>
      <c r="D8" s="106" t="s">
        <v>88</v>
      </c>
      <c r="E8" s="14"/>
      <c r="F8" s="109" t="s">
        <v>4</v>
      </c>
      <c r="G8" s="60"/>
      <c r="H8" s="60"/>
      <c r="I8" s="60"/>
      <c r="J8" s="60"/>
      <c r="K8" s="60"/>
      <c r="L8" s="60"/>
      <c r="M8" s="60"/>
      <c r="N8" s="60"/>
      <c r="O8" s="60"/>
      <c r="P8" s="11"/>
      <c r="Q8" s="109" t="s">
        <v>5</v>
      </c>
      <c r="R8" s="122">
        <f t="shared" ref="R8:R15" si="0">E8*(SUM(G8:P8))</f>
        <v>0</v>
      </c>
      <c r="S8" s="123" t="s">
        <v>6</v>
      </c>
      <c r="T8" s="2">
        <v>138</v>
      </c>
      <c r="U8" s="109" t="s">
        <v>5</v>
      </c>
      <c r="V8" s="122">
        <f>R8/T8</f>
        <v>0</v>
      </c>
      <c r="W8" s="109" t="s">
        <v>4</v>
      </c>
      <c r="X8" s="134">
        <v>8.66</v>
      </c>
      <c r="Y8" s="109" t="s">
        <v>5</v>
      </c>
      <c r="Z8" s="125">
        <f>X8*V8</f>
        <v>0</v>
      </c>
    </row>
    <row r="9" spans="1:26" s="94" customFormat="1" ht="27" customHeight="1" x14ac:dyDescent="0.25">
      <c r="A9" s="148">
        <v>10298</v>
      </c>
      <c r="B9" s="1" t="s">
        <v>49</v>
      </c>
      <c r="C9" s="133" t="s">
        <v>151</v>
      </c>
      <c r="D9" s="106" t="s">
        <v>88</v>
      </c>
      <c r="E9" s="14"/>
      <c r="F9" s="109" t="s">
        <v>4</v>
      </c>
      <c r="G9" s="60"/>
      <c r="H9" s="60"/>
      <c r="I9" s="60"/>
      <c r="J9" s="60"/>
      <c r="K9" s="60"/>
      <c r="L9" s="60"/>
      <c r="M9" s="60"/>
      <c r="N9" s="60"/>
      <c r="O9" s="60"/>
      <c r="P9" s="11"/>
      <c r="Q9" s="109" t="s">
        <v>5</v>
      </c>
      <c r="R9" s="122">
        <f>E9*(SUM(G9:P9))</f>
        <v>0</v>
      </c>
      <c r="S9" s="123" t="s">
        <v>6</v>
      </c>
      <c r="T9" s="2">
        <v>150</v>
      </c>
      <c r="U9" s="109" t="s">
        <v>5</v>
      </c>
      <c r="V9" s="122">
        <f>R9/T9</f>
        <v>0</v>
      </c>
      <c r="W9" s="109" t="s">
        <v>4</v>
      </c>
      <c r="X9" s="134">
        <v>5.12</v>
      </c>
      <c r="Y9" s="109" t="s">
        <v>5</v>
      </c>
      <c r="Z9" s="125">
        <f>X9*V9</f>
        <v>0</v>
      </c>
    </row>
    <row r="10" spans="1:26" s="94" customFormat="1" ht="27" customHeight="1" x14ac:dyDescent="0.25">
      <c r="A10" s="148">
        <v>10302</v>
      </c>
      <c r="B10" s="1" t="s">
        <v>50</v>
      </c>
      <c r="C10" s="133" t="s">
        <v>152</v>
      </c>
      <c r="D10" s="106" t="s">
        <v>88</v>
      </c>
      <c r="E10" s="14"/>
      <c r="F10" s="108" t="s">
        <v>4</v>
      </c>
      <c r="G10" s="33"/>
      <c r="H10" s="33"/>
      <c r="I10" s="33"/>
      <c r="J10" s="33"/>
      <c r="K10" s="33"/>
      <c r="L10" s="33"/>
      <c r="M10" s="33"/>
      <c r="N10" s="33"/>
      <c r="O10" s="33"/>
      <c r="P10" s="12"/>
      <c r="Q10" s="109" t="s">
        <v>5</v>
      </c>
      <c r="R10" s="122">
        <f t="shared" si="0"/>
        <v>0</v>
      </c>
      <c r="S10" s="123" t="s">
        <v>6</v>
      </c>
      <c r="T10" s="2">
        <v>138</v>
      </c>
      <c r="U10" s="109" t="s">
        <v>5</v>
      </c>
      <c r="V10" s="122">
        <f t="shared" ref="V10:V15" si="1">R10/T10</f>
        <v>0</v>
      </c>
      <c r="W10" s="109" t="s">
        <v>4</v>
      </c>
      <c r="X10" s="134">
        <v>8.86</v>
      </c>
      <c r="Y10" s="109" t="s">
        <v>5</v>
      </c>
      <c r="Z10" s="125">
        <f>X10*V10</f>
        <v>0</v>
      </c>
    </row>
    <row r="11" spans="1:26" s="94" customFormat="1" ht="27" customHeight="1" x14ac:dyDescent="0.25">
      <c r="A11" s="148">
        <v>11398</v>
      </c>
      <c r="B11" s="1" t="s">
        <v>51</v>
      </c>
      <c r="C11" s="133" t="s">
        <v>68</v>
      </c>
      <c r="D11" s="106" t="s">
        <v>88</v>
      </c>
      <c r="E11" s="14"/>
      <c r="F11" s="108" t="s">
        <v>4</v>
      </c>
      <c r="G11" s="33"/>
      <c r="H11" s="33"/>
      <c r="I11" s="33"/>
      <c r="J11" s="33"/>
      <c r="K11" s="33"/>
      <c r="L11" s="33"/>
      <c r="M11" s="33"/>
      <c r="N11" s="33"/>
      <c r="O11" s="33"/>
      <c r="P11" s="12"/>
      <c r="Q11" s="109" t="s">
        <v>5</v>
      </c>
      <c r="R11" s="122">
        <f t="shared" si="0"/>
        <v>0</v>
      </c>
      <c r="S11" s="123" t="s">
        <v>6</v>
      </c>
      <c r="T11" s="2">
        <v>630</v>
      </c>
      <c r="U11" s="109" t="s">
        <v>5</v>
      </c>
      <c r="V11" s="122">
        <f t="shared" si="1"/>
        <v>0</v>
      </c>
      <c r="W11" s="109" t="s">
        <v>4</v>
      </c>
      <c r="X11" s="134">
        <v>39.43</v>
      </c>
      <c r="Y11" s="109" t="s">
        <v>5</v>
      </c>
      <c r="Z11" s="125">
        <f t="shared" ref="Z11:Z15" si="2">X11*V11</f>
        <v>0</v>
      </c>
    </row>
    <row r="12" spans="1:26" s="94" customFormat="1" ht="27" customHeight="1" x14ac:dyDescent="0.25">
      <c r="A12" s="148">
        <v>54914</v>
      </c>
      <c r="B12" s="1" t="s">
        <v>52</v>
      </c>
      <c r="C12" s="133" t="s">
        <v>153</v>
      </c>
      <c r="D12" s="106" t="s">
        <v>88</v>
      </c>
      <c r="E12" s="14"/>
      <c r="F12" s="108" t="s">
        <v>4</v>
      </c>
      <c r="G12" s="33"/>
      <c r="H12" s="33"/>
      <c r="I12" s="33"/>
      <c r="J12" s="33"/>
      <c r="K12" s="33"/>
      <c r="L12" s="33"/>
      <c r="M12" s="33"/>
      <c r="N12" s="33"/>
      <c r="O12" s="33"/>
      <c r="P12" s="12"/>
      <c r="Q12" s="109" t="s">
        <v>5</v>
      </c>
      <c r="R12" s="122">
        <f t="shared" si="0"/>
        <v>0</v>
      </c>
      <c r="S12" s="123" t="s">
        <v>6</v>
      </c>
      <c r="T12" s="2">
        <v>138</v>
      </c>
      <c r="U12" s="109" t="s">
        <v>5</v>
      </c>
      <c r="V12" s="122">
        <f t="shared" si="1"/>
        <v>0</v>
      </c>
      <c r="W12" s="109" t="s">
        <v>4</v>
      </c>
      <c r="X12" s="134">
        <v>8.7200000000000006</v>
      </c>
      <c r="Y12" s="109" t="s">
        <v>5</v>
      </c>
      <c r="Z12" s="125">
        <f t="shared" si="2"/>
        <v>0</v>
      </c>
    </row>
    <row r="13" spans="1:26" s="94" customFormat="1" ht="27" customHeight="1" x14ac:dyDescent="0.25">
      <c r="A13" s="148">
        <v>60045</v>
      </c>
      <c r="B13" s="1" t="s">
        <v>53</v>
      </c>
      <c r="C13" s="133" t="s">
        <v>154</v>
      </c>
      <c r="D13" s="106" t="s">
        <v>88</v>
      </c>
      <c r="E13" s="14"/>
      <c r="F13" s="108" t="s">
        <v>4</v>
      </c>
      <c r="G13" s="33"/>
      <c r="H13" s="33"/>
      <c r="I13" s="33"/>
      <c r="J13" s="33"/>
      <c r="K13" s="33"/>
      <c r="L13" s="33"/>
      <c r="M13" s="33"/>
      <c r="N13" s="33"/>
      <c r="O13" s="33"/>
      <c r="P13" s="12"/>
      <c r="Q13" s="109" t="s">
        <v>5</v>
      </c>
      <c r="R13" s="122">
        <f t="shared" si="0"/>
        <v>0</v>
      </c>
      <c r="S13" s="123" t="s">
        <v>6</v>
      </c>
      <c r="T13" s="2">
        <v>138</v>
      </c>
      <c r="U13" s="109" t="s">
        <v>5</v>
      </c>
      <c r="V13" s="122">
        <f t="shared" si="1"/>
        <v>0</v>
      </c>
      <c r="W13" s="109" t="s">
        <v>4</v>
      </c>
      <c r="X13" s="134">
        <v>8.5</v>
      </c>
      <c r="Y13" s="109" t="s">
        <v>5</v>
      </c>
      <c r="Z13" s="125">
        <f t="shared" si="2"/>
        <v>0</v>
      </c>
    </row>
    <row r="14" spans="1:26" s="94" customFormat="1" ht="27" customHeight="1" x14ac:dyDescent="0.25">
      <c r="A14" s="148">
        <v>67245</v>
      </c>
      <c r="B14" s="1" t="s">
        <v>54</v>
      </c>
      <c r="C14" s="133" t="s">
        <v>155</v>
      </c>
      <c r="D14" s="106" t="s">
        <v>88</v>
      </c>
      <c r="E14" s="14"/>
      <c r="F14" s="108" t="s">
        <v>4</v>
      </c>
      <c r="G14" s="33"/>
      <c r="H14" s="33"/>
      <c r="I14" s="33"/>
      <c r="J14" s="33"/>
      <c r="K14" s="33"/>
      <c r="L14" s="33"/>
      <c r="M14" s="33"/>
      <c r="N14" s="33"/>
      <c r="O14" s="33"/>
      <c r="P14" s="12"/>
      <c r="Q14" s="109" t="s">
        <v>5</v>
      </c>
      <c r="R14" s="122">
        <f t="shared" si="0"/>
        <v>0</v>
      </c>
      <c r="S14" s="123" t="s">
        <v>6</v>
      </c>
      <c r="T14" s="2">
        <v>138</v>
      </c>
      <c r="U14" s="109" t="s">
        <v>5</v>
      </c>
      <c r="V14" s="122">
        <f t="shared" si="1"/>
        <v>0</v>
      </c>
      <c r="W14" s="109" t="s">
        <v>4</v>
      </c>
      <c r="X14" s="134">
        <v>8.82</v>
      </c>
      <c r="Y14" s="109" t="s">
        <v>5</v>
      </c>
      <c r="Z14" s="125">
        <f t="shared" si="2"/>
        <v>0</v>
      </c>
    </row>
    <row r="15" spans="1:26" s="94" customFormat="1" ht="27" customHeight="1" x14ac:dyDescent="0.25">
      <c r="A15" s="148">
        <v>82948</v>
      </c>
      <c r="B15" s="1" t="s">
        <v>55</v>
      </c>
      <c r="C15" s="133" t="s">
        <v>155</v>
      </c>
      <c r="D15" s="106" t="s">
        <v>88</v>
      </c>
      <c r="E15" s="14"/>
      <c r="F15" s="108" t="s">
        <v>4</v>
      </c>
      <c r="G15" s="33"/>
      <c r="H15" s="33"/>
      <c r="I15" s="33"/>
      <c r="J15" s="33"/>
      <c r="K15" s="33"/>
      <c r="L15" s="33"/>
      <c r="M15" s="33"/>
      <c r="N15" s="33"/>
      <c r="O15" s="33"/>
      <c r="P15" s="12"/>
      <c r="Q15" s="109" t="s">
        <v>5</v>
      </c>
      <c r="R15" s="122">
        <f t="shared" si="0"/>
        <v>0</v>
      </c>
      <c r="S15" s="123" t="s">
        <v>6</v>
      </c>
      <c r="T15" s="2">
        <v>138</v>
      </c>
      <c r="U15" s="109" t="s">
        <v>5</v>
      </c>
      <c r="V15" s="122">
        <f t="shared" si="1"/>
        <v>0</v>
      </c>
      <c r="W15" s="109" t="s">
        <v>4</v>
      </c>
      <c r="X15" s="134">
        <v>8.8000000000000007</v>
      </c>
      <c r="Y15" s="109" t="s">
        <v>5</v>
      </c>
      <c r="Z15" s="125">
        <f t="shared" si="2"/>
        <v>0</v>
      </c>
    </row>
    <row r="16" spans="1:26" s="94" customFormat="1" ht="24.95" customHeight="1" x14ac:dyDescent="0.25">
      <c r="A16" s="135"/>
      <c r="B16" s="136"/>
      <c r="C16" s="137"/>
      <c r="D16" s="137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5"/>
      <c r="Q16" s="115"/>
      <c r="R16" s="116"/>
      <c r="S16" s="115"/>
      <c r="U16" s="151"/>
      <c r="V16" s="116"/>
      <c r="W16" s="115"/>
      <c r="X16" s="116"/>
      <c r="Y16" s="117"/>
      <c r="Z16" s="116"/>
    </row>
    <row r="17" spans="1:26" s="94" customFormat="1" ht="24.95" customHeight="1" x14ac:dyDescent="0.25">
      <c r="A17" s="151"/>
      <c r="B17" s="138"/>
      <c r="C17" s="137"/>
      <c r="D17" s="137"/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5"/>
      <c r="Q17" s="115"/>
      <c r="R17" s="116"/>
      <c r="S17" s="115"/>
      <c r="T17" s="118"/>
      <c r="U17" s="151"/>
      <c r="V17" s="116"/>
      <c r="W17" s="115"/>
      <c r="X17" s="116"/>
      <c r="Y17" s="117"/>
      <c r="Z17" s="119"/>
    </row>
    <row r="18" spans="1:26" s="94" customFormat="1" ht="24.95" customHeight="1" x14ac:dyDescent="0.25">
      <c r="A18" s="151"/>
      <c r="B18" s="138"/>
      <c r="C18" s="137"/>
      <c r="D18" s="137"/>
      <c r="T18" s="118"/>
      <c r="U18" s="151"/>
      <c r="W18" s="159" t="s">
        <v>9</v>
      </c>
      <c r="X18" s="159"/>
      <c r="Y18" s="160"/>
      <c r="Z18" s="120">
        <f>SUM(Z8:Z15)</f>
        <v>0</v>
      </c>
    </row>
    <row r="19" spans="1:26" s="94" customFormat="1" ht="15" x14ac:dyDescent="0.25">
      <c r="A19" s="151"/>
      <c r="B19" s="138"/>
      <c r="C19" s="137"/>
      <c r="D19" s="137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51"/>
      <c r="Q19" s="166"/>
      <c r="R19" s="166"/>
      <c r="S19" s="115"/>
      <c r="T19" s="118"/>
      <c r="U19" s="151"/>
      <c r="V19" s="116"/>
      <c r="W19" s="115"/>
      <c r="X19" s="116"/>
      <c r="Y19" s="117"/>
      <c r="Z19" s="116"/>
    </row>
    <row r="20" spans="1:26" s="94" customFormat="1" ht="15" x14ac:dyDescent="0.25">
      <c r="A20" s="151"/>
      <c r="B20" s="138"/>
      <c r="C20" s="137"/>
      <c r="D20" s="137"/>
      <c r="E20" s="164"/>
      <c r="F20" s="164"/>
      <c r="G20" s="151"/>
      <c r="H20" s="151"/>
      <c r="I20" s="151"/>
      <c r="J20" s="151"/>
      <c r="K20" s="151"/>
      <c r="L20" s="151"/>
      <c r="M20" s="151"/>
      <c r="N20" s="151"/>
      <c r="O20" s="151"/>
      <c r="P20" s="139"/>
      <c r="Q20" s="165"/>
      <c r="R20" s="165"/>
      <c r="S20" s="140"/>
      <c r="T20" s="118"/>
      <c r="U20" s="151"/>
      <c r="V20" s="116"/>
      <c r="W20" s="115"/>
      <c r="X20" s="116"/>
      <c r="Y20" s="117"/>
      <c r="Z20" s="116"/>
    </row>
    <row r="21" spans="1:26" s="115" customFormat="1" ht="15" x14ac:dyDescent="0.25">
      <c r="A21" s="151"/>
      <c r="B21" s="138"/>
      <c r="C21" s="137"/>
      <c r="D21" s="137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R21" s="116"/>
      <c r="T21" s="118"/>
      <c r="U21" s="151"/>
      <c r="V21" s="116"/>
      <c r="X21" s="116"/>
      <c r="Y21" s="117"/>
      <c r="Z21" s="116"/>
    </row>
    <row r="22" spans="1:26" s="115" customFormat="1" ht="15" x14ac:dyDescent="0.25">
      <c r="A22" s="151"/>
      <c r="B22" s="138"/>
      <c r="C22" s="137"/>
      <c r="D22" s="137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R22" s="116"/>
      <c r="T22" s="118"/>
      <c r="U22" s="151"/>
      <c r="V22" s="116"/>
      <c r="X22" s="116"/>
      <c r="Y22" s="117"/>
      <c r="Z22" s="116"/>
    </row>
    <row r="23" spans="1:26" s="115" customFormat="1" ht="15" x14ac:dyDescent="0.25">
      <c r="A23" s="151"/>
      <c r="B23" s="138"/>
      <c r="C23" s="137"/>
      <c r="D23" s="137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R23" s="116"/>
      <c r="T23" s="118"/>
      <c r="U23" s="151"/>
      <c r="V23" s="116"/>
      <c r="X23" s="116"/>
      <c r="Y23" s="117"/>
      <c r="Z23" s="116"/>
    </row>
    <row r="24" spans="1:26" s="115" customFormat="1" ht="15" x14ac:dyDescent="0.25">
      <c r="A24" s="151"/>
      <c r="B24" s="138"/>
      <c r="C24" s="137"/>
      <c r="D24" s="137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R24" s="116"/>
      <c r="T24" s="118"/>
      <c r="U24" s="151"/>
      <c r="V24" s="116"/>
      <c r="X24" s="116"/>
      <c r="Y24" s="117"/>
      <c r="Z24" s="116"/>
    </row>
    <row r="25" spans="1:26" s="115" customFormat="1" ht="15" x14ac:dyDescent="0.25">
      <c r="A25" s="151"/>
      <c r="B25" s="138"/>
      <c r="C25" s="137"/>
      <c r="D25" s="137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R25" s="116"/>
      <c r="T25" s="118"/>
      <c r="U25" s="151"/>
      <c r="V25" s="116"/>
      <c r="X25" s="116"/>
      <c r="Y25" s="117"/>
      <c r="Z25" s="116"/>
    </row>
    <row r="26" spans="1:26" s="115" customFormat="1" ht="15" x14ac:dyDescent="0.25">
      <c r="A26" s="151"/>
      <c r="B26" s="138"/>
      <c r="C26" s="137"/>
      <c r="D26" s="137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R26" s="116"/>
      <c r="T26" s="118"/>
      <c r="U26" s="151"/>
      <c r="V26" s="116"/>
      <c r="X26" s="116"/>
      <c r="Y26" s="117"/>
      <c r="Z26" s="116"/>
    </row>
    <row r="27" spans="1:26" s="115" customFormat="1" ht="15" x14ac:dyDescent="0.25">
      <c r="A27" s="151"/>
      <c r="B27" s="138"/>
      <c r="C27" s="137"/>
      <c r="D27" s="137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R27" s="116"/>
      <c r="T27" s="118"/>
      <c r="U27" s="151"/>
      <c r="V27" s="116"/>
      <c r="X27" s="116"/>
      <c r="Y27" s="117"/>
      <c r="Z27" s="116"/>
    </row>
  </sheetData>
  <sheetProtection selectLockedCells="1"/>
  <mergeCells count="8">
    <mergeCell ref="S4:T4"/>
    <mergeCell ref="U4:V4"/>
    <mergeCell ref="W4:X4"/>
    <mergeCell ref="C1:W1"/>
    <mergeCell ref="S2:Y2"/>
    <mergeCell ref="S3:T3"/>
    <mergeCell ref="U3:V3"/>
    <mergeCell ref="W3:X3"/>
  </mergeCells>
  <printOptions horizontalCentered="1"/>
  <pageMargins left="0" right="0" top="0.30729166666666669" bottom="0.42" header="0" footer="0"/>
  <pageSetup scale="59" orientation="landscape" r:id="rId1"/>
  <headerFooter alignWithMargins="0">
    <oddFooter>&amp;L&amp;F&amp;C&amp;D&amp;R&amp;A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2023-01-30T19:30:55+00:00</Remediation_x0020_Date>
  </documentManagement>
</p:properties>
</file>

<file path=customXml/itemProps1.xml><?xml version="1.0" encoding="utf-8"?>
<ds:datastoreItem xmlns:ds="http://schemas.openxmlformats.org/officeDocument/2006/customXml" ds:itemID="{55E388FC-D829-4184-A025-B3C502D60EAF}"/>
</file>

<file path=customXml/itemProps2.xml><?xml version="1.0" encoding="utf-8"?>
<ds:datastoreItem xmlns:ds="http://schemas.openxmlformats.org/officeDocument/2006/customXml" ds:itemID="{9CB648FF-F79B-4308-9FE5-EA289CE76FA1}"/>
</file>

<file path=customXml/itemProps3.xml><?xml version="1.0" encoding="utf-8"?>
<ds:datastoreItem xmlns:ds="http://schemas.openxmlformats.org/officeDocument/2006/customXml" ds:itemID="{01ECF5BE-E7EB-494C-8AE3-117672558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Signature Form</vt:lpstr>
      <vt:lpstr>110227 Potatoes</vt:lpstr>
      <vt:lpstr>110381 Beans 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"CameronB"</cp:lastModifiedBy>
  <cp:lastPrinted>2022-12-29T18:45:50Z</cp:lastPrinted>
  <dcterms:created xsi:type="dcterms:W3CDTF">2006-10-10T19:31:22Z</dcterms:created>
  <dcterms:modified xsi:type="dcterms:W3CDTF">2023-01-30T18:58:10Z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