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Cargill Meat Solutions\"/>
    </mc:Choice>
  </mc:AlternateContent>
  <bookViews>
    <workbookView xWindow="0" yWindow="0" windowWidth="19200" windowHeight="7050"/>
  </bookViews>
  <sheets>
    <sheet name="Turkey #100124" sheetId="2" r:id="rId1"/>
  </sheets>
  <externalReferences>
    <externalReference r:id="rId2"/>
    <externalReference r:id="rId3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BBOTT">#REF!</definedName>
    <definedName name="ACME">#REF!</definedName>
    <definedName name="adv_vlm_shm">#REF!</definedName>
    <definedName name="ADV_VLM_SHM_STN">#REF!</definedName>
    <definedName name="ALL_KITCHENS">#REF!</definedName>
    <definedName name="ALLEN_MDDNDRF">#REF!</definedName>
    <definedName name="ALLIANT">#REF!</definedName>
    <definedName name="ALLIANT_DET">#REF!</definedName>
    <definedName name="ARCTIC">#REF!</definedName>
    <definedName name="ARROW">#REF!</definedName>
    <definedName name="ATLANTIC_FDSERV">#REF!</definedName>
    <definedName name="B">#REF!</definedName>
    <definedName name="BELL">#REF!</definedName>
    <definedName name="BEN_E_KEITH">#REF!</definedName>
    <definedName name="BOMS">#REF!</definedName>
    <definedName name="BUNN">#REF!</definedName>
    <definedName name="CLARK">#REF!</definedName>
    <definedName name="CONCO_ESL">#REF!</definedName>
    <definedName name="Customer_Groups">#REF!</definedName>
    <definedName name="DOT_PKWY_SG">#REF!</definedName>
    <definedName name="ELLENBEE_LEGGET">#REF!</definedName>
    <definedName name="EVANS">#REF!</definedName>
    <definedName name="FD_SERV_CTR">#REF!</definedName>
    <definedName name="FEDERATED">#REF!</definedName>
    <definedName name="FEESER">#REF!</definedName>
    <definedName name="FROSTY_ACRES">#REF!</definedName>
    <definedName name="FSA">#REF!</definedName>
    <definedName name="GMD">#REF!</definedName>
    <definedName name="GOLBON">#REF!</definedName>
    <definedName name="HSTN_RETL_DELI">#REF!</definedName>
    <definedName name="I_J">#REF!</definedName>
    <definedName name="IMA">#REF!</definedName>
    <definedName name="K_G_FISH">#REF!</definedName>
    <definedName name="KEY">#REF!</definedName>
    <definedName name="MARKET">#REF!</definedName>
    <definedName name="MARTIN_BROS">#REF!</definedName>
    <definedName name="MILTONS">#REF!</definedName>
    <definedName name="MIMS">#REF!</definedName>
    <definedName name="MISC">#REF!</definedName>
    <definedName name="MORRIS">#REF!</definedName>
    <definedName name="MUTUAL_FL">#REF!</definedName>
    <definedName name="NICHOLAS_UT">#REF!</definedName>
    <definedName name="PDI">#REF!</definedName>
    <definedName name="Pegler">#REF!</definedName>
    <definedName name="PKWY">#REF!</definedName>
    <definedName name="PLEE_ZING_AND_LIL_BRAVE">#REF!</definedName>
    <definedName name="POCAHONTAS">#REF!</definedName>
    <definedName name="PRICELIST">#REF!</definedName>
    <definedName name="_xlnm.Print_Area" localSheetId="0">'Turkey #100124'!$A$1:$T$40</definedName>
    <definedName name="REFRIG_FOODS_ASSOC">#REF!</definedName>
    <definedName name="RICHARDSON">#REF!</definedName>
    <definedName name="S_CAL">#REF!</definedName>
    <definedName name="SCHOOL_GROUP">#REF!</definedName>
    <definedName name="Segments">#REF!</definedName>
    <definedName name="SELECT_MARKETING">#REF!</definedName>
    <definedName name="SOMERSET">#REF!</definedName>
    <definedName name="SOUTHERN_FDS_KY">#REF!</definedName>
    <definedName name="SOUTHERN_GROC">[1]Sheet1!$A$1631:$E$1684</definedName>
    <definedName name="SUNNY_FRESH">#REF!</definedName>
    <definedName name="SYGMA">#REF!</definedName>
    <definedName name="SYS_AUSTIN">#REF!</definedName>
    <definedName name="SYS_DAL">#REF!</definedName>
    <definedName name="SYS_KC">#REF!</definedName>
    <definedName name="sys_or">#REF!</definedName>
    <definedName name="SYSCO">#REF!</definedName>
    <definedName name="SYSCO_AR">#REF!</definedName>
    <definedName name="SYSCO_BOISE">#REF!</definedName>
    <definedName name="SYSCO_CIN">#REF!</definedName>
    <definedName name="SYSCO_FSTPK">#REF!</definedName>
    <definedName name="SYSCO_INDY">#REF!</definedName>
    <definedName name="sysco_nm">#REF!</definedName>
    <definedName name="SYSCO_OCOEE">#REF!</definedName>
    <definedName name="SYSCO_OK">#REF!</definedName>
    <definedName name="SYSCO_PA">#REF!</definedName>
    <definedName name="SYSCO_SAN_ANT">#REF!</definedName>
    <definedName name="SYSCO_SAN_FRAN">#REF!</definedName>
    <definedName name="SYSCO_SE_FL">#REF!</definedName>
    <definedName name="SYSCO_ST_LOUIS">#REF!</definedName>
    <definedName name="SYSCO_W_COAST">#REF!</definedName>
    <definedName name="TCM">#REF!</definedName>
    <definedName name="TRI_CITY_ID">#REF!</definedName>
    <definedName name="UNIPRO_FOODSERVICE">#REF!</definedName>
    <definedName name="US_FDSERV">#REF!</definedName>
    <definedName name="US_FOODSERVICE">#REF!</definedName>
    <definedName name="VANEERDEN">#REF!</definedName>
    <definedName name="WATSON_SYSCO">#REF!</definedName>
    <definedName name="WM_GEO">#REF!</definedName>
    <definedName name="Yancys">[2]boms!$A$2:$S$104</definedName>
    <definedName name="ZANIOS">#REF!</definedName>
    <definedName name="ZANT">#REF!</definedName>
    <definedName name="ZONES">#REF!</definedName>
  </definedNames>
  <calcPr calcId="977461"/>
</workbook>
</file>

<file path=xl/calcChain.xml><?xml version="1.0" encoding="utf-8"?>
<calcChain xmlns="http://schemas.openxmlformats.org/spreadsheetml/2006/main">
  <c r="S23" i="2" l="1"/>
  <c r="P30" i="2"/>
  <c r="E8" i="2"/>
  <c r="R23" i="2"/>
  <c r="S24" i="2"/>
  <c r="R24" i="2"/>
  <c r="R11" i="2"/>
  <c r="S25" i="2"/>
  <c r="R25" i="2"/>
  <c r="S22" i="2"/>
  <c r="R22" i="2"/>
  <c r="R16" i="2"/>
  <c r="S28" i="2"/>
  <c r="R28" i="2"/>
  <c r="R27" i="2"/>
  <c r="S26" i="2"/>
  <c r="R26" i="2"/>
  <c r="E4" i="2"/>
  <c r="D4" i="2"/>
  <c r="S27" i="2"/>
  <c r="S21" i="2"/>
  <c r="R21" i="2"/>
  <c r="R20" i="2"/>
  <c r="R19" i="2"/>
  <c r="R18" i="2"/>
  <c r="P32" i="2"/>
  <c r="D8" i="2"/>
  <c r="R17" i="2"/>
  <c r="R15" i="2"/>
  <c r="R14" i="2"/>
  <c r="R13" i="2"/>
  <c r="R12" i="2"/>
</calcChain>
</file>

<file path=xl/sharedStrings.xml><?xml version="1.0" encoding="utf-8"?>
<sst xmlns="http://schemas.openxmlformats.org/spreadsheetml/2006/main" count="118" uniqueCount="101">
  <si>
    <t>Net</t>
  </si>
  <si>
    <t>Product</t>
  </si>
  <si>
    <t>Description</t>
  </si>
  <si>
    <t>Cases</t>
  </si>
  <si>
    <t>Pounds Needed</t>
  </si>
  <si>
    <t>July</t>
  </si>
  <si>
    <t>August</t>
  </si>
  <si>
    <t>Sept</t>
  </si>
  <si>
    <t>Oct</t>
  </si>
  <si>
    <t>Dec</t>
  </si>
  <si>
    <t>Jan</t>
  </si>
  <si>
    <t>Feb</t>
  </si>
  <si>
    <t>March</t>
  </si>
  <si>
    <t>April</t>
  </si>
  <si>
    <t>USDA Material #100124 - Turkey Chilled-Bulk (whole bird)</t>
  </si>
  <si>
    <t>Terms:  Net 30              Lead time:  15 business days</t>
  </si>
  <si>
    <t>Broker Contact:</t>
  </si>
  <si>
    <t>KeyImpact Sales</t>
  </si>
  <si>
    <t>cdill@kisales.com</t>
  </si>
  <si>
    <t>Anne Hiller</t>
  </si>
  <si>
    <t>ahiller@kisales.com</t>
  </si>
  <si>
    <t>Linda Norton</t>
  </si>
  <si>
    <t>linda.norton@kisales.com</t>
  </si>
  <si>
    <t>White Meat</t>
  </si>
  <si>
    <t>Dark Meat</t>
  </si>
  <si>
    <t>White &amp; Dark</t>
  </si>
  <si>
    <t>Code #</t>
  </si>
  <si>
    <t>Servings</t>
  </si>
  <si>
    <t>per Case</t>
  </si>
  <si>
    <t>Serving</t>
  </si>
  <si>
    <t>Sliced Oven Roasted Turkey Breast (lower sodium)</t>
  </si>
  <si>
    <t>Turkey Franks(8:1)</t>
  </si>
  <si>
    <t>Turkey Pot Roast - Dark Meat</t>
  </si>
  <si>
    <t>Turkey Ham - Sliced</t>
  </si>
  <si>
    <t>Size (oz)</t>
  </si>
  <si>
    <t>Weight (lbs)</t>
  </si>
  <si>
    <t>Commodity</t>
  </si>
  <si>
    <t>per Case (lbs)</t>
  </si>
  <si>
    <t>22.34 dark
13.23 white</t>
  </si>
  <si>
    <t>Pounds Diverted will be split 49% dark meat &amp; 51% white meat</t>
  </si>
  <si>
    <t>Dark 49%</t>
  </si>
  <si>
    <t>White 51%</t>
  </si>
  <si>
    <t>Diverted Pounds Split</t>
  </si>
  <si>
    <t>Ship to Information</t>
  </si>
  <si>
    <t>Ship to:</t>
  </si>
  <si>
    <t>Address:</t>
  </si>
  <si>
    <t>City, State &amp; Zip</t>
  </si>
  <si>
    <t>Contact Name:</t>
  </si>
  <si>
    <t>Phone:</t>
  </si>
  <si>
    <t>E-mail:</t>
  </si>
  <si>
    <t>Receiving Hours:</t>
  </si>
  <si>
    <t>Billing Information</t>
  </si>
  <si>
    <t>School Name:</t>
  </si>
  <si>
    <t>City, State &amp; Zip:</t>
  </si>
  <si>
    <t>Phone and Fax #:</t>
  </si>
  <si>
    <t>Signature &amp; Date:</t>
  </si>
  <si>
    <t>Total of White Meat Commodity Pounds from Cases Entered:</t>
  </si>
  <si>
    <t>Total of Dark Meat Commodity Pounds from Cases Entered:</t>
  </si>
  <si>
    <t>*Pounds diverted will be split 49% dark meat &amp; 51% white meat</t>
  </si>
  <si>
    <t>at the top left of this sheet without going over.</t>
  </si>
  <si>
    <t>*Pounds Diverted:</t>
  </si>
  <si>
    <t>Pounds in Cases Ordered</t>
  </si>
  <si>
    <t>Dark</t>
  </si>
  <si>
    <t>White</t>
  </si>
  <si>
    <t>Nov</t>
  </si>
  <si>
    <t>**Catch weight items (case weight varies) and will be invoiced by the pound.</t>
  </si>
  <si>
    <t>16.95 dark
17.07 white</t>
  </si>
  <si>
    <t>26.25 dark
7.27 white</t>
  </si>
  <si>
    <t>Enter</t>
  </si>
  <si>
    <t>The above totals MUST be as close to your diverted white &amp; dark pounds</t>
  </si>
  <si>
    <t>Thick-cut Oven Roasted Turkey (clean label)</t>
  </si>
  <si>
    <t>Turkey Franks(8:1) (clean label)</t>
  </si>
  <si>
    <t>Clean label means made without phosphates, caramel color and nitrites/nitrates.</t>
  </si>
  <si>
    <t>Sliced Oven Roasted Turkey Breast (clean label)</t>
  </si>
  <si>
    <t>23.09 dark
13.68 white</t>
  </si>
  <si>
    <t>11.23 dark
14.30 white</t>
  </si>
  <si>
    <t>Sliced Smoked Turkey Breast</t>
  </si>
  <si>
    <t>Canadian Style Sliced Turkey Ham</t>
  </si>
  <si>
    <t>Turkey Pot Roast - Breast &amp; Thigh - (fully cooked)</t>
  </si>
  <si>
    <t>Turkey Crumbles - (fully cooked)</t>
  </si>
  <si>
    <t>Turkey Sausage - (fully cooked)</t>
  </si>
  <si>
    <t>Turkey Patty - (fully cooked)</t>
  </si>
  <si>
    <t>Sliced Turkey Ham (lower sodium &amp; clean label)</t>
  </si>
  <si>
    <r>
      <rPr>
        <b/>
        <sz val="11"/>
        <rFont val="Calibri"/>
        <family val="2"/>
      </rPr>
      <t>**</t>
    </r>
    <r>
      <rPr>
        <sz val="11"/>
        <rFont val="Calibri"/>
        <family val="2"/>
      </rPr>
      <t>Turkey Pot Roast - Breast &amp; Thigh (clean label)</t>
    </r>
  </si>
  <si>
    <t>**Raw Turkey Roast - Breast &amp; Thigh (clean label)</t>
  </si>
  <si>
    <t>23.47 dark
10.69 white</t>
  </si>
  <si>
    <t>Corey Dill</t>
  </si>
  <si>
    <t>East &amp; Southeast</t>
  </si>
  <si>
    <t>Lucy Yarboro</t>
  </si>
  <si>
    <t>East &amp; Northeast</t>
  </si>
  <si>
    <t>lyarboro@kisales.com</t>
  </si>
  <si>
    <t>15.22 dark
22.83 white</t>
  </si>
  <si>
    <t>**Skinless Turkey Roast - Breast &amp; Thigh - (fully cooked)</t>
  </si>
  <si>
    <t>**Raw Skinless Turkey Roast - Breast &amp; Thigh</t>
  </si>
  <si>
    <t>7.61 dark
11.42 white</t>
  </si>
  <si>
    <t>Last Updated: 3/16/2020</t>
  </si>
  <si>
    <t>SY21-22 Order Form for Commodity Processing Turkey</t>
  </si>
  <si>
    <t>3,000 lb minimum per direct delivery (100 cases - 30lb case)</t>
  </si>
  <si>
    <t>West &amp; Texas</t>
  </si>
  <si>
    <t>Midwest &amp; NM</t>
  </si>
  <si>
    <t>Enter Ordered Case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</si>
</sst>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u/>
      <sz val="11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7" fontId="1" fillId="0" borderId="0"/>
    <xf numFmtId="0" fontId="2" fillId="0" borderId="0"/>
  </cellStyleXfs>
  <cellXfs count="102">
    <xf numFmtId="0" fontId="0" fillId="0" borderId="0" xfId="0"/>
    <xf numFmtId="0" fontId="12" fillId="0" borderId="0" xfId="0" applyFont="1"/>
    <xf numFmtId="0" fontId="14" fillId="0" borderId="0" xfId="0" applyFont="1"/>
    <xf numFmtId="0" fontId="2" fillId="0" borderId="0" xfId="5" applyFont="1" applyAlignment="1">
      <alignment vertical="center"/>
    </xf>
    <xf numFmtId="0" fontId="4" fillId="0" borderId="0" xfId="5" applyFont="1" applyAlignment="1">
      <alignment horizontal="center" vertical="center"/>
    </xf>
    <xf numFmtId="0" fontId="15" fillId="0" borderId="0" xfId="0" applyFont="1"/>
    <xf numFmtId="0" fontId="4" fillId="0" borderId="0" xfId="5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6" fillId="0" borderId="1" xfId="5" applyFont="1" applyFill="1" applyBorder="1" applyAlignment="1">
      <alignment horizontal="center"/>
    </xf>
    <xf numFmtId="0" fontId="16" fillId="0" borderId="1" xfId="5" applyFont="1" applyFill="1" applyBorder="1" applyAlignment="1">
      <alignment horizontal="left"/>
    </xf>
    <xf numFmtId="0" fontId="16" fillId="0" borderId="1" xfId="5" applyFont="1" applyFill="1" applyBorder="1"/>
    <xf numFmtId="2" fontId="16" fillId="0" borderId="1" xfId="5" applyNumberFormat="1" applyFont="1" applyFill="1" applyBorder="1" applyAlignment="1">
      <alignment horizontal="center"/>
    </xf>
    <xf numFmtId="0" fontId="17" fillId="0" borderId="0" xfId="4" applyNumberFormat="1" applyFont="1" applyFill="1" applyBorder="1" applyAlignment="1" applyProtection="1">
      <alignment horizontal="center" wrapText="1"/>
    </xf>
    <xf numFmtId="0" fontId="17" fillId="0" borderId="2" xfId="4" applyNumberFormat="1" applyFont="1" applyFill="1" applyBorder="1" applyAlignment="1" applyProtection="1">
      <alignment horizontal="center"/>
    </xf>
    <xf numFmtId="39" fontId="16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8" fillId="2" borderId="1" xfId="4" applyNumberFormat="1" applyFont="1" applyFill="1" applyBorder="1" applyAlignment="1">
      <alignment horizontal="center"/>
    </xf>
    <xf numFmtId="4" fontId="18" fillId="3" borderId="1" xfId="4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18" fillId="4" borderId="1" xfId="4" applyNumberFormat="1" applyFont="1" applyFill="1" applyBorder="1" applyAlignment="1">
      <alignment horizontal="center"/>
    </xf>
    <xf numFmtId="0" fontId="12" fillId="5" borderId="0" xfId="0" applyFont="1" applyFill="1"/>
    <xf numFmtId="0" fontId="0" fillId="5" borderId="0" xfId="0" applyFill="1"/>
    <xf numFmtId="0" fontId="16" fillId="0" borderId="0" xfId="5" applyFont="1" applyBorder="1" applyAlignment="1">
      <alignment horizontal="left" vertical="center" wrapText="1"/>
    </xf>
    <xf numFmtId="0" fontId="16" fillId="0" borderId="1" xfId="5" applyFont="1" applyBorder="1" applyAlignment="1" applyProtection="1">
      <alignment vertical="center"/>
      <protection locked="0"/>
    </xf>
    <xf numFmtId="0" fontId="0" fillId="0" borderId="0" xfId="0" applyFont="1" applyBorder="1"/>
    <xf numFmtId="0" fontId="16" fillId="0" borderId="0" xfId="5" applyFont="1" applyBorder="1" applyAlignment="1">
      <alignment horizontal="right" vertical="center"/>
    </xf>
    <xf numFmtId="0" fontId="16" fillId="6" borderId="0" xfId="5" applyFont="1" applyFill="1" applyBorder="1" applyAlignment="1">
      <alignment horizontal="center" vertical="center" wrapText="1"/>
    </xf>
    <xf numFmtId="4" fontId="19" fillId="5" borderId="0" xfId="0" applyNumberFormat="1" applyFont="1" applyFill="1" applyAlignment="1">
      <alignment horizontal="center"/>
    </xf>
    <xf numFmtId="0" fontId="17" fillId="0" borderId="3" xfId="4" applyNumberFormat="1" applyFont="1" applyFill="1" applyBorder="1" applyAlignment="1" applyProtection="1">
      <alignment horizontal="center"/>
    </xf>
    <xf numFmtId="7" fontId="17" fillId="0" borderId="1" xfId="4" applyFont="1" applyBorder="1" applyAlignment="1" applyProtection="1">
      <alignment horizontal="center"/>
    </xf>
    <xf numFmtId="0" fontId="17" fillId="0" borderId="1" xfId="4" applyNumberFormat="1" applyFont="1" applyBorder="1" applyAlignment="1" applyProtection="1">
      <alignment horizontal="center" wrapText="1"/>
    </xf>
    <xf numFmtId="0" fontId="17" fillId="0" borderId="1" xfId="4" applyNumberFormat="1" applyFont="1" applyBorder="1" applyAlignment="1" applyProtection="1">
      <alignment horizontal="center"/>
    </xf>
    <xf numFmtId="7" fontId="17" fillId="0" borderId="4" xfId="4" applyFont="1" applyBorder="1" applyAlignment="1" applyProtection="1">
      <alignment horizontal="center"/>
    </xf>
    <xf numFmtId="0" fontId="16" fillId="0" borderId="5" xfId="5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5" applyFont="1" applyFill="1" applyBorder="1" applyAlignment="1">
      <alignment horizontal="left"/>
    </xf>
    <xf numFmtId="2" fontId="16" fillId="0" borderId="5" xfId="5" applyNumberFormat="1" applyFont="1" applyFill="1" applyBorder="1" applyAlignment="1">
      <alignment horizontal="center"/>
    </xf>
    <xf numFmtId="0" fontId="17" fillId="0" borderId="4" xfId="4" applyNumberFormat="1" applyFont="1" applyBorder="1" applyAlignment="1" applyProtection="1">
      <alignment horizontal="center"/>
    </xf>
    <xf numFmtId="0" fontId="17" fillId="0" borderId="0" xfId="5" applyFont="1" applyFill="1" applyBorder="1"/>
    <xf numFmtId="0" fontId="0" fillId="0" borderId="0" xfId="0" applyFill="1"/>
    <xf numFmtId="0" fontId="0" fillId="5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2" fillId="5" borderId="8" xfId="0" applyFont="1" applyFill="1" applyBorder="1"/>
    <xf numFmtId="0" fontId="12" fillId="5" borderId="9" xfId="0" applyFont="1" applyFill="1" applyBorder="1"/>
    <xf numFmtId="0" fontId="12" fillId="5" borderId="10" xfId="0" applyFont="1" applyFill="1" applyBorder="1"/>
    <xf numFmtId="0" fontId="0" fillId="5" borderId="11" xfId="0" applyFill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0" fontId="5" fillId="0" borderId="0" xfId="5" applyFont="1" applyAlignment="1">
      <alignment vertical="center"/>
    </xf>
    <xf numFmtId="0" fontId="6" fillId="0" borderId="0" xfId="5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vertical="center"/>
    </xf>
    <xf numFmtId="0" fontId="8" fillId="0" borderId="0" xfId="3" applyFont="1" applyAlignment="1" applyProtection="1">
      <alignment vertical="center"/>
    </xf>
    <xf numFmtId="3" fontId="14" fillId="7" borderId="14" xfId="0" applyNumberFormat="1" applyFont="1" applyFill="1" applyBorder="1" applyAlignment="1">
      <alignment horizontal="center"/>
    </xf>
    <xf numFmtId="0" fontId="21" fillId="0" borderId="0" xfId="0" applyFont="1"/>
    <xf numFmtId="0" fontId="16" fillId="0" borderId="1" xfId="5" applyNumberFormat="1" applyFont="1" applyBorder="1" applyAlignment="1" applyProtection="1">
      <alignment horizontal="left" vertical="center"/>
      <protection locked="0"/>
    </xf>
    <xf numFmtId="0" fontId="16" fillId="0" borderId="1" xfId="5" applyFont="1" applyFill="1" applyBorder="1" applyAlignment="1">
      <alignment horizontal="center" wrapText="1"/>
    </xf>
    <xf numFmtId="0" fontId="0" fillId="7" borderId="0" xfId="0" applyFill="1"/>
    <xf numFmtId="0" fontId="13" fillId="0" borderId="0" xfId="0" applyFont="1" applyFill="1" applyAlignment="1">
      <alignment horizontal="center"/>
    </xf>
    <xf numFmtId="0" fontId="16" fillId="0" borderId="5" xfId="5" applyFont="1" applyFill="1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5" xfId="5" applyFont="1" applyFill="1" applyBorder="1" applyAlignment="1">
      <alignment horizontal="center"/>
    </xf>
    <xf numFmtId="2" fontId="16" fillId="0" borderId="15" xfId="5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39" fontId="16" fillId="0" borderId="15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4" fontId="18" fillId="4" borderId="5" xfId="4" applyNumberFormat="1" applyFont="1" applyFill="1" applyBorder="1" applyAlignment="1">
      <alignment horizontal="center"/>
    </xf>
    <xf numFmtId="0" fontId="16" fillId="0" borderId="16" xfId="5" applyFont="1" applyFill="1" applyBorder="1" applyAlignment="1">
      <alignment horizontal="center"/>
    </xf>
    <xf numFmtId="0" fontId="16" fillId="0" borderId="16" xfId="5" applyFont="1" applyFill="1" applyBorder="1"/>
    <xf numFmtId="2" fontId="16" fillId="0" borderId="16" xfId="5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39" fontId="16" fillId="0" borderId="16" xfId="1" applyNumberFormat="1" applyFont="1" applyFill="1" applyBorder="1" applyAlignment="1">
      <alignment horizontal="center"/>
    </xf>
    <xf numFmtId="4" fontId="18" fillId="3" borderId="16" xfId="4" applyNumberFormat="1" applyFont="1" applyFill="1" applyBorder="1" applyAlignment="1">
      <alignment horizontal="center"/>
    </xf>
    <xf numFmtId="0" fontId="16" fillId="0" borderId="15" xfId="5" applyFont="1" applyFill="1" applyBorder="1"/>
    <xf numFmtId="4" fontId="18" fillId="3" borderId="15" xfId="4" applyNumberFormat="1" applyFont="1" applyFill="1" applyBorder="1" applyAlignment="1">
      <alignment horizontal="center"/>
    </xf>
    <xf numFmtId="0" fontId="5" fillId="0" borderId="0" xfId="5" applyFont="1" applyAlignment="1">
      <alignment horizontal="left" vertical="center"/>
    </xf>
    <xf numFmtId="14" fontId="0" fillId="0" borderId="0" xfId="0" applyNumberFormat="1" applyAlignment="1">
      <alignment horizontal="center"/>
    </xf>
    <xf numFmtId="0" fontId="23" fillId="0" borderId="0" xfId="3" applyFont="1" applyAlignment="1" applyProtection="1">
      <alignment vertical="center"/>
    </xf>
    <xf numFmtId="0" fontId="23" fillId="0" borderId="0" xfId="2" applyFont="1" applyAlignment="1">
      <alignment vertical="center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3" borderId="17" xfId="0" applyFont="1" applyFill="1" applyBorder="1" applyAlignment="1" applyProtection="1">
      <alignment horizontal="center" vertical="center" textRotation="90"/>
    </xf>
    <xf numFmtId="0" fontId="12" fillId="3" borderId="0" xfId="0" applyFont="1" applyFill="1" applyBorder="1" applyAlignment="1" applyProtection="1">
      <alignment horizontal="center" vertical="center" textRotation="90"/>
    </xf>
    <xf numFmtId="0" fontId="12" fillId="3" borderId="18" xfId="0" applyFont="1" applyFill="1" applyBorder="1" applyAlignment="1" applyProtection="1">
      <alignment horizontal="center" vertical="center" textRotation="90"/>
    </xf>
    <xf numFmtId="0" fontId="12" fillId="4" borderId="19" xfId="0" applyFont="1" applyFill="1" applyBorder="1" applyAlignment="1" applyProtection="1">
      <alignment horizontal="center" vertical="center" textRotation="90"/>
    </xf>
    <xf numFmtId="0" fontId="12" fillId="4" borderId="20" xfId="0" applyFont="1" applyFill="1" applyBorder="1" applyAlignment="1" applyProtection="1">
      <alignment horizontal="center" vertical="center" textRotation="90"/>
    </xf>
    <xf numFmtId="0" fontId="12" fillId="2" borderId="21" xfId="0" applyFont="1" applyFill="1" applyBorder="1" applyAlignment="1" applyProtection="1">
      <alignment horizontal="center" vertical="center" textRotation="90"/>
    </xf>
    <xf numFmtId="0" fontId="12" fillId="2" borderId="20" xfId="0" applyFont="1" applyFill="1" applyBorder="1" applyAlignment="1" applyProtection="1">
      <alignment horizontal="center" vertical="center" textRotation="90"/>
    </xf>
    <xf numFmtId="0" fontId="16" fillId="0" borderId="1" xfId="5" applyFont="1" applyFill="1" applyBorder="1" applyAlignment="1">
      <alignment horizontal="left" vertical="center"/>
    </xf>
    <xf numFmtId="0" fontId="11" fillId="0" borderId="1" xfId="2" applyFill="1" applyBorder="1" applyAlignment="1">
      <alignment horizontal="left" vertical="center"/>
    </xf>
    <xf numFmtId="14" fontId="16" fillId="0" borderId="1" xfId="5" applyNumberFormat="1" applyFont="1" applyFill="1" applyBorder="1" applyAlignment="1">
      <alignment horizontal="left" vertical="center"/>
    </xf>
    <xf numFmtId="7" fontId="22" fillId="0" borderId="10" xfId="4" applyFont="1" applyBorder="1" applyAlignment="1" applyProtection="1">
      <alignment horizontal="center" wrapText="1"/>
    </xf>
    <xf numFmtId="7" fontId="22" fillId="0" borderId="17" xfId="4" applyFont="1" applyBorder="1" applyAlignment="1" applyProtection="1">
      <alignment horizontal="center" wrapText="1"/>
    </xf>
    <xf numFmtId="7" fontId="22" fillId="0" borderId="11" xfId="4" applyFont="1" applyBorder="1" applyAlignment="1" applyProtection="1">
      <alignment horizontal="center" wrapText="1"/>
    </xf>
    <xf numFmtId="0" fontId="16" fillId="8" borderId="0" xfId="5" applyFont="1" applyFill="1" applyBorder="1" applyAlignment="1">
      <alignment horizontal="center" vertical="center" wrapText="1"/>
    </xf>
  </cellXfs>
  <cellStyles count="6">
    <cellStyle name="Currency 2 2" xfId="1"/>
    <cellStyle name="Hyperlink" xfId="2" builtinId="8"/>
    <cellStyle name="Hyperlink 2" xfId="3"/>
    <cellStyle name="Normal" xfId="0" builtinId="0"/>
    <cellStyle name="Normal 15 2 2" xfId="4"/>
    <cellStyle name="Normal 3 2" xfId="5"/>
  </cellStyles>
  <dxfs count="2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127000</xdr:rowOff>
    </xdr:from>
    <xdr:to>
      <xdr:col>2</xdr:col>
      <xdr:colOff>120650</xdr:colOff>
      <xdr:row>4</xdr:row>
      <xdr:rowOff>101600</xdr:rowOff>
    </xdr:to>
    <xdr:pic>
      <xdr:nvPicPr>
        <xdr:cNvPr id="2635" name="Picture 4" descr="Cargill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127000"/>
          <a:ext cx="1409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622300</xdr:colOff>
      <xdr:row>0</xdr:row>
      <xdr:rowOff>133350</xdr:rowOff>
    </xdr:from>
    <xdr:to>
      <xdr:col>2</xdr:col>
      <xdr:colOff>1905000</xdr:colOff>
      <xdr:row>3</xdr:row>
      <xdr:rowOff>184150</xdr:rowOff>
    </xdr:to>
    <xdr:pic>
      <xdr:nvPicPr>
        <xdr:cNvPr id="2636" name="Picture 2" descr="Shady Brook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900" y="133350"/>
          <a:ext cx="12827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obrien\Local%20Settings\Temporary%20Internet%20Files\OLK2A\Hold%20Pric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fmtcl\Pricing\Janaury%202007%20Lois\Sept%202006%20Yancey'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31">
          <cell r="D1631" t="str">
            <v>DON'T DO ANYMORE SUNNY FRESH FOODS</v>
          </cell>
          <cell r="E1631" t="str">
            <v>Broker: Hopco, Michael@Southern Groc. &amp;          Dawn @ Dot</v>
          </cell>
        </row>
        <row r="1632">
          <cell r="D1632" t="str">
            <v>NOW USING SYSCO WEST COAST FLORIDA PRICING SOUTHERN GROCERY, FL</v>
          </cell>
        </row>
        <row r="1633">
          <cell r="D1633" t="str">
            <v>DELIVERED THRU DOT FOODS</v>
          </cell>
        </row>
        <row r="1634">
          <cell r="B1634" t="str">
            <v>PRODUCT</v>
          </cell>
          <cell r="C1634" t="str">
            <v xml:space="preserve">PACK </v>
          </cell>
          <cell r="E1634" t="str">
            <v>F.O.B.</v>
          </cell>
        </row>
        <row r="1635">
          <cell r="B1635" t="str">
            <v>CODE</v>
          </cell>
          <cell r="C1635" t="str">
            <v>SIZE</v>
          </cell>
          <cell r="D1635" t="str">
            <v>DESCRIPTION</v>
          </cell>
          <cell r="E1635" t="str">
            <v>PRICE</v>
          </cell>
        </row>
        <row r="1637">
          <cell r="B1637" t="str">
            <v>10010</v>
          </cell>
          <cell r="C1637" t="str">
            <v>6/5# Ctn.</v>
          </cell>
          <cell r="D1637" t="str">
            <v>WHOLE EGG, No Additives</v>
          </cell>
          <cell r="E1637">
            <v>33.588245614035095</v>
          </cell>
        </row>
        <row r="1638">
          <cell r="B1638" t="str">
            <v>10013</v>
          </cell>
          <cell r="C1638" t="str">
            <v>30# Pail</v>
          </cell>
          <cell r="D1638" t="str">
            <v>WHOLE EGG, No Additives</v>
          </cell>
          <cell r="E1638">
            <v>35.06578947368422</v>
          </cell>
        </row>
        <row r="1639">
          <cell r="B1639" t="str">
            <v>10030</v>
          </cell>
          <cell r="C1639" t="str">
            <v>6/5# Ctn.</v>
          </cell>
          <cell r="D1639" t="str">
            <v>SUPER WHIP EGG WHITES</v>
          </cell>
          <cell r="E1639">
            <v>30.338232748538015</v>
          </cell>
        </row>
        <row r="1640">
          <cell r="B1640" t="str">
            <v>10033</v>
          </cell>
          <cell r="C1640" t="str">
            <v>30# Pail</v>
          </cell>
          <cell r="D1640" t="str">
            <v>SUPER WHIP EGG WHITES</v>
          </cell>
          <cell r="E1640">
            <v>31.599122807017551</v>
          </cell>
        </row>
        <row r="1641">
          <cell r="B1641" t="str">
            <v>10040</v>
          </cell>
          <cell r="C1641" t="str">
            <v>6/5# Ctn.</v>
          </cell>
          <cell r="D1641" t="str">
            <v>SUGAR YOLK</v>
          </cell>
          <cell r="E1641">
            <v>41.661286549707611</v>
          </cell>
        </row>
        <row r="1642">
          <cell r="B1642" t="str">
            <v>10043</v>
          </cell>
          <cell r="C1642" t="str">
            <v>30# Pail</v>
          </cell>
          <cell r="D1642" t="str">
            <v>SUGAR YOLK</v>
          </cell>
          <cell r="E1642">
            <v>41.732456140350877</v>
          </cell>
        </row>
        <row r="1643">
          <cell r="B1643">
            <v>10150</v>
          </cell>
          <cell r="C1643" t="str">
            <v>6/5# Ctn.</v>
          </cell>
          <cell r="D1643" t="str">
            <v>PLAIN YOLK</v>
          </cell>
          <cell r="E1643">
            <v>45.97741520467838</v>
          </cell>
        </row>
        <row r="1644">
          <cell r="B1644" t="str">
            <v>10080</v>
          </cell>
          <cell r="C1644" t="str">
            <v>6/5# Ctn.</v>
          </cell>
          <cell r="D1644" t="str">
            <v>GOLDEN NATURE, Whole Egg w/Citric</v>
          </cell>
          <cell r="E1644">
            <v>34.359683040935671</v>
          </cell>
        </row>
        <row r="1645">
          <cell r="B1645" t="str">
            <v>10085</v>
          </cell>
          <cell r="C1645" t="str">
            <v>6/5# Bag</v>
          </cell>
          <cell r="D1645" t="str">
            <v>GOLDEN NATURE, Whole Egg w/Citric</v>
          </cell>
          <cell r="E1645">
            <v>34.977226900584796</v>
          </cell>
        </row>
        <row r="1646">
          <cell r="B1646" t="str">
            <v>10020</v>
          </cell>
          <cell r="C1646" t="str">
            <v>6/5# Ctn.</v>
          </cell>
          <cell r="D1646" t="str">
            <v>SUN BREAK, Whole Egg &amp; Milk Mix</v>
          </cell>
          <cell r="E1646">
            <v>28.299914619883047</v>
          </cell>
        </row>
        <row r="1647">
          <cell r="B1647" t="str">
            <v>10025</v>
          </cell>
          <cell r="C1647" t="str">
            <v>6/5# Bag</v>
          </cell>
          <cell r="D1647" t="str">
            <v>SUN BREAK, Whole Egg &amp; Milk Mix</v>
          </cell>
          <cell r="E1647">
            <v>29.005762573099418</v>
          </cell>
        </row>
        <row r="1648">
          <cell r="B1648" t="str">
            <v>10164</v>
          </cell>
          <cell r="C1648" t="str">
            <v>6/5# Ctn.</v>
          </cell>
          <cell r="D1648" t="str">
            <v>COUNTRY GOLD,Whole Egg, Milk Mix, Season</v>
          </cell>
          <cell r="E1648">
            <v>28.299914619883047</v>
          </cell>
        </row>
        <row r="1649">
          <cell r="B1649" t="str">
            <v>10165</v>
          </cell>
          <cell r="C1649" t="str">
            <v>6/5# Bag</v>
          </cell>
          <cell r="D1649" t="str">
            <v>COUNTRY GOLD,Whole Egg, Milk Mix, Season</v>
          </cell>
          <cell r="E1649">
            <v>29.005762573099418</v>
          </cell>
        </row>
        <row r="1650">
          <cell r="B1650" t="str">
            <v>10028</v>
          </cell>
          <cell r="C1650" t="str">
            <v>6/5# Ctn.</v>
          </cell>
          <cell r="D1650" t="str">
            <v>VALUE MIX</v>
          </cell>
          <cell r="E1650">
            <v>26.464071345029243</v>
          </cell>
        </row>
        <row r="1651">
          <cell r="B1651" t="str">
            <v>10029</v>
          </cell>
          <cell r="C1651" t="str">
            <v>6/5# Bag</v>
          </cell>
          <cell r="D1651" t="str">
            <v>VALUE MIX</v>
          </cell>
          <cell r="E1651">
            <v>27.043306432748544</v>
          </cell>
        </row>
        <row r="1652">
          <cell r="B1652" t="str">
            <v>10780</v>
          </cell>
          <cell r="C1652" t="str">
            <v>12/2# Ctn.</v>
          </cell>
          <cell r="D1652" t="str">
            <v>GOLDEN NATURE ESL</v>
          </cell>
          <cell r="E1652">
            <v>20.784007719298252</v>
          </cell>
        </row>
        <row r="1653">
          <cell r="B1653" t="str">
            <v>10784</v>
          </cell>
          <cell r="C1653" t="str">
            <v>2/20# BIB</v>
          </cell>
          <cell r="D1653" t="str">
            <v>GOLDEN NATURE ESL</v>
          </cell>
          <cell r="E1653">
            <v>40.446954191033157</v>
          </cell>
        </row>
        <row r="1654">
          <cell r="B1654" t="str">
            <v>10031</v>
          </cell>
          <cell r="C1654" t="str">
            <v>12/1# Ctn.</v>
          </cell>
          <cell r="D1654" t="str">
            <v>Chol. &amp; Fat Free Scrambled Egg Mix</v>
          </cell>
          <cell r="E1654">
            <v>19.18105263157895</v>
          </cell>
        </row>
        <row r="1655">
          <cell r="B1655" t="str">
            <v>10032</v>
          </cell>
          <cell r="C1655" t="str">
            <v>12/2# Ctn.</v>
          </cell>
          <cell r="D1655" t="str">
            <v>Chol. &amp; Fat Free Scrambled Egg Mix</v>
          </cell>
          <cell r="E1655">
            <v>37.26625730994153</v>
          </cell>
        </row>
        <row r="1656">
          <cell r="B1656" t="str">
            <v>10035</v>
          </cell>
          <cell r="C1656" t="str">
            <v>6/5# Ctn.</v>
          </cell>
          <cell r="D1656" t="str">
            <v>Chol. &amp; Fat Free Scrambled Egg Mix</v>
          </cell>
          <cell r="E1656" t="str">
            <v>Discontinued</v>
          </cell>
        </row>
        <row r="1658">
          <cell r="B1658" t="str">
            <v>30168</v>
          </cell>
          <cell r="C1658" t="str">
            <v>48/3 oz.</v>
          </cell>
          <cell r="D1658" t="str">
            <v>Plain Skillet Omelet</v>
          </cell>
          <cell r="E1658">
            <v>26.33594686716792</v>
          </cell>
        </row>
        <row r="1659">
          <cell r="B1659" t="str">
            <v>30169</v>
          </cell>
          <cell r="C1659" t="str">
            <v>48/3.5 oz.</v>
          </cell>
          <cell r="D1659" t="str">
            <v>Cheddar Cheese Skillet Omelet</v>
          </cell>
          <cell r="E1659" t="e">
            <v>#REF!</v>
          </cell>
        </row>
        <row r="1660">
          <cell r="B1660" t="str">
            <v>30163</v>
          </cell>
          <cell r="C1660" t="str">
            <v>48/3.5 oz.</v>
          </cell>
          <cell r="D1660" t="str">
            <v>Ham &amp; Cheese Skillet Omelet</v>
          </cell>
          <cell r="E1660" t="e">
            <v>#REF!</v>
          </cell>
        </row>
        <row r="1661">
          <cell r="B1661" t="str">
            <v>30165</v>
          </cell>
          <cell r="C1661" t="str">
            <v>48/3 oz.</v>
          </cell>
          <cell r="D1661" t="str">
            <v>Chol. &amp; Fat Free Plain Skillet Omelet</v>
          </cell>
          <cell r="E1661" t="e">
            <v>#REF!</v>
          </cell>
        </row>
        <row r="1662">
          <cell r="B1662" t="str">
            <v>30830</v>
          </cell>
          <cell r="C1662" t="str">
            <v>20# Bag</v>
          </cell>
          <cell r="D1662" t="str">
            <v>Pre-Cooked Scrambled Egg</v>
          </cell>
          <cell r="E1662" t="e">
            <v>#REF!</v>
          </cell>
        </row>
        <row r="1663">
          <cell r="B1663" t="str">
            <v>30153</v>
          </cell>
          <cell r="C1663" t="str">
            <v>120/1.75 oz.</v>
          </cell>
          <cell r="D1663" t="str">
            <v>Five Cheese Buffet Style Omelet</v>
          </cell>
          <cell r="E1663" t="e">
            <v>#REF!</v>
          </cell>
        </row>
        <row r="1664">
          <cell r="B1664" t="str">
            <v>30636</v>
          </cell>
          <cell r="C1664" t="str">
            <v>100/1.5 oz.</v>
          </cell>
          <cell r="D1664" t="str">
            <v>Scrambled Egg Pattie</v>
          </cell>
          <cell r="E1664" t="e">
            <v>#REF!</v>
          </cell>
        </row>
        <row r="1665">
          <cell r="B1665" t="str">
            <v>30635</v>
          </cell>
          <cell r="C1665" t="str">
            <v>200/1.5 oz.</v>
          </cell>
          <cell r="D1665" t="str">
            <v>Scrambled Egg Pattie</v>
          </cell>
          <cell r="E1665" t="e">
            <v>#REF!</v>
          </cell>
        </row>
        <row r="1666">
          <cell r="B1666" t="str">
            <v>30621</v>
          </cell>
          <cell r="C1666" t="str">
            <v>100/1.25 oz.</v>
          </cell>
          <cell r="D1666" t="str">
            <v>Scrambled Egg Pattie w/Cheese</v>
          </cell>
          <cell r="E1666" t="e">
            <v>#REF!</v>
          </cell>
        </row>
        <row r="1667">
          <cell r="B1667" t="str">
            <v>30620</v>
          </cell>
          <cell r="C1667" t="str">
            <v>200/1.25 oz.</v>
          </cell>
          <cell r="D1667" t="str">
            <v>Scrambled Egg Pattie w/Cheese</v>
          </cell>
          <cell r="E1667" t="e">
            <v>#REF!</v>
          </cell>
        </row>
        <row r="1668">
          <cell r="B1668" t="str">
            <v>30128</v>
          </cell>
          <cell r="C1668" t="str">
            <v>200/1.5 oz.</v>
          </cell>
          <cell r="D1668" t="str">
            <v>PERFECT-A-EGG, Sunny-Side Up Pattie</v>
          </cell>
          <cell r="E1668" t="e">
            <v>#REF!</v>
          </cell>
        </row>
        <row r="1669">
          <cell r="B1669" t="str">
            <v>30120</v>
          </cell>
          <cell r="C1669" t="str">
            <v>100/1.5 oz.</v>
          </cell>
          <cell r="D1669" t="str">
            <v>Scrambled Egg Square</v>
          </cell>
          <cell r="E1669" t="e">
            <v>#REF!</v>
          </cell>
        </row>
        <row r="1670">
          <cell r="B1670" t="str">
            <v>30126</v>
          </cell>
          <cell r="C1670" t="str">
            <v>200/1.5 oz.</v>
          </cell>
          <cell r="D1670" t="str">
            <v>Scrambled Egg Square</v>
          </cell>
          <cell r="E1670" t="e">
            <v>#REF!</v>
          </cell>
        </row>
        <row r="1671">
          <cell r="B1671">
            <v>40063</v>
          </cell>
          <cell r="C1671" t="str">
            <v>150/2.5 oz.</v>
          </cell>
          <cell r="D1671" t="str">
            <v>Bagel French Toast</v>
          </cell>
          <cell r="E1671">
            <v>37.214170385964913</v>
          </cell>
        </row>
        <row r="1672">
          <cell r="B1672">
            <v>30145</v>
          </cell>
          <cell r="C1672" t="str">
            <v>276/1.25 oz.</v>
          </cell>
          <cell r="D1672" t="str">
            <v>Scrambled Egg Square</v>
          </cell>
          <cell r="E1672">
            <v>43.477933906325454</v>
          </cell>
        </row>
        <row r="1673">
          <cell r="B1673">
            <v>30632</v>
          </cell>
          <cell r="C1673" t="str">
            <v>256/1.25 oz.</v>
          </cell>
          <cell r="D1673" t="str">
            <v>Scrambled Egg Pattie</v>
          </cell>
          <cell r="E1673">
            <v>43.795415354625888</v>
          </cell>
        </row>
        <row r="1674">
          <cell r="B1674" t="str">
            <v>30137</v>
          </cell>
          <cell r="C1674" t="str">
            <v>100/1.75 oz.</v>
          </cell>
          <cell r="D1674" t="str">
            <v>Fried Egg Pattie</v>
          </cell>
          <cell r="E1674">
            <v>19.504319901704616</v>
          </cell>
        </row>
        <row r="1675">
          <cell r="B1675" t="str">
            <v>30102</v>
          </cell>
          <cell r="C1675" t="str">
            <v>288/1.0 oz.</v>
          </cell>
          <cell r="D1675" t="str">
            <v>Scrambled Egg Pattie</v>
          </cell>
          <cell r="E1675">
            <v>39.592877716679759</v>
          </cell>
        </row>
        <row r="1677">
          <cell r="B1677" t="str">
            <v>50025</v>
          </cell>
          <cell r="C1677" t="str">
            <v>25# Pail</v>
          </cell>
          <cell r="D1677" t="str">
            <v>SALAD GRADE - Peeled Eggs</v>
          </cell>
          <cell r="E1677">
            <v>38.720921985815593</v>
          </cell>
        </row>
        <row r="1678">
          <cell r="B1678" t="str">
            <v>50110</v>
          </cell>
          <cell r="C1678" t="str">
            <v>10# Pail</v>
          </cell>
          <cell r="D1678" t="str">
            <v>CHEF GRADE - Perfect Peeled Eggs</v>
          </cell>
          <cell r="E1678">
            <v>13.848117754385965</v>
          </cell>
        </row>
        <row r="1679">
          <cell r="B1679" t="str">
            <v>50020</v>
          </cell>
          <cell r="C1679" t="str">
            <v>20# Pail</v>
          </cell>
          <cell r="D1679" t="str">
            <v>CHEF GRADE - Perfect Peeled Eggs</v>
          </cell>
          <cell r="E1679">
            <v>27.400369540873463</v>
          </cell>
        </row>
        <row r="1680">
          <cell r="B1680" t="str">
            <v>50038</v>
          </cell>
          <cell r="C1680" t="str">
            <v>8/18 ct. Bag</v>
          </cell>
          <cell r="D1680" t="str">
            <v>PILLOW-PAK - Perfect Peeled Eggs</v>
          </cell>
          <cell r="E1680">
            <v>24.467473174269006</v>
          </cell>
        </row>
        <row r="1681">
          <cell r="B1681" t="str">
            <v>50039</v>
          </cell>
          <cell r="C1681" t="str">
            <v>12/6 ct. Bag</v>
          </cell>
          <cell r="D1681" t="str">
            <v>PILLOW-PAK - Perfect Peeled Eggs</v>
          </cell>
          <cell r="E1681">
            <v>12.410805618713454</v>
          </cell>
        </row>
        <row r="1683">
          <cell r="B1683" t="str">
            <v>60010</v>
          </cell>
          <cell r="C1683" t="str">
            <v>4/5# Bag</v>
          </cell>
          <cell r="D1683" t="str">
            <v>SALAD BAR DICED, Premium Diced Egg</v>
          </cell>
          <cell r="E1683">
            <v>37.007659134502923</v>
          </cell>
        </row>
        <row r="1684">
          <cell r="B1684" t="str">
            <v>60015</v>
          </cell>
          <cell r="C1684" t="str">
            <v>4/5# Bag</v>
          </cell>
          <cell r="D1684" t="str">
            <v>SALAD BAR DICED, Diced Egg Topping</v>
          </cell>
          <cell r="E1684">
            <v>35.410629440267336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nceys"/>
      <sheetName val="desc"/>
      <sheetName val="boms"/>
    </sheetNames>
    <sheetDataSet>
      <sheetData sheetId="0" refreshError="1"/>
      <sheetData sheetId="1" refreshError="1"/>
      <sheetData sheetId="2">
        <row r="2">
          <cell r="A2">
            <v>38974.641899652779</v>
          </cell>
          <cell r="B2" t="str">
            <v>Updated  11/6/03</v>
          </cell>
          <cell r="G2" t="str">
            <v>Note:  If you are figuring Deviated Pricing, Brokerage is 1/2 and call Carolyn for Bid #</v>
          </cell>
        </row>
        <row r="3">
          <cell r="A3" t="str">
            <v>Mar 04 to May 04</v>
          </cell>
          <cell r="G3" t="str">
            <v>If it is a deviated price,  key the number 2 in the cell below.</v>
          </cell>
        </row>
        <row r="4">
          <cell r="A4" t="str">
            <v>Whole:</v>
          </cell>
          <cell r="B4">
            <v>0.4</v>
          </cell>
          <cell r="D4" t="str">
            <v>Med Shell/Doz.:</v>
          </cell>
          <cell r="F4">
            <v>0.65</v>
          </cell>
          <cell r="G4">
            <v>1</v>
          </cell>
          <cell r="H4" t="str">
            <v>(1 = Street Price /   2 = Deviated Price)</v>
          </cell>
        </row>
        <row r="5">
          <cell r="A5" t="str">
            <v>Whites:</v>
          </cell>
          <cell r="B5">
            <v>0.35</v>
          </cell>
          <cell r="D5" t="str">
            <v>Perfect</v>
          </cell>
          <cell r="E5" t="str">
            <v>Salad</v>
          </cell>
          <cell r="F5" t="str">
            <v>Imperial</v>
          </cell>
          <cell r="O5" t="str">
            <v>YANCEY'S</v>
          </cell>
        </row>
        <row r="6">
          <cell r="A6" t="str">
            <v>Yolks:</v>
          </cell>
          <cell r="B6">
            <v>0.6</v>
          </cell>
          <cell r="D6">
            <v>0.40452599126487976</v>
          </cell>
          <cell r="E6">
            <v>0.29750792155519401</v>
          </cell>
          <cell r="F6">
            <v>0.45452599126487975</v>
          </cell>
          <cell r="O6" t="str">
            <v>Unipro</v>
          </cell>
        </row>
        <row r="7">
          <cell r="D7" t="str">
            <v xml:space="preserve"> This information is HIGHLY CONFIDENTIAL and not to be distributed</v>
          </cell>
        </row>
        <row r="8">
          <cell r="D8" t="str">
            <v>AS A REMINDER, THE MARGINS THAT ARE ENTERED IN THIS WORKSHEET ARE CONSIDERED LOW BID MARGINS.</v>
          </cell>
        </row>
        <row r="9">
          <cell r="D9" t="str">
            <v>If you have a need to go lower than this, you should discuss with the National FSD Sales Manager.</v>
          </cell>
        </row>
        <row r="10">
          <cell r="D10" t="str">
            <v>Obviously, it is encouraged to use higher margins than entered.</v>
          </cell>
        </row>
        <row r="11">
          <cell r="Q11" t="str">
            <v>Example 5% = .05</v>
          </cell>
        </row>
        <row r="12">
          <cell r="E12" t="str">
            <v>B.O.M.</v>
          </cell>
          <cell r="I12" t="str">
            <v>Corp</v>
          </cell>
          <cell r="J12" t="str">
            <v>Local</v>
          </cell>
          <cell r="K12" t="str">
            <v>Mktg.</v>
          </cell>
          <cell r="M12" t="str">
            <v>UNIPRO</v>
          </cell>
          <cell r="N12" t="str">
            <v>F.O.B.</v>
          </cell>
          <cell r="P12" t="str">
            <v>Del'd</v>
          </cell>
          <cell r="Q12" t="str">
            <v>Percent</v>
          </cell>
          <cell r="R12" t="str">
            <v>Special</v>
          </cell>
        </row>
        <row r="13">
          <cell r="A13" t="str">
            <v>Notes:</v>
          </cell>
          <cell r="B13" t="str">
            <v>Product</v>
          </cell>
          <cell r="C13" t="str">
            <v>Egg Mkt</v>
          </cell>
          <cell r="E13" t="str">
            <v>Cost</v>
          </cell>
          <cell r="F13" t="str">
            <v>Broker</v>
          </cell>
          <cell r="G13" t="str">
            <v>Margin</v>
          </cell>
          <cell r="H13" t="str">
            <v>Frt.</v>
          </cell>
          <cell r="I13" t="str">
            <v>Rbt</v>
          </cell>
          <cell r="J13" t="str">
            <v>Rbt</v>
          </cell>
          <cell r="K13" t="str">
            <v>Fund</v>
          </cell>
          <cell r="L13" t="str">
            <v>Growth</v>
          </cell>
          <cell r="M13" t="str">
            <v>Other</v>
          </cell>
          <cell r="N13" t="str">
            <v>Sub/#</v>
          </cell>
          <cell r="O13" t="str">
            <v>Net Wt</v>
          </cell>
          <cell r="P13" t="str">
            <v>Sub/Cs.</v>
          </cell>
          <cell r="Q13" t="str">
            <v>Rebate</v>
          </cell>
          <cell r="R13" t="str">
            <v>Price</v>
          </cell>
          <cell r="S13" t="str">
            <v>Price/#</v>
          </cell>
        </row>
        <row r="14">
          <cell r="B14">
            <v>10010</v>
          </cell>
          <cell r="D14">
            <v>0.4</v>
          </cell>
          <cell r="E14">
            <v>0.49246333333333336</v>
          </cell>
          <cell r="F14">
            <v>2.5000000000000001E-2</v>
          </cell>
          <cell r="G14">
            <v>0.1</v>
          </cell>
          <cell r="J14">
            <v>0.02</v>
          </cell>
          <cell r="K14">
            <v>0.02</v>
          </cell>
          <cell r="M14">
            <v>0.02</v>
          </cell>
          <cell r="N14">
            <v>0.67746333333333342</v>
          </cell>
          <cell r="O14">
            <v>30</v>
          </cell>
          <cell r="P14">
            <v>20.323900000000002</v>
          </cell>
          <cell r="Q14">
            <v>0.05</v>
          </cell>
          <cell r="R14">
            <v>21.393578947368425</v>
          </cell>
          <cell r="S14">
            <v>0.71311929824561415</v>
          </cell>
        </row>
        <row r="15">
          <cell r="A15" t="str">
            <v>Co-Pack</v>
          </cell>
          <cell r="B15">
            <v>10013</v>
          </cell>
          <cell r="D15">
            <v>0.4</v>
          </cell>
          <cell r="E15">
            <v>0.58750000000000002</v>
          </cell>
          <cell r="F15">
            <v>5.0000000000000001E-3</v>
          </cell>
          <cell r="G15">
            <v>8.0699999999999994E-2</v>
          </cell>
          <cell r="J15">
            <v>0.02</v>
          </cell>
          <cell r="K15">
            <v>0.02</v>
          </cell>
          <cell r="M15">
            <v>0.02</v>
          </cell>
          <cell r="N15">
            <v>0.73320000000000007</v>
          </cell>
          <cell r="O15">
            <v>30</v>
          </cell>
          <cell r="P15">
            <v>21.996000000000002</v>
          </cell>
          <cell r="Q15">
            <v>0.05</v>
          </cell>
          <cell r="R15">
            <v>23.153684210526318</v>
          </cell>
          <cell r="S15">
            <v>0.77178947368421058</v>
          </cell>
        </row>
        <row r="16">
          <cell r="B16">
            <v>10020</v>
          </cell>
          <cell r="D16">
            <v>0.4</v>
          </cell>
          <cell r="E16">
            <v>0.41679686666666665</v>
          </cell>
          <cell r="F16">
            <v>2.5000000000000001E-2</v>
          </cell>
          <cell r="G16">
            <v>0.17</v>
          </cell>
          <cell r="J16">
            <v>0.02</v>
          </cell>
          <cell r="K16">
            <v>0.02</v>
          </cell>
          <cell r="M16">
            <v>0.02</v>
          </cell>
          <cell r="N16">
            <v>0.67179686666666671</v>
          </cell>
          <cell r="O16">
            <v>30</v>
          </cell>
          <cell r="P16">
            <v>20.153906000000003</v>
          </cell>
          <cell r="Q16">
            <v>0.05</v>
          </cell>
          <cell r="R16">
            <v>21.214637894736846</v>
          </cell>
          <cell r="S16">
            <v>0.70715459649122825</v>
          </cell>
        </row>
        <row r="17">
          <cell r="B17">
            <v>10025</v>
          </cell>
          <cell r="D17">
            <v>0.4</v>
          </cell>
          <cell r="E17">
            <v>0.43686019999999992</v>
          </cell>
          <cell r="F17">
            <v>2.5000000000000001E-2</v>
          </cell>
          <cell r="G17">
            <v>0.17</v>
          </cell>
          <cell r="J17">
            <v>0.02</v>
          </cell>
          <cell r="K17">
            <v>0.02</v>
          </cell>
          <cell r="M17">
            <v>0.02</v>
          </cell>
          <cell r="N17">
            <v>0.69186020000000004</v>
          </cell>
          <cell r="O17">
            <v>30</v>
          </cell>
          <cell r="P17">
            <v>20.755806</v>
          </cell>
          <cell r="Q17">
            <v>0.05</v>
          </cell>
          <cell r="R17">
            <v>21.848216842105263</v>
          </cell>
          <cell r="S17">
            <v>0.72827389473684212</v>
          </cell>
        </row>
        <row r="18">
          <cell r="B18">
            <v>10028</v>
          </cell>
          <cell r="D18">
            <v>0.4</v>
          </cell>
          <cell r="E18">
            <v>0.38655393333333332</v>
          </cell>
          <cell r="F18">
            <v>2.5000000000000001E-2</v>
          </cell>
          <cell r="G18">
            <v>0.17</v>
          </cell>
          <cell r="J18">
            <v>0.02</v>
          </cell>
          <cell r="K18">
            <v>0.02</v>
          </cell>
          <cell r="M18">
            <v>0.02</v>
          </cell>
          <cell r="N18">
            <v>0.64155393333333344</v>
          </cell>
          <cell r="O18">
            <v>30</v>
          </cell>
          <cell r="P18">
            <v>19.246618000000002</v>
          </cell>
          <cell r="Q18">
            <v>0.05</v>
          </cell>
          <cell r="R18">
            <v>20.259597894736846</v>
          </cell>
          <cell r="S18">
            <v>0.67531992982456157</v>
          </cell>
        </row>
        <row r="19">
          <cell r="B19">
            <v>10029</v>
          </cell>
          <cell r="D19">
            <v>0.4</v>
          </cell>
          <cell r="E19">
            <v>0.41370353333333332</v>
          </cell>
          <cell r="F19">
            <v>2.5000000000000001E-2</v>
          </cell>
          <cell r="G19">
            <v>0.17</v>
          </cell>
          <cell r="J19">
            <v>0.02</v>
          </cell>
          <cell r="K19">
            <v>0.02</v>
          </cell>
          <cell r="M19">
            <v>0.02</v>
          </cell>
          <cell r="N19">
            <v>0.66870353333333343</v>
          </cell>
          <cell r="O19">
            <v>30</v>
          </cell>
          <cell r="P19">
            <v>20.061106000000002</v>
          </cell>
          <cell r="Q19">
            <v>0.05</v>
          </cell>
          <cell r="R19">
            <v>21.116953684210529</v>
          </cell>
          <cell r="S19">
            <v>0.70389845614035096</v>
          </cell>
        </row>
        <row r="20">
          <cell r="B20">
            <v>10030</v>
          </cell>
          <cell r="D20">
            <v>0.35</v>
          </cell>
          <cell r="E20">
            <v>0.45109434999999987</v>
          </cell>
          <cell r="F20">
            <v>2.5000000000000001E-2</v>
          </cell>
          <cell r="G20">
            <v>0.17</v>
          </cell>
          <cell r="J20">
            <v>0.02</v>
          </cell>
          <cell r="K20">
            <v>0.02</v>
          </cell>
          <cell r="M20">
            <v>0.02</v>
          </cell>
          <cell r="N20">
            <v>0.70609434999999998</v>
          </cell>
          <cell r="O20">
            <v>30</v>
          </cell>
          <cell r="P20">
            <v>21.182830499999998</v>
          </cell>
          <cell r="Q20">
            <v>0.05</v>
          </cell>
          <cell r="R20">
            <v>22.297716315789472</v>
          </cell>
          <cell r="S20">
            <v>0.74325721052631577</v>
          </cell>
        </row>
        <row r="21">
          <cell r="B21">
            <v>10031</v>
          </cell>
          <cell r="D21">
            <v>0.35</v>
          </cell>
          <cell r="E21">
            <v>0.57181041666666654</v>
          </cell>
          <cell r="F21">
            <v>0.05</v>
          </cell>
          <cell r="G21">
            <v>0.55000000000000004</v>
          </cell>
          <cell r="J21">
            <v>0.02</v>
          </cell>
          <cell r="K21">
            <v>0.02</v>
          </cell>
          <cell r="M21">
            <v>0.02</v>
          </cell>
          <cell r="N21">
            <v>1.2318104166666668</v>
          </cell>
          <cell r="O21">
            <v>12</v>
          </cell>
          <cell r="P21">
            <v>14.781725000000002</v>
          </cell>
          <cell r="Q21">
            <v>0.05</v>
          </cell>
          <cell r="R21">
            <v>15.559710526315792</v>
          </cell>
          <cell r="S21">
            <v>1.2966425438596494</v>
          </cell>
        </row>
        <row r="22">
          <cell r="B22">
            <v>10032</v>
          </cell>
          <cell r="D22">
            <v>0.35</v>
          </cell>
          <cell r="E22">
            <v>0.54151041666666655</v>
          </cell>
          <cell r="F22">
            <v>0.05</v>
          </cell>
          <cell r="G22">
            <v>0.55000000000000004</v>
          </cell>
          <cell r="J22">
            <v>0.02</v>
          </cell>
          <cell r="K22">
            <v>0.02</v>
          </cell>
          <cell r="M22">
            <v>0.02</v>
          </cell>
          <cell r="N22">
            <v>1.2015104166666668</v>
          </cell>
          <cell r="O22">
            <v>24</v>
          </cell>
          <cell r="P22">
            <v>28.836250000000003</v>
          </cell>
          <cell r="Q22">
            <v>0.05</v>
          </cell>
          <cell r="R22">
            <v>30.353947368421057</v>
          </cell>
          <cell r="S22">
            <v>1.264747807017544</v>
          </cell>
        </row>
        <row r="23">
          <cell r="A23" t="str">
            <v>Co-Pack</v>
          </cell>
          <cell r="B23">
            <v>10033</v>
          </cell>
          <cell r="D23">
            <v>0.35</v>
          </cell>
          <cell r="E23">
            <v>0.50339999999999996</v>
          </cell>
          <cell r="F23">
            <v>5.0000000000000001E-3</v>
          </cell>
          <cell r="G23">
            <v>0.17</v>
          </cell>
          <cell r="J23">
            <v>0.02</v>
          </cell>
          <cell r="K23">
            <v>0.02</v>
          </cell>
          <cell r="M23">
            <v>0.02</v>
          </cell>
          <cell r="N23">
            <v>0.73840000000000006</v>
          </cell>
          <cell r="O23">
            <v>30</v>
          </cell>
          <cell r="P23">
            <v>22.152000000000001</v>
          </cell>
          <cell r="Q23">
            <v>0.05</v>
          </cell>
          <cell r="R23">
            <v>23.317894736842106</v>
          </cell>
          <cell r="S23">
            <v>0.77726315789473688</v>
          </cell>
        </row>
        <row r="24">
          <cell r="B24">
            <v>10040</v>
          </cell>
          <cell r="D24">
            <v>0.6</v>
          </cell>
          <cell r="E24">
            <v>0.69225333333333339</v>
          </cell>
          <cell r="F24">
            <v>2.5000000000000001E-2</v>
          </cell>
          <cell r="G24">
            <v>0.17</v>
          </cell>
          <cell r="J24">
            <v>0.02</v>
          </cell>
          <cell r="K24">
            <v>0.13500000000000001</v>
          </cell>
          <cell r="N24">
            <v>1.0422533333333335</v>
          </cell>
          <cell r="O24">
            <v>30</v>
          </cell>
          <cell r="P24">
            <v>31.267600000000005</v>
          </cell>
          <cell r="Q24">
            <v>0.05</v>
          </cell>
          <cell r="R24">
            <v>32.913263157894747</v>
          </cell>
          <cell r="S24">
            <v>1.0971087719298249</v>
          </cell>
        </row>
        <row r="25">
          <cell r="B25">
            <v>10080</v>
          </cell>
          <cell r="D25">
            <v>0.4</v>
          </cell>
          <cell r="E25">
            <v>0.49326540000000008</v>
          </cell>
          <cell r="F25">
            <v>2.5000000000000001E-2</v>
          </cell>
          <cell r="G25">
            <v>0.17</v>
          </cell>
          <cell r="J25">
            <v>0.02</v>
          </cell>
          <cell r="K25">
            <v>0.02</v>
          </cell>
          <cell r="M25">
            <v>0.02</v>
          </cell>
          <cell r="N25">
            <v>0.74826540000000019</v>
          </cell>
          <cell r="O25">
            <v>30</v>
          </cell>
          <cell r="P25">
            <v>22.447962000000004</v>
          </cell>
          <cell r="Q25">
            <v>0.05</v>
          </cell>
          <cell r="R25">
            <v>23.629433684210532</v>
          </cell>
          <cell r="S25">
            <v>0.78764778947368441</v>
          </cell>
        </row>
        <row r="26">
          <cell r="B26">
            <v>10085</v>
          </cell>
          <cell r="D26">
            <v>0.4</v>
          </cell>
          <cell r="E26">
            <v>0.51327206666666669</v>
          </cell>
          <cell r="F26">
            <v>2.5000000000000001E-2</v>
          </cell>
          <cell r="G26">
            <v>0.17</v>
          </cell>
          <cell r="J26">
            <v>0.02</v>
          </cell>
          <cell r="K26">
            <v>0.02</v>
          </cell>
          <cell r="M26">
            <v>0.02</v>
          </cell>
          <cell r="N26">
            <v>0.76827206666666681</v>
          </cell>
          <cell r="O26">
            <v>30</v>
          </cell>
          <cell r="P26">
            <v>23.048162000000005</v>
          </cell>
          <cell r="Q26">
            <v>0.05</v>
          </cell>
          <cell r="R26">
            <v>24.261223157894744</v>
          </cell>
          <cell r="S26">
            <v>0.80870743859649141</v>
          </cell>
        </row>
        <row r="27">
          <cell r="B27">
            <v>10150</v>
          </cell>
          <cell r="D27">
            <v>0.6</v>
          </cell>
          <cell r="E27">
            <v>0.71678666666666657</v>
          </cell>
          <cell r="F27">
            <v>2.5000000000000001E-2</v>
          </cell>
          <cell r="G27">
            <v>0.17</v>
          </cell>
          <cell r="J27">
            <v>0.02</v>
          </cell>
          <cell r="K27">
            <v>0.13500000000000001</v>
          </cell>
          <cell r="N27">
            <v>1.0667866666666668</v>
          </cell>
          <cell r="O27">
            <v>30</v>
          </cell>
          <cell r="P27">
            <v>32.003600000000006</v>
          </cell>
          <cell r="Q27">
            <v>0.05</v>
          </cell>
          <cell r="R27">
            <v>33.688000000000009</v>
          </cell>
          <cell r="S27">
            <v>1.1229333333333336</v>
          </cell>
        </row>
        <row r="28">
          <cell r="B28">
            <v>10160</v>
          </cell>
          <cell r="C28">
            <v>0.4</v>
          </cell>
          <cell r="D28">
            <v>0.35</v>
          </cell>
          <cell r="E28">
            <v>0.3980209666666667</v>
          </cell>
          <cell r="F28">
            <v>2.5000000000000001E-2</v>
          </cell>
          <cell r="G28">
            <v>0.1</v>
          </cell>
          <cell r="J28">
            <v>0.02</v>
          </cell>
          <cell r="K28">
            <v>0.02</v>
          </cell>
          <cell r="M28">
            <v>0.02</v>
          </cell>
          <cell r="N28">
            <v>0.58302096666666681</v>
          </cell>
          <cell r="O28">
            <v>30</v>
          </cell>
          <cell r="P28">
            <v>17.490629000000006</v>
          </cell>
          <cell r="Q28">
            <v>0.05</v>
          </cell>
          <cell r="R28">
            <v>18.411188421052639</v>
          </cell>
          <cell r="S28">
            <v>0.61370628070175459</v>
          </cell>
        </row>
        <row r="29">
          <cell r="B29">
            <v>10161</v>
          </cell>
          <cell r="C29">
            <v>0.4</v>
          </cell>
          <cell r="D29">
            <v>0.35</v>
          </cell>
          <cell r="E29">
            <v>0.40549816666666672</v>
          </cell>
          <cell r="F29">
            <v>2.5000000000000001E-2</v>
          </cell>
          <cell r="G29">
            <v>0.17</v>
          </cell>
          <cell r="J29">
            <v>0.02</v>
          </cell>
          <cell r="K29">
            <v>0.02</v>
          </cell>
          <cell r="M29">
            <v>0.02</v>
          </cell>
          <cell r="N29">
            <v>0.66049816666666683</v>
          </cell>
          <cell r="O29">
            <v>30</v>
          </cell>
          <cell r="P29">
            <v>19.814945000000005</v>
          </cell>
          <cell r="Q29">
            <v>0.05</v>
          </cell>
          <cell r="R29">
            <v>20.857836842105268</v>
          </cell>
          <cell r="S29">
            <v>0.69526122807017565</v>
          </cell>
        </row>
        <row r="30">
          <cell r="B30">
            <v>10164</v>
          </cell>
          <cell r="D30">
            <v>0.4</v>
          </cell>
          <cell r="E30">
            <v>0.41129643333333338</v>
          </cell>
          <cell r="F30">
            <v>2.5000000000000001E-2</v>
          </cell>
          <cell r="G30">
            <v>0.17</v>
          </cell>
          <cell r="J30">
            <v>0.02</v>
          </cell>
          <cell r="K30">
            <v>0.02</v>
          </cell>
          <cell r="M30">
            <v>0.02</v>
          </cell>
          <cell r="N30">
            <v>0.66629643333333344</v>
          </cell>
          <cell r="O30">
            <v>30</v>
          </cell>
          <cell r="P30">
            <v>19.988893000000004</v>
          </cell>
          <cell r="Q30">
            <v>0.05</v>
          </cell>
          <cell r="R30">
            <v>21.040940000000006</v>
          </cell>
          <cell r="S30">
            <v>0.70136466666666686</v>
          </cell>
        </row>
        <row r="31">
          <cell r="B31">
            <v>10165</v>
          </cell>
          <cell r="D31">
            <v>0.4</v>
          </cell>
          <cell r="E31">
            <v>0.43126196666666672</v>
          </cell>
          <cell r="F31">
            <v>2.5000000000000001E-2</v>
          </cell>
          <cell r="G31">
            <v>0.17</v>
          </cell>
          <cell r="J31">
            <v>0.02</v>
          </cell>
          <cell r="K31">
            <v>0.02</v>
          </cell>
          <cell r="M31">
            <v>0.02</v>
          </cell>
          <cell r="N31">
            <v>0.68626196666666683</v>
          </cell>
          <cell r="O31">
            <v>30</v>
          </cell>
          <cell r="P31">
            <v>20.587859000000005</v>
          </cell>
          <cell r="Q31">
            <v>0.05</v>
          </cell>
          <cell r="R31">
            <v>21.671430526315795</v>
          </cell>
          <cell r="S31">
            <v>0.72238101754385986</v>
          </cell>
        </row>
        <row r="32">
          <cell r="B32">
            <v>10220</v>
          </cell>
          <cell r="C32">
            <v>0.4</v>
          </cell>
          <cell r="D32">
            <v>0.35</v>
          </cell>
          <cell r="E32">
            <v>0.44468923333333332</v>
          </cell>
          <cell r="F32">
            <v>2.5000000000000001E-2</v>
          </cell>
          <cell r="G32">
            <v>0.17</v>
          </cell>
          <cell r="J32">
            <v>0.02</v>
          </cell>
          <cell r="K32">
            <v>0.02</v>
          </cell>
          <cell r="M32">
            <v>0.02</v>
          </cell>
          <cell r="N32">
            <v>0.69968923333333344</v>
          </cell>
          <cell r="O32">
            <v>30</v>
          </cell>
          <cell r="P32">
            <v>20.990677000000002</v>
          </cell>
          <cell r="Q32">
            <v>0.05</v>
          </cell>
          <cell r="R32">
            <v>22.095449473684212</v>
          </cell>
          <cell r="S32">
            <v>0.73651498245614044</v>
          </cell>
        </row>
        <row r="33">
          <cell r="B33">
            <v>10713</v>
          </cell>
          <cell r="D33">
            <v>0.4</v>
          </cell>
          <cell r="E33">
            <v>0.498190725</v>
          </cell>
          <cell r="F33">
            <v>0.02</v>
          </cell>
          <cell r="G33">
            <v>0.19</v>
          </cell>
          <cell r="J33">
            <v>0.02</v>
          </cell>
          <cell r="K33">
            <v>0.02</v>
          </cell>
          <cell r="M33">
            <v>0.02</v>
          </cell>
          <cell r="N33">
            <v>0.76819072499999996</v>
          </cell>
          <cell r="O33">
            <v>40</v>
          </cell>
          <cell r="P33">
            <v>30.727629</v>
          </cell>
          <cell r="Q33">
            <v>0.05</v>
          </cell>
          <cell r="R33">
            <v>32.344872631578951</v>
          </cell>
          <cell r="S33">
            <v>0.80862181578947379</v>
          </cell>
        </row>
        <row r="34">
          <cell r="B34">
            <v>10740</v>
          </cell>
          <cell r="C34">
            <v>0.35</v>
          </cell>
          <cell r="D34">
            <v>0.4</v>
          </cell>
          <cell r="E34">
            <v>0.48005112500000008</v>
          </cell>
          <cell r="F34">
            <v>0.02</v>
          </cell>
          <cell r="G34">
            <v>0.19</v>
          </cell>
          <cell r="J34">
            <v>0.02</v>
          </cell>
          <cell r="K34">
            <v>0.02</v>
          </cell>
          <cell r="M34">
            <v>0.02</v>
          </cell>
          <cell r="N34">
            <v>0.75005112500000015</v>
          </cell>
          <cell r="O34">
            <v>24</v>
          </cell>
          <cell r="P34">
            <v>18.001227000000004</v>
          </cell>
          <cell r="Q34">
            <v>0.05</v>
          </cell>
          <cell r="R34">
            <v>18.948660000000004</v>
          </cell>
          <cell r="S34">
            <v>0.78952750000000016</v>
          </cell>
        </row>
        <row r="35">
          <cell r="B35">
            <v>10744</v>
          </cell>
          <cell r="C35">
            <v>0.35</v>
          </cell>
          <cell r="D35">
            <v>0.4</v>
          </cell>
          <cell r="E35">
            <v>0.46005594999999999</v>
          </cell>
          <cell r="F35">
            <v>0.02</v>
          </cell>
          <cell r="G35">
            <v>0.19</v>
          </cell>
          <cell r="J35">
            <v>0.02</v>
          </cell>
          <cell r="K35">
            <v>0.02</v>
          </cell>
          <cell r="M35">
            <v>0.02</v>
          </cell>
          <cell r="N35">
            <v>0.73005595000000012</v>
          </cell>
          <cell r="O35">
            <v>40</v>
          </cell>
          <cell r="P35">
            <v>29.202238000000005</v>
          </cell>
          <cell r="Q35">
            <v>0.05</v>
          </cell>
          <cell r="R35">
            <v>30.739197894736847</v>
          </cell>
          <cell r="S35">
            <v>0.76847994736842118</v>
          </cell>
        </row>
        <row r="36">
          <cell r="B36">
            <v>10760</v>
          </cell>
          <cell r="C36">
            <v>0.35</v>
          </cell>
          <cell r="D36">
            <v>0.4</v>
          </cell>
          <cell r="E36">
            <v>0.4411257291666667</v>
          </cell>
          <cell r="F36">
            <v>0.02</v>
          </cell>
          <cell r="G36">
            <v>0.19</v>
          </cell>
          <cell r="J36">
            <v>0.02</v>
          </cell>
          <cell r="K36">
            <v>0.02</v>
          </cell>
          <cell r="M36">
            <v>0.02</v>
          </cell>
          <cell r="N36">
            <v>0.71112572916666683</v>
          </cell>
          <cell r="O36">
            <v>24</v>
          </cell>
          <cell r="P36">
            <v>17.067017500000006</v>
          </cell>
          <cell r="Q36">
            <v>0.05</v>
          </cell>
          <cell r="R36">
            <v>17.965281578947376</v>
          </cell>
          <cell r="S36">
            <v>0.74855339912280738</v>
          </cell>
        </row>
        <row r="37">
          <cell r="B37">
            <v>10763</v>
          </cell>
          <cell r="C37">
            <v>0.35</v>
          </cell>
          <cell r="D37">
            <v>0.4</v>
          </cell>
          <cell r="E37">
            <v>0.42112147499999997</v>
          </cell>
          <cell r="F37">
            <v>0.02</v>
          </cell>
          <cell r="G37">
            <v>0.19</v>
          </cell>
          <cell r="J37">
            <v>0.02</v>
          </cell>
          <cell r="K37">
            <v>0.02</v>
          </cell>
          <cell r="M37">
            <v>0.02</v>
          </cell>
          <cell r="N37">
            <v>0.6911214750000001</v>
          </cell>
          <cell r="O37">
            <v>40</v>
          </cell>
          <cell r="P37">
            <v>27.644859000000004</v>
          </cell>
          <cell r="Q37">
            <v>0.05</v>
          </cell>
          <cell r="R37">
            <v>29.099851578947373</v>
          </cell>
          <cell r="S37">
            <v>0.72749628947368428</v>
          </cell>
        </row>
        <row r="38">
          <cell r="B38">
            <v>10780</v>
          </cell>
          <cell r="D38">
            <v>0.4</v>
          </cell>
          <cell r="E38">
            <v>0.51906862499999995</v>
          </cell>
          <cell r="F38">
            <v>0.02</v>
          </cell>
          <cell r="G38">
            <v>0.3145</v>
          </cell>
          <cell r="J38">
            <v>0.02</v>
          </cell>
          <cell r="K38">
            <v>0.02</v>
          </cell>
          <cell r="M38">
            <v>0.02</v>
          </cell>
          <cell r="N38">
            <v>0.91356862500000002</v>
          </cell>
          <cell r="O38">
            <v>24</v>
          </cell>
          <cell r="P38">
            <v>21.925647000000001</v>
          </cell>
          <cell r="Q38">
            <v>0.05</v>
          </cell>
          <cell r="R38">
            <v>23.079628421052636</v>
          </cell>
          <cell r="S38">
            <v>0.96165118421052653</v>
          </cell>
        </row>
        <row r="39">
          <cell r="B39">
            <v>10784</v>
          </cell>
          <cell r="D39">
            <v>0.4</v>
          </cell>
          <cell r="E39">
            <v>0.49891087500000009</v>
          </cell>
          <cell r="F39">
            <v>0.02</v>
          </cell>
          <cell r="G39">
            <v>0.32619999999999999</v>
          </cell>
          <cell r="J39">
            <v>0.02</v>
          </cell>
          <cell r="K39">
            <v>0.02</v>
          </cell>
          <cell r="M39">
            <v>0.02</v>
          </cell>
          <cell r="N39">
            <v>0.90511087500000009</v>
          </cell>
          <cell r="O39">
            <v>40</v>
          </cell>
          <cell r="P39">
            <v>36.204435000000004</v>
          </cell>
          <cell r="Q39">
            <v>0.05</v>
          </cell>
          <cell r="R39">
            <v>38.109931578947375</v>
          </cell>
          <cell r="S39">
            <v>0.9527482894736844</v>
          </cell>
        </row>
        <row r="40">
          <cell r="B40">
            <v>10880</v>
          </cell>
          <cell r="D40">
            <v>0.4</v>
          </cell>
          <cell r="E40">
            <v>0.52486862499999998</v>
          </cell>
          <cell r="F40">
            <v>0.02</v>
          </cell>
          <cell r="G40">
            <v>0.19</v>
          </cell>
          <cell r="J40">
            <v>0.02</v>
          </cell>
          <cell r="K40">
            <v>0.02</v>
          </cell>
          <cell r="M40">
            <v>0.02</v>
          </cell>
          <cell r="N40">
            <v>0.79486862500000011</v>
          </cell>
          <cell r="O40">
            <v>24</v>
          </cell>
          <cell r="P40">
            <v>19.076847000000001</v>
          </cell>
          <cell r="Q40">
            <v>0.05</v>
          </cell>
          <cell r="R40">
            <v>20.080891578947369</v>
          </cell>
          <cell r="S40">
            <v>0.83670381578947373</v>
          </cell>
        </row>
        <row r="41">
          <cell r="B41">
            <v>10884</v>
          </cell>
          <cell r="D41">
            <v>0.4</v>
          </cell>
          <cell r="E41">
            <v>0.50470987500000009</v>
          </cell>
          <cell r="F41">
            <v>0.02</v>
          </cell>
          <cell r="G41">
            <v>0.19</v>
          </cell>
          <cell r="J41">
            <v>0.02</v>
          </cell>
          <cell r="K41">
            <v>0.02</v>
          </cell>
          <cell r="M41">
            <v>0.02</v>
          </cell>
          <cell r="N41">
            <v>0.7747098750000001</v>
          </cell>
          <cell r="O41">
            <v>40</v>
          </cell>
          <cell r="P41">
            <v>30.988395000000004</v>
          </cell>
          <cell r="Q41">
            <v>0.05</v>
          </cell>
          <cell r="R41">
            <v>32.619363157894746</v>
          </cell>
          <cell r="S41">
            <v>0.81548407894736863</v>
          </cell>
        </row>
        <row r="42">
          <cell r="B42">
            <v>30001</v>
          </cell>
          <cell r="D42">
            <v>0.4</v>
          </cell>
          <cell r="E42">
            <v>0.60691962765957441</v>
          </cell>
          <cell r="F42">
            <v>7.0000000000000007E-2</v>
          </cell>
          <cell r="G42">
            <v>1.2025999999999999</v>
          </cell>
          <cell r="J42">
            <v>0.02</v>
          </cell>
          <cell r="K42">
            <v>0.02</v>
          </cell>
          <cell r="M42">
            <v>0.02</v>
          </cell>
          <cell r="N42">
            <v>1.9395196276595743</v>
          </cell>
          <cell r="O42">
            <v>18.8</v>
          </cell>
          <cell r="P42">
            <v>36.462969000000001</v>
          </cell>
          <cell r="Q42">
            <v>0.05</v>
          </cell>
          <cell r="R42">
            <v>38.38207263157895</v>
          </cell>
          <cell r="S42">
            <v>2.0415996080627101</v>
          </cell>
        </row>
        <row r="43">
          <cell r="B43">
            <v>30002</v>
          </cell>
          <cell r="D43">
            <v>0.4</v>
          </cell>
          <cell r="E43">
            <v>0.59819106145251399</v>
          </cell>
          <cell r="F43">
            <v>7.0000000000000007E-2</v>
          </cell>
          <cell r="G43">
            <v>0.45</v>
          </cell>
          <cell r="J43">
            <v>0.02</v>
          </cell>
          <cell r="K43">
            <v>0.02</v>
          </cell>
          <cell r="M43">
            <v>0.02</v>
          </cell>
          <cell r="N43">
            <v>1.178191061452514</v>
          </cell>
          <cell r="O43">
            <v>17.899999999999999</v>
          </cell>
          <cell r="P43">
            <v>21.089619999999996</v>
          </cell>
          <cell r="Q43">
            <v>0.05</v>
          </cell>
          <cell r="R43">
            <v>22.199599999999997</v>
          </cell>
          <cell r="S43">
            <v>1.2402011173184357</v>
          </cell>
        </row>
        <row r="44">
          <cell r="B44">
            <v>30003</v>
          </cell>
          <cell r="D44">
            <v>0.4</v>
          </cell>
          <cell r="E44">
            <v>0.81312276595744681</v>
          </cell>
          <cell r="F44">
            <v>7.0000000000000007E-2</v>
          </cell>
          <cell r="G44">
            <v>0.45</v>
          </cell>
          <cell r="J44">
            <v>0.02</v>
          </cell>
          <cell r="K44">
            <v>0.02</v>
          </cell>
          <cell r="M44">
            <v>0.02</v>
          </cell>
          <cell r="N44">
            <v>1.3931227659574468</v>
          </cell>
          <cell r="O44">
            <v>18.8</v>
          </cell>
          <cell r="P44">
            <v>26.190708000000001</v>
          </cell>
          <cell r="Q44">
            <v>0.05</v>
          </cell>
          <cell r="R44">
            <v>27.569166315789477</v>
          </cell>
          <cell r="S44">
            <v>1.4664450167973127</v>
          </cell>
        </row>
        <row r="45">
          <cell r="B45">
            <v>30007</v>
          </cell>
          <cell r="D45">
            <v>0.4</v>
          </cell>
          <cell r="E45">
            <v>0.64001324074074073</v>
          </cell>
          <cell r="F45">
            <v>7.0000000000000007E-2</v>
          </cell>
          <cell r="G45">
            <v>0.45</v>
          </cell>
          <cell r="J45">
            <v>0.02</v>
          </cell>
          <cell r="K45">
            <v>0.02</v>
          </cell>
          <cell r="M45">
            <v>0.02</v>
          </cell>
          <cell r="N45">
            <v>1.2200132407407407</v>
          </cell>
          <cell r="O45">
            <v>10.8</v>
          </cell>
          <cell r="P45">
            <v>13.176143</v>
          </cell>
          <cell r="Q45">
            <v>0.05</v>
          </cell>
          <cell r="R45">
            <v>13.869624210526316</v>
          </cell>
          <cell r="S45">
            <v>1.2842244639376219</v>
          </cell>
        </row>
        <row r="46">
          <cell r="A46" t="str">
            <v>updated 8/18/04</v>
          </cell>
          <cell r="B46">
            <v>30013</v>
          </cell>
          <cell r="D46">
            <v>0.4</v>
          </cell>
          <cell r="E46">
            <v>0.75362208695652166</v>
          </cell>
          <cell r="F46">
            <v>7.0000000000000007E-2</v>
          </cell>
          <cell r="G46">
            <v>0.45</v>
          </cell>
          <cell r="J46">
            <v>0.02</v>
          </cell>
          <cell r="K46">
            <v>0.02</v>
          </cell>
          <cell r="M46">
            <v>0.02</v>
          </cell>
          <cell r="N46">
            <v>1.3336220869565216</v>
          </cell>
          <cell r="O46">
            <v>23</v>
          </cell>
          <cell r="P46">
            <v>30.673307999999999</v>
          </cell>
          <cell r="Q46">
            <v>0.05</v>
          </cell>
          <cell r="R46">
            <v>32.287692631578949</v>
          </cell>
          <cell r="S46">
            <v>1.4038127231121282</v>
          </cell>
        </row>
        <row r="47">
          <cell r="B47">
            <v>30065</v>
          </cell>
          <cell r="D47">
            <v>0.4</v>
          </cell>
          <cell r="E47">
            <v>1.0904723529411766</v>
          </cell>
          <cell r="F47">
            <v>7.0000000000000007E-2</v>
          </cell>
          <cell r="G47">
            <v>0.45</v>
          </cell>
          <cell r="J47">
            <v>0.02</v>
          </cell>
          <cell r="K47">
            <v>0.02</v>
          </cell>
          <cell r="M47">
            <v>0.02</v>
          </cell>
          <cell r="N47">
            <v>1.6704723529411767</v>
          </cell>
          <cell r="O47">
            <v>10.199999999999999</v>
          </cell>
          <cell r="P47">
            <v>17.038818000000003</v>
          </cell>
          <cell r="Q47">
            <v>0.05</v>
          </cell>
          <cell r="R47">
            <v>17.935597894736844</v>
          </cell>
          <cell r="S47">
            <v>1.7583919504643966</v>
          </cell>
        </row>
        <row r="48">
          <cell r="B48">
            <v>30102</v>
          </cell>
          <cell r="D48">
            <v>0.4</v>
          </cell>
          <cell r="E48">
            <v>0.71041244444444451</v>
          </cell>
          <cell r="F48">
            <v>7.0000000000000007E-2</v>
          </cell>
          <cell r="G48">
            <v>0.45</v>
          </cell>
          <cell r="J48">
            <v>0.02</v>
          </cell>
          <cell r="K48">
            <v>0.02</v>
          </cell>
          <cell r="M48">
            <v>0.02</v>
          </cell>
          <cell r="N48">
            <v>1.2904124444444445</v>
          </cell>
          <cell r="O48">
            <v>18</v>
          </cell>
          <cell r="P48">
            <v>23.227423999999999</v>
          </cell>
          <cell r="Q48">
            <v>0.05</v>
          </cell>
          <cell r="R48">
            <v>24.449919999999999</v>
          </cell>
          <cell r="S48">
            <v>1.3583288888888889</v>
          </cell>
        </row>
        <row r="49">
          <cell r="B49">
            <v>30120</v>
          </cell>
          <cell r="D49">
            <v>0.4</v>
          </cell>
          <cell r="E49">
            <v>0.93100936170212778</v>
          </cell>
          <cell r="F49">
            <v>7.0000000000000007E-2</v>
          </cell>
          <cell r="G49">
            <v>0.45</v>
          </cell>
          <cell r="J49">
            <v>0.02</v>
          </cell>
          <cell r="K49">
            <v>0.02</v>
          </cell>
          <cell r="M49">
            <v>0.02</v>
          </cell>
          <cell r="N49">
            <v>1.5110093617021279</v>
          </cell>
          <cell r="O49">
            <v>9.4</v>
          </cell>
          <cell r="P49">
            <v>14.203488000000002</v>
          </cell>
          <cell r="Q49">
            <v>0.05</v>
          </cell>
          <cell r="R49">
            <v>14.951040000000003</v>
          </cell>
          <cell r="S49">
            <v>1.5905361702127663</v>
          </cell>
        </row>
        <row r="50">
          <cell r="B50">
            <v>30126</v>
          </cell>
          <cell r="D50">
            <v>0.4</v>
          </cell>
          <cell r="E50">
            <v>0.90022212765957454</v>
          </cell>
          <cell r="F50">
            <v>7.0000000000000007E-2</v>
          </cell>
          <cell r="G50">
            <v>0.45</v>
          </cell>
          <cell r="J50">
            <v>0.02</v>
          </cell>
          <cell r="K50">
            <v>0.02</v>
          </cell>
          <cell r="M50">
            <v>0.02</v>
          </cell>
          <cell r="N50">
            <v>1.4802221276595746</v>
          </cell>
          <cell r="O50">
            <v>18.8</v>
          </cell>
          <cell r="P50">
            <v>27.828176000000003</v>
          </cell>
          <cell r="Q50">
            <v>0.05</v>
          </cell>
          <cell r="R50">
            <v>29.292816842105267</v>
          </cell>
          <cell r="S50">
            <v>1.5581285554311313</v>
          </cell>
        </row>
        <row r="51">
          <cell r="A51" t="str">
            <v>boms updated 9/23/04</v>
          </cell>
          <cell r="B51">
            <v>30127</v>
          </cell>
          <cell r="C51">
            <v>0.35</v>
          </cell>
          <cell r="D51">
            <v>0.6</v>
          </cell>
          <cell r="E51">
            <v>0.76652341304347815</v>
          </cell>
          <cell r="F51">
            <v>7.0000000000000007E-2</v>
          </cell>
          <cell r="G51">
            <v>1.2804</v>
          </cell>
          <cell r="J51">
            <v>0.02</v>
          </cell>
          <cell r="K51">
            <v>0.02</v>
          </cell>
          <cell r="M51">
            <v>0.02</v>
          </cell>
          <cell r="N51">
            <v>2.1769234130434785</v>
          </cell>
          <cell r="O51">
            <v>23</v>
          </cell>
          <cell r="P51">
            <v>50.069238500000004</v>
          </cell>
          <cell r="Q51">
            <v>0.05</v>
          </cell>
          <cell r="R51">
            <v>52.704461578947374</v>
          </cell>
          <cell r="S51">
            <v>2.2914983295194511</v>
          </cell>
        </row>
        <row r="52">
          <cell r="B52">
            <v>30128</v>
          </cell>
          <cell r="C52">
            <v>0.35</v>
          </cell>
          <cell r="D52">
            <v>0.6</v>
          </cell>
          <cell r="E52">
            <v>0.69513704787234054</v>
          </cell>
          <cell r="F52">
            <v>7.0000000000000007E-2</v>
          </cell>
          <cell r="G52">
            <v>0.45</v>
          </cell>
          <cell r="J52">
            <v>0.02</v>
          </cell>
          <cell r="K52">
            <v>0.02</v>
          </cell>
          <cell r="M52">
            <v>0.02</v>
          </cell>
          <cell r="N52">
            <v>1.2751370478723405</v>
          </cell>
          <cell r="O52">
            <v>18.8</v>
          </cell>
          <cell r="P52">
            <v>23.972576500000002</v>
          </cell>
          <cell r="Q52">
            <v>0.05</v>
          </cell>
          <cell r="R52">
            <v>25.234291052631583</v>
          </cell>
          <cell r="S52">
            <v>1.3422495240761481</v>
          </cell>
        </row>
        <row r="53">
          <cell r="B53">
            <v>30129</v>
          </cell>
          <cell r="C53">
            <v>0.35</v>
          </cell>
          <cell r="D53">
            <v>0.6</v>
          </cell>
          <cell r="E53">
            <v>0.75259847826086956</v>
          </cell>
          <cell r="F53">
            <v>7.0000000000000007E-2</v>
          </cell>
          <cell r="G53">
            <v>1.2024999999999999</v>
          </cell>
          <cell r="J53">
            <v>0.02</v>
          </cell>
          <cell r="K53">
            <v>0.02</v>
          </cell>
          <cell r="M53">
            <v>0.02</v>
          </cell>
          <cell r="N53">
            <v>2.0850984782608695</v>
          </cell>
          <cell r="O53">
            <v>23</v>
          </cell>
          <cell r="P53">
            <v>47.957265</v>
          </cell>
          <cell r="Q53">
            <v>0.05</v>
          </cell>
          <cell r="R53">
            <v>50.481331578947369</v>
          </cell>
          <cell r="S53">
            <v>2.1948405034324945</v>
          </cell>
        </row>
        <row r="54">
          <cell r="B54">
            <v>30137</v>
          </cell>
          <cell r="C54">
            <v>0.6</v>
          </cell>
          <cell r="D54">
            <v>0.35</v>
          </cell>
          <cell r="E54">
            <v>0.83481935779816518</v>
          </cell>
          <cell r="F54">
            <v>7.0000000000000007E-2</v>
          </cell>
          <cell r="G54">
            <v>1.2</v>
          </cell>
          <cell r="J54">
            <v>0.02</v>
          </cell>
          <cell r="K54">
            <v>0.02</v>
          </cell>
          <cell r="M54">
            <v>0.02</v>
          </cell>
          <cell r="N54">
            <v>2.1648193577981654</v>
          </cell>
          <cell r="O54">
            <v>10.9</v>
          </cell>
          <cell r="P54">
            <v>23.596531000000002</v>
          </cell>
          <cell r="Q54">
            <v>0.05</v>
          </cell>
          <cell r="R54">
            <v>24.838453684210531</v>
          </cell>
          <cell r="S54">
            <v>2.2787572187349112</v>
          </cell>
        </row>
        <row r="55">
          <cell r="B55">
            <v>30145</v>
          </cell>
          <cell r="D55">
            <v>0.4</v>
          </cell>
          <cell r="E55">
            <v>0.94106763888888889</v>
          </cell>
          <cell r="F55">
            <v>7.0000000000000007E-2</v>
          </cell>
          <cell r="G55">
            <v>1.1624000000000001</v>
          </cell>
          <cell r="J55">
            <v>0.02</v>
          </cell>
          <cell r="K55">
            <v>0.02</v>
          </cell>
          <cell r="M55">
            <v>0.02</v>
          </cell>
          <cell r="N55">
            <v>2.233467638888889</v>
          </cell>
          <cell r="O55">
            <v>21.6</v>
          </cell>
          <cell r="P55">
            <v>48.242901000000003</v>
          </cell>
          <cell r="Q55">
            <v>0.05</v>
          </cell>
          <cell r="R55">
            <v>50.782001052631585</v>
          </cell>
          <cell r="S55">
            <v>2.3510185672514621</v>
          </cell>
        </row>
        <row r="56">
          <cell r="B56">
            <v>30146</v>
          </cell>
          <cell r="D56">
            <v>0.4</v>
          </cell>
          <cell r="E56">
            <v>0.88144788990825684</v>
          </cell>
          <cell r="F56">
            <v>7.0000000000000007E-2</v>
          </cell>
          <cell r="G56">
            <v>0.45</v>
          </cell>
          <cell r="J56">
            <v>0.02</v>
          </cell>
          <cell r="K56">
            <v>0.02</v>
          </cell>
          <cell r="M56">
            <v>0.02</v>
          </cell>
          <cell r="N56">
            <v>1.4614478899082568</v>
          </cell>
          <cell r="O56">
            <v>10.9</v>
          </cell>
          <cell r="P56">
            <v>15.929781999999999</v>
          </cell>
          <cell r="Q56">
            <v>0.05</v>
          </cell>
          <cell r="R56">
            <v>16.76819157894737</v>
          </cell>
          <cell r="S56">
            <v>1.5383661999034284</v>
          </cell>
        </row>
        <row r="57">
          <cell r="B57">
            <v>30153</v>
          </cell>
          <cell r="D57">
            <v>0.4</v>
          </cell>
          <cell r="E57">
            <v>1.753143969465649</v>
          </cell>
          <cell r="F57">
            <v>7.0000000000000007E-2</v>
          </cell>
          <cell r="G57">
            <v>0.45</v>
          </cell>
          <cell r="J57">
            <v>0.02</v>
          </cell>
          <cell r="K57">
            <v>0.02</v>
          </cell>
          <cell r="M57">
            <v>0.02</v>
          </cell>
          <cell r="N57">
            <v>2.3331439694656493</v>
          </cell>
          <cell r="O57">
            <v>13.1</v>
          </cell>
          <cell r="P57">
            <v>30.564186000000007</v>
          </cell>
          <cell r="Q57">
            <v>0.05</v>
          </cell>
          <cell r="R57">
            <v>32.172827368421061</v>
          </cell>
          <cell r="S57">
            <v>2.4559410204901573</v>
          </cell>
        </row>
        <row r="58">
          <cell r="B58">
            <v>30162</v>
          </cell>
          <cell r="D58">
            <v>0.4</v>
          </cell>
          <cell r="E58">
            <v>1.0467537500000001</v>
          </cell>
          <cell r="F58">
            <v>7.0000000000000007E-2</v>
          </cell>
          <cell r="G58">
            <v>0.6</v>
          </cell>
          <cell r="J58">
            <v>0.02</v>
          </cell>
          <cell r="K58">
            <v>0.02</v>
          </cell>
          <cell r="M58">
            <v>0.02</v>
          </cell>
          <cell r="N58">
            <v>1.7767537500000001</v>
          </cell>
          <cell r="O58">
            <v>16</v>
          </cell>
          <cell r="P58">
            <v>28.428060000000002</v>
          </cell>
          <cell r="Q58">
            <v>0.05</v>
          </cell>
          <cell r="R58">
            <v>29.924273684210529</v>
          </cell>
          <cell r="S58">
            <v>1.8702671052631581</v>
          </cell>
        </row>
        <row r="59">
          <cell r="B59">
            <v>30163</v>
          </cell>
          <cell r="D59">
            <v>0.4</v>
          </cell>
          <cell r="E59">
            <v>1.3051615238095238</v>
          </cell>
          <cell r="F59">
            <v>7.0000000000000007E-2</v>
          </cell>
          <cell r="G59">
            <v>0.6</v>
          </cell>
          <cell r="J59">
            <v>0.02</v>
          </cell>
          <cell r="K59">
            <v>0.02</v>
          </cell>
          <cell r="M59">
            <v>0.02</v>
          </cell>
          <cell r="N59">
            <v>2.0351615238095238</v>
          </cell>
          <cell r="O59">
            <v>10.5</v>
          </cell>
          <cell r="P59">
            <v>21.369195999999999</v>
          </cell>
          <cell r="Q59">
            <v>0.05</v>
          </cell>
          <cell r="R59">
            <v>22.493890526315788</v>
          </cell>
          <cell r="S59">
            <v>2.1422752882205511</v>
          </cell>
        </row>
        <row r="60">
          <cell r="B60">
            <v>30165</v>
          </cell>
          <cell r="D60">
            <v>0.35</v>
          </cell>
          <cell r="E60">
            <v>0.96015844444444431</v>
          </cell>
          <cell r="F60">
            <v>7.0000000000000007E-2</v>
          </cell>
          <cell r="G60">
            <v>0.6</v>
          </cell>
          <cell r="J60">
            <v>0.02</v>
          </cell>
          <cell r="K60">
            <v>0.02</v>
          </cell>
          <cell r="M60">
            <v>0.02</v>
          </cell>
          <cell r="N60">
            <v>1.6901584444444442</v>
          </cell>
          <cell r="O60">
            <v>9</v>
          </cell>
          <cell r="P60">
            <v>15.211425999999998</v>
          </cell>
          <cell r="Q60">
            <v>0.05</v>
          </cell>
          <cell r="R60">
            <v>16.012027368421052</v>
          </cell>
          <cell r="S60">
            <v>1.7791141520467835</v>
          </cell>
        </row>
        <row r="61">
          <cell r="B61">
            <v>30168</v>
          </cell>
          <cell r="D61">
            <v>0.4</v>
          </cell>
          <cell r="E61">
            <v>0.90703288888888878</v>
          </cell>
          <cell r="F61">
            <v>7.0000000000000007E-2</v>
          </cell>
          <cell r="G61">
            <v>0.6</v>
          </cell>
          <cell r="J61">
            <v>0.02</v>
          </cell>
          <cell r="K61">
            <v>0.02</v>
          </cell>
          <cell r="M61">
            <v>0.02</v>
          </cell>
          <cell r="N61">
            <v>1.6370328888888888</v>
          </cell>
          <cell r="O61">
            <v>9</v>
          </cell>
          <cell r="P61">
            <v>14.733295999999999</v>
          </cell>
          <cell r="Q61">
            <v>0.05</v>
          </cell>
          <cell r="R61">
            <v>15.508732631578948</v>
          </cell>
          <cell r="S61">
            <v>1.723192514619883</v>
          </cell>
        </row>
        <row r="62">
          <cell r="B62">
            <v>30169</v>
          </cell>
          <cell r="D62">
            <v>0.4</v>
          </cell>
          <cell r="E62">
            <v>1.203152</v>
          </cell>
          <cell r="F62">
            <v>7.0000000000000007E-2</v>
          </cell>
          <cell r="G62">
            <v>0.6</v>
          </cell>
          <cell r="J62">
            <v>0.02</v>
          </cell>
          <cell r="K62">
            <v>0.02</v>
          </cell>
          <cell r="M62">
            <v>0.02</v>
          </cell>
          <cell r="N62">
            <v>1.9331520000000002</v>
          </cell>
          <cell r="O62">
            <v>10.5</v>
          </cell>
          <cell r="P62">
            <v>20.298096000000001</v>
          </cell>
          <cell r="Q62">
            <v>0.05</v>
          </cell>
          <cell r="R62">
            <v>21.366416842105266</v>
          </cell>
          <cell r="S62">
            <v>2.0348968421052636</v>
          </cell>
        </row>
        <row r="63">
          <cell r="A63" t="str">
            <v>updated bom 4/5/04</v>
          </cell>
          <cell r="B63">
            <v>30185</v>
          </cell>
          <cell r="D63">
            <v>0.4</v>
          </cell>
          <cell r="E63">
            <v>1.297167611111111</v>
          </cell>
          <cell r="F63">
            <v>7.0000000000000007E-2</v>
          </cell>
          <cell r="G63">
            <v>0.6</v>
          </cell>
          <cell r="J63">
            <v>0.02</v>
          </cell>
          <cell r="K63">
            <v>0.02</v>
          </cell>
          <cell r="M63">
            <v>0.02</v>
          </cell>
          <cell r="N63">
            <v>2.027167611111111</v>
          </cell>
          <cell r="O63">
            <v>9</v>
          </cell>
          <cell r="P63">
            <v>18.244508499999998</v>
          </cell>
          <cell r="Q63">
            <v>0.05</v>
          </cell>
          <cell r="R63">
            <v>19.204745789473684</v>
          </cell>
          <cell r="S63">
            <v>2.1338606432748537</v>
          </cell>
        </row>
        <row r="64">
          <cell r="B64">
            <v>30188</v>
          </cell>
          <cell r="D64">
            <v>0.4</v>
          </cell>
          <cell r="E64">
            <v>1.2249234285714286</v>
          </cell>
          <cell r="F64">
            <v>7.0000000000000007E-2</v>
          </cell>
          <cell r="G64">
            <v>0.6</v>
          </cell>
          <cell r="J64">
            <v>0.02</v>
          </cell>
          <cell r="K64">
            <v>0.02</v>
          </cell>
          <cell r="M64">
            <v>0.02</v>
          </cell>
          <cell r="N64">
            <v>1.9549234285714285</v>
          </cell>
          <cell r="O64">
            <v>10.5</v>
          </cell>
          <cell r="P64">
            <v>20.526696000000001</v>
          </cell>
          <cell r="Q64">
            <v>0.05</v>
          </cell>
          <cell r="R64">
            <v>21.607048421052635</v>
          </cell>
          <cell r="S64">
            <v>2.0578141353383463</v>
          </cell>
        </row>
        <row r="65">
          <cell r="B65">
            <v>30274</v>
          </cell>
          <cell r="D65">
            <v>0.4</v>
          </cell>
          <cell r="E65">
            <v>1.399937340425532</v>
          </cell>
          <cell r="F65">
            <v>7.0000000000000007E-2</v>
          </cell>
          <cell r="G65">
            <v>0.45</v>
          </cell>
          <cell r="J65">
            <v>0.02</v>
          </cell>
          <cell r="K65">
            <v>0.02</v>
          </cell>
          <cell r="M65">
            <v>0.02</v>
          </cell>
          <cell r="N65">
            <v>1.979937340425532</v>
          </cell>
          <cell r="O65">
            <v>18.8</v>
          </cell>
          <cell r="P65">
            <v>37.222822000000001</v>
          </cell>
          <cell r="Q65">
            <v>0.05</v>
          </cell>
          <cell r="R65">
            <v>39.181917894736841</v>
          </cell>
          <cell r="S65">
            <v>2.084144568868981</v>
          </cell>
        </row>
        <row r="66">
          <cell r="B66">
            <v>30606</v>
          </cell>
          <cell r="D66">
            <v>0.4</v>
          </cell>
          <cell r="E66">
            <v>0.67022633802816911</v>
          </cell>
          <cell r="F66">
            <v>7.0000000000000007E-2</v>
          </cell>
          <cell r="G66">
            <v>0.65</v>
          </cell>
          <cell r="J66">
            <v>0.02</v>
          </cell>
          <cell r="K66">
            <v>0.02</v>
          </cell>
          <cell r="M66">
            <v>0.02</v>
          </cell>
          <cell r="N66">
            <v>1.4502263380281692</v>
          </cell>
          <cell r="O66">
            <v>14.2</v>
          </cell>
          <cell r="P66">
            <v>20.593214000000003</v>
          </cell>
          <cell r="Q66">
            <v>0.05</v>
          </cell>
          <cell r="R66">
            <v>21.677067368421056</v>
          </cell>
          <cell r="S66">
            <v>1.526554040029652</v>
          </cell>
        </row>
        <row r="67">
          <cell r="B67">
            <v>30621</v>
          </cell>
          <cell r="D67">
            <v>0.4</v>
          </cell>
          <cell r="E67">
            <v>1.2614025641025643</v>
          </cell>
          <cell r="F67">
            <v>7.0000000000000007E-2</v>
          </cell>
          <cell r="G67">
            <v>0.45</v>
          </cell>
          <cell r="J67">
            <v>0.02</v>
          </cell>
          <cell r="K67">
            <v>0.02</v>
          </cell>
          <cell r="M67">
            <v>0.02</v>
          </cell>
          <cell r="N67">
            <v>1.8414025641025644</v>
          </cell>
          <cell r="O67">
            <v>7.8</v>
          </cell>
          <cell r="P67">
            <v>14.362940000000002</v>
          </cell>
          <cell r="Q67">
            <v>0.05</v>
          </cell>
          <cell r="R67">
            <v>15.118884210526318</v>
          </cell>
          <cell r="S67">
            <v>1.9383184885290152</v>
          </cell>
        </row>
        <row r="68">
          <cell r="B68">
            <v>30635</v>
          </cell>
          <cell r="D68">
            <v>0.4</v>
          </cell>
          <cell r="E68">
            <v>0.67310303191489373</v>
          </cell>
          <cell r="F68">
            <v>7.0000000000000007E-2</v>
          </cell>
          <cell r="G68">
            <v>0.63</v>
          </cell>
          <cell r="J68">
            <v>0.02</v>
          </cell>
          <cell r="K68">
            <v>0.02</v>
          </cell>
          <cell r="M68">
            <v>0.02</v>
          </cell>
          <cell r="N68">
            <v>1.4331030319148939</v>
          </cell>
          <cell r="O68">
            <v>18.8</v>
          </cell>
          <cell r="P68">
            <v>26.942337000000006</v>
          </cell>
          <cell r="Q68">
            <v>0.05</v>
          </cell>
          <cell r="R68">
            <v>28.360354736842112</v>
          </cell>
          <cell r="S68">
            <v>1.5085295072788356</v>
          </cell>
        </row>
        <row r="69">
          <cell r="B69">
            <v>30636</v>
          </cell>
          <cell r="D69">
            <v>0.4</v>
          </cell>
          <cell r="E69">
            <v>0.68905776595744694</v>
          </cell>
          <cell r="F69">
            <v>7.0000000000000007E-2</v>
          </cell>
          <cell r="G69">
            <v>0.62</v>
          </cell>
          <cell r="J69">
            <v>0.02</v>
          </cell>
          <cell r="K69">
            <v>0.02</v>
          </cell>
          <cell r="M69">
            <v>0.02</v>
          </cell>
          <cell r="N69">
            <v>1.4390577659574468</v>
          </cell>
          <cell r="O69">
            <v>9.4</v>
          </cell>
          <cell r="P69">
            <v>13.527143000000001</v>
          </cell>
          <cell r="Q69">
            <v>0.05</v>
          </cell>
          <cell r="R69">
            <v>14.239097894736844</v>
          </cell>
          <cell r="S69">
            <v>1.51479764837626</v>
          </cell>
        </row>
        <row r="70">
          <cell r="B70">
            <v>30700</v>
          </cell>
        </row>
        <row r="71">
          <cell r="B71">
            <v>30830</v>
          </cell>
          <cell r="D71">
            <v>0.4</v>
          </cell>
          <cell r="E71">
            <v>0.64472069999999992</v>
          </cell>
          <cell r="F71">
            <v>7.0000000000000007E-2</v>
          </cell>
          <cell r="G71">
            <v>0.45</v>
          </cell>
          <cell r="J71">
            <v>0.02</v>
          </cell>
          <cell r="K71">
            <v>0.02</v>
          </cell>
          <cell r="M71">
            <v>0.02</v>
          </cell>
          <cell r="N71">
            <v>1.2247207</v>
          </cell>
          <cell r="O71">
            <v>20</v>
          </cell>
          <cell r="P71">
            <v>24.494413999999999</v>
          </cell>
          <cell r="Q71">
            <v>0.05</v>
          </cell>
          <cell r="R71">
            <v>25.783593684210526</v>
          </cell>
          <cell r="S71">
            <v>1.2891796842105263</v>
          </cell>
        </row>
        <row r="72">
          <cell r="B72">
            <v>30937</v>
          </cell>
          <cell r="D72">
            <v>0.4</v>
          </cell>
          <cell r="E72">
            <v>0.63599906666666672</v>
          </cell>
          <cell r="F72">
            <v>7.0000000000000007E-2</v>
          </cell>
          <cell r="G72">
            <v>0.45</v>
          </cell>
          <cell r="J72">
            <v>0.02</v>
          </cell>
          <cell r="K72">
            <v>0.02</v>
          </cell>
          <cell r="M72">
            <v>0.02</v>
          </cell>
          <cell r="N72">
            <v>1.2159990666666667</v>
          </cell>
          <cell r="O72">
            <v>30</v>
          </cell>
          <cell r="P72">
            <v>36.479972000000004</v>
          </cell>
          <cell r="Q72">
            <v>0.05</v>
          </cell>
          <cell r="R72">
            <v>38.399970526315798</v>
          </cell>
          <cell r="S72">
            <v>1.27999901754386</v>
          </cell>
        </row>
        <row r="73">
          <cell r="B73">
            <v>30938</v>
          </cell>
          <cell r="D73">
            <v>0.4</v>
          </cell>
          <cell r="E73">
            <v>0.63873906666666669</v>
          </cell>
          <cell r="F73">
            <v>7.0000000000000007E-2</v>
          </cell>
          <cell r="G73">
            <v>0.45</v>
          </cell>
          <cell r="J73">
            <v>0.02</v>
          </cell>
          <cell r="K73">
            <v>0.02</v>
          </cell>
          <cell r="M73">
            <v>0.02</v>
          </cell>
          <cell r="N73">
            <v>1.2187390666666666</v>
          </cell>
          <cell r="O73">
            <v>30</v>
          </cell>
          <cell r="P73">
            <v>36.562171999999997</v>
          </cell>
          <cell r="Q73">
            <v>0.05</v>
          </cell>
          <cell r="R73">
            <v>38.486496842105261</v>
          </cell>
          <cell r="S73">
            <v>1.2828832280701754</v>
          </cell>
        </row>
        <row r="74">
          <cell r="A74" t="str">
            <v>added 6/25/04</v>
          </cell>
          <cell r="B74">
            <v>30939</v>
          </cell>
          <cell r="D74">
            <v>0.4</v>
          </cell>
          <cell r="E74">
            <v>0.63379720000000006</v>
          </cell>
          <cell r="F74">
            <v>7.0000000000000007E-2</v>
          </cell>
          <cell r="G74">
            <v>0.45</v>
          </cell>
          <cell r="J74">
            <v>0.02</v>
          </cell>
          <cell r="K74">
            <v>0.02</v>
          </cell>
          <cell r="M74">
            <v>0.02</v>
          </cell>
          <cell r="N74">
            <v>1.2137972000000001</v>
          </cell>
          <cell r="O74">
            <v>30</v>
          </cell>
          <cell r="P74">
            <v>36.413916</v>
          </cell>
          <cell r="Q74">
            <v>0.05</v>
          </cell>
          <cell r="R74">
            <v>38.330437894736846</v>
          </cell>
          <cell r="S74">
            <v>1.2776812631578949</v>
          </cell>
        </row>
        <row r="75">
          <cell r="B75">
            <v>30947</v>
          </cell>
          <cell r="C75">
            <v>0.35</v>
          </cell>
          <cell r="D75">
            <v>0.4</v>
          </cell>
          <cell r="E75">
            <v>0.81038731666666664</v>
          </cell>
          <cell r="F75">
            <v>7.0000000000000007E-2</v>
          </cell>
          <cell r="G75">
            <v>0.45</v>
          </cell>
          <cell r="J75">
            <v>0.02</v>
          </cell>
          <cell r="K75">
            <v>0.02</v>
          </cell>
          <cell r="M75">
            <v>0.02</v>
          </cell>
          <cell r="N75">
            <v>1.3903873166666667</v>
          </cell>
          <cell r="O75">
            <v>30</v>
          </cell>
          <cell r="P75">
            <v>41.711619499999998</v>
          </cell>
          <cell r="Q75">
            <v>0.05</v>
          </cell>
          <cell r="R75">
            <v>43.906967894736844</v>
          </cell>
          <cell r="S75">
            <v>1.4635655964912282</v>
          </cell>
        </row>
        <row r="76">
          <cell r="B76">
            <v>40005</v>
          </cell>
          <cell r="C76">
            <v>0.6</v>
          </cell>
          <cell r="D76">
            <v>0.35</v>
          </cell>
          <cell r="E76">
            <v>0.66725894149999998</v>
          </cell>
          <cell r="F76">
            <v>0.05</v>
          </cell>
          <cell r="G76">
            <v>0.3</v>
          </cell>
          <cell r="J76">
            <v>0.02</v>
          </cell>
          <cell r="K76">
            <v>0.02</v>
          </cell>
          <cell r="M76">
            <v>0.02</v>
          </cell>
          <cell r="N76">
            <v>1.0772589415</v>
          </cell>
          <cell r="O76">
            <v>20</v>
          </cell>
          <cell r="P76">
            <v>21.545178830000001</v>
          </cell>
          <cell r="Q76">
            <v>0.05</v>
          </cell>
          <cell r="R76">
            <v>22.67913561052632</v>
          </cell>
          <cell r="S76">
            <v>1.133956780526316</v>
          </cell>
        </row>
        <row r="77">
          <cell r="A77" t="str">
            <v>bom 4/16/04</v>
          </cell>
          <cell r="B77">
            <v>40060</v>
          </cell>
          <cell r="D77">
            <v>0.4</v>
          </cell>
          <cell r="E77">
            <v>1.4851145299145301</v>
          </cell>
          <cell r="F77">
            <v>7.0000000000000007E-2</v>
          </cell>
          <cell r="G77">
            <v>0.45</v>
          </cell>
          <cell r="J77">
            <v>0.02</v>
          </cell>
          <cell r="K77">
            <v>0.02</v>
          </cell>
          <cell r="M77">
            <v>0.02</v>
          </cell>
          <cell r="N77">
            <v>2.0651145299145304</v>
          </cell>
          <cell r="O77">
            <v>23.4</v>
          </cell>
          <cell r="P77">
            <v>48.32368000000001</v>
          </cell>
          <cell r="Q77">
            <v>0.05</v>
          </cell>
          <cell r="R77">
            <v>50.867031578947383</v>
          </cell>
          <cell r="S77">
            <v>2.173804768331085</v>
          </cell>
        </row>
        <row r="78">
          <cell r="B78">
            <v>40063</v>
          </cell>
          <cell r="D78">
            <v>0.4</v>
          </cell>
          <cell r="E78">
            <v>1.5104649572649576</v>
          </cell>
          <cell r="F78">
            <v>7.0000000000000007E-2</v>
          </cell>
          <cell r="G78">
            <v>0.45</v>
          </cell>
          <cell r="J78">
            <v>0.02</v>
          </cell>
          <cell r="K78">
            <v>0.02</v>
          </cell>
          <cell r="M78">
            <v>0.02</v>
          </cell>
          <cell r="N78">
            <v>2.0904649572649578</v>
          </cell>
          <cell r="O78">
            <v>23.4</v>
          </cell>
          <cell r="P78">
            <v>48.916880000000013</v>
          </cell>
          <cell r="Q78">
            <v>0.05</v>
          </cell>
          <cell r="R78">
            <v>51.491452631578966</v>
          </cell>
          <cell r="S78">
            <v>2.2004894286999561</v>
          </cell>
        </row>
        <row r="79">
          <cell r="B79">
            <v>40064</v>
          </cell>
          <cell r="D79">
            <v>0.4</v>
          </cell>
          <cell r="E79">
            <v>1.0193560655737706</v>
          </cell>
          <cell r="F79">
            <v>7.0000000000000007E-2</v>
          </cell>
          <cell r="G79">
            <v>0.45</v>
          </cell>
          <cell r="J79">
            <v>0.02</v>
          </cell>
          <cell r="K79">
            <v>0.02</v>
          </cell>
          <cell r="M79">
            <v>0.02</v>
          </cell>
          <cell r="N79">
            <v>1.5993560655737706</v>
          </cell>
          <cell r="O79">
            <v>30.5</v>
          </cell>
          <cell r="P79">
            <v>48.780360000000002</v>
          </cell>
          <cell r="Q79">
            <v>0.05</v>
          </cell>
          <cell r="R79">
            <v>51.347747368421054</v>
          </cell>
          <cell r="S79">
            <v>1.6835327006039689</v>
          </cell>
        </row>
        <row r="80">
          <cell r="B80">
            <v>40065</v>
          </cell>
          <cell r="D80">
            <v>0.4</v>
          </cell>
          <cell r="E80">
            <v>1.234710344827586</v>
          </cell>
          <cell r="F80">
            <v>7.0000000000000007E-2</v>
          </cell>
          <cell r="G80">
            <v>0.45</v>
          </cell>
          <cell r="J80">
            <v>0.02</v>
          </cell>
          <cell r="K80">
            <v>0.02</v>
          </cell>
          <cell r="M80">
            <v>0.02</v>
          </cell>
          <cell r="N80">
            <v>1.8147103448275861</v>
          </cell>
          <cell r="O80">
            <v>20.3</v>
          </cell>
          <cell r="P80">
            <v>36.838619999999999</v>
          </cell>
          <cell r="Q80">
            <v>0.05</v>
          </cell>
          <cell r="R80">
            <v>38.777494736842108</v>
          </cell>
          <cell r="S80">
            <v>1.9102214156079855</v>
          </cell>
        </row>
        <row r="81">
          <cell r="B81">
            <v>40121</v>
          </cell>
          <cell r="D81">
            <v>0.4</v>
          </cell>
          <cell r="E81">
            <v>0.97997634408602141</v>
          </cell>
          <cell r="F81">
            <v>7.0000000000000007E-2</v>
          </cell>
          <cell r="G81">
            <v>0.6</v>
          </cell>
          <cell r="J81">
            <v>0.02</v>
          </cell>
          <cell r="K81">
            <v>0.02</v>
          </cell>
          <cell r="M81">
            <v>0.02</v>
          </cell>
          <cell r="N81">
            <v>1.7099763440860216</v>
          </cell>
          <cell r="O81">
            <v>9.3000000000000007</v>
          </cell>
          <cell r="P81">
            <v>15.902780000000002</v>
          </cell>
          <cell r="Q81">
            <v>0.05</v>
          </cell>
          <cell r="R81">
            <v>16.739768421052634</v>
          </cell>
          <cell r="S81">
            <v>1.7999750990379175</v>
          </cell>
        </row>
        <row r="82">
          <cell r="B82">
            <v>40125</v>
          </cell>
          <cell r="D82">
            <v>0.4</v>
          </cell>
          <cell r="E82">
            <v>0.429392</v>
          </cell>
          <cell r="F82">
            <v>2.5000000000000001E-2</v>
          </cell>
          <cell r="G82">
            <v>0.19</v>
          </cell>
          <cell r="J82">
            <v>0.02</v>
          </cell>
          <cell r="K82">
            <v>0.02</v>
          </cell>
          <cell r="M82">
            <v>0.02</v>
          </cell>
          <cell r="N82">
            <v>0.70439200000000013</v>
          </cell>
          <cell r="O82">
            <v>30</v>
          </cell>
          <cell r="P82">
            <v>21.131760000000003</v>
          </cell>
          <cell r="Q82">
            <v>0.05</v>
          </cell>
          <cell r="R82">
            <v>22.243957894736848</v>
          </cell>
          <cell r="S82">
            <v>0.74146526315789496</v>
          </cell>
        </row>
        <row r="83">
          <cell r="B83">
            <v>40176</v>
          </cell>
          <cell r="D83">
            <v>0.4</v>
          </cell>
          <cell r="E83">
            <v>1.399577627118644</v>
          </cell>
          <cell r="F83">
            <v>7.0000000000000007E-2</v>
          </cell>
          <cell r="G83">
            <v>0.6</v>
          </cell>
          <cell r="J83">
            <v>0.02</v>
          </cell>
          <cell r="K83">
            <v>0.02</v>
          </cell>
          <cell r="M83">
            <v>0.02</v>
          </cell>
          <cell r="N83">
            <v>2.129577627118644</v>
          </cell>
          <cell r="O83">
            <v>29.5</v>
          </cell>
          <cell r="P83">
            <v>62.822539999999996</v>
          </cell>
          <cell r="Q83">
            <v>0.05</v>
          </cell>
          <cell r="R83">
            <v>66.128989473684214</v>
          </cell>
          <cell r="S83">
            <v>2.2416606601248885</v>
          </cell>
        </row>
        <row r="84">
          <cell r="A84" t="str">
            <v>disc 8/04</v>
          </cell>
          <cell r="B84">
            <v>40177</v>
          </cell>
          <cell r="D84">
            <v>0.4</v>
          </cell>
          <cell r="E84">
            <v>1.0010752000000001</v>
          </cell>
          <cell r="F84">
            <v>7.0000000000000007E-2</v>
          </cell>
          <cell r="G84">
            <v>0.6</v>
          </cell>
          <cell r="J84">
            <v>0.02</v>
          </cell>
          <cell r="K84">
            <v>0.02</v>
          </cell>
          <cell r="M84">
            <v>0.02</v>
          </cell>
          <cell r="N84">
            <v>1.7310752000000003</v>
          </cell>
          <cell r="O84">
            <v>12.5</v>
          </cell>
          <cell r="P84">
            <v>21.638440000000003</v>
          </cell>
          <cell r="Q84">
            <v>0.05</v>
          </cell>
          <cell r="R84">
            <v>22.777305263157899</v>
          </cell>
          <cell r="S84">
            <v>1.8221844210526319</v>
          </cell>
        </row>
        <row r="85">
          <cell r="A85" t="str">
            <v>bom updated 3/24</v>
          </cell>
          <cell r="B85">
            <v>40276</v>
          </cell>
          <cell r="D85">
            <v>0.4</v>
          </cell>
          <cell r="E85">
            <v>1.4977572413793103</v>
          </cell>
          <cell r="F85">
            <v>7.0000000000000007E-2</v>
          </cell>
          <cell r="G85">
            <v>0.6</v>
          </cell>
          <cell r="J85">
            <v>0.02</v>
          </cell>
          <cell r="K85">
            <v>0.02</v>
          </cell>
          <cell r="M85">
            <v>0.02</v>
          </cell>
          <cell r="N85">
            <v>2.2277572413793103</v>
          </cell>
          <cell r="O85">
            <v>14.5</v>
          </cell>
          <cell r="P85">
            <v>32.302480000000003</v>
          </cell>
          <cell r="Q85">
            <v>0.05</v>
          </cell>
          <cell r="R85">
            <v>34.002610526315792</v>
          </cell>
          <cell r="S85">
            <v>2.3450076225045375</v>
          </cell>
        </row>
        <row r="86">
          <cell r="B86">
            <v>40635</v>
          </cell>
          <cell r="D86">
            <v>0.4</v>
          </cell>
          <cell r="E86">
            <v>0.67199148936170217</v>
          </cell>
          <cell r="F86">
            <v>7.0000000000000007E-2</v>
          </cell>
          <cell r="G86">
            <v>0.45</v>
          </cell>
          <cell r="J86">
            <v>0.02</v>
          </cell>
          <cell r="K86">
            <v>0.02</v>
          </cell>
          <cell r="M86">
            <v>0.02</v>
          </cell>
          <cell r="N86">
            <v>1.2519914893617021</v>
          </cell>
          <cell r="O86">
            <v>18.8</v>
          </cell>
          <cell r="P86">
            <v>23.53744</v>
          </cell>
          <cell r="Q86">
            <v>0.05</v>
          </cell>
          <cell r="R86">
            <v>24.776252631578949</v>
          </cell>
          <cell r="S86">
            <v>1.317885778275476</v>
          </cell>
        </row>
        <row r="87">
          <cell r="B87">
            <v>40700</v>
          </cell>
          <cell r="D87">
            <v>0.4</v>
          </cell>
          <cell r="E87">
            <v>0.64115319148936167</v>
          </cell>
          <cell r="F87">
            <v>7.0000000000000007E-2</v>
          </cell>
          <cell r="G87">
            <v>0.45</v>
          </cell>
          <cell r="J87">
            <v>0.02</v>
          </cell>
          <cell r="K87">
            <v>0.02</v>
          </cell>
          <cell r="M87">
            <v>0.02</v>
          </cell>
          <cell r="N87">
            <v>1.2211531914893616</v>
          </cell>
          <cell r="O87">
            <v>18.8</v>
          </cell>
          <cell r="P87">
            <v>22.95768</v>
          </cell>
          <cell r="Q87">
            <v>0.05</v>
          </cell>
          <cell r="R87">
            <v>24.165978947368423</v>
          </cell>
          <cell r="S87">
            <v>1.285424412094065</v>
          </cell>
        </row>
        <row r="88">
          <cell r="B88">
            <v>40710</v>
          </cell>
          <cell r="D88">
            <v>0.4</v>
          </cell>
          <cell r="E88">
            <v>0.8245893617021276</v>
          </cell>
          <cell r="F88">
            <v>7.0000000000000007E-2</v>
          </cell>
          <cell r="G88">
            <v>0.45</v>
          </cell>
          <cell r="J88">
            <v>0.02</v>
          </cell>
          <cell r="K88">
            <v>0.02</v>
          </cell>
          <cell r="M88">
            <v>0.02</v>
          </cell>
          <cell r="N88">
            <v>1.4045893617021277</v>
          </cell>
          <cell r="O88">
            <v>18.8</v>
          </cell>
          <cell r="P88">
            <v>26.406280000000002</v>
          </cell>
          <cell r="Q88">
            <v>0.05</v>
          </cell>
          <cell r="R88">
            <v>27.79608421052632</v>
          </cell>
          <cell r="S88">
            <v>1.4785151175811873</v>
          </cell>
        </row>
        <row r="89">
          <cell r="B89">
            <v>40827</v>
          </cell>
          <cell r="D89">
            <v>0.4</v>
          </cell>
          <cell r="E89">
            <v>0.68585300000000005</v>
          </cell>
          <cell r="F89">
            <v>7.0000000000000007E-2</v>
          </cell>
          <cell r="G89">
            <v>0.45</v>
          </cell>
          <cell r="J89">
            <v>0.02</v>
          </cell>
          <cell r="K89">
            <v>0.02</v>
          </cell>
          <cell r="M89">
            <v>0.02</v>
          </cell>
          <cell r="N89">
            <v>1.2658530000000001</v>
          </cell>
          <cell r="O89">
            <v>20</v>
          </cell>
          <cell r="P89">
            <v>25.317060000000001</v>
          </cell>
          <cell r="Q89">
            <v>0.05</v>
          </cell>
          <cell r="R89">
            <v>26.649536842105267</v>
          </cell>
          <cell r="S89">
            <v>1.3324768421052633</v>
          </cell>
        </row>
        <row r="90">
          <cell r="B90">
            <v>40828</v>
          </cell>
          <cell r="D90">
            <v>0.4</v>
          </cell>
          <cell r="E90">
            <v>1.170083</v>
          </cell>
          <cell r="F90">
            <v>7.0000000000000007E-2</v>
          </cell>
          <cell r="G90">
            <v>0.5</v>
          </cell>
          <cell r="J90">
            <v>0.02</v>
          </cell>
          <cell r="K90">
            <v>0.02</v>
          </cell>
          <cell r="M90">
            <v>0.02</v>
          </cell>
          <cell r="N90">
            <v>1.8000830000000001</v>
          </cell>
          <cell r="O90">
            <v>20</v>
          </cell>
          <cell r="P90">
            <v>36.001660000000001</v>
          </cell>
          <cell r="Q90">
            <v>0.05</v>
          </cell>
          <cell r="R90">
            <v>37.896484210526317</v>
          </cell>
          <cell r="S90">
            <v>1.8948242105263158</v>
          </cell>
        </row>
        <row r="91">
          <cell r="B91">
            <v>50012</v>
          </cell>
          <cell r="C91">
            <v>0.65</v>
          </cell>
          <cell r="D91">
            <v>0.40452599126487976</v>
          </cell>
          <cell r="E91">
            <v>0.64091403157501925</v>
          </cell>
          <cell r="F91">
            <v>0.05</v>
          </cell>
          <cell r="G91">
            <v>0.28000000000000003</v>
          </cell>
          <cell r="J91">
            <v>0.02</v>
          </cell>
          <cell r="K91">
            <v>0.02</v>
          </cell>
          <cell r="M91">
            <v>0.02</v>
          </cell>
          <cell r="N91">
            <v>1.0309140315750194</v>
          </cell>
          <cell r="O91">
            <v>20</v>
          </cell>
          <cell r="P91">
            <v>20.618280631500387</v>
          </cell>
          <cell r="Q91">
            <v>0.05</v>
          </cell>
          <cell r="R91">
            <v>21.703453296316198</v>
          </cell>
          <cell r="S91">
            <v>1.08517266481581</v>
          </cell>
        </row>
        <row r="92">
          <cell r="B92">
            <v>50020</v>
          </cell>
          <cell r="C92">
            <v>0.65</v>
          </cell>
          <cell r="D92">
            <v>0.40452599126487976</v>
          </cell>
          <cell r="E92">
            <v>0.68060045466532515</v>
          </cell>
          <cell r="F92">
            <v>0.03</v>
          </cell>
          <cell r="G92">
            <v>0.28000000000000003</v>
          </cell>
          <cell r="J92">
            <v>0.02</v>
          </cell>
          <cell r="K92">
            <v>0.02</v>
          </cell>
          <cell r="M92">
            <v>0.02</v>
          </cell>
          <cell r="N92">
            <v>1.0506004546653251</v>
          </cell>
          <cell r="O92">
            <v>20</v>
          </cell>
          <cell r="P92">
            <v>21.012009093306503</v>
          </cell>
          <cell r="Q92">
            <v>0.05</v>
          </cell>
          <cell r="R92">
            <v>22.11790430874369</v>
          </cell>
          <cell r="S92">
            <v>1.1058952154371844</v>
          </cell>
        </row>
        <row r="93">
          <cell r="B93">
            <v>50024</v>
          </cell>
          <cell r="C93">
            <v>0.65</v>
          </cell>
          <cell r="D93">
            <v>0.40452599126487976</v>
          </cell>
          <cell r="E93">
            <v>0.64232368918515037</v>
          </cell>
          <cell r="F93">
            <v>0.05</v>
          </cell>
          <cell r="G93">
            <v>0.28000000000000003</v>
          </cell>
          <cell r="J93">
            <v>0.02</v>
          </cell>
          <cell r="K93">
            <v>0.02</v>
          </cell>
          <cell r="M93">
            <v>0.02</v>
          </cell>
          <cell r="N93">
            <v>1.0323236891851504</v>
          </cell>
          <cell r="O93">
            <v>20</v>
          </cell>
          <cell r="P93">
            <v>20.646473783703009</v>
          </cell>
          <cell r="Q93">
            <v>0.05</v>
          </cell>
          <cell r="R93">
            <v>21.733130298634748</v>
          </cell>
          <cell r="S93">
            <v>1.0866565149317373</v>
          </cell>
        </row>
        <row r="94">
          <cell r="B94">
            <v>50025</v>
          </cell>
          <cell r="C94">
            <v>0.65</v>
          </cell>
          <cell r="D94">
            <v>0.29750792155519401</v>
          </cell>
          <cell r="E94">
            <v>0.54645690968248695</v>
          </cell>
          <cell r="F94">
            <v>0.03</v>
          </cell>
          <cell r="G94">
            <v>0.28000000000000003</v>
          </cell>
          <cell r="J94">
            <v>0.02</v>
          </cell>
          <cell r="K94">
            <v>0.02</v>
          </cell>
          <cell r="M94">
            <v>0.02</v>
          </cell>
          <cell r="N94">
            <v>0.91645690968248705</v>
          </cell>
          <cell r="O94">
            <v>25</v>
          </cell>
          <cell r="P94">
            <v>22.911422742062175</v>
          </cell>
          <cell r="Q94">
            <v>0.05</v>
          </cell>
          <cell r="R94">
            <v>24.117287096907553</v>
          </cell>
          <cell r="S94">
            <v>0.9646914838763021</v>
          </cell>
        </row>
        <row r="95">
          <cell r="B95">
            <v>50026</v>
          </cell>
          <cell r="C95">
            <v>0.65</v>
          </cell>
          <cell r="D95">
            <v>0.40452599126487976</v>
          </cell>
          <cell r="E95">
            <v>0.63040967123713298</v>
          </cell>
          <cell r="F95">
            <v>0.05</v>
          </cell>
          <cell r="G95">
            <v>0.28000000000000003</v>
          </cell>
          <cell r="J95">
            <v>0.02</v>
          </cell>
          <cell r="K95">
            <v>0.02</v>
          </cell>
          <cell r="M95">
            <v>0.02</v>
          </cell>
          <cell r="N95">
            <v>1.0204096712371331</v>
          </cell>
          <cell r="O95">
            <v>25</v>
          </cell>
          <cell r="P95">
            <v>25.510241780928329</v>
          </cell>
          <cell r="Q95">
            <v>0.05</v>
          </cell>
          <cell r="R95">
            <v>26.852886085187716</v>
          </cell>
          <cell r="S95">
            <v>1.0741154434075086</v>
          </cell>
        </row>
        <row r="96">
          <cell r="B96">
            <v>50038</v>
          </cell>
          <cell r="C96">
            <v>0.65</v>
          </cell>
          <cell r="D96">
            <v>0.40452599126487976</v>
          </cell>
          <cell r="E96">
            <v>0.64398579033753778</v>
          </cell>
          <cell r="F96">
            <v>0.05</v>
          </cell>
          <cell r="G96">
            <v>0.25</v>
          </cell>
          <cell r="J96">
            <v>0.02</v>
          </cell>
          <cell r="K96">
            <v>0.02</v>
          </cell>
          <cell r="M96">
            <v>0.02</v>
          </cell>
          <cell r="N96">
            <v>1.0039857903375378</v>
          </cell>
          <cell r="O96">
            <v>14</v>
          </cell>
          <cell r="P96">
            <v>14.055801064725529</v>
          </cell>
          <cell r="Q96">
            <v>0.05</v>
          </cell>
          <cell r="R96">
            <v>14.795580068132136</v>
          </cell>
          <cell r="S96">
            <v>1.0568271477237239</v>
          </cell>
        </row>
        <row r="97">
          <cell r="B97">
            <v>50039</v>
          </cell>
          <cell r="C97">
            <v>0.65</v>
          </cell>
          <cell r="D97">
            <v>0.40452599126487976</v>
          </cell>
          <cell r="E97">
            <v>0.67097150462325217</v>
          </cell>
          <cell r="F97">
            <v>0.05</v>
          </cell>
          <cell r="G97">
            <v>0.25</v>
          </cell>
          <cell r="J97">
            <v>0.02</v>
          </cell>
          <cell r="K97">
            <v>0.02</v>
          </cell>
          <cell r="M97">
            <v>0.02</v>
          </cell>
          <cell r="N97">
            <v>1.0309715046232522</v>
          </cell>
          <cell r="O97">
            <v>7</v>
          </cell>
          <cell r="P97">
            <v>7.2168005323627646</v>
          </cell>
          <cell r="Q97">
            <v>0.05</v>
          </cell>
          <cell r="R97">
            <v>7.596632139329226</v>
          </cell>
          <cell r="S97">
            <v>1.0852331627613181</v>
          </cell>
        </row>
        <row r="98">
          <cell r="A98" t="str">
            <v>updated 2/11/05</v>
          </cell>
          <cell r="B98">
            <v>50062</v>
          </cell>
          <cell r="C98">
            <v>0.65</v>
          </cell>
          <cell r="D98">
            <v>0.40452599126487976</v>
          </cell>
          <cell r="E98">
            <v>1.3482568696570965</v>
          </cell>
          <cell r="F98">
            <v>0.05</v>
          </cell>
          <cell r="G98">
            <v>0.7</v>
          </cell>
          <cell r="J98">
            <v>0.02</v>
          </cell>
          <cell r="K98">
            <v>0.02</v>
          </cell>
          <cell r="M98">
            <v>0.02</v>
          </cell>
          <cell r="N98">
            <v>2.1582568696570967</v>
          </cell>
          <cell r="O98">
            <v>7.1</v>
          </cell>
          <cell r="P98">
            <v>15.323623774565386</v>
          </cell>
          <cell r="Q98">
            <v>0.05</v>
          </cell>
          <cell r="R98">
            <v>16.130130289016197</v>
          </cell>
          <cell r="S98">
            <v>2.2718493364811545</v>
          </cell>
        </row>
        <row r="99">
          <cell r="A99" t="str">
            <v>added 2/11/05</v>
          </cell>
          <cell r="B99">
            <v>50072</v>
          </cell>
          <cell r="C99">
            <v>0.65</v>
          </cell>
          <cell r="D99">
            <v>0.40452599126487976</v>
          </cell>
          <cell r="E99">
            <v>1.4298408588264218</v>
          </cell>
          <cell r="F99">
            <v>0.05</v>
          </cell>
          <cell r="G99">
            <v>0.7</v>
          </cell>
          <cell r="J99">
            <v>0.02</v>
          </cell>
          <cell r="K99">
            <v>0.02</v>
          </cell>
          <cell r="M99">
            <v>0.02</v>
          </cell>
          <cell r="N99">
            <v>2.239840858826422</v>
          </cell>
          <cell r="O99">
            <v>3.1</v>
          </cell>
          <cell r="P99">
            <v>6.9435066623619086</v>
          </cell>
          <cell r="Q99">
            <v>0.05</v>
          </cell>
          <cell r="R99">
            <v>7.3089543814335887</v>
          </cell>
          <cell r="S99">
            <v>2.3577272198172867</v>
          </cell>
        </row>
        <row r="100">
          <cell r="B100">
            <v>50068</v>
          </cell>
          <cell r="C100">
            <v>0.65</v>
          </cell>
          <cell r="D100">
            <v>0.40452599126487976</v>
          </cell>
          <cell r="E100">
            <v>0.79278579033753793</v>
          </cell>
          <cell r="F100">
            <v>0.05</v>
          </cell>
          <cell r="G100">
            <v>0.28000000000000003</v>
          </cell>
          <cell r="J100">
            <v>0.02</v>
          </cell>
          <cell r="K100">
            <v>0.02</v>
          </cell>
          <cell r="M100">
            <v>0.02</v>
          </cell>
          <cell r="N100">
            <v>1.1827857903375381</v>
          </cell>
          <cell r="O100">
            <v>7</v>
          </cell>
          <cell r="P100">
            <v>8.279500532362766</v>
          </cell>
          <cell r="Q100">
            <v>0.05</v>
          </cell>
          <cell r="R100">
            <v>8.7152637182765957</v>
          </cell>
          <cell r="S100">
            <v>1.2450376740395137</v>
          </cell>
        </row>
        <row r="101">
          <cell r="B101">
            <v>50110</v>
          </cell>
          <cell r="C101">
            <v>0.65</v>
          </cell>
          <cell r="D101">
            <v>0.40452599126487976</v>
          </cell>
          <cell r="E101">
            <v>0.74716177336576184</v>
          </cell>
          <cell r="F101">
            <v>0.03</v>
          </cell>
          <cell r="G101">
            <v>0.37380000000000002</v>
          </cell>
          <cell r="J101">
            <v>0.02</v>
          </cell>
          <cell r="K101">
            <v>0.02</v>
          </cell>
          <cell r="M101">
            <v>0.02</v>
          </cell>
          <cell r="N101">
            <v>1.2109617733657618</v>
          </cell>
          <cell r="O101">
            <v>10</v>
          </cell>
          <cell r="P101">
            <v>12.109617733657618</v>
          </cell>
          <cell r="Q101">
            <v>0.05</v>
          </cell>
          <cell r="R101">
            <v>12.746966035429072</v>
          </cell>
          <cell r="S101">
            <v>1.2746966035429073</v>
          </cell>
        </row>
        <row r="102">
          <cell r="B102">
            <v>60010</v>
          </cell>
          <cell r="C102">
            <v>0.6</v>
          </cell>
          <cell r="D102">
            <v>0.35</v>
          </cell>
          <cell r="E102">
            <v>0.64030535</v>
          </cell>
          <cell r="F102">
            <v>0.05</v>
          </cell>
          <cell r="G102">
            <v>0.9</v>
          </cell>
          <cell r="J102">
            <v>0.02</v>
          </cell>
          <cell r="K102">
            <v>0.02</v>
          </cell>
          <cell r="M102">
            <v>0.02</v>
          </cell>
          <cell r="N102">
            <v>1.65030535</v>
          </cell>
          <cell r="O102">
            <v>20</v>
          </cell>
          <cell r="P102">
            <v>33.006107</v>
          </cell>
          <cell r="Q102">
            <v>0.05</v>
          </cell>
          <cell r="R102">
            <v>34.74327052631579</v>
          </cell>
          <cell r="S102">
            <v>1.7371635263157894</v>
          </cell>
        </row>
        <row r="103">
          <cell r="A103" t="str">
            <v>boms updated 5/13/04</v>
          </cell>
          <cell r="B103">
            <v>60015</v>
          </cell>
          <cell r="C103">
            <v>0.4</v>
          </cell>
          <cell r="D103">
            <v>0.35</v>
          </cell>
          <cell r="E103">
            <v>0.57879269999999994</v>
          </cell>
          <cell r="F103">
            <v>0.05</v>
          </cell>
          <cell r="G103">
            <v>0.9</v>
          </cell>
          <cell r="J103">
            <v>0.02</v>
          </cell>
          <cell r="K103">
            <v>0.02</v>
          </cell>
          <cell r="M103">
            <v>0.02</v>
          </cell>
          <cell r="N103">
            <v>1.5887926999999999</v>
          </cell>
          <cell r="O103">
            <v>20</v>
          </cell>
          <cell r="P103">
            <v>31.775853999999999</v>
          </cell>
          <cell r="Q103">
            <v>0.05</v>
          </cell>
          <cell r="R103">
            <v>33.44826736842105</v>
          </cell>
          <cell r="S103">
            <v>1.6724133684210525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nda.norton@kisales.com" TargetMode="External"/><Relationship Id="rId2" Type="http://schemas.openxmlformats.org/officeDocument/2006/relationships/hyperlink" Target="mailto:ahiller@kisales.com" TargetMode="External"/><Relationship Id="rId1" Type="http://schemas.openxmlformats.org/officeDocument/2006/relationships/hyperlink" Target="mailto:cdill@kisale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yarboro@kisal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B1" zoomScale="75" zoomScaleNormal="75" workbookViewId="0">
      <selection activeCell="H14" sqref="H14"/>
    </sheetView>
  </sheetViews>
  <sheetFormatPr defaultRowHeight="14.5"/>
  <cols>
    <col min="1" max="1" width="3.453125" bestFit="1" customWidth="1"/>
    <col min="2" max="2" width="16.1796875" customWidth="1"/>
    <col min="3" max="3" width="45.453125" customWidth="1"/>
    <col min="4" max="4" width="10.1796875" customWidth="1"/>
    <col min="5" max="5" width="12.08984375" customWidth="1"/>
    <col min="6" max="6" width="10.81640625" bestFit="1" customWidth="1"/>
    <col min="10" max="10" width="8.6328125" customWidth="1"/>
    <col min="12" max="12" width="8.7265625" customWidth="1"/>
    <col min="14" max="14" width="13.36328125" customWidth="1"/>
    <col min="15" max="15" width="9.7265625" customWidth="1"/>
    <col min="16" max="16" width="9.81640625" customWidth="1"/>
    <col min="17" max="17" width="12.1796875" customWidth="1"/>
    <col min="18" max="18" width="14.1796875" bestFit="1" customWidth="1"/>
  </cols>
  <sheetData>
    <row r="1" spans="1:19" ht="19" thickBot="1">
      <c r="G1" s="2" t="s">
        <v>96</v>
      </c>
    </row>
    <row r="2" spans="1:19">
      <c r="D2" s="86" t="s">
        <v>42</v>
      </c>
      <c r="E2" s="87"/>
    </row>
    <row r="3" spans="1:19">
      <c r="D3" s="44" t="s">
        <v>40</v>
      </c>
      <c r="E3" s="45" t="s">
        <v>41</v>
      </c>
      <c r="G3" s="52" t="s">
        <v>14</v>
      </c>
      <c r="H3" s="4"/>
      <c r="I3" s="3"/>
      <c r="J3" s="3"/>
      <c r="K3" s="4"/>
      <c r="L3" s="4"/>
      <c r="M3" s="5"/>
      <c r="N3" s="53" t="s">
        <v>16</v>
      </c>
      <c r="O3" s="54"/>
      <c r="Q3" s="55" t="s">
        <v>17</v>
      </c>
    </row>
    <row r="4" spans="1:19" ht="15" thickBot="1">
      <c r="D4" s="50">
        <f>C7*49%</f>
        <v>0</v>
      </c>
      <c r="E4" s="51">
        <f>C7*51%</f>
        <v>0</v>
      </c>
      <c r="G4" s="52" t="s">
        <v>39</v>
      </c>
      <c r="H4" s="4"/>
      <c r="I4" s="3"/>
      <c r="J4" s="3"/>
      <c r="K4" s="4"/>
      <c r="L4" s="4"/>
      <c r="M4" s="5"/>
      <c r="N4" s="52" t="s">
        <v>86</v>
      </c>
      <c r="O4" s="82" t="s">
        <v>87</v>
      </c>
      <c r="Q4" s="84" t="s">
        <v>18</v>
      </c>
    </row>
    <row r="5" spans="1:19" ht="15" thickBot="1">
      <c r="C5" s="62"/>
      <c r="G5" s="52" t="s">
        <v>97</v>
      </c>
      <c r="H5" s="4"/>
      <c r="I5" s="3"/>
      <c r="J5" s="3"/>
      <c r="K5" s="4"/>
      <c r="L5" s="4"/>
      <c r="M5" s="5"/>
      <c r="N5" s="52" t="s">
        <v>88</v>
      </c>
      <c r="O5" s="82" t="s">
        <v>89</v>
      </c>
      <c r="Q5" s="85" t="s">
        <v>90</v>
      </c>
    </row>
    <row r="6" spans="1:19">
      <c r="B6" s="8" t="s">
        <v>68</v>
      </c>
      <c r="D6" s="46" t="s">
        <v>61</v>
      </c>
      <c r="E6" s="47"/>
      <c r="G6" s="52" t="s">
        <v>15</v>
      </c>
      <c r="H6" s="4"/>
      <c r="I6" s="6"/>
      <c r="J6" s="6"/>
      <c r="K6" s="4"/>
      <c r="L6" s="4"/>
      <c r="M6" s="5"/>
      <c r="N6" s="52" t="s">
        <v>19</v>
      </c>
      <c r="O6" s="82" t="s">
        <v>98</v>
      </c>
      <c r="Q6" s="56" t="s">
        <v>20</v>
      </c>
    </row>
    <row r="7" spans="1:19" ht="19" thickBot="1">
      <c r="B7" s="1" t="s">
        <v>60</v>
      </c>
      <c r="C7" s="57"/>
      <c r="D7" s="48" t="s">
        <v>62</v>
      </c>
      <c r="E7" s="49" t="s">
        <v>63</v>
      </c>
      <c r="H7" s="3"/>
      <c r="I7" s="6"/>
      <c r="J7" s="3"/>
      <c r="K7" s="3"/>
      <c r="L7" s="3"/>
      <c r="M7" s="5"/>
      <c r="N7" s="52" t="s">
        <v>21</v>
      </c>
      <c r="O7" s="82" t="s">
        <v>99</v>
      </c>
      <c r="Q7" s="56" t="s">
        <v>22</v>
      </c>
    </row>
    <row r="8" spans="1:19" ht="16" thickBot="1">
      <c r="C8" s="58" t="s">
        <v>58</v>
      </c>
      <c r="D8" s="50">
        <f>P32</f>
        <v>0</v>
      </c>
      <c r="E8" s="51">
        <f>P30</f>
        <v>0</v>
      </c>
      <c r="G8" s="98" t="s">
        <v>100</v>
      </c>
      <c r="H8" s="99"/>
      <c r="I8" s="99"/>
      <c r="J8" s="99"/>
      <c r="K8" s="99"/>
      <c r="L8" s="99"/>
      <c r="M8" s="99"/>
      <c r="N8" s="99"/>
      <c r="O8" s="99"/>
      <c r="P8" s="100"/>
    </row>
    <row r="9" spans="1:19">
      <c r="B9" s="35" t="s">
        <v>1</v>
      </c>
      <c r="C9" s="35" t="s">
        <v>1</v>
      </c>
      <c r="D9" s="35" t="s">
        <v>29</v>
      </c>
      <c r="E9" s="35" t="s">
        <v>27</v>
      </c>
      <c r="F9" s="35" t="s">
        <v>0</v>
      </c>
      <c r="G9" s="33" t="s">
        <v>5</v>
      </c>
      <c r="H9" s="30" t="s">
        <v>6</v>
      </c>
      <c r="I9" s="30" t="s">
        <v>7</v>
      </c>
      <c r="J9" s="30" t="s">
        <v>8</v>
      </c>
      <c r="K9" s="31" t="s">
        <v>64</v>
      </c>
      <c r="L9" s="31" t="s">
        <v>9</v>
      </c>
      <c r="M9" s="31" t="s">
        <v>10</v>
      </c>
      <c r="N9" s="31" t="s">
        <v>11</v>
      </c>
      <c r="O9" s="31" t="s">
        <v>12</v>
      </c>
      <c r="P9" s="31" t="s">
        <v>13</v>
      </c>
      <c r="Q9" s="13" t="s">
        <v>36</v>
      </c>
      <c r="R9" s="13" t="s">
        <v>36</v>
      </c>
    </row>
    <row r="10" spans="1:19" ht="15" thickBot="1">
      <c r="B10" s="36" t="s">
        <v>26</v>
      </c>
      <c r="C10" s="36" t="s">
        <v>2</v>
      </c>
      <c r="D10" s="36" t="s">
        <v>34</v>
      </c>
      <c r="E10" s="36" t="s">
        <v>28</v>
      </c>
      <c r="F10" s="36" t="s">
        <v>35</v>
      </c>
      <c r="G10" s="39" t="s">
        <v>3</v>
      </c>
      <c r="H10" s="32" t="s">
        <v>3</v>
      </c>
      <c r="I10" s="32" t="s">
        <v>3</v>
      </c>
      <c r="J10" s="32" t="s">
        <v>3</v>
      </c>
      <c r="K10" s="32" t="s">
        <v>3</v>
      </c>
      <c r="L10" s="32" t="s">
        <v>3</v>
      </c>
      <c r="M10" s="32" t="s">
        <v>3</v>
      </c>
      <c r="N10" s="32" t="s">
        <v>3</v>
      </c>
      <c r="O10" s="32" t="s">
        <v>3</v>
      </c>
      <c r="P10" s="32" t="s">
        <v>3</v>
      </c>
      <c r="Q10" s="29" t="s">
        <v>37</v>
      </c>
      <c r="R10" s="14" t="s">
        <v>4</v>
      </c>
    </row>
    <row r="11" spans="1:19" ht="15.5" customHeight="1">
      <c r="A11" s="94" t="s">
        <v>23</v>
      </c>
      <c r="B11" s="34">
        <v>700262</v>
      </c>
      <c r="C11" s="37" t="s">
        <v>30</v>
      </c>
      <c r="D11" s="38">
        <v>3.02</v>
      </c>
      <c r="E11" s="34">
        <v>64</v>
      </c>
      <c r="F11" s="34">
        <v>12</v>
      </c>
      <c r="G11" s="43"/>
      <c r="H11" s="43"/>
      <c r="I11" s="43"/>
      <c r="J11" s="16"/>
      <c r="K11" s="16"/>
      <c r="L11" s="16"/>
      <c r="M11" s="16"/>
      <c r="N11" s="16"/>
      <c r="O11" s="16"/>
      <c r="P11" s="16"/>
      <c r="Q11" s="15">
        <v>16.64</v>
      </c>
      <c r="R11" s="17">
        <f>SUM(G11:P11)*Q11</f>
        <v>0</v>
      </c>
      <c r="S11" s="93" t="s">
        <v>23</v>
      </c>
    </row>
    <row r="12" spans="1:19" ht="14.5" customHeight="1">
      <c r="A12" s="94"/>
      <c r="B12" s="9">
        <v>700263</v>
      </c>
      <c r="C12" s="10" t="s">
        <v>76</v>
      </c>
      <c r="D12" s="12">
        <v>3.02</v>
      </c>
      <c r="E12" s="9">
        <v>64</v>
      </c>
      <c r="F12" s="9">
        <v>12</v>
      </c>
      <c r="G12" s="43"/>
      <c r="H12" s="43"/>
      <c r="I12" s="43"/>
      <c r="J12" s="16"/>
      <c r="K12" s="16"/>
      <c r="L12" s="16"/>
      <c r="M12" s="16"/>
      <c r="N12" s="16"/>
      <c r="O12" s="16"/>
      <c r="P12" s="16"/>
      <c r="Q12" s="15">
        <v>16.64</v>
      </c>
      <c r="R12" s="17">
        <f t="shared" ref="R12:R20" si="0">SUM(G12:P12)*Q12</f>
        <v>0</v>
      </c>
      <c r="S12" s="93"/>
    </row>
    <row r="13" spans="1:19" ht="15.5">
      <c r="A13" s="94"/>
      <c r="B13" s="9">
        <v>700368</v>
      </c>
      <c r="C13" s="10" t="s">
        <v>73</v>
      </c>
      <c r="D13" s="12">
        <v>3.05</v>
      </c>
      <c r="E13" s="9">
        <v>157</v>
      </c>
      <c r="F13" s="9">
        <v>30</v>
      </c>
      <c r="G13" s="43"/>
      <c r="H13" s="43"/>
      <c r="I13" s="43"/>
      <c r="J13" s="16"/>
      <c r="K13" s="16"/>
      <c r="L13" s="16"/>
      <c r="M13" s="16"/>
      <c r="N13" s="16"/>
      <c r="O13" s="16"/>
      <c r="P13" s="16"/>
      <c r="Q13" s="15">
        <v>32.520000000000003</v>
      </c>
      <c r="R13" s="17">
        <f t="shared" si="0"/>
        <v>0</v>
      </c>
      <c r="S13" s="93"/>
    </row>
    <row r="14" spans="1:19" ht="16" thickBot="1">
      <c r="A14" s="94"/>
      <c r="B14" s="9">
        <v>700369</v>
      </c>
      <c r="C14" s="10" t="s">
        <v>70</v>
      </c>
      <c r="D14" s="12">
        <v>3.02</v>
      </c>
      <c r="E14" s="9">
        <v>159</v>
      </c>
      <c r="F14" s="9">
        <v>30</v>
      </c>
      <c r="G14" s="43"/>
      <c r="H14" s="43"/>
      <c r="I14" s="43"/>
      <c r="J14" s="16"/>
      <c r="K14" s="16"/>
      <c r="L14" s="16"/>
      <c r="M14" s="16"/>
      <c r="N14" s="16"/>
      <c r="O14" s="16"/>
      <c r="P14" s="16"/>
      <c r="Q14" s="15">
        <v>34.33</v>
      </c>
      <c r="R14" s="17">
        <f t="shared" si="0"/>
        <v>0</v>
      </c>
      <c r="S14" s="93"/>
    </row>
    <row r="15" spans="1:19" ht="14.5" customHeight="1">
      <c r="A15" s="88" t="s">
        <v>24</v>
      </c>
      <c r="B15" s="73">
        <v>700196</v>
      </c>
      <c r="C15" s="74" t="s">
        <v>31</v>
      </c>
      <c r="D15" s="75">
        <v>2</v>
      </c>
      <c r="E15" s="73">
        <v>160</v>
      </c>
      <c r="F15" s="73">
        <v>20</v>
      </c>
      <c r="G15" s="76"/>
      <c r="H15" s="76"/>
      <c r="I15" s="76"/>
      <c r="J15" s="76"/>
      <c r="K15" s="76"/>
      <c r="L15" s="76"/>
      <c r="M15" s="76"/>
      <c r="N15" s="76"/>
      <c r="O15" s="77"/>
      <c r="P15" s="77"/>
      <c r="Q15" s="78">
        <v>18.7</v>
      </c>
      <c r="R15" s="79">
        <f t="shared" si="0"/>
        <v>0</v>
      </c>
      <c r="S15" s="88" t="s">
        <v>24</v>
      </c>
    </row>
    <row r="16" spans="1:19" ht="14.5" customHeight="1">
      <c r="A16" s="89"/>
      <c r="B16" s="9">
        <v>757916</v>
      </c>
      <c r="C16" s="11" t="s">
        <v>71</v>
      </c>
      <c r="D16" s="12">
        <v>2</v>
      </c>
      <c r="E16" s="9">
        <v>160</v>
      </c>
      <c r="F16" s="9">
        <v>20</v>
      </c>
      <c r="G16" s="43"/>
      <c r="H16" s="43"/>
      <c r="I16" s="43"/>
      <c r="J16" s="43"/>
      <c r="K16" s="43"/>
      <c r="L16" s="43"/>
      <c r="M16" s="43"/>
      <c r="N16" s="43"/>
      <c r="O16" s="16"/>
      <c r="P16" s="16"/>
      <c r="Q16" s="15">
        <v>19.16</v>
      </c>
      <c r="R16" s="18">
        <f t="shared" si="0"/>
        <v>0</v>
      </c>
      <c r="S16" s="89"/>
    </row>
    <row r="17" spans="1:20" ht="15.5">
      <c r="A17" s="89"/>
      <c r="B17" s="9">
        <v>700259</v>
      </c>
      <c r="C17" s="10" t="s">
        <v>32</v>
      </c>
      <c r="D17" s="12">
        <v>3.55</v>
      </c>
      <c r="E17" s="9">
        <v>135</v>
      </c>
      <c r="F17" s="9">
        <v>30</v>
      </c>
      <c r="G17" s="43"/>
      <c r="H17" s="43"/>
      <c r="I17" s="43"/>
      <c r="J17" s="43"/>
      <c r="K17" s="43"/>
      <c r="L17" s="43"/>
      <c r="M17" s="43"/>
      <c r="N17" s="43"/>
      <c r="O17" s="16"/>
      <c r="P17" s="16"/>
      <c r="Q17" s="15">
        <v>28.05</v>
      </c>
      <c r="R17" s="18">
        <f t="shared" si="0"/>
        <v>0</v>
      </c>
      <c r="S17" s="89"/>
    </row>
    <row r="18" spans="1:20" ht="15.5">
      <c r="A18" s="89"/>
      <c r="B18" s="9">
        <v>700375</v>
      </c>
      <c r="C18" s="11" t="s">
        <v>33</v>
      </c>
      <c r="D18" s="12">
        <v>3.02</v>
      </c>
      <c r="E18" s="9">
        <v>64</v>
      </c>
      <c r="F18" s="9">
        <v>12</v>
      </c>
      <c r="G18" s="43"/>
      <c r="H18" s="43"/>
      <c r="I18" s="43"/>
      <c r="J18" s="43"/>
      <c r="K18" s="43"/>
      <c r="L18" s="43"/>
      <c r="M18" s="43"/>
      <c r="N18" s="43"/>
      <c r="O18" s="16"/>
      <c r="P18" s="16"/>
      <c r="Q18" s="15">
        <v>12.55</v>
      </c>
      <c r="R18" s="18">
        <f t="shared" si="0"/>
        <v>0</v>
      </c>
      <c r="S18" s="89"/>
    </row>
    <row r="19" spans="1:20" ht="15.5">
      <c r="A19" s="89"/>
      <c r="B19" s="9">
        <v>700373</v>
      </c>
      <c r="C19" s="11" t="s">
        <v>82</v>
      </c>
      <c r="D19" s="12">
        <v>3.05</v>
      </c>
      <c r="E19" s="9">
        <v>157</v>
      </c>
      <c r="F19" s="9">
        <v>30</v>
      </c>
      <c r="G19" s="43"/>
      <c r="H19" s="43"/>
      <c r="I19" s="43"/>
      <c r="J19" s="43"/>
      <c r="K19" s="43"/>
      <c r="L19" s="43"/>
      <c r="M19" s="43"/>
      <c r="N19" s="43"/>
      <c r="O19" s="16"/>
      <c r="P19" s="16"/>
      <c r="Q19" s="15">
        <v>32.01</v>
      </c>
      <c r="R19" s="18">
        <f t="shared" si="0"/>
        <v>0</v>
      </c>
      <c r="S19" s="89"/>
    </row>
    <row r="20" spans="1:20" ht="16" thickBot="1">
      <c r="A20" s="89"/>
      <c r="B20" s="66">
        <v>700276</v>
      </c>
      <c r="C20" s="80" t="s">
        <v>77</v>
      </c>
      <c r="D20" s="67">
        <v>3.43</v>
      </c>
      <c r="E20" s="66">
        <v>140</v>
      </c>
      <c r="F20" s="66">
        <v>30</v>
      </c>
      <c r="G20" s="68"/>
      <c r="H20" s="68"/>
      <c r="I20" s="68"/>
      <c r="J20" s="68"/>
      <c r="K20" s="68"/>
      <c r="L20" s="68"/>
      <c r="M20" s="68"/>
      <c r="N20" s="68"/>
      <c r="O20" s="69"/>
      <c r="P20" s="69"/>
      <c r="Q20" s="70">
        <v>29.02</v>
      </c>
      <c r="R20" s="81">
        <f t="shared" si="0"/>
        <v>0</v>
      </c>
      <c r="S20" s="90"/>
    </row>
    <row r="21" spans="1:20" ht="29">
      <c r="A21" s="91" t="s">
        <v>25</v>
      </c>
      <c r="B21" s="34">
        <v>700267</v>
      </c>
      <c r="C21" s="63" t="s">
        <v>78</v>
      </c>
      <c r="D21" s="38">
        <v>3.55</v>
      </c>
      <c r="E21" s="34">
        <v>135</v>
      </c>
      <c r="F21" s="34">
        <v>30</v>
      </c>
      <c r="G21" s="64"/>
      <c r="H21" s="64"/>
      <c r="I21" s="64"/>
      <c r="J21" s="65"/>
      <c r="K21" s="65"/>
      <c r="L21" s="65"/>
      <c r="M21" s="65"/>
      <c r="N21" s="65"/>
      <c r="O21" s="65"/>
      <c r="P21" s="65"/>
      <c r="Q21" s="71" t="s">
        <v>38</v>
      </c>
      <c r="R21" s="72">
        <f>SUM(G21:P21)*22.34</f>
        <v>0</v>
      </c>
      <c r="S21" s="72">
        <f>SUM(G21:P21)*13.23</f>
        <v>0</v>
      </c>
      <c r="T21" s="91" t="s">
        <v>25</v>
      </c>
    </row>
    <row r="22" spans="1:20" ht="29">
      <c r="A22" s="92"/>
      <c r="B22" s="9">
        <v>700329</v>
      </c>
      <c r="C22" s="11" t="s">
        <v>83</v>
      </c>
      <c r="D22" s="12">
        <v>3.55</v>
      </c>
      <c r="E22" s="9">
        <v>140</v>
      </c>
      <c r="F22" s="60">
        <v>31</v>
      </c>
      <c r="G22" s="43"/>
      <c r="H22" s="43"/>
      <c r="I22" s="43"/>
      <c r="J22" s="16"/>
      <c r="K22" s="16"/>
      <c r="L22" s="16"/>
      <c r="M22" s="16"/>
      <c r="N22" s="16"/>
      <c r="O22" s="16"/>
      <c r="P22" s="16"/>
      <c r="Q22" s="19" t="s">
        <v>74</v>
      </c>
      <c r="R22" s="20">
        <f>SUM(G22:P22)*23.09</f>
        <v>0</v>
      </c>
      <c r="S22" s="20">
        <f>SUM(G22:P22)*13.68</f>
        <v>0</v>
      </c>
      <c r="T22" s="92"/>
    </row>
    <row r="23" spans="1:20" ht="29">
      <c r="A23" s="92"/>
      <c r="B23" s="9">
        <v>703119</v>
      </c>
      <c r="C23" s="11" t="s">
        <v>92</v>
      </c>
      <c r="D23" s="12">
        <v>3.15</v>
      </c>
      <c r="E23" s="9">
        <v>183</v>
      </c>
      <c r="F23" s="19">
        <v>36</v>
      </c>
      <c r="G23" s="43"/>
      <c r="H23" s="43"/>
      <c r="I23" s="43"/>
      <c r="J23" s="16"/>
      <c r="K23" s="16"/>
      <c r="L23" s="16"/>
      <c r="M23" s="16"/>
      <c r="N23" s="16"/>
      <c r="O23" s="16"/>
      <c r="P23" s="16"/>
      <c r="Q23" s="19" t="s">
        <v>91</v>
      </c>
      <c r="R23" s="20">
        <f>SUM(G23:P23)*15.22</f>
        <v>0</v>
      </c>
      <c r="S23" s="20">
        <f>SUM(G23:Q23)*22.83</f>
        <v>0</v>
      </c>
      <c r="T23" s="92"/>
    </row>
    <row r="24" spans="1:20" ht="29">
      <c r="A24" s="92"/>
      <c r="B24" s="9">
        <v>703118</v>
      </c>
      <c r="C24" s="11" t="s">
        <v>93</v>
      </c>
      <c r="D24" s="12">
        <v>3.15</v>
      </c>
      <c r="E24" s="9">
        <v>92</v>
      </c>
      <c r="F24" s="9">
        <v>18</v>
      </c>
      <c r="G24" s="43"/>
      <c r="H24" s="43"/>
      <c r="I24" s="43"/>
      <c r="J24" s="16"/>
      <c r="K24" s="16"/>
      <c r="L24" s="16"/>
      <c r="M24" s="16"/>
      <c r="N24" s="16"/>
      <c r="O24" s="16"/>
      <c r="P24" s="16"/>
      <c r="Q24" s="19" t="s">
        <v>94</v>
      </c>
      <c r="R24" s="20">
        <f>SUM(G24:P24)*7.61</f>
        <v>0</v>
      </c>
      <c r="S24" s="20">
        <f>SUM(G24:P24)*11.42</f>
        <v>0</v>
      </c>
      <c r="T24" s="92"/>
    </row>
    <row r="25" spans="1:20" ht="29">
      <c r="A25" s="92"/>
      <c r="B25" s="9">
        <v>700339</v>
      </c>
      <c r="C25" s="11" t="s">
        <v>84</v>
      </c>
      <c r="D25" s="12">
        <v>3.13</v>
      </c>
      <c r="E25" s="9">
        <v>97</v>
      </c>
      <c r="F25" s="9">
        <v>19</v>
      </c>
      <c r="G25" s="43"/>
      <c r="H25" s="43"/>
      <c r="I25" s="43"/>
      <c r="J25" s="16"/>
      <c r="K25" s="16"/>
      <c r="L25" s="16"/>
      <c r="M25" s="16"/>
      <c r="N25" s="16"/>
      <c r="O25" s="16"/>
      <c r="P25" s="16"/>
      <c r="Q25" s="19" t="s">
        <v>75</v>
      </c>
      <c r="R25" s="20">
        <f>SUM(G25:P25)*11.23</f>
        <v>0</v>
      </c>
      <c r="S25" s="20">
        <f>SUM(G25:P25)*14.3</f>
        <v>0</v>
      </c>
      <c r="T25" s="92"/>
    </row>
    <row r="26" spans="1:20" ht="29">
      <c r="A26" s="92"/>
      <c r="B26" s="9">
        <v>700304</v>
      </c>
      <c r="C26" s="11" t="s">
        <v>79</v>
      </c>
      <c r="D26" s="12">
        <v>2.64</v>
      </c>
      <c r="E26" s="9">
        <v>182</v>
      </c>
      <c r="F26" s="9">
        <v>30</v>
      </c>
      <c r="G26" s="43"/>
      <c r="H26" s="43"/>
      <c r="I26" s="43"/>
      <c r="J26" s="43"/>
      <c r="K26" s="43"/>
      <c r="L26" s="43"/>
      <c r="M26" s="43"/>
      <c r="N26" s="43"/>
      <c r="O26" s="43"/>
      <c r="P26" s="16"/>
      <c r="Q26" s="19" t="s">
        <v>66</v>
      </c>
      <c r="R26" s="20">
        <f>SUM(G26:P26)*16.95</f>
        <v>0</v>
      </c>
      <c r="S26" s="20">
        <f>SUM(G26:P26)*17.07</f>
        <v>0</v>
      </c>
      <c r="T26" s="92"/>
    </row>
    <row r="27" spans="1:20" ht="29">
      <c r="A27" s="92"/>
      <c r="B27" s="9">
        <v>700305</v>
      </c>
      <c r="C27" s="11" t="s">
        <v>80</v>
      </c>
      <c r="D27" s="12">
        <v>1.17</v>
      </c>
      <c r="E27" s="9">
        <v>410</v>
      </c>
      <c r="F27" s="9">
        <v>30</v>
      </c>
      <c r="G27" s="43"/>
      <c r="H27" s="43"/>
      <c r="I27" s="43"/>
      <c r="J27" s="43"/>
      <c r="K27" s="43"/>
      <c r="L27" s="43"/>
      <c r="M27" s="43"/>
      <c r="N27" s="43"/>
      <c r="O27" s="43"/>
      <c r="P27" s="16"/>
      <c r="Q27" s="19" t="s">
        <v>85</v>
      </c>
      <c r="R27" s="20">
        <f>SUM(G27:P27)*23.49</f>
        <v>0</v>
      </c>
      <c r="S27" s="20">
        <f>SUM(G27:P27)*10.7</f>
        <v>0</v>
      </c>
      <c r="T27" s="92"/>
    </row>
    <row r="28" spans="1:20" ht="29">
      <c r="A28" s="92"/>
      <c r="B28" s="9">
        <v>700306</v>
      </c>
      <c r="C28" s="11" t="s">
        <v>81</v>
      </c>
      <c r="D28" s="12">
        <v>2.29</v>
      </c>
      <c r="E28" s="9">
        <v>209</v>
      </c>
      <c r="F28" s="9">
        <v>30</v>
      </c>
      <c r="G28" s="43"/>
      <c r="H28" s="43"/>
      <c r="I28" s="43"/>
      <c r="J28" s="16"/>
      <c r="K28" s="16"/>
      <c r="L28" s="16"/>
      <c r="M28" s="16"/>
      <c r="N28" s="16"/>
      <c r="O28" s="16"/>
      <c r="P28" s="16"/>
      <c r="Q28" s="19" t="s">
        <v>67</v>
      </c>
      <c r="R28" s="20">
        <f>SUM(G28:P28)*26.25</f>
        <v>0</v>
      </c>
      <c r="S28" s="20">
        <f>SUM(G28:P28)*7.27</f>
        <v>0</v>
      </c>
      <c r="T28" s="92"/>
    </row>
    <row r="29" spans="1:20">
      <c r="I29" s="7"/>
    </row>
    <row r="30" spans="1:20" ht="15.5">
      <c r="C30" s="40" t="s">
        <v>65</v>
      </c>
      <c r="K30" s="1" t="s">
        <v>56</v>
      </c>
      <c r="P30" s="28">
        <f>SUM(R11:R14)+S21+S22+S23+S24+S25+S26+S27+S28</f>
        <v>0</v>
      </c>
    </row>
    <row r="31" spans="1:20" ht="15.5">
      <c r="C31" s="40" t="s">
        <v>72</v>
      </c>
      <c r="K31" s="1"/>
      <c r="P31" s="28"/>
    </row>
    <row r="32" spans="1:20" ht="15.5">
      <c r="K32" s="1" t="s">
        <v>57</v>
      </c>
      <c r="P32" s="28">
        <f>SUM(R15:R28)</f>
        <v>0</v>
      </c>
    </row>
    <row r="33" spans="1:18">
      <c r="A33" s="25"/>
      <c r="B33" s="23"/>
      <c r="C33" s="27" t="s">
        <v>43</v>
      </c>
      <c r="E33" s="23"/>
      <c r="F33" s="101" t="s">
        <v>51</v>
      </c>
      <c r="G33" s="101"/>
      <c r="H33" s="101"/>
      <c r="I33" s="101"/>
      <c r="J33" s="101"/>
      <c r="L33" s="41"/>
      <c r="M33" s="41"/>
      <c r="N33" s="41"/>
      <c r="O33" s="41"/>
      <c r="P33" s="7"/>
    </row>
    <row r="34" spans="1:18">
      <c r="A34" s="25"/>
      <c r="B34" s="26" t="s">
        <v>44</v>
      </c>
      <c r="C34" s="24"/>
      <c r="E34" s="26" t="s">
        <v>52</v>
      </c>
      <c r="F34" s="95"/>
      <c r="G34" s="95"/>
      <c r="H34" s="95"/>
      <c r="I34" s="95"/>
      <c r="J34" s="95"/>
      <c r="K34" s="21" t="s">
        <v>69</v>
      </c>
      <c r="L34" s="22"/>
      <c r="M34" s="22"/>
      <c r="N34" s="22"/>
      <c r="O34" s="22"/>
      <c r="P34" s="42"/>
      <c r="Q34" s="61"/>
    </row>
    <row r="35" spans="1:18">
      <c r="A35" s="25"/>
      <c r="B35" s="26" t="s">
        <v>45</v>
      </c>
      <c r="C35" s="24"/>
      <c r="E35" s="26" t="s">
        <v>45</v>
      </c>
      <c r="F35" s="95"/>
      <c r="G35" s="95"/>
      <c r="H35" s="95"/>
      <c r="I35" s="95"/>
      <c r="J35" s="95"/>
      <c r="K35" s="21" t="s">
        <v>59</v>
      </c>
      <c r="L35" s="22"/>
      <c r="M35" s="22"/>
      <c r="N35" s="22"/>
      <c r="O35" s="61"/>
      <c r="P35" s="7"/>
    </row>
    <row r="36" spans="1:18">
      <c r="A36" s="25"/>
      <c r="B36" s="26" t="s">
        <v>46</v>
      </c>
      <c r="C36" s="24"/>
      <c r="E36" s="26" t="s">
        <v>53</v>
      </c>
      <c r="F36" s="95"/>
      <c r="G36" s="95"/>
      <c r="H36" s="95"/>
      <c r="I36" s="95"/>
      <c r="J36" s="95"/>
    </row>
    <row r="37" spans="1:18">
      <c r="A37" s="25"/>
      <c r="B37" s="26" t="s">
        <v>47</v>
      </c>
      <c r="C37" s="24"/>
      <c r="E37" s="26" t="s">
        <v>47</v>
      </c>
      <c r="F37" s="95"/>
      <c r="G37" s="95"/>
      <c r="H37" s="95"/>
      <c r="I37" s="95"/>
      <c r="J37" s="95"/>
    </row>
    <row r="38" spans="1:18">
      <c r="A38" s="25"/>
      <c r="B38" s="26" t="s">
        <v>48</v>
      </c>
      <c r="C38" s="24"/>
      <c r="E38" s="26" t="s">
        <v>54</v>
      </c>
      <c r="F38" s="95"/>
      <c r="G38" s="95"/>
      <c r="H38" s="95"/>
      <c r="I38" s="95"/>
      <c r="J38" s="95"/>
    </row>
    <row r="39" spans="1:18">
      <c r="A39" s="25"/>
      <c r="B39" s="26" t="s">
        <v>49</v>
      </c>
      <c r="C39" s="24"/>
      <c r="E39" s="26" t="s">
        <v>49</v>
      </c>
      <c r="F39" s="96"/>
      <c r="G39" s="95"/>
      <c r="H39" s="95"/>
      <c r="I39" s="95"/>
      <c r="J39" s="95"/>
    </row>
    <row r="40" spans="1:18">
      <c r="A40" s="25"/>
      <c r="B40" s="26" t="s">
        <v>50</v>
      </c>
      <c r="C40" s="59"/>
      <c r="E40" s="26" t="s">
        <v>55</v>
      </c>
      <c r="F40" s="97"/>
      <c r="G40" s="95"/>
      <c r="H40" s="95"/>
      <c r="I40" s="95"/>
      <c r="J40" s="95"/>
      <c r="Q40" t="s">
        <v>95</v>
      </c>
      <c r="R40" s="83">
        <v>44137</v>
      </c>
    </row>
  </sheetData>
  <mergeCells count="16">
    <mergeCell ref="F37:J37"/>
    <mergeCell ref="F38:J38"/>
    <mergeCell ref="F39:J39"/>
    <mergeCell ref="F40:J40"/>
    <mergeCell ref="A21:A28"/>
    <mergeCell ref="F33:J33"/>
    <mergeCell ref="F34:J34"/>
    <mergeCell ref="F35:J35"/>
    <mergeCell ref="F36:J36"/>
    <mergeCell ref="D2:E2"/>
    <mergeCell ref="S15:S20"/>
    <mergeCell ref="T21:T28"/>
    <mergeCell ref="A15:A20"/>
    <mergeCell ref="S11:S14"/>
    <mergeCell ref="A11:A14"/>
    <mergeCell ref="G8:P8"/>
  </mergeCells>
  <conditionalFormatting sqref="E11:E28">
    <cfRule type="expression" dxfId="1" priority="3" stopIfTrue="1">
      <formula>#REF!=#REF!</formula>
    </cfRule>
    <cfRule type="expression" dxfId="0" priority="4" stopIfTrue="1">
      <formula>#REF!=#REF!</formula>
    </cfRule>
  </conditionalFormatting>
  <hyperlinks>
    <hyperlink ref="Q4" r:id="rId1"/>
    <hyperlink ref="Q6" r:id="rId2"/>
    <hyperlink ref="Q7" r:id="rId3"/>
    <hyperlink ref="Q5" r:id="rId4"/>
  </hyperlinks>
  <printOptions horizontalCentered="1" verticalCentered="1"/>
  <pageMargins left="0" right="0" top="0" bottom="0" header="0.3" footer="0.3"/>
  <pageSetup scale="58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2021-01-20T19:06:12+00:00</Remediation_x0020_Date>
  </documentManagement>
</p:properties>
</file>

<file path=customXml/itemProps1.xml><?xml version="1.0" encoding="utf-8"?>
<ds:datastoreItem xmlns:ds="http://schemas.openxmlformats.org/officeDocument/2006/customXml" ds:itemID="{7E16930E-CFE3-4919-A853-19217C50DDAF}"/>
</file>

<file path=customXml/itemProps2.xml><?xml version="1.0" encoding="utf-8"?>
<ds:datastoreItem xmlns:ds="http://schemas.openxmlformats.org/officeDocument/2006/customXml" ds:itemID="{7C593E79-B3C7-449F-9B4D-33EAE160CA46}"/>
</file>

<file path=customXml/itemProps3.xml><?xml version="1.0" encoding="utf-8"?>
<ds:datastoreItem xmlns:ds="http://schemas.openxmlformats.org/officeDocument/2006/customXml" ds:itemID="{9FC512B9-F443-40DB-BD47-1B7ECF489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Turkey #100124</vt:lpstr>
      <vt:lpstr>'Turkey #100124'!Print_Area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vDefault</dc:creator>
  <cp:lastModifiedBy>"EnglishS"</cp:lastModifiedBy>
  <cp:lastPrinted>2019-11-06T15:09:10Z</cp:lastPrinted>
  <dcterms:created xsi:type="dcterms:W3CDTF">2016-11-30T16:21:00Z</dcterms:created>
  <dcterms:modified xsi:type="dcterms:W3CDTF">2021-01-19T21:45:03Z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