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A1FCFFB1-0B0C-4752-AB63-E09ADAB4A43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1" l="1"/>
  <c r="M49" i="1" s="1"/>
  <c r="J49" i="1"/>
  <c r="I49" i="1"/>
  <c r="K21" i="1" l="1"/>
  <c r="M21" i="1" s="1"/>
  <c r="J21" i="1"/>
  <c r="I21" i="1"/>
  <c r="I20" i="1"/>
  <c r="J20" i="1"/>
  <c r="K20" i="1"/>
  <c r="M20" i="1" s="1"/>
  <c r="K10" i="1" l="1"/>
  <c r="M10" i="1" s="1"/>
  <c r="J10" i="1"/>
  <c r="I10" i="1"/>
  <c r="K9" i="1"/>
  <c r="M9" i="1" s="1"/>
  <c r="J9" i="1"/>
  <c r="I9" i="1"/>
  <c r="K35" i="1" l="1"/>
  <c r="M35" i="1" s="1"/>
  <c r="J35" i="1"/>
  <c r="I35" i="1"/>
  <c r="L52" i="1" l="1"/>
  <c r="L51" i="1" s="1"/>
  <c r="H52" i="1"/>
  <c r="H51" i="1" s="1"/>
  <c r="K47" i="1" l="1"/>
  <c r="M47" i="1" s="1"/>
  <c r="J47" i="1"/>
  <c r="I47" i="1"/>
  <c r="I30" i="1"/>
  <c r="K30" i="1"/>
  <c r="M30" i="1" s="1"/>
  <c r="J30" i="1"/>
  <c r="K29" i="1" l="1"/>
  <c r="K52" i="1" s="1"/>
  <c r="J29" i="1"/>
  <c r="J52" i="1" s="1"/>
  <c r="I29" i="1"/>
  <c r="I52" i="1" s="1"/>
  <c r="M29" i="1" l="1"/>
  <c r="M52" i="1" s="1"/>
  <c r="K31" i="1"/>
  <c r="M31" i="1" s="1"/>
  <c r="J31" i="1"/>
  <c r="I31" i="1"/>
  <c r="I50" i="1" l="1"/>
  <c r="K50" i="1"/>
  <c r="M50" i="1" s="1"/>
  <c r="J50" i="1"/>
  <c r="K43" i="1" l="1"/>
  <c r="M43" i="1" s="1"/>
  <c r="J43" i="1"/>
  <c r="I43" i="1"/>
  <c r="K28" i="1" l="1"/>
  <c r="M28" i="1" s="1"/>
  <c r="J28" i="1"/>
  <c r="I28" i="1"/>
  <c r="H61" i="1" l="1"/>
  <c r="L61" i="1" l="1"/>
  <c r="K60" i="1" l="1"/>
  <c r="M60" i="1" s="1"/>
  <c r="J60" i="1"/>
  <c r="I60" i="1"/>
  <c r="K59" i="1"/>
  <c r="M59" i="1" s="1"/>
  <c r="J59" i="1"/>
  <c r="I59" i="1"/>
  <c r="K58" i="1"/>
  <c r="J58" i="1"/>
  <c r="I58" i="1"/>
  <c r="K57" i="1"/>
  <c r="M57" i="1" s="1"/>
  <c r="J57" i="1"/>
  <c r="I57" i="1"/>
  <c r="K55" i="1"/>
  <c r="M55" i="1" s="1"/>
  <c r="J55" i="1"/>
  <c r="I55" i="1"/>
  <c r="K54" i="1"/>
  <c r="M54" i="1" s="1"/>
  <c r="J54" i="1"/>
  <c r="I54" i="1"/>
  <c r="K23" i="1"/>
  <c r="M23" i="1" s="1"/>
  <c r="J23" i="1"/>
  <c r="I23" i="1"/>
  <c r="K56" i="1"/>
  <c r="M56" i="1" s="1"/>
  <c r="J56" i="1"/>
  <c r="I56" i="1"/>
  <c r="K48" i="1"/>
  <c r="M48" i="1" s="1"/>
  <c r="J48" i="1"/>
  <c r="I48" i="1"/>
  <c r="K38" i="1"/>
  <c r="M38" i="1" s="1"/>
  <c r="J38" i="1"/>
  <c r="I38" i="1"/>
  <c r="K39" i="1"/>
  <c r="M39" i="1" s="1"/>
  <c r="J39" i="1"/>
  <c r="I39" i="1"/>
  <c r="I13" i="1"/>
  <c r="J13" i="1"/>
  <c r="K13" i="1"/>
  <c r="M13" i="1" s="1"/>
  <c r="K46" i="1"/>
  <c r="M46" i="1" s="1"/>
  <c r="J46" i="1"/>
  <c r="I46" i="1"/>
  <c r="K45" i="1"/>
  <c r="M45" i="1" s="1"/>
  <c r="J45" i="1"/>
  <c r="I45" i="1"/>
  <c r="K44" i="1"/>
  <c r="M44" i="1" s="1"/>
  <c r="J44" i="1"/>
  <c r="I44" i="1"/>
  <c r="K42" i="1"/>
  <c r="M42" i="1" s="1"/>
  <c r="J42" i="1"/>
  <c r="I42" i="1"/>
  <c r="K41" i="1"/>
  <c r="M41" i="1" s="1"/>
  <c r="J41" i="1"/>
  <c r="I41" i="1"/>
  <c r="K36" i="1"/>
  <c r="M36" i="1" s="1"/>
  <c r="J36" i="1"/>
  <c r="I36" i="1"/>
  <c r="K34" i="1"/>
  <c r="M34" i="1" s="1"/>
  <c r="J34" i="1"/>
  <c r="I34" i="1"/>
  <c r="K32" i="1"/>
  <c r="M32" i="1" s="1"/>
  <c r="J32" i="1"/>
  <c r="I32" i="1"/>
  <c r="K27" i="1"/>
  <c r="M27" i="1" s="1"/>
  <c r="J27" i="1"/>
  <c r="I27" i="1"/>
  <c r="K26" i="1"/>
  <c r="M26" i="1" s="1"/>
  <c r="J26" i="1"/>
  <c r="I26" i="1"/>
  <c r="K24" i="1"/>
  <c r="M24" i="1" s="1"/>
  <c r="J24" i="1"/>
  <c r="I24" i="1"/>
  <c r="K22" i="1"/>
  <c r="M22" i="1" s="1"/>
  <c r="J22" i="1"/>
  <c r="I22" i="1"/>
  <c r="K18" i="1"/>
  <c r="M18" i="1" s="1"/>
  <c r="J18" i="1"/>
  <c r="I18" i="1"/>
  <c r="K17" i="1"/>
  <c r="M17" i="1" s="1"/>
  <c r="J17" i="1"/>
  <c r="I17" i="1"/>
  <c r="K16" i="1"/>
  <c r="J16" i="1"/>
  <c r="I16" i="1"/>
  <c r="K15" i="1"/>
  <c r="M15" i="1" s="1"/>
  <c r="J15" i="1"/>
  <c r="I15" i="1"/>
  <c r="K14" i="1"/>
  <c r="M14" i="1" s="1"/>
  <c r="J14" i="1"/>
  <c r="I14" i="1"/>
  <c r="K12" i="1"/>
  <c r="M12" i="1" s="1"/>
  <c r="J12" i="1"/>
  <c r="I12" i="1"/>
  <c r="K11" i="1"/>
  <c r="M11" i="1" s="1"/>
  <c r="J11" i="1"/>
  <c r="I11" i="1"/>
  <c r="J51" i="1" l="1"/>
  <c r="I51" i="1"/>
  <c r="K51" i="1"/>
  <c r="M16" i="1"/>
  <c r="J61" i="1"/>
  <c r="I61" i="1"/>
  <c r="M58" i="1"/>
  <c r="M61" i="1" s="1"/>
  <c r="K61" i="1"/>
  <c r="M51" i="1" l="1"/>
</calcChain>
</file>

<file path=xl/sharedStrings.xml><?xml version="1.0" encoding="utf-8"?>
<sst xmlns="http://schemas.openxmlformats.org/spreadsheetml/2006/main" count="178" uniqueCount="127">
  <si>
    <t>Don Lee Farms</t>
  </si>
  <si>
    <t>Commodity Calculator</t>
  </si>
  <si>
    <t>www.donleefarms.com</t>
  </si>
  <si>
    <r>
      <t xml:space="preserve">Enter Servings To Calculate LBS </t>
    </r>
    <r>
      <rPr>
        <b/>
        <u/>
        <sz val="9"/>
        <color indexed="10"/>
        <rFont val="Arial"/>
        <family val="2"/>
      </rPr>
      <t>OR</t>
    </r>
    <r>
      <rPr>
        <b/>
        <sz val="9"/>
        <color indexed="10"/>
        <rFont val="Arial"/>
        <family val="2"/>
      </rPr>
      <t xml:space="preserve"> Enter LBS TO Calculate Servings</t>
    </r>
  </si>
  <si>
    <t>LBS of Donated Food Per Case</t>
  </si>
  <si>
    <t>LBS of Donated Food Required</t>
  </si>
  <si>
    <t>Description</t>
  </si>
  <si>
    <t># of Servings Per Case</t>
  </si>
  <si>
    <t>Size</t>
  </si>
  <si>
    <t>DLF Case Weight</t>
  </si>
  <si>
    <t>Servings Required</t>
  </si>
  <si>
    <t>Cases Produced</t>
  </si>
  <si>
    <t>100154 (A594)</t>
  </si>
  <si>
    <t>Beef Steak Items</t>
  </si>
  <si>
    <t>CNQ11400W</t>
  </si>
  <si>
    <t>2.25</t>
  </si>
  <si>
    <t>CHARBROILED 100% BEEF STEAK, SEASONED</t>
  </si>
  <si>
    <t>CNQ162253</t>
  </si>
  <si>
    <t>CNQ162403</t>
  </si>
  <si>
    <t>CNQ163003</t>
  </si>
  <si>
    <t>180</t>
  </si>
  <si>
    <t>CNQ182003</t>
  </si>
  <si>
    <t>Beef Patty Items</t>
  </si>
  <si>
    <t>CHARBROILED BEEF PATTY</t>
  </si>
  <si>
    <t>CNQ252253</t>
  </si>
  <si>
    <t>CHARBROILED MESQUITE BEEF PATTY</t>
  </si>
  <si>
    <t>CNQ262253</t>
  </si>
  <si>
    <t>240</t>
  </si>
  <si>
    <t>200</t>
  </si>
  <si>
    <t>CNQ771203K</t>
  </si>
  <si>
    <t>LOW SODIUM BEEF SAUSAGE PATTY</t>
  </si>
  <si>
    <t>CNQ791203P</t>
  </si>
  <si>
    <t>PORK SAUSAGE PATTY</t>
  </si>
  <si>
    <t>100193 (A632)</t>
  </si>
  <si>
    <t>400</t>
  </si>
  <si>
    <t>I.W. Sandwiches</t>
  </si>
  <si>
    <t>QCB475</t>
  </si>
  <si>
    <t>IND.WRAP CLASSIC CHEESEBURGER</t>
  </si>
  <si>
    <t>75</t>
  </si>
  <si>
    <t>QCB655</t>
  </si>
  <si>
    <t>IND.WRAP 2-PACK MINI CHEESEBURGER</t>
  </si>
  <si>
    <t>72</t>
  </si>
  <si>
    <t>QHB425</t>
  </si>
  <si>
    <t>IND.WRAP CLASSIC BURGER</t>
  </si>
  <si>
    <t>4.25</t>
  </si>
  <si>
    <t xml:space="preserve">Beef Crumble Items </t>
  </si>
  <si>
    <t>CNQ15401</t>
  </si>
  <si>
    <t>BEEF CRUMBLES UNSEASONED</t>
  </si>
  <si>
    <t>320</t>
  </si>
  <si>
    <t>CNQ85104</t>
  </si>
  <si>
    <t>BEEF TACO CRUMBLES</t>
  </si>
  <si>
    <t xml:space="preserve">Beef Specialty Items </t>
  </si>
  <si>
    <t>CNQ26053K</t>
  </si>
  <si>
    <t>LOW SODIUM BEEF MEATBALLS</t>
  </si>
  <si>
    <t>220</t>
  </si>
  <si>
    <t>CNQ28053VS</t>
  </si>
  <si>
    <t>BEEF MEATBALLS</t>
  </si>
  <si>
    <t>CNQ512403</t>
  </si>
  <si>
    <t>BEEF B.B.Q. RIB PATTY</t>
  </si>
  <si>
    <t>CNQ752503</t>
  </si>
  <si>
    <t>SALISBURY STEAK</t>
  </si>
  <si>
    <t>CNQTD0753</t>
  </si>
  <si>
    <t>160</t>
  </si>
  <si>
    <t xml:space="preserve">Beef Breaded Items </t>
  </si>
  <si>
    <t>CNQ63103</t>
  </si>
  <si>
    <t>WHOLE GRAIN BREADED BEEF FINGERS</t>
  </si>
  <si>
    <t>CNQ633803</t>
  </si>
  <si>
    <t>WHOLE GRAIN BREADED BEEF PATTTY</t>
  </si>
  <si>
    <t>130</t>
  </si>
  <si>
    <t>CNQ152253</t>
  </si>
  <si>
    <t>CNQ153003</t>
  </si>
  <si>
    <t>Charbroiled 100% Beef Steak</t>
  </si>
  <si>
    <t>CNQ182403</t>
  </si>
  <si>
    <t>Charbroiled 100% Beef Steak w/foil wrapper</t>
  </si>
  <si>
    <t>LOW SODIUM, Charbroiled 100% Beef Steak, Lightly Seasoned</t>
  </si>
  <si>
    <t>REDUCED SODIUM Charbroiled 100% Beef Steak</t>
  </si>
  <si>
    <t>CNQ262253K</t>
  </si>
  <si>
    <t>CNQ262403K</t>
  </si>
  <si>
    <t>LOW SODIUM Signature Charbroiled Beef Patty</t>
  </si>
  <si>
    <t>PORK ITEMS</t>
  </si>
  <si>
    <t>QSC295P</t>
  </si>
  <si>
    <t>QSC328P</t>
  </si>
  <si>
    <t>CNQ71303P</t>
  </si>
  <si>
    <t>CNQ71303PW</t>
  </si>
  <si>
    <t>CNQ582253P</t>
  </si>
  <si>
    <t>BBQ Pork Rib Shaped Patty</t>
  </si>
  <si>
    <t>CNQ53310P</t>
  </si>
  <si>
    <t>WHOLE GRAIN Breaded Pork Chop Patty</t>
  </si>
  <si>
    <t>WHOLE GRAIN Sausage Breakfast Biscuit, IW</t>
  </si>
  <si>
    <t>WHOLE GRAIN Sunrise Sausage &amp; Cheese Breakfast Sandwich, IW</t>
  </si>
  <si>
    <t xml:space="preserve">WHOLE GRAIN Pork Pancake Sausage on a Stick </t>
  </si>
  <si>
    <t>WHOLE GRAIN  Pork Pancake Sausage on a Stick, IW</t>
  </si>
  <si>
    <t>BEEF TOTALS:</t>
  </si>
  <si>
    <t>PORK TOTALS:</t>
  </si>
  <si>
    <t>LBS of Donated Food Available</t>
  </si>
  <si>
    <t>Cases Required</t>
  </si>
  <si>
    <t>Servings Produced</t>
  </si>
  <si>
    <t>Commodity Beef</t>
  </si>
  <si>
    <t>Code</t>
  </si>
  <si>
    <t>IND.WRAP 2-PACK MINI CHEESEBURGER (USDA CHEESE)</t>
  </si>
  <si>
    <t>CNQ19053</t>
  </si>
  <si>
    <t>ALL-BEEF MEATBALLS</t>
  </si>
  <si>
    <t>QSC225B</t>
  </si>
  <si>
    <t>BEEF SAUSAGE &amp; CHEESE BREAKFAST SANDWICH</t>
  </si>
  <si>
    <t>requires both commodity beef and  commodity cheese</t>
  </si>
  <si>
    <t>QCB455*</t>
  </si>
  <si>
    <t>QCB455</t>
  </si>
  <si>
    <t>100036 cheese</t>
  </si>
  <si>
    <t>QSB295</t>
  </si>
  <si>
    <t>IND. WRAP BEEF SAUSAGE BREAKFAST BISCUIT</t>
  </si>
  <si>
    <t>100154(A594)</t>
  </si>
  <si>
    <t>BEEF TERIYAKI DUNKERS</t>
  </si>
  <si>
    <t>CNQ72302</t>
  </si>
  <si>
    <t>PANCAKE &amp; BEEF SAUSAGE ON A STICK</t>
  </si>
  <si>
    <t>CNQ21104</t>
  </si>
  <si>
    <t>BEEF PATTY CRUMBLE</t>
  </si>
  <si>
    <t>CNQ092253</t>
  </si>
  <si>
    <t xml:space="preserve">Backyard Griller Charbroiled Beef Steak </t>
  </si>
  <si>
    <t>CNQ093003</t>
  </si>
  <si>
    <t>COMMODITY CHEESE TOTAL:</t>
  </si>
  <si>
    <t>CNQ212503</t>
  </si>
  <si>
    <t>QSCUBCT</t>
  </si>
  <si>
    <t>BEEF &amp; CHEESE TACO CRISPUPS</t>
  </si>
  <si>
    <t>QSCUBCR</t>
  </si>
  <si>
    <t>BEEF &amp; CHEESE TACO ROLLED CRISPUPS</t>
  </si>
  <si>
    <t>UPDATED 11/7/24, CA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</si>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</sst>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0"/>
      <color indexed="57"/>
      <name val="Arial"/>
      <family val="2"/>
    </font>
    <font>
      <sz val="10"/>
      <color theme="1"/>
      <name val="Arial"/>
      <family val="2"/>
    </font>
    <font>
      <b/>
      <sz val="9"/>
      <color indexed="10"/>
      <name val="Arial"/>
      <family val="2"/>
    </font>
    <font>
      <b/>
      <u/>
      <sz val="9"/>
      <color indexed="10"/>
      <name val="Arial"/>
      <family val="2"/>
    </font>
    <font>
      <b/>
      <u/>
      <sz val="10"/>
      <color indexed="57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color rgb="FF00B050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b/>
      <u/>
      <sz val="8"/>
      <color indexed="57"/>
      <name val="Arial"/>
      <family val="2"/>
    </font>
    <font>
      <b/>
      <sz val="12"/>
      <color indexed="57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/>
    <xf numFmtId="14" fontId="1" fillId="3" borderId="0" xfId="0" applyNumberFormat="1" applyFont="1" applyFill="1" applyAlignment="1">
      <alignment horizontal="center"/>
    </xf>
    <xf numFmtId="2" fontId="1" fillId="3" borderId="0" xfId="0" applyNumberFormat="1" applyFont="1" applyFill="1" applyAlignment="1">
      <alignment horizontal="center"/>
    </xf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8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13" fillId="0" borderId="0" xfId="0" applyFont="1"/>
    <xf numFmtId="0" fontId="7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2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center" shrinkToFit="1"/>
    </xf>
    <xf numFmtId="3" fontId="2" fillId="0" borderId="3" xfId="0" applyNumberFormat="1" applyFont="1" applyBorder="1" applyAlignment="1">
      <alignment horizontal="center" shrinkToFit="1"/>
    </xf>
    <xf numFmtId="3" fontId="6" fillId="2" borderId="5" xfId="0" applyNumberFormat="1" applyFont="1" applyFill="1" applyBorder="1" applyAlignment="1" applyProtection="1">
      <alignment horizontal="center" shrinkToFit="1"/>
      <protection locked="0"/>
    </xf>
    <xf numFmtId="3" fontId="6" fillId="2" borderId="6" xfId="0" applyNumberFormat="1" applyFont="1" applyFill="1" applyBorder="1" applyAlignment="1" applyProtection="1">
      <alignment horizontal="center" shrinkToFit="1"/>
      <protection locked="0"/>
    </xf>
    <xf numFmtId="3" fontId="12" fillId="0" borderId="0" xfId="0" applyNumberFormat="1" applyFont="1" applyAlignment="1" applyProtection="1">
      <alignment shrinkToFit="1"/>
      <protection locked="0"/>
    </xf>
    <xf numFmtId="3" fontId="8" fillId="2" borderId="5" xfId="0" applyNumberFormat="1" applyFont="1" applyFill="1" applyBorder="1" applyAlignment="1" applyProtection="1">
      <alignment horizontal="center" shrinkToFit="1"/>
      <protection locked="0"/>
    </xf>
    <xf numFmtId="3" fontId="9" fillId="0" borderId="0" xfId="0" applyNumberFormat="1" applyFont="1" applyAlignment="1">
      <alignment horizontal="center" shrinkToFit="1"/>
    </xf>
    <xf numFmtId="3" fontId="9" fillId="0" borderId="3" xfId="0" applyNumberFormat="1" applyFont="1" applyBorder="1" applyAlignment="1">
      <alignment horizontal="center" shrinkToFit="1"/>
    </xf>
    <xf numFmtId="3" fontId="8" fillId="2" borderId="6" xfId="0" applyNumberFormat="1" applyFont="1" applyFill="1" applyBorder="1" applyAlignment="1" applyProtection="1">
      <alignment horizontal="center" shrinkToFit="1"/>
      <protection locked="0"/>
    </xf>
    <xf numFmtId="3" fontId="6" fillId="2" borderId="13" xfId="0" applyNumberFormat="1" applyFont="1" applyFill="1" applyBorder="1" applyAlignment="1" applyProtection="1">
      <alignment horizontal="center" shrinkToFit="1"/>
      <protection locked="0"/>
    </xf>
    <xf numFmtId="3" fontId="2" fillId="4" borderId="1" xfId="0" applyNumberFormat="1" applyFont="1" applyFill="1" applyBorder="1" applyAlignment="1" applyProtection="1">
      <alignment horizontal="center" shrinkToFit="1"/>
      <protection locked="0"/>
    </xf>
    <xf numFmtId="3" fontId="2" fillId="4" borderId="0" xfId="0" applyNumberFormat="1" applyFont="1" applyFill="1" applyAlignment="1" applyProtection="1">
      <alignment horizontal="center" shrinkToFit="1"/>
      <protection locked="0"/>
    </xf>
    <xf numFmtId="3" fontId="2" fillId="4" borderId="0" xfId="0" applyNumberFormat="1" applyFont="1" applyFill="1" applyAlignment="1">
      <alignment horizontal="center" shrinkToFit="1"/>
    </xf>
    <xf numFmtId="3" fontId="12" fillId="0" borderId="0" xfId="0" applyNumberFormat="1" applyFont="1" applyAlignment="1">
      <alignment shrinkToFit="1"/>
    </xf>
    <xf numFmtId="3" fontId="6" fillId="2" borderId="9" xfId="0" applyNumberFormat="1" applyFont="1" applyFill="1" applyBorder="1" applyAlignment="1" applyProtection="1">
      <alignment horizontal="center" shrinkToFit="1"/>
      <protection locked="0"/>
    </xf>
    <xf numFmtId="3" fontId="2" fillId="0" borderId="7" xfId="0" applyNumberFormat="1" applyFont="1" applyBorder="1" applyAlignment="1">
      <alignment horizontal="center" shrinkToFit="1"/>
    </xf>
    <xf numFmtId="3" fontId="2" fillId="0" borderId="10" xfId="0" applyNumberFormat="1" applyFont="1" applyBorder="1" applyAlignment="1">
      <alignment horizontal="center" shrinkToFit="1"/>
    </xf>
    <xf numFmtId="3" fontId="6" fillId="2" borderId="12" xfId="0" applyNumberFormat="1" applyFont="1" applyFill="1" applyBorder="1" applyAlignment="1" applyProtection="1">
      <alignment horizontal="center" shrinkToFit="1"/>
      <protection locked="0"/>
    </xf>
    <xf numFmtId="3" fontId="12" fillId="0" borderId="0" xfId="0" applyNumberFormat="1" applyFont="1"/>
    <xf numFmtId="0" fontId="20" fillId="0" borderId="0" xfId="0" applyFont="1" applyAlignment="1">
      <alignment horizontal="center"/>
    </xf>
    <xf numFmtId="3" fontId="2" fillId="0" borderId="0" xfId="0" applyNumberFormat="1" applyFont="1" applyAlignment="1" applyProtection="1">
      <alignment horizontal="center" shrinkToFit="1"/>
      <protection locked="0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3" fontId="3" fillId="3" borderId="1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3" fontId="5" fillId="3" borderId="14" xfId="0" applyNumberFormat="1" applyFont="1" applyFill="1" applyBorder="1" applyAlignment="1">
      <alignment horizontal="center" vertical="center" wrapText="1"/>
    </xf>
    <xf numFmtId="3" fontId="5" fillId="3" borderId="15" xfId="0" applyNumberFormat="1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3" fontId="5" fillId="3" borderId="10" xfId="0" applyNumberFormat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3" fontId="15" fillId="3" borderId="8" xfId="0" applyNumberFormat="1" applyFont="1" applyFill="1" applyBorder="1" applyAlignment="1">
      <alignment horizontal="center" vertical="center" wrapText="1"/>
    </xf>
    <xf numFmtId="3" fontId="15" fillId="3" borderId="7" xfId="0" applyNumberFormat="1" applyFont="1" applyFill="1" applyBorder="1" applyAlignment="1">
      <alignment horizontal="center" vertical="center" wrapText="1"/>
    </xf>
    <xf numFmtId="2" fontId="16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center" wrapText="1"/>
    </xf>
    <xf numFmtId="3" fontId="16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6" fillId="3" borderId="0" xfId="0" applyFont="1" applyFill="1" applyAlignment="1">
      <alignment horizontal="center"/>
    </xf>
    <xf numFmtId="2" fontId="5" fillId="3" borderId="0" xfId="0" applyNumberFormat="1" applyFont="1" applyFill="1" applyAlignment="1">
      <alignment horizontal="center" vertical="center" wrapText="1"/>
    </xf>
    <xf numFmtId="14" fontId="21" fillId="3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2"/>
  <sheetViews>
    <sheetView tabSelected="1" zoomScaleNormal="100" zoomScaleSheetLayoutView="100" workbookViewId="0">
      <pane xSplit="1" ySplit="7" topLeftCell="B34" activePane="bottomRight" state="frozen"/>
      <selection pane="topRight" activeCell="B1" sqref="B1"/>
      <selection pane="bottomLeft" activeCell="A8" sqref="A8"/>
      <selection pane="bottomRight" activeCell="H12" sqref="H12"/>
    </sheetView>
  </sheetViews>
  <sheetFormatPr defaultColWidth="8.81640625" defaultRowHeight="14.5" x14ac:dyDescent="0.35"/>
  <cols>
    <col min="1" max="1" width="13.453125" style="23" customWidth="1"/>
    <col min="2" max="2" width="55.7265625" style="3" customWidth="1"/>
    <col min="3" max="3" width="13.1796875" style="3" bestFit="1" customWidth="1"/>
    <col min="4" max="4" width="8.81640625" style="21" bestFit="1" customWidth="1"/>
    <col min="5" max="5" width="4.7265625" style="22" bestFit="1" customWidth="1"/>
    <col min="6" max="6" width="7.26953125" style="21" bestFit="1" customWidth="1"/>
    <col min="7" max="7" width="8.81640625" style="3"/>
    <col min="8" max="13" width="9.7265625" style="48" customWidth="1"/>
    <col min="14" max="23" width="8.81640625" style="3"/>
  </cols>
  <sheetData>
    <row r="1" spans="1:13" ht="15.5" x14ac:dyDescent="0.3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5.5" x14ac:dyDescent="0.3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15.5" x14ac:dyDescent="0.35">
      <c r="A3" s="69" t="s">
        <v>126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ht="16" thickBot="1" x14ac:dyDescent="0.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15" thickBot="1" x14ac:dyDescent="0.4">
      <c r="A5" s="73" t="s">
        <v>125</v>
      </c>
      <c r="B5" s="73"/>
      <c r="C5" s="4"/>
      <c r="D5" s="4"/>
      <c r="E5" s="5"/>
      <c r="F5" s="4"/>
      <c r="G5" s="4"/>
      <c r="H5" s="57" t="s">
        <v>3</v>
      </c>
      <c r="I5" s="58"/>
      <c r="J5" s="58"/>
      <c r="K5" s="58"/>
      <c r="L5" s="58"/>
      <c r="M5" s="59"/>
    </row>
    <row r="6" spans="1:13" ht="27" customHeight="1" x14ac:dyDescent="0.35">
      <c r="A6" s="56" t="s">
        <v>98</v>
      </c>
      <c r="B6" s="56" t="s">
        <v>6</v>
      </c>
      <c r="C6" s="56" t="s">
        <v>97</v>
      </c>
      <c r="D6" s="56" t="s">
        <v>7</v>
      </c>
      <c r="E6" s="72" t="s">
        <v>8</v>
      </c>
      <c r="F6" s="56" t="s">
        <v>9</v>
      </c>
      <c r="G6" s="64" t="s">
        <v>4</v>
      </c>
      <c r="H6" s="60" t="s">
        <v>10</v>
      </c>
      <c r="I6" s="65" t="s">
        <v>5</v>
      </c>
      <c r="J6" s="62" t="s">
        <v>95</v>
      </c>
      <c r="K6" s="60" t="s">
        <v>96</v>
      </c>
      <c r="L6" s="65" t="s">
        <v>94</v>
      </c>
      <c r="M6" s="62" t="s">
        <v>11</v>
      </c>
    </row>
    <row r="7" spans="1:13" ht="15" thickBot="1" x14ac:dyDescent="0.4">
      <c r="A7" s="56"/>
      <c r="B7" s="56"/>
      <c r="C7" s="56"/>
      <c r="D7" s="56"/>
      <c r="E7" s="72"/>
      <c r="F7" s="56"/>
      <c r="G7" s="64"/>
      <c r="H7" s="61"/>
      <c r="I7" s="66"/>
      <c r="J7" s="63"/>
      <c r="K7" s="61"/>
      <c r="L7" s="66"/>
      <c r="M7" s="63"/>
    </row>
    <row r="8" spans="1:13" x14ac:dyDescent="0.35">
      <c r="A8" s="70" t="s">
        <v>13</v>
      </c>
      <c r="B8" s="70"/>
      <c r="C8" s="9"/>
      <c r="D8" s="9"/>
      <c r="E8" s="10"/>
      <c r="F8" s="10"/>
      <c r="G8" s="10"/>
      <c r="H8" s="50"/>
      <c r="I8" s="30"/>
      <c r="J8" s="30"/>
      <c r="K8" s="30"/>
      <c r="L8" s="34"/>
      <c r="M8" s="30"/>
    </row>
    <row r="9" spans="1:13" x14ac:dyDescent="0.35">
      <c r="A9" s="51" t="s">
        <v>116</v>
      </c>
      <c r="B9" s="52" t="s">
        <v>117</v>
      </c>
      <c r="C9" s="9" t="s">
        <v>12</v>
      </c>
      <c r="D9" s="9">
        <v>220</v>
      </c>
      <c r="E9" s="10">
        <v>2.25</v>
      </c>
      <c r="F9" s="10">
        <v>30.94</v>
      </c>
      <c r="G9" s="10">
        <v>34.99</v>
      </c>
      <c r="H9" s="32"/>
      <c r="I9" s="30">
        <f>(H9/D9)*G9</f>
        <v>0</v>
      </c>
      <c r="J9" s="31">
        <f>H9/D9</f>
        <v>0</v>
      </c>
      <c r="K9" s="30">
        <f>(D9*L9)/G9</f>
        <v>0</v>
      </c>
      <c r="L9" s="33"/>
      <c r="M9" s="31">
        <f>K9/D9</f>
        <v>0</v>
      </c>
    </row>
    <row r="10" spans="1:13" x14ac:dyDescent="0.35">
      <c r="A10" s="51" t="s">
        <v>118</v>
      </c>
      <c r="B10" s="52" t="s">
        <v>117</v>
      </c>
      <c r="C10" s="9" t="s">
        <v>12</v>
      </c>
      <c r="D10" s="9">
        <v>160</v>
      </c>
      <c r="E10" s="10">
        <v>3</v>
      </c>
      <c r="F10" s="10">
        <v>30</v>
      </c>
      <c r="G10" s="10">
        <v>35.57</v>
      </c>
      <c r="H10" s="32"/>
      <c r="I10" s="30">
        <f t="shared" ref="I10" si="0">(H10/D10)*G10</f>
        <v>0</v>
      </c>
      <c r="J10" s="31">
        <f t="shared" ref="J10" si="1">H10/D10</f>
        <v>0</v>
      </c>
      <c r="K10" s="30">
        <f t="shared" ref="K10" si="2">(D10*L10)/G10</f>
        <v>0</v>
      </c>
      <c r="L10" s="33"/>
      <c r="M10" s="31">
        <f t="shared" ref="M10" si="3">K10/D10</f>
        <v>0</v>
      </c>
    </row>
    <row r="11" spans="1:13" x14ac:dyDescent="0.35">
      <c r="A11" s="11" t="s">
        <v>69</v>
      </c>
      <c r="B11" s="2" t="s">
        <v>74</v>
      </c>
      <c r="C11" s="8" t="s">
        <v>12</v>
      </c>
      <c r="D11" s="9">
        <v>240</v>
      </c>
      <c r="E11" s="10">
        <v>2.25</v>
      </c>
      <c r="F11" s="10">
        <v>33.75</v>
      </c>
      <c r="G11" s="10">
        <v>52.07</v>
      </c>
      <c r="H11" s="32"/>
      <c r="I11" s="30">
        <f>(H11/D11)*G11</f>
        <v>0</v>
      </c>
      <c r="J11" s="31">
        <f>H11/D11</f>
        <v>0</v>
      </c>
      <c r="K11" s="30">
        <f>(D11*L11)/G11</f>
        <v>0</v>
      </c>
      <c r="L11" s="33"/>
      <c r="M11" s="31">
        <f>K11/D11</f>
        <v>0</v>
      </c>
    </row>
    <row r="12" spans="1:13" x14ac:dyDescent="0.35">
      <c r="A12" s="11" t="s">
        <v>70</v>
      </c>
      <c r="B12" s="2" t="s">
        <v>74</v>
      </c>
      <c r="C12" s="8" t="s">
        <v>12</v>
      </c>
      <c r="D12" s="9">
        <v>180</v>
      </c>
      <c r="E12" s="10">
        <v>3</v>
      </c>
      <c r="F12" s="10">
        <v>33.75</v>
      </c>
      <c r="G12" s="10">
        <v>53.75</v>
      </c>
      <c r="H12" s="32"/>
      <c r="I12" s="30">
        <f t="shared" ref="I12:I24" si="4">(H12/D12)*G12</f>
        <v>0</v>
      </c>
      <c r="J12" s="31">
        <f t="shared" ref="J12:J24" si="5">H12/D12</f>
        <v>0</v>
      </c>
      <c r="K12" s="30">
        <f t="shared" ref="K12:K24" si="6">(D12*L12)/G12</f>
        <v>0</v>
      </c>
      <c r="L12" s="33"/>
      <c r="M12" s="31">
        <f t="shared" ref="M12:M24" si="7">K12/D12</f>
        <v>0</v>
      </c>
    </row>
    <row r="13" spans="1:13" hidden="1" x14ac:dyDescent="0.35">
      <c r="A13" s="11" t="s">
        <v>21</v>
      </c>
      <c r="B13" s="1" t="s">
        <v>71</v>
      </c>
      <c r="C13" s="8" t="s">
        <v>12</v>
      </c>
      <c r="D13" s="9">
        <v>240</v>
      </c>
      <c r="E13" s="10">
        <v>2</v>
      </c>
      <c r="F13" s="10">
        <v>30</v>
      </c>
      <c r="G13" s="10">
        <v>40.72</v>
      </c>
      <c r="H13" s="32"/>
      <c r="I13" s="30">
        <f t="shared" si="4"/>
        <v>0</v>
      </c>
      <c r="J13" s="31">
        <f t="shared" si="5"/>
        <v>0</v>
      </c>
      <c r="K13" s="30">
        <f t="shared" si="6"/>
        <v>0</v>
      </c>
      <c r="L13" s="33"/>
      <c r="M13" s="31">
        <f t="shared" si="7"/>
        <v>0</v>
      </c>
    </row>
    <row r="14" spans="1:13" hidden="1" x14ac:dyDescent="0.35">
      <c r="A14" s="11" t="s">
        <v>72</v>
      </c>
      <c r="B14" s="1" t="s">
        <v>75</v>
      </c>
      <c r="C14" s="8" t="s">
        <v>12</v>
      </c>
      <c r="D14" s="9">
        <v>200</v>
      </c>
      <c r="E14" s="10">
        <v>2.4</v>
      </c>
      <c r="F14" s="10">
        <v>30</v>
      </c>
      <c r="G14" s="10">
        <v>37.5</v>
      </c>
      <c r="H14" s="32"/>
      <c r="I14" s="30">
        <f t="shared" si="4"/>
        <v>0</v>
      </c>
      <c r="J14" s="31">
        <f t="shared" si="5"/>
        <v>0</v>
      </c>
      <c r="K14" s="30">
        <f t="shared" si="6"/>
        <v>0</v>
      </c>
      <c r="L14" s="33"/>
      <c r="M14" s="31">
        <f t="shared" si="7"/>
        <v>0</v>
      </c>
    </row>
    <row r="15" spans="1:13" hidden="1" x14ac:dyDescent="0.35">
      <c r="A15" s="6" t="s">
        <v>17</v>
      </c>
      <c r="B15" s="12" t="s">
        <v>16</v>
      </c>
      <c r="C15" s="8" t="s">
        <v>12</v>
      </c>
      <c r="D15" s="9">
        <v>240</v>
      </c>
      <c r="E15" s="10" t="s">
        <v>15</v>
      </c>
      <c r="F15" s="10">
        <v>33.75</v>
      </c>
      <c r="G15" s="10">
        <v>45.59</v>
      </c>
      <c r="H15" s="32"/>
      <c r="I15" s="30">
        <f t="shared" si="4"/>
        <v>0</v>
      </c>
      <c r="J15" s="31">
        <f t="shared" si="5"/>
        <v>0</v>
      </c>
      <c r="K15" s="30">
        <f t="shared" si="6"/>
        <v>0</v>
      </c>
      <c r="L15" s="33"/>
      <c r="M15" s="31">
        <f t="shared" si="7"/>
        <v>0</v>
      </c>
    </row>
    <row r="16" spans="1:13" hidden="1" x14ac:dyDescent="0.35">
      <c r="A16" s="6" t="s">
        <v>18</v>
      </c>
      <c r="B16" s="12" t="s">
        <v>16</v>
      </c>
      <c r="C16" s="8" t="s">
        <v>12</v>
      </c>
      <c r="D16" s="9">
        <v>200</v>
      </c>
      <c r="E16" s="10">
        <v>2.4</v>
      </c>
      <c r="F16" s="10">
        <v>30</v>
      </c>
      <c r="G16" s="10">
        <v>42.9</v>
      </c>
      <c r="H16" s="32"/>
      <c r="I16" s="30">
        <f t="shared" si="4"/>
        <v>0</v>
      </c>
      <c r="J16" s="31">
        <f t="shared" si="5"/>
        <v>0</v>
      </c>
      <c r="K16" s="30">
        <f t="shared" si="6"/>
        <v>0</v>
      </c>
      <c r="L16" s="33"/>
      <c r="M16" s="31">
        <f t="shared" si="7"/>
        <v>0</v>
      </c>
    </row>
    <row r="17" spans="1:13" hidden="1" x14ac:dyDescent="0.35">
      <c r="A17" s="6" t="s">
        <v>19</v>
      </c>
      <c r="B17" s="12" t="s">
        <v>16</v>
      </c>
      <c r="C17" s="8" t="s">
        <v>12</v>
      </c>
      <c r="D17" s="9" t="s">
        <v>20</v>
      </c>
      <c r="E17" s="10">
        <v>3</v>
      </c>
      <c r="F17" s="10">
        <v>33.75</v>
      </c>
      <c r="G17" s="10">
        <v>46.89</v>
      </c>
      <c r="H17" s="32"/>
      <c r="I17" s="30">
        <f t="shared" si="4"/>
        <v>0</v>
      </c>
      <c r="J17" s="31">
        <f t="shared" si="5"/>
        <v>0</v>
      </c>
      <c r="K17" s="30">
        <f t="shared" si="6"/>
        <v>0</v>
      </c>
      <c r="L17" s="33"/>
      <c r="M17" s="31">
        <f t="shared" si="7"/>
        <v>0</v>
      </c>
    </row>
    <row r="18" spans="1:13" hidden="1" x14ac:dyDescent="0.35">
      <c r="A18" s="11" t="s">
        <v>14</v>
      </c>
      <c r="B18" s="1" t="s">
        <v>73</v>
      </c>
      <c r="C18" s="8" t="s">
        <v>12</v>
      </c>
      <c r="D18" s="9">
        <v>60</v>
      </c>
      <c r="E18" s="10">
        <v>4</v>
      </c>
      <c r="F18" s="10">
        <v>15</v>
      </c>
      <c r="G18" s="10">
        <v>21.94</v>
      </c>
      <c r="H18" s="32"/>
      <c r="I18" s="30">
        <f t="shared" si="4"/>
        <v>0</v>
      </c>
      <c r="J18" s="31">
        <f t="shared" si="5"/>
        <v>0</v>
      </c>
      <c r="K18" s="30">
        <f t="shared" si="6"/>
        <v>0</v>
      </c>
      <c r="L18" s="33"/>
      <c r="M18" s="31">
        <f t="shared" si="7"/>
        <v>0</v>
      </c>
    </row>
    <row r="19" spans="1:13" hidden="1" x14ac:dyDescent="0.35">
      <c r="A19" s="70" t="s">
        <v>22</v>
      </c>
      <c r="B19" s="70"/>
      <c r="C19" s="9"/>
      <c r="D19" s="9"/>
      <c r="E19" s="10"/>
      <c r="F19" s="10"/>
      <c r="G19" s="10"/>
      <c r="H19" s="50"/>
      <c r="I19" s="30"/>
      <c r="J19" s="30"/>
      <c r="K19" s="30"/>
      <c r="L19" s="34"/>
      <c r="M19" s="30"/>
    </row>
    <row r="20" spans="1:13" hidden="1" x14ac:dyDescent="0.35">
      <c r="A20" s="6" t="s">
        <v>120</v>
      </c>
      <c r="B20" s="7" t="s">
        <v>23</v>
      </c>
      <c r="C20" s="8" t="s">
        <v>12</v>
      </c>
      <c r="D20" s="9">
        <v>200</v>
      </c>
      <c r="E20" s="10">
        <v>2.5</v>
      </c>
      <c r="F20" s="10">
        <v>31.25</v>
      </c>
      <c r="G20" s="10">
        <v>22.28</v>
      </c>
      <c r="H20" s="32"/>
      <c r="I20" s="30">
        <f t="shared" si="4"/>
        <v>0</v>
      </c>
      <c r="J20" s="31">
        <f t="shared" si="5"/>
        <v>0</v>
      </c>
      <c r="K20" s="30">
        <f t="shared" si="6"/>
        <v>0</v>
      </c>
      <c r="L20" s="33"/>
      <c r="M20" s="31">
        <f t="shared" si="7"/>
        <v>0</v>
      </c>
    </row>
    <row r="21" spans="1:13" hidden="1" x14ac:dyDescent="0.35">
      <c r="A21" s="6" t="s">
        <v>24</v>
      </c>
      <c r="B21" s="7" t="s">
        <v>25</v>
      </c>
      <c r="C21" s="8" t="s">
        <v>12</v>
      </c>
      <c r="D21" s="9">
        <v>240</v>
      </c>
      <c r="E21" s="10" t="s">
        <v>15</v>
      </c>
      <c r="F21" s="10">
        <v>33.75</v>
      </c>
      <c r="G21" s="10">
        <v>38.58</v>
      </c>
      <c r="H21" s="32"/>
      <c r="I21" s="30">
        <f t="shared" ref="I21" si="8">(H21/D21)*G21</f>
        <v>0</v>
      </c>
      <c r="J21" s="31">
        <f t="shared" ref="J21" si="9">H21/D21</f>
        <v>0</v>
      </c>
      <c r="K21" s="30">
        <f t="shared" ref="K21" si="10">(D21*L21)/G21</f>
        <v>0</v>
      </c>
      <c r="L21" s="33"/>
      <c r="M21" s="31">
        <f t="shared" ref="M21" si="11">K21/D21</f>
        <v>0</v>
      </c>
    </row>
    <row r="22" spans="1:13" hidden="1" x14ac:dyDescent="0.35">
      <c r="A22" s="6" t="s">
        <v>26</v>
      </c>
      <c r="B22" s="7" t="s">
        <v>23</v>
      </c>
      <c r="C22" s="8" t="s">
        <v>12</v>
      </c>
      <c r="D22" s="9" t="s">
        <v>27</v>
      </c>
      <c r="E22" s="10" t="s">
        <v>15</v>
      </c>
      <c r="F22" s="10">
        <v>33.75</v>
      </c>
      <c r="G22" s="10">
        <v>39.130000000000003</v>
      </c>
      <c r="H22" s="32"/>
      <c r="I22" s="30">
        <f t="shared" si="4"/>
        <v>0</v>
      </c>
      <c r="J22" s="31">
        <f t="shared" si="5"/>
        <v>0</v>
      </c>
      <c r="K22" s="30">
        <f t="shared" si="6"/>
        <v>0</v>
      </c>
      <c r="L22" s="33"/>
      <c r="M22" s="31">
        <f t="shared" si="7"/>
        <v>0</v>
      </c>
    </row>
    <row r="23" spans="1:13" hidden="1" x14ac:dyDescent="0.35">
      <c r="A23" s="15" t="s">
        <v>76</v>
      </c>
      <c r="B23" s="1" t="s">
        <v>78</v>
      </c>
      <c r="C23" s="8" t="s">
        <v>12</v>
      </c>
      <c r="D23" s="13">
        <v>240</v>
      </c>
      <c r="E23" s="10">
        <v>2.25</v>
      </c>
      <c r="F23" s="14">
        <v>33.75</v>
      </c>
      <c r="G23" s="10">
        <v>41.37</v>
      </c>
      <c r="H23" s="32"/>
      <c r="I23" s="30">
        <f t="shared" ref="I23" si="12">(H23/D23)*G23</f>
        <v>0</v>
      </c>
      <c r="J23" s="31">
        <f t="shared" ref="J23" si="13">H23/D23</f>
        <v>0</v>
      </c>
      <c r="K23" s="30">
        <f t="shared" ref="K23" si="14">(D23*L23)/G23</f>
        <v>0</v>
      </c>
      <c r="L23" s="33"/>
      <c r="M23" s="31">
        <f t="shared" ref="M23" si="15">K23/D23</f>
        <v>0</v>
      </c>
    </row>
    <row r="24" spans="1:13" hidden="1" x14ac:dyDescent="0.35">
      <c r="A24" s="15" t="s">
        <v>77</v>
      </c>
      <c r="B24" s="1" t="s">
        <v>78</v>
      </c>
      <c r="C24" s="8" t="s">
        <v>12</v>
      </c>
      <c r="D24" s="13">
        <v>200</v>
      </c>
      <c r="E24" s="10">
        <v>2.4</v>
      </c>
      <c r="F24" s="14">
        <v>30</v>
      </c>
      <c r="G24" s="10">
        <v>36.76</v>
      </c>
      <c r="H24" s="32"/>
      <c r="I24" s="30">
        <f t="shared" si="4"/>
        <v>0</v>
      </c>
      <c r="J24" s="31">
        <f t="shared" si="5"/>
        <v>0</v>
      </c>
      <c r="K24" s="30">
        <f t="shared" si="6"/>
        <v>0</v>
      </c>
      <c r="L24" s="33"/>
      <c r="M24" s="31">
        <f t="shared" si="7"/>
        <v>0</v>
      </c>
    </row>
    <row r="25" spans="1:13" hidden="1" x14ac:dyDescent="0.35">
      <c r="A25" s="70" t="s">
        <v>35</v>
      </c>
      <c r="B25" s="70"/>
      <c r="C25" s="9"/>
      <c r="D25" s="9"/>
      <c r="E25" s="10"/>
      <c r="F25" s="10"/>
      <c r="G25" s="10"/>
      <c r="H25" s="50"/>
      <c r="I25" s="30"/>
      <c r="J25" s="30"/>
      <c r="K25" s="30"/>
      <c r="L25" s="34"/>
      <c r="M25" s="30"/>
    </row>
    <row r="26" spans="1:13" hidden="1" x14ac:dyDescent="0.35">
      <c r="A26" s="6" t="s">
        <v>36</v>
      </c>
      <c r="B26" s="7" t="s">
        <v>37</v>
      </c>
      <c r="C26" s="8" t="s">
        <v>12</v>
      </c>
      <c r="D26" s="9" t="s">
        <v>38</v>
      </c>
      <c r="E26" s="10">
        <v>4.2</v>
      </c>
      <c r="F26" s="10">
        <v>19.690000000000001</v>
      </c>
      <c r="G26" s="10">
        <v>10.64</v>
      </c>
      <c r="H26" s="32"/>
      <c r="I26" s="30">
        <f t="shared" ref="I26:I32" si="16">(H26/D26)*G26</f>
        <v>0</v>
      </c>
      <c r="J26" s="31">
        <f t="shared" ref="J26:J32" si="17">H26/D26</f>
        <v>0</v>
      </c>
      <c r="K26" s="30">
        <f t="shared" ref="K26:K32" si="18">(D26*L26)/G26</f>
        <v>0</v>
      </c>
      <c r="L26" s="33"/>
      <c r="M26" s="31">
        <f t="shared" ref="M26:M32" si="19">K26/D26</f>
        <v>0</v>
      </c>
    </row>
    <row r="27" spans="1:13" hidden="1" x14ac:dyDescent="0.35">
      <c r="A27" s="6" t="s">
        <v>39</v>
      </c>
      <c r="B27" s="7" t="s">
        <v>40</v>
      </c>
      <c r="C27" s="8" t="s">
        <v>12</v>
      </c>
      <c r="D27" s="9" t="s">
        <v>41</v>
      </c>
      <c r="E27" s="10">
        <v>4.55</v>
      </c>
      <c r="F27" s="10">
        <v>20.48</v>
      </c>
      <c r="G27" s="10">
        <v>14.98</v>
      </c>
      <c r="H27" s="32"/>
      <c r="I27" s="30">
        <f t="shared" si="16"/>
        <v>0</v>
      </c>
      <c r="J27" s="31">
        <f t="shared" si="17"/>
        <v>0</v>
      </c>
      <c r="K27" s="30">
        <f t="shared" si="18"/>
        <v>0</v>
      </c>
      <c r="L27" s="33"/>
      <c r="M27" s="31">
        <f t="shared" si="19"/>
        <v>0</v>
      </c>
    </row>
    <row r="28" spans="1:13" hidden="1" x14ac:dyDescent="0.35">
      <c r="A28" s="19" t="s">
        <v>106</v>
      </c>
      <c r="B28" s="7" t="s">
        <v>99</v>
      </c>
      <c r="C28" s="8" t="s">
        <v>12</v>
      </c>
      <c r="D28" s="9" t="s">
        <v>41</v>
      </c>
      <c r="E28" s="10">
        <v>4.55</v>
      </c>
      <c r="F28" s="10">
        <v>20.48</v>
      </c>
      <c r="G28" s="10">
        <v>14.98</v>
      </c>
      <c r="H28" s="32"/>
      <c r="I28" s="30">
        <f t="shared" si="16"/>
        <v>0</v>
      </c>
      <c r="J28" s="31">
        <f t="shared" si="17"/>
        <v>0</v>
      </c>
      <c r="K28" s="30">
        <f t="shared" si="18"/>
        <v>0</v>
      </c>
      <c r="L28" s="33"/>
      <c r="M28" s="31">
        <f t="shared" si="19"/>
        <v>0</v>
      </c>
    </row>
    <row r="29" spans="1:13" hidden="1" x14ac:dyDescent="0.35">
      <c r="A29" s="19" t="s">
        <v>105</v>
      </c>
      <c r="B29" s="7" t="s">
        <v>104</v>
      </c>
      <c r="C29" s="49" t="s">
        <v>107</v>
      </c>
      <c r="D29" s="9">
        <v>72</v>
      </c>
      <c r="E29" s="10">
        <v>4.55</v>
      </c>
      <c r="F29" s="10">
        <v>20.48</v>
      </c>
      <c r="G29" s="10">
        <v>1.125</v>
      </c>
      <c r="H29" s="32"/>
      <c r="I29" s="30">
        <f t="shared" ref="I29:I30" si="20">(H29/D29)*G29</f>
        <v>0</v>
      </c>
      <c r="J29" s="31">
        <f t="shared" ref="J29:J30" si="21">H29/D29</f>
        <v>0</v>
      </c>
      <c r="K29" s="30">
        <f t="shared" ref="K29:K30" si="22">(D29*L29)/G29</f>
        <v>0</v>
      </c>
      <c r="L29" s="33"/>
      <c r="M29" s="31">
        <f t="shared" ref="M29:M30" si="23">K29/D29</f>
        <v>0</v>
      </c>
    </row>
    <row r="30" spans="1:13" hidden="1" x14ac:dyDescent="0.35">
      <c r="A30" s="19" t="s">
        <v>108</v>
      </c>
      <c r="B30" s="7" t="s">
        <v>109</v>
      </c>
      <c r="C30" s="8" t="s">
        <v>110</v>
      </c>
      <c r="D30" s="9">
        <v>144</v>
      </c>
      <c r="E30" s="10">
        <v>3.2</v>
      </c>
      <c r="F30" s="10">
        <v>28.8</v>
      </c>
      <c r="G30" s="10">
        <v>14.71</v>
      </c>
      <c r="H30" s="32"/>
      <c r="I30" s="30">
        <f t="shared" si="20"/>
        <v>0</v>
      </c>
      <c r="J30" s="31">
        <f t="shared" si="21"/>
        <v>0</v>
      </c>
      <c r="K30" s="30">
        <f t="shared" si="22"/>
        <v>0</v>
      </c>
      <c r="L30" s="33"/>
      <c r="M30" s="31">
        <f t="shared" si="23"/>
        <v>0</v>
      </c>
    </row>
    <row r="31" spans="1:13" hidden="1" x14ac:dyDescent="0.35">
      <c r="A31" s="6" t="s">
        <v>42</v>
      </c>
      <c r="B31" s="7" t="s">
        <v>43</v>
      </c>
      <c r="C31" s="8" t="s">
        <v>12</v>
      </c>
      <c r="D31" s="9" t="s">
        <v>38</v>
      </c>
      <c r="E31" s="10" t="s">
        <v>44</v>
      </c>
      <c r="F31" s="10">
        <v>19.920000000000002</v>
      </c>
      <c r="G31" s="10">
        <v>12.83</v>
      </c>
      <c r="H31" s="32"/>
      <c r="I31" s="30">
        <f t="shared" ref="I31" si="24">(H31/D31)*G31</f>
        <v>0</v>
      </c>
      <c r="J31" s="31">
        <f t="shared" ref="J31" si="25">H31/D31</f>
        <v>0</v>
      </c>
      <c r="K31" s="30">
        <f t="shared" ref="K31" si="26">(D31*L31)/G31</f>
        <v>0</v>
      </c>
      <c r="L31" s="33"/>
      <c r="M31" s="31">
        <f t="shared" ref="M31" si="27">K31/D31</f>
        <v>0</v>
      </c>
    </row>
    <row r="32" spans="1:13" hidden="1" x14ac:dyDescent="0.35">
      <c r="A32" s="6" t="s">
        <v>102</v>
      </c>
      <c r="B32" s="7" t="s">
        <v>103</v>
      </c>
      <c r="C32" s="8" t="s">
        <v>12</v>
      </c>
      <c r="D32" s="9">
        <v>144</v>
      </c>
      <c r="E32" s="10">
        <v>2.25</v>
      </c>
      <c r="F32" s="10">
        <v>20.25</v>
      </c>
      <c r="G32" s="10">
        <v>9.8699999999999992</v>
      </c>
      <c r="H32" s="32"/>
      <c r="I32" s="30">
        <f t="shared" si="16"/>
        <v>0</v>
      </c>
      <c r="J32" s="31">
        <f t="shared" si="17"/>
        <v>0</v>
      </c>
      <c r="K32" s="30">
        <f t="shared" si="18"/>
        <v>0</v>
      </c>
      <c r="L32" s="33"/>
      <c r="M32" s="31">
        <f t="shared" si="19"/>
        <v>0</v>
      </c>
    </row>
    <row r="33" spans="1:23" x14ac:dyDescent="0.35">
      <c r="A33" s="70" t="s">
        <v>45</v>
      </c>
      <c r="B33" s="70"/>
      <c r="C33" s="9"/>
      <c r="D33" s="9"/>
      <c r="E33" s="10"/>
      <c r="F33" s="10"/>
      <c r="G33" s="10"/>
      <c r="H33" s="50"/>
      <c r="I33" s="30"/>
      <c r="J33" s="30"/>
      <c r="K33" s="30"/>
      <c r="L33" s="34"/>
      <c r="M33" s="30"/>
    </row>
    <row r="34" spans="1:23" x14ac:dyDescent="0.35">
      <c r="A34" s="6" t="s">
        <v>46</v>
      </c>
      <c r="B34" s="7" t="s">
        <v>47</v>
      </c>
      <c r="C34" s="8" t="s">
        <v>12</v>
      </c>
      <c r="D34" s="9" t="s">
        <v>48</v>
      </c>
      <c r="E34" s="10">
        <v>2</v>
      </c>
      <c r="F34" s="10">
        <v>40</v>
      </c>
      <c r="G34" s="10">
        <v>64.52</v>
      </c>
      <c r="H34" s="32"/>
      <c r="I34" s="30">
        <f t="shared" ref="I34:I36" si="28">(H34/D34)*G34</f>
        <v>0</v>
      </c>
      <c r="J34" s="31">
        <f t="shared" ref="J34:J36" si="29">H34/D34</f>
        <v>0</v>
      </c>
      <c r="K34" s="30">
        <f t="shared" ref="K34:K36" si="30">(D34*L34)/G34</f>
        <v>0</v>
      </c>
      <c r="L34" s="33"/>
      <c r="M34" s="31">
        <f t="shared" ref="M34:M36" si="31">K34/D34</f>
        <v>0</v>
      </c>
    </row>
    <row r="35" spans="1:23" hidden="1" x14ac:dyDescent="0.35">
      <c r="A35" s="6" t="s">
        <v>114</v>
      </c>
      <c r="B35" s="7" t="s">
        <v>115</v>
      </c>
      <c r="C35" s="8" t="s">
        <v>12</v>
      </c>
      <c r="D35" s="9">
        <v>29.9</v>
      </c>
      <c r="E35" s="10">
        <v>2.2000000000000002</v>
      </c>
      <c r="F35" s="10">
        <v>40</v>
      </c>
      <c r="G35" s="10">
        <v>26.69</v>
      </c>
      <c r="H35" s="32"/>
      <c r="I35" s="30">
        <f t="shared" ref="I35" si="32">(H35/D35)*G35</f>
        <v>0</v>
      </c>
      <c r="J35" s="31">
        <f t="shared" ref="J35" si="33">H35/D35</f>
        <v>0</v>
      </c>
      <c r="K35" s="30">
        <f t="shared" ref="K35" si="34">(D35*L35)/G35</f>
        <v>0</v>
      </c>
      <c r="L35" s="33"/>
      <c r="M35" s="31">
        <f t="shared" ref="M35" si="35">K35/D35</f>
        <v>0</v>
      </c>
    </row>
    <row r="36" spans="1:23" hidden="1" x14ac:dyDescent="0.35">
      <c r="A36" s="6" t="s">
        <v>49</v>
      </c>
      <c r="B36" s="7" t="s">
        <v>50</v>
      </c>
      <c r="C36" s="8" t="s">
        <v>12</v>
      </c>
      <c r="D36" s="9">
        <v>280</v>
      </c>
      <c r="E36" s="10">
        <v>2.29</v>
      </c>
      <c r="F36" s="10">
        <v>40</v>
      </c>
      <c r="G36" s="10">
        <v>52.09</v>
      </c>
      <c r="H36" s="32"/>
      <c r="I36" s="30">
        <f t="shared" si="28"/>
        <v>0</v>
      </c>
      <c r="J36" s="31">
        <f t="shared" si="29"/>
        <v>0</v>
      </c>
      <c r="K36" s="30">
        <f t="shared" si="30"/>
        <v>0</v>
      </c>
      <c r="L36" s="33"/>
      <c r="M36" s="31">
        <f t="shared" si="31"/>
        <v>0</v>
      </c>
    </row>
    <row r="37" spans="1:23" hidden="1" x14ac:dyDescent="0.35">
      <c r="A37" s="70" t="s">
        <v>63</v>
      </c>
      <c r="B37" s="70"/>
      <c r="C37" s="9"/>
      <c r="D37" s="9"/>
      <c r="E37" s="10"/>
      <c r="F37" s="10"/>
      <c r="G37" s="10"/>
      <c r="H37" s="50"/>
      <c r="I37" s="30"/>
      <c r="J37" s="30"/>
      <c r="K37" s="30"/>
      <c r="L37" s="34"/>
      <c r="M37" s="30"/>
    </row>
    <row r="38" spans="1:23" hidden="1" x14ac:dyDescent="0.35">
      <c r="A38" s="19" t="s">
        <v>64</v>
      </c>
      <c r="B38" s="12" t="s">
        <v>65</v>
      </c>
      <c r="C38" s="16" t="s">
        <v>12</v>
      </c>
      <c r="D38" s="17">
        <v>134</v>
      </c>
      <c r="E38" s="18">
        <v>3.6</v>
      </c>
      <c r="F38" s="18">
        <v>30.15</v>
      </c>
      <c r="G38" s="10">
        <v>22.67</v>
      </c>
      <c r="H38" s="32"/>
      <c r="I38" s="30">
        <f t="shared" ref="I38" si="36">(H38/D38)*G38</f>
        <v>0</v>
      </c>
      <c r="J38" s="31">
        <f t="shared" ref="J38" si="37">H38/D38</f>
        <v>0</v>
      </c>
      <c r="K38" s="30">
        <f t="shared" ref="K38" si="38">(D38*L38)/G38</f>
        <v>0</v>
      </c>
      <c r="L38" s="33"/>
      <c r="M38" s="31">
        <f t="shared" ref="M38" si="39">K38/D38</f>
        <v>0</v>
      </c>
    </row>
    <row r="39" spans="1:23" hidden="1" x14ac:dyDescent="0.35">
      <c r="A39" s="19" t="s">
        <v>66</v>
      </c>
      <c r="B39" s="12" t="s">
        <v>67</v>
      </c>
      <c r="C39" s="16" t="s">
        <v>12</v>
      </c>
      <c r="D39" s="17" t="s">
        <v>68</v>
      </c>
      <c r="E39" s="18">
        <v>3.8</v>
      </c>
      <c r="F39" s="18">
        <v>30.88</v>
      </c>
      <c r="G39" s="10">
        <v>17.510000000000002</v>
      </c>
      <c r="H39" s="32"/>
      <c r="I39" s="30">
        <f t="shared" ref="I39" si="40">(H39/D39)*G39</f>
        <v>0</v>
      </c>
      <c r="J39" s="31">
        <f t="shared" ref="J39" si="41">H39/D39</f>
        <v>0</v>
      </c>
      <c r="K39" s="30">
        <f t="shared" ref="K39" si="42">(D39*L39)/G39</f>
        <v>0</v>
      </c>
      <c r="L39" s="33"/>
      <c r="M39" s="31">
        <f t="shared" ref="M39" si="43">K39/D39</f>
        <v>0</v>
      </c>
    </row>
    <row r="40" spans="1:23" x14ac:dyDescent="0.35">
      <c r="A40" s="70" t="s">
        <v>51</v>
      </c>
      <c r="B40" s="70"/>
      <c r="C40" s="9"/>
      <c r="D40" s="9"/>
      <c r="E40" s="10"/>
      <c r="F40" s="10"/>
      <c r="G40" s="10"/>
      <c r="H40" s="50"/>
      <c r="I40" s="30"/>
      <c r="J40" s="30"/>
      <c r="K40" s="30"/>
      <c r="L40" s="34"/>
      <c r="M40" s="30"/>
    </row>
    <row r="41" spans="1:23" hidden="1" x14ac:dyDescent="0.35">
      <c r="A41" s="6" t="s">
        <v>52</v>
      </c>
      <c r="B41" s="7" t="s">
        <v>53</v>
      </c>
      <c r="C41" s="8" t="s">
        <v>12</v>
      </c>
      <c r="D41" s="9" t="s">
        <v>54</v>
      </c>
      <c r="E41" s="10">
        <v>2.2000000000000002</v>
      </c>
      <c r="F41" s="10">
        <v>30.25</v>
      </c>
      <c r="G41" s="10">
        <v>37.58</v>
      </c>
      <c r="H41" s="32"/>
      <c r="I41" s="30">
        <f t="shared" ref="I41" si="44">(H41/D41)*G41</f>
        <v>0</v>
      </c>
      <c r="J41" s="31">
        <f t="shared" ref="J41" si="45">H41/D41</f>
        <v>0</v>
      </c>
      <c r="K41" s="30">
        <f t="shared" ref="K41" si="46">(D41*L41)/G41</f>
        <v>0</v>
      </c>
      <c r="L41" s="33"/>
      <c r="M41" s="31">
        <f t="shared" ref="M41" si="47">K41/D41</f>
        <v>0</v>
      </c>
    </row>
    <row r="42" spans="1:23" x14ac:dyDescent="0.35">
      <c r="A42" s="6" t="s">
        <v>55</v>
      </c>
      <c r="B42" s="7" t="s">
        <v>56</v>
      </c>
      <c r="C42" s="8" t="s">
        <v>12</v>
      </c>
      <c r="D42" s="9" t="s">
        <v>27</v>
      </c>
      <c r="E42" s="10">
        <v>2</v>
      </c>
      <c r="F42" s="10">
        <v>30</v>
      </c>
      <c r="G42" s="10">
        <v>28.06</v>
      </c>
      <c r="H42" s="32"/>
      <c r="I42" s="30">
        <f t="shared" ref="I42:I47" si="48">(H42/D42)*G42</f>
        <v>0</v>
      </c>
      <c r="J42" s="31">
        <f t="shared" ref="J42:J47" si="49">H42/D42</f>
        <v>0</v>
      </c>
      <c r="K42" s="30">
        <f t="shared" ref="K42:K47" si="50">(D42*L42)/G42</f>
        <v>0</v>
      </c>
      <c r="L42" s="33"/>
      <c r="M42" s="31">
        <f t="shared" ref="M42:M47" si="51">K42/D42</f>
        <v>0</v>
      </c>
    </row>
    <row r="43" spans="1:23" s="26" customFormat="1" x14ac:dyDescent="0.35">
      <c r="A43" s="19" t="s">
        <v>100</v>
      </c>
      <c r="B43" s="12" t="s">
        <v>101</v>
      </c>
      <c r="C43" s="16" t="s">
        <v>12</v>
      </c>
      <c r="D43" s="17">
        <v>200</v>
      </c>
      <c r="E43" s="18">
        <v>2.5</v>
      </c>
      <c r="F43" s="18">
        <v>31.25</v>
      </c>
      <c r="G43" s="18">
        <v>37.71</v>
      </c>
      <c r="H43" s="35"/>
      <c r="I43" s="36">
        <f t="shared" si="48"/>
        <v>0</v>
      </c>
      <c r="J43" s="37">
        <f t="shared" si="49"/>
        <v>0</v>
      </c>
      <c r="K43" s="36">
        <f t="shared" si="50"/>
        <v>0</v>
      </c>
      <c r="L43" s="38"/>
      <c r="M43" s="37">
        <f t="shared" si="51"/>
        <v>0</v>
      </c>
      <c r="N43" s="25"/>
      <c r="O43" s="25"/>
      <c r="P43" s="25"/>
      <c r="Q43" s="25"/>
      <c r="R43" s="25"/>
      <c r="S43" s="25"/>
      <c r="T43" s="25"/>
      <c r="U43" s="25"/>
      <c r="V43" s="25"/>
      <c r="W43" s="25"/>
    </row>
    <row r="44" spans="1:23" x14ac:dyDescent="0.35">
      <c r="A44" s="6" t="s">
        <v>57</v>
      </c>
      <c r="B44" s="7" t="s">
        <v>58</v>
      </c>
      <c r="C44" s="8" t="s">
        <v>12</v>
      </c>
      <c r="D44" s="9">
        <v>201</v>
      </c>
      <c r="E44" s="10">
        <v>2.4</v>
      </c>
      <c r="F44" s="10">
        <v>30.15</v>
      </c>
      <c r="G44" s="10">
        <v>41.84</v>
      </c>
      <c r="H44" s="32"/>
      <c r="I44" s="30">
        <f t="shared" si="48"/>
        <v>0</v>
      </c>
      <c r="J44" s="31">
        <f t="shared" si="49"/>
        <v>0</v>
      </c>
      <c r="K44" s="30">
        <f t="shared" si="50"/>
        <v>0</v>
      </c>
      <c r="L44" s="33"/>
      <c r="M44" s="31">
        <f t="shared" si="51"/>
        <v>0</v>
      </c>
    </row>
    <row r="45" spans="1:23" hidden="1" x14ac:dyDescent="0.35">
      <c r="A45" s="6" t="s">
        <v>59</v>
      </c>
      <c r="B45" s="7" t="s">
        <v>60</v>
      </c>
      <c r="C45" s="8" t="s">
        <v>12</v>
      </c>
      <c r="D45" s="9" t="s">
        <v>28</v>
      </c>
      <c r="E45" s="10">
        <v>2.5</v>
      </c>
      <c r="F45" s="10">
        <v>31.25</v>
      </c>
      <c r="G45" s="10">
        <v>31.27</v>
      </c>
      <c r="H45" s="32"/>
      <c r="I45" s="30">
        <f t="shared" si="48"/>
        <v>0</v>
      </c>
      <c r="J45" s="31">
        <f t="shared" si="49"/>
        <v>0</v>
      </c>
      <c r="K45" s="30">
        <f t="shared" si="50"/>
        <v>0</v>
      </c>
      <c r="L45" s="33"/>
      <c r="M45" s="31">
        <f t="shared" si="51"/>
        <v>0</v>
      </c>
    </row>
    <row r="46" spans="1:23" ht="15" thickBot="1" x14ac:dyDescent="0.4">
      <c r="A46" s="6" t="s">
        <v>61</v>
      </c>
      <c r="B46" s="7" t="s">
        <v>111</v>
      </c>
      <c r="C46" s="8" t="s">
        <v>12</v>
      </c>
      <c r="D46" s="9" t="s">
        <v>62</v>
      </c>
      <c r="E46" s="10">
        <v>3</v>
      </c>
      <c r="F46" s="10">
        <v>30</v>
      </c>
      <c r="G46" s="10">
        <v>29.41</v>
      </c>
      <c r="H46" s="32"/>
      <c r="I46" s="30">
        <f t="shared" si="48"/>
        <v>0</v>
      </c>
      <c r="J46" s="31">
        <f t="shared" si="49"/>
        <v>0</v>
      </c>
      <c r="K46" s="30">
        <f t="shared" si="50"/>
        <v>0</v>
      </c>
      <c r="L46" s="33"/>
      <c r="M46" s="31">
        <f t="shared" si="51"/>
        <v>0</v>
      </c>
    </row>
    <row r="47" spans="1:23" ht="15" hidden="1" thickBot="1" x14ac:dyDescent="0.4">
      <c r="A47" s="6" t="s">
        <v>112</v>
      </c>
      <c r="B47" s="7" t="s">
        <v>113</v>
      </c>
      <c r="C47" s="8" t="s">
        <v>12</v>
      </c>
      <c r="D47" s="9">
        <v>160</v>
      </c>
      <c r="E47" s="10">
        <v>2.7</v>
      </c>
      <c r="F47" s="10">
        <v>27</v>
      </c>
      <c r="G47" s="10">
        <v>21.8</v>
      </c>
      <c r="H47" s="32"/>
      <c r="I47" s="30">
        <f t="shared" si="48"/>
        <v>0</v>
      </c>
      <c r="J47" s="31">
        <f t="shared" si="49"/>
        <v>0</v>
      </c>
      <c r="K47" s="30">
        <f t="shared" si="50"/>
        <v>0</v>
      </c>
      <c r="L47" s="33"/>
      <c r="M47" s="31">
        <f t="shared" si="51"/>
        <v>0</v>
      </c>
    </row>
    <row r="48" spans="1:23" hidden="1" x14ac:dyDescent="0.35">
      <c r="A48" s="6" t="s">
        <v>29</v>
      </c>
      <c r="B48" s="7" t="s">
        <v>30</v>
      </c>
      <c r="C48" s="8" t="s">
        <v>12</v>
      </c>
      <c r="D48" s="9">
        <v>400</v>
      </c>
      <c r="E48" s="10">
        <v>1.2</v>
      </c>
      <c r="F48" s="10">
        <v>30</v>
      </c>
      <c r="G48" s="10">
        <v>41.8</v>
      </c>
      <c r="H48" s="32"/>
      <c r="I48" s="30">
        <f t="shared" ref="I48:I50" si="52">(H48/D48)*G48</f>
        <v>0</v>
      </c>
      <c r="J48" s="31">
        <f t="shared" ref="J48:J50" si="53">H48/D48</f>
        <v>0</v>
      </c>
      <c r="K48" s="30">
        <f t="shared" ref="K48:K50" si="54">(D48*L48)/G48</f>
        <v>0</v>
      </c>
      <c r="L48" s="33"/>
      <c r="M48" s="31">
        <f t="shared" ref="M48:M50" si="55">K48/D48</f>
        <v>0</v>
      </c>
    </row>
    <row r="49" spans="1:23" hidden="1" x14ac:dyDescent="0.35">
      <c r="A49" s="6" t="s">
        <v>123</v>
      </c>
      <c r="B49" s="7" t="s">
        <v>124</v>
      </c>
      <c r="C49" s="8" t="s">
        <v>12</v>
      </c>
      <c r="D49" s="9">
        <v>70</v>
      </c>
      <c r="E49" s="10">
        <v>3.4</v>
      </c>
      <c r="F49" s="10">
        <v>14.9</v>
      </c>
      <c r="G49" s="10">
        <v>8.8800000000000008</v>
      </c>
      <c r="H49" s="39"/>
      <c r="I49" s="30">
        <f t="shared" ref="I49" si="56">(H49/D49)*G49</f>
        <v>0</v>
      </c>
      <c r="J49" s="31">
        <f t="shared" ref="J49" si="57">H49/D49</f>
        <v>0</v>
      </c>
      <c r="K49" s="30">
        <f t="shared" ref="K49" si="58">(D49*L49)/G49</f>
        <v>0</v>
      </c>
      <c r="L49" s="39"/>
      <c r="M49" s="31">
        <f t="shared" ref="M49" si="59">K49/D49</f>
        <v>0</v>
      </c>
    </row>
    <row r="50" spans="1:23" ht="15" hidden="1" thickBot="1" x14ac:dyDescent="0.4">
      <c r="A50" s="6" t="s">
        <v>121</v>
      </c>
      <c r="B50" s="7" t="s">
        <v>122</v>
      </c>
      <c r="C50" s="8" t="s">
        <v>12</v>
      </c>
      <c r="D50" s="9">
        <v>106</v>
      </c>
      <c r="E50" s="10">
        <v>2.27</v>
      </c>
      <c r="F50" s="10">
        <v>15.04</v>
      </c>
      <c r="G50" s="10">
        <v>6.9</v>
      </c>
      <c r="H50" s="39"/>
      <c r="I50" s="30">
        <f t="shared" si="52"/>
        <v>0</v>
      </c>
      <c r="J50" s="31">
        <f t="shared" si="53"/>
        <v>0</v>
      </c>
      <c r="K50" s="30">
        <f t="shared" si="54"/>
        <v>0</v>
      </c>
      <c r="L50" s="39"/>
      <c r="M50" s="31">
        <f t="shared" si="55"/>
        <v>0</v>
      </c>
    </row>
    <row r="51" spans="1:23" ht="15" thickBot="1" x14ac:dyDescent="0.4">
      <c r="A51" s="20"/>
      <c r="B51" s="7"/>
      <c r="C51" s="8"/>
      <c r="D51" s="9"/>
      <c r="E51" s="10"/>
      <c r="F51" s="10"/>
      <c r="G51" s="28" t="s">
        <v>92</v>
      </c>
      <c r="H51" s="40">
        <f t="shared" ref="H51:M51" si="60">SUM(H8:H50)-H52</f>
        <v>0</v>
      </c>
      <c r="I51" s="40">
        <f t="shared" si="60"/>
        <v>0</v>
      </c>
      <c r="J51" s="40">
        <f t="shared" si="60"/>
        <v>0</v>
      </c>
      <c r="K51" s="40">
        <f t="shared" si="60"/>
        <v>0</v>
      </c>
      <c r="L51" s="40">
        <f t="shared" si="60"/>
        <v>0</v>
      </c>
      <c r="M51" s="40">
        <f t="shared" si="60"/>
        <v>0</v>
      </c>
    </row>
    <row r="52" spans="1:23" ht="15" hidden="1" thickBot="1" x14ac:dyDescent="0.4">
      <c r="A52" s="6"/>
      <c r="B52" s="7"/>
      <c r="C52" s="8"/>
      <c r="D52" s="9"/>
      <c r="E52" s="10"/>
      <c r="F52" s="10"/>
      <c r="G52" s="28" t="s">
        <v>119</v>
      </c>
      <c r="H52" s="40">
        <f t="shared" ref="H52:M52" si="61">H29</f>
        <v>0</v>
      </c>
      <c r="I52" s="40">
        <f t="shared" si="61"/>
        <v>0</v>
      </c>
      <c r="J52" s="40">
        <f t="shared" si="61"/>
        <v>0</v>
      </c>
      <c r="K52" s="40">
        <f t="shared" si="61"/>
        <v>0</v>
      </c>
      <c r="L52" s="40">
        <f t="shared" si="61"/>
        <v>0</v>
      </c>
      <c r="M52" s="40">
        <f t="shared" si="61"/>
        <v>0</v>
      </c>
    </row>
    <row r="53" spans="1:23" hidden="1" x14ac:dyDescent="0.35">
      <c r="A53" s="20" t="s">
        <v>79</v>
      </c>
      <c r="H53" s="34"/>
      <c r="I53" s="43"/>
      <c r="J53" s="43"/>
      <c r="K53" s="43"/>
      <c r="L53" s="34"/>
      <c r="M53" s="43"/>
    </row>
    <row r="54" spans="1:23" hidden="1" x14ac:dyDescent="0.35">
      <c r="A54" s="11" t="s">
        <v>84</v>
      </c>
      <c r="B54" s="1" t="s">
        <v>85</v>
      </c>
      <c r="C54" s="8" t="s">
        <v>33</v>
      </c>
      <c r="D54" s="9">
        <v>216</v>
      </c>
      <c r="E54" s="10">
        <v>2.25</v>
      </c>
      <c r="F54" s="10">
        <v>30.38</v>
      </c>
      <c r="G54" s="10">
        <v>36.19</v>
      </c>
      <c r="H54" s="32"/>
      <c r="I54" s="30">
        <f t="shared" ref="I54:I55" si="62">(H54/D54)*G54</f>
        <v>0</v>
      </c>
      <c r="J54" s="31">
        <f t="shared" ref="J54:J55" si="63">H54/D54</f>
        <v>0</v>
      </c>
      <c r="K54" s="30">
        <f t="shared" ref="K54:K55" si="64">(D54*L54)/G54</f>
        <v>0</v>
      </c>
      <c r="L54" s="33"/>
      <c r="M54" s="31">
        <f t="shared" ref="M54:M55" si="65">K54/D54</f>
        <v>0</v>
      </c>
    </row>
    <row r="55" spans="1:23" hidden="1" x14ac:dyDescent="0.35">
      <c r="A55" s="15" t="s">
        <v>86</v>
      </c>
      <c r="B55" s="1" t="s">
        <v>87</v>
      </c>
      <c r="C55" s="8" t="s">
        <v>33</v>
      </c>
      <c r="D55" s="9">
        <v>158</v>
      </c>
      <c r="E55" s="10">
        <v>3.1</v>
      </c>
      <c r="F55" s="10">
        <v>30.61</v>
      </c>
      <c r="G55" s="10">
        <v>20.350000000000001</v>
      </c>
      <c r="H55" s="32"/>
      <c r="I55" s="30">
        <f t="shared" si="62"/>
        <v>0</v>
      </c>
      <c r="J55" s="31">
        <f t="shared" si="63"/>
        <v>0</v>
      </c>
      <c r="K55" s="30">
        <f t="shared" si="64"/>
        <v>0</v>
      </c>
      <c r="L55" s="33"/>
      <c r="M55" s="31">
        <f t="shared" si="65"/>
        <v>0</v>
      </c>
    </row>
    <row r="56" spans="1:23" ht="15" hidden="1" customHeight="1" x14ac:dyDescent="0.35">
      <c r="A56" s="6" t="s">
        <v>31</v>
      </c>
      <c r="B56" s="12" t="s">
        <v>32</v>
      </c>
      <c r="C56" s="8" t="s">
        <v>33</v>
      </c>
      <c r="D56" s="9" t="s">
        <v>34</v>
      </c>
      <c r="E56" s="10">
        <v>1.2</v>
      </c>
      <c r="F56" s="10">
        <v>30</v>
      </c>
      <c r="G56" s="10">
        <v>40</v>
      </c>
      <c r="H56" s="32"/>
      <c r="I56" s="30">
        <f t="shared" ref="I56" si="66">(H56/D56)*G56</f>
        <v>0</v>
      </c>
      <c r="J56" s="31">
        <f t="shared" ref="J56" si="67">H56/D56</f>
        <v>0</v>
      </c>
      <c r="K56" s="30">
        <f t="shared" ref="K56" si="68">(D56*L56)/G56</f>
        <v>0</v>
      </c>
      <c r="L56" s="33"/>
      <c r="M56" s="31">
        <f t="shared" ref="M56" si="69">K56/D56</f>
        <v>0</v>
      </c>
    </row>
    <row r="57" spans="1:23" hidden="1" x14ac:dyDescent="0.35">
      <c r="A57" s="15" t="s">
        <v>80</v>
      </c>
      <c r="B57" s="1" t="s">
        <v>88</v>
      </c>
      <c r="C57" s="8" t="s">
        <v>33</v>
      </c>
      <c r="D57" s="13">
        <v>144</v>
      </c>
      <c r="E57" s="55">
        <v>3.2</v>
      </c>
      <c r="F57" s="14">
        <v>28.8</v>
      </c>
      <c r="G57" s="10">
        <v>18.53</v>
      </c>
      <c r="H57" s="32"/>
      <c r="I57" s="30">
        <f t="shared" ref="I57:I60" si="70">(H57/D57)*G57</f>
        <v>0</v>
      </c>
      <c r="J57" s="31">
        <f t="shared" ref="J57:J60" si="71">H57/D57</f>
        <v>0</v>
      </c>
      <c r="K57" s="30">
        <f t="shared" ref="K57:K60" si="72">(D57*L57)/G57</f>
        <v>0</v>
      </c>
      <c r="L57" s="33"/>
      <c r="M57" s="31">
        <f t="shared" ref="M57:M60" si="73">K57/D57</f>
        <v>0</v>
      </c>
    </row>
    <row r="58" spans="1:23" ht="15" hidden="1" customHeight="1" x14ac:dyDescent="0.35">
      <c r="A58" s="15" t="s">
        <v>81</v>
      </c>
      <c r="B58" s="2" t="s">
        <v>89</v>
      </c>
      <c r="C58" s="53" t="s">
        <v>33</v>
      </c>
      <c r="D58" s="13">
        <v>144</v>
      </c>
      <c r="E58" s="13">
        <v>2.37</v>
      </c>
      <c r="F58" s="14">
        <v>21.33</v>
      </c>
      <c r="G58" s="54">
        <v>15.73</v>
      </c>
      <c r="H58" s="32"/>
      <c r="I58" s="30">
        <f t="shared" si="70"/>
        <v>0</v>
      </c>
      <c r="J58" s="31">
        <f t="shared" si="71"/>
        <v>0</v>
      </c>
      <c r="K58" s="30">
        <f t="shared" si="72"/>
        <v>0</v>
      </c>
      <c r="L58" s="33"/>
      <c r="M58" s="31">
        <f t="shared" si="73"/>
        <v>0</v>
      </c>
    </row>
    <row r="59" spans="1:23" hidden="1" x14ac:dyDescent="0.35">
      <c r="A59" s="15" t="s">
        <v>82</v>
      </c>
      <c r="B59" s="1" t="s">
        <v>90</v>
      </c>
      <c r="C59" s="8" t="s">
        <v>33</v>
      </c>
      <c r="D59" s="13">
        <v>160</v>
      </c>
      <c r="E59" s="55">
        <v>2.7</v>
      </c>
      <c r="F59" s="14">
        <v>27</v>
      </c>
      <c r="G59" s="10">
        <v>19.940000000000001</v>
      </c>
      <c r="H59" s="32"/>
      <c r="I59" s="30">
        <f t="shared" si="70"/>
        <v>0</v>
      </c>
      <c r="J59" s="31">
        <f t="shared" si="71"/>
        <v>0</v>
      </c>
      <c r="K59" s="30">
        <f t="shared" si="72"/>
        <v>0</v>
      </c>
      <c r="L59" s="33"/>
      <c r="M59" s="31">
        <f t="shared" si="73"/>
        <v>0</v>
      </c>
    </row>
    <row r="60" spans="1:23" ht="15" hidden="1" thickBot="1" x14ac:dyDescent="0.4">
      <c r="A60" s="15" t="s">
        <v>83</v>
      </c>
      <c r="B60" s="1" t="s">
        <v>91</v>
      </c>
      <c r="C60" s="8" t="s">
        <v>33</v>
      </c>
      <c r="D60" s="13">
        <v>160</v>
      </c>
      <c r="E60" s="55">
        <v>2.7</v>
      </c>
      <c r="F60" s="14">
        <v>27</v>
      </c>
      <c r="G60" s="10">
        <v>19.940000000000001</v>
      </c>
      <c r="H60" s="44"/>
      <c r="I60" s="45">
        <f t="shared" si="70"/>
        <v>0</v>
      </c>
      <c r="J60" s="46">
        <f t="shared" si="71"/>
        <v>0</v>
      </c>
      <c r="K60" s="45">
        <f t="shared" si="72"/>
        <v>0</v>
      </c>
      <c r="L60" s="47"/>
      <c r="M60" s="46">
        <f t="shared" si="73"/>
        <v>0</v>
      </c>
    </row>
    <row r="61" spans="1:23" hidden="1" x14ac:dyDescent="0.35">
      <c r="C61" s="24"/>
      <c r="G61" s="28" t="s">
        <v>93</v>
      </c>
      <c r="H61" s="41">
        <f t="shared" ref="H61:M61" si="74">SUM(H54:H60)</f>
        <v>0</v>
      </c>
      <c r="I61" s="42">
        <f t="shared" si="74"/>
        <v>0</v>
      </c>
      <c r="J61" s="42">
        <f t="shared" si="74"/>
        <v>0</v>
      </c>
      <c r="K61" s="42">
        <f t="shared" si="74"/>
        <v>0</v>
      </c>
      <c r="L61" s="41">
        <f t="shared" si="74"/>
        <v>0</v>
      </c>
      <c r="M61" s="42">
        <f t="shared" si="74"/>
        <v>0</v>
      </c>
    </row>
    <row r="62" spans="1:23" s="27" customFormat="1" ht="13" hidden="1" x14ac:dyDescent="0.3">
      <c r="A62" s="6"/>
      <c r="B62" s="7"/>
      <c r="C62" s="7"/>
      <c r="D62" s="9"/>
      <c r="E62" s="10"/>
      <c r="F62" s="9"/>
      <c r="G62" s="7"/>
      <c r="H62" s="29"/>
      <c r="I62" s="29"/>
      <c r="J62" s="29"/>
      <c r="K62" s="29"/>
      <c r="L62" s="29"/>
      <c r="M62" s="29"/>
      <c r="N62" s="7"/>
      <c r="O62" s="7"/>
      <c r="P62" s="7"/>
      <c r="Q62" s="7"/>
      <c r="R62" s="7"/>
      <c r="S62" s="7"/>
      <c r="T62" s="7"/>
      <c r="U62" s="7"/>
      <c r="V62" s="7"/>
      <c r="W62" s="7"/>
    </row>
  </sheetData>
  <sheetProtection algorithmName="SHA-512" hashValue="9X8wo7PgyepS7ByXYvdgdTlMo3eKUcG17JDuntm75qokXWUAObnNF8jsOM/Ze7QBsLcju3htv40WMi/cZlg3xg==" saltValue="3q0j+l7kw3WaN5NrgvWQNQ==" spinCount="100000" sheet="1" objects="1" scenarios="1" formatCells="0" formatColumns="0" formatRows="0" sort="0"/>
  <mergeCells count="25">
    <mergeCell ref="A2:M2"/>
    <mergeCell ref="A1:M1"/>
    <mergeCell ref="A3:M3"/>
    <mergeCell ref="A33:B33"/>
    <mergeCell ref="A40:B40"/>
    <mergeCell ref="A37:B37"/>
    <mergeCell ref="A8:B8"/>
    <mergeCell ref="A19:B19"/>
    <mergeCell ref="A25:B25"/>
    <mergeCell ref="A4:M4"/>
    <mergeCell ref="A6:A7"/>
    <mergeCell ref="B6:B7"/>
    <mergeCell ref="E6:E7"/>
    <mergeCell ref="C6:C7"/>
    <mergeCell ref="D6:D7"/>
    <mergeCell ref="A5:B5"/>
    <mergeCell ref="F6:F7"/>
    <mergeCell ref="H5:M5"/>
    <mergeCell ref="H6:H7"/>
    <mergeCell ref="J6:J7"/>
    <mergeCell ref="K6:K7"/>
    <mergeCell ref="M6:M7"/>
    <mergeCell ref="G6:G7"/>
    <mergeCell ref="I6:I7"/>
    <mergeCell ref="L6:L7"/>
  </mergeCells>
  <pageMargins left="0.25" right="0.25" top="0.25" bottom="0.25" header="0.3" footer="0.3"/>
  <pageSetup scale="78" fitToHeight="0" orientation="landscape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2025-01-31T21:40:21+00:00</Remediation_x0020_Date>
  </documentManagement>
</p:properties>
</file>

<file path=customXml/itemProps1.xml><?xml version="1.0" encoding="utf-8"?>
<ds:datastoreItem xmlns:ds="http://schemas.openxmlformats.org/officeDocument/2006/customXml" ds:itemID="{C9D2F7B8-2D4C-4F2F-B426-F4F1411EDD0C}"/>
</file>

<file path=customXml/itemProps2.xml><?xml version="1.0" encoding="utf-8"?>
<ds:datastoreItem xmlns:ds="http://schemas.openxmlformats.org/officeDocument/2006/customXml" ds:itemID="{A9DB13C0-C7E3-42F0-BAB3-4495094B8FAC}"/>
</file>

<file path=customXml/itemProps3.xml><?xml version="1.0" encoding="utf-8"?>
<ds:datastoreItem xmlns:ds="http://schemas.openxmlformats.org/officeDocument/2006/customXml" ds:itemID="{2C41D980-810C-4758-9647-2EE8DA9848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Boutros</dc:creator>
  <cp:lastModifiedBy>CAMERON Beatrice * ODE</cp:lastModifiedBy>
  <cp:lastPrinted>2020-12-10T20:21:37Z</cp:lastPrinted>
  <dcterms:created xsi:type="dcterms:W3CDTF">2015-12-30T19:18:18Z</dcterms:created>
  <dcterms:modified xsi:type="dcterms:W3CDTF">2025-01-15T18:28:43Z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2025-01-15T18:28:06Z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82b2639f-ec36-4a57-883f-eb533d4127ca</vt:lpwstr>
  </property>
  <property fmtid="{D5CDD505-2E9C-101B-9397-08002B2CF9AE}" pid="9" name="MSIP_Label_7730ea53-6f5e-4160-81a5-992a9105450a_ContentBits">
    <vt:lpwstr>0</vt:lpwstr>
  </property>
  <property fmtid="{D5CDD505-2E9C-101B-9397-08002B2CF9AE}" pid="10" name="ContentTypeId">
    <vt:lpwstr>0x01010046895D7B4FD22A4A9C390F7B0E997D3F</vt:lpwstr>
  </property>
</Properties>
</file>