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AFA6F673-82B1-4BFF-8D3E-0A0FC622F296}" xr6:coauthVersionLast="47" xr6:coauthVersionMax="47" xr10:uidLastSave="{00000000-0000-0000-0000-000000000000}"/>
  <workbookProtection workbookAlgorithmName="SHA-512" workbookHashValue="aLMtXOredI6UA2Kd5aq2yno/17e/ZFY++RwaDbRHduaMSbRo75PzczJtUu5H6ae4LrIHlzHPGSkzDNnis/du3Q==" workbookSaltValue="awP+datCh8XoGoYSOX8Cbw==" workbookSpinCount="100000" lockStructure="1"/>
  <bookViews>
    <workbookView xWindow="-110" yWindow="-110" windowWidth="22780" windowHeight="14540" xr2:uid="{00000000-000D-0000-FFFF-FFFF00000000}"/>
  </bookViews>
  <sheets>
    <sheet name="EFG 25-26 SY" sheetId="1" r:id="rId1"/>
  </sheets>
  <definedNames>
    <definedName name="_xlnm.Print_Area" localSheetId="0">'EFG 25-26 SY'!$A$1:$M$73</definedName>
    <definedName name="_xlnm.Print_Titles" localSheetId="0">'EFG 25-26 SY'!$1:$11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1" l="1"/>
  <c r="J50" i="1" s="1"/>
  <c r="L50" i="1" s="1"/>
  <c r="I49" i="1"/>
  <c r="J49" i="1" s="1"/>
  <c r="L49" i="1" s="1"/>
  <c r="I59" i="1"/>
  <c r="J59" i="1" s="1"/>
  <c r="L59" i="1" s="1"/>
  <c r="I58" i="1"/>
  <c r="J58" i="1" s="1"/>
  <c r="L58" i="1" s="1"/>
  <c r="M68" i="1"/>
  <c r="K68" i="1"/>
  <c r="K53" i="1"/>
  <c r="M15" i="1"/>
  <c r="I52" i="1" l="1"/>
  <c r="J52" i="1" s="1"/>
  <c r="L52" i="1" s="1"/>
  <c r="I51" i="1"/>
  <c r="J51" i="1" s="1"/>
  <c r="L51" i="1" s="1"/>
  <c r="I48" i="1"/>
  <c r="J48" i="1" s="1"/>
  <c r="L48" i="1" s="1"/>
  <c r="I47" i="1"/>
  <c r="J47" i="1" s="1"/>
  <c r="L47" i="1" s="1"/>
  <c r="I56" i="1"/>
  <c r="I57" i="1"/>
  <c r="J57" i="1" s="1"/>
  <c r="L57" i="1" s="1"/>
  <c r="I14" i="1"/>
  <c r="J14" i="1" s="1"/>
  <c r="L14" i="1" s="1"/>
  <c r="L15" i="1" s="1"/>
  <c r="I64" i="1"/>
  <c r="J64" i="1" s="1"/>
  <c r="M64" i="1" s="1"/>
  <c r="I62" i="1"/>
  <c r="J62" i="1" s="1"/>
  <c r="M62" i="1" s="1"/>
  <c r="I61" i="1"/>
  <c r="J61" i="1" s="1"/>
  <c r="L61" i="1" s="1"/>
  <c r="I60" i="1"/>
  <c r="J60" i="1" s="1"/>
  <c r="L60" i="1" s="1"/>
  <c r="I42" i="1"/>
  <c r="J42" i="1" s="1"/>
  <c r="K42" i="1" s="1"/>
  <c r="I40" i="1"/>
  <c r="J40" i="1" s="1"/>
  <c r="K40" i="1" s="1"/>
  <c r="I39" i="1"/>
  <c r="J39" i="1" s="1"/>
  <c r="L39" i="1" s="1"/>
  <c r="I38" i="1"/>
  <c r="J38" i="1" s="1"/>
  <c r="L38" i="1" s="1"/>
  <c r="I37" i="1"/>
  <c r="J37" i="1" s="1"/>
  <c r="L37" i="1" s="1"/>
  <c r="I36" i="1"/>
  <c r="J36" i="1" s="1"/>
  <c r="L36" i="1" s="1"/>
  <c r="I29" i="1"/>
  <c r="J29" i="1" s="1"/>
  <c r="L29" i="1" s="1"/>
  <c r="I26" i="1"/>
  <c r="J26" i="1" s="1"/>
  <c r="L26" i="1" s="1"/>
  <c r="I35" i="1"/>
  <c r="J35" i="1" s="1"/>
  <c r="L35" i="1" s="1"/>
  <c r="I34" i="1"/>
  <c r="J34" i="1" s="1"/>
  <c r="L34" i="1" s="1"/>
  <c r="I30" i="1"/>
  <c r="J30" i="1" s="1"/>
  <c r="L30" i="1" s="1"/>
  <c r="J56" i="1" l="1"/>
  <c r="I68" i="1"/>
  <c r="K15" i="1"/>
  <c r="J15" i="1"/>
  <c r="L44" i="1"/>
  <c r="L53" i="1"/>
  <c r="I53" i="1"/>
  <c r="L62" i="1"/>
  <c r="L64" i="1"/>
  <c r="M53" i="1"/>
  <c r="J53" i="1"/>
  <c r="I15" i="1"/>
  <c r="M44" i="1"/>
  <c r="I44" i="1"/>
  <c r="J44" i="1"/>
  <c r="K44" i="1"/>
  <c r="L56" i="1" l="1"/>
  <c r="L68" i="1" s="1"/>
  <c r="J68" i="1"/>
  <c r="M31" i="1"/>
  <c r="I28" i="1" l="1"/>
  <c r="J28" i="1" s="1"/>
  <c r="L28" i="1" s="1"/>
  <c r="I66" i="1"/>
  <c r="L66" i="1" s="1"/>
  <c r="I20" i="1"/>
  <c r="I21" i="1"/>
  <c r="I25" i="1"/>
  <c r="I27" i="1"/>
  <c r="I19" i="1"/>
  <c r="I22" i="1" l="1"/>
  <c r="I31" i="1"/>
  <c r="J66" i="1"/>
  <c r="M66" i="1" s="1"/>
  <c r="J27" i="1"/>
  <c r="L27" i="1" s="1"/>
  <c r="J25" i="1"/>
  <c r="L25" i="1" s="1"/>
  <c r="J21" i="1"/>
  <c r="J20" i="1"/>
  <c r="L20" i="1" s="1"/>
  <c r="J19" i="1"/>
  <c r="L19" i="1" s="1"/>
  <c r="L31" i="1" l="1"/>
  <c r="M22" i="1"/>
  <c r="M70" i="1" s="1"/>
  <c r="M71" i="1" s="1"/>
  <c r="L21" i="1"/>
  <c r="L22" i="1" s="1"/>
  <c r="K22" i="1"/>
  <c r="J22" i="1"/>
  <c r="K31" i="1"/>
  <c r="J31" i="1"/>
  <c r="L70" i="1" l="1"/>
  <c r="K70" i="1"/>
  <c r="K71" i="1" s="1"/>
  <c r="L71" i="1"/>
</calcChain>
</file>

<file path=xl/sharedStrings.xml><?xml version="1.0" encoding="utf-8"?>
<sst xmlns="http://schemas.openxmlformats.org/spreadsheetml/2006/main" count="78" uniqueCount="57">
  <si>
    <t>Product Description</t>
  </si>
  <si>
    <t>Case Count</t>
  </si>
  <si>
    <t>Estimated Servings Required</t>
  </si>
  <si>
    <t xml:space="preserve"> </t>
  </si>
  <si>
    <t>2 oz. Equivalent Grain, 2 Meat/Meat Alternate</t>
  </si>
  <si>
    <t>Whole Grain Split Top Bun</t>
  </si>
  <si>
    <t>Chicken &amp; Cheese Empanada - Bulk Pack</t>
  </si>
  <si>
    <t>TBD</t>
  </si>
  <si>
    <t>Mozzarella Ch lbs./case</t>
  </si>
  <si>
    <t>Whole Grain Hoagie</t>
  </si>
  <si>
    <t>NOTES OR SPECIAL INSTRUCTIONS:</t>
  </si>
  <si>
    <t>Serving Size (oz)</t>
  </si>
  <si>
    <t>Product Item Code #</t>
  </si>
  <si>
    <t>lbs. / Case</t>
  </si>
  <si>
    <t>Servings / Menu</t>
  </si>
  <si>
    <t>Frequency of Usage Per Period</t>
  </si>
  <si>
    <t>Qty of Cases Needed</t>
  </si>
  <si>
    <r>
      <rPr>
        <b/>
        <sz val="12"/>
        <rFont val="Arial Narrow"/>
        <family val="2"/>
      </rPr>
      <t>USDA 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100036</t>
    </r>
  </si>
  <si>
    <r>
      <t>USDA 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100021</t>
    </r>
  </si>
  <si>
    <t>FILL IN THE HIGHLIGHTED BLUE CELLS IN COLUMNS G AND H</t>
  </si>
  <si>
    <t xml:space="preserve">"Servings / Menu" and "Frequency of Usage Per Period" will be converted into cases </t>
  </si>
  <si>
    <t>Maple Pancake Sandwich with Turkey Ham &amp; Cheese, IW</t>
  </si>
  <si>
    <t>BREAKFAST SANDWICHES</t>
  </si>
  <si>
    <t>Total lbs. of Cheese</t>
  </si>
  <si>
    <t>DELI SANDWICHES &amp; MELTS</t>
  </si>
  <si>
    <t>Turkey Breast &amp; Cheese on Whole Grain Pita Flatbread, IW</t>
  </si>
  <si>
    <t>Total Servings / Cases and lbs. of Cheese Needed for Breakfast Sandwiches</t>
  </si>
  <si>
    <t xml:space="preserve">Whole Grain Authentic Pita </t>
  </si>
  <si>
    <t>Total Servings / Cases and lbs. of Cheese Needed for Sandwiches on Whole Grain Authentic Pita</t>
  </si>
  <si>
    <t>Total Servings / Cases and lbs. of Cheese Needed for Sandwiches on Whole Grain Hoagie</t>
  </si>
  <si>
    <t>Turkey Breast &amp; Cheese on Whole Grain Hoagie, IW</t>
  </si>
  <si>
    <t>Turkey Ham &amp; Cheese on Whole Grain Hoagie, IW</t>
  </si>
  <si>
    <t>Total Servings / Cases and lbs. of Cheese Needed for Sandwiches on Whole Grain Split Top Bun</t>
  </si>
  <si>
    <t>Chicken &amp; Cheese Empanada, Bulk Pack</t>
  </si>
  <si>
    <t>Turkey Breast &amp; Cheese on Whole Grain Authentic Pita, IW</t>
  </si>
  <si>
    <t>TOTAL ESTIMATED LBS. REQUIRED PER COMMODITY</t>
  </si>
  <si>
    <t>TOTAL ESTIMATED ALLOCATION DOLLARS REQUIRED</t>
  </si>
  <si>
    <t>Don Joneto</t>
  </si>
  <si>
    <t>Beef, Bean &amp; Cheese Empanada, WG, Bulk Pack - Gluten Free</t>
  </si>
  <si>
    <t>Buffalo Chicken &amp; Cheese Empanada, WG, Bulk Pack - Gluten Free</t>
  </si>
  <si>
    <t>Chicken &amp; Cheese Enchilada Empanada, WG, Bulk Pack - Gluten Free</t>
  </si>
  <si>
    <t>Cheese &amp; Roasted Potato Taquitos, WG, Bulk Pack - Gluten Free</t>
  </si>
  <si>
    <t>Black Bean &amp; Cheese Empanada, WG, Bulk Pack - Vegetarian</t>
  </si>
  <si>
    <t>Total Servings / Cases and lbs. of Cheese Needed for Don Joneto's</t>
  </si>
  <si>
    <t>Pull Aparts - Buttered Garlic, Bulk Pack</t>
  </si>
  <si>
    <t>Pull Aparts - Buttered Garlic, IW</t>
  </si>
  <si>
    <t>PULL APARTS</t>
  </si>
  <si>
    <t>Total Servings / Cases and lbs. of Cheese Needed for Pull Aparts</t>
  </si>
  <si>
    <t xml:space="preserve">Pull Aparts - Jalapeno, Bulk Pack </t>
  </si>
  <si>
    <t xml:space="preserve">Pull Aparts - Jalapeno, IW  </t>
  </si>
  <si>
    <t xml:space="preserve">Pull Aparts - Buffalo, Bulk Pack </t>
  </si>
  <si>
    <t xml:space="preserve">Pull Aparts - Buffalo, IW </t>
  </si>
  <si>
    <t>Elysium Food Group - Commodity Calculator 2026-2027 SY</t>
  </si>
  <si>
    <t>USDA Processor Material Price (2026-27 SY Values)</t>
  </si>
  <si>
    <t>Time Period: July 1, 2026 - June 30, 2027</t>
  </si>
  <si>
    <t>Last Revised: 12.16.25 - LJ</t>
  </si>
  <si>
    <t>USDA #100021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</si>
</sst>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.0000_);_(&quot;$&quot;* \(#,##0.0000\);_(&quot;$&quot;* &quot;-&quot;??_);_(@_)"/>
  </numFmts>
  <fonts count="24" x14ac:knownFonts="1">
    <font>
      <sz val="10"/>
      <name val="Arial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6"/>
      <name val="Arial Narrow"/>
      <family val="2"/>
    </font>
    <font>
      <b/>
      <i/>
      <sz val="12"/>
      <color indexed="10"/>
      <name val="Arial Narrow"/>
      <family val="2"/>
    </font>
    <font>
      <b/>
      <sz val="11"/>
      <name val="Arial Narrow"/>
      <family val="2"/>
    </font>
    <font>
      <b/>
      <i/>
      <sz val="12"/>
      <color rgb="FFFF0000"/>
      <name val="Arial Narrow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 Narrow"/>
      <family val="2"/>
    </font>
    <font>
      <b/>
      <i/>
      <sz val="11"/>
      <name val="Arial Narrow"/>
      <family val="2"/>
    </font>
    <font>
      <b/>
      <sz val="24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11.5"/>
      <name val="Arial Narrow"/>
      <family val="2"/>
    </font>
    <font>
      <sz val="11.5"/>
      <name val="Arial Narrow"/>
      <family val="2"/>
    </font>
    <font>
      <b/>
      <sz val="13.5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ECFF"/>
        <bgColor indexed="64"/>
      </patternFill>
    </fill>
    <fill>
      <patternFill patternType="solid">
        <fgColor rgb="FFCEC5DD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7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11" fillId="2" borderId="0" xfId="0" applyFont="1" applyFill="1" applyAlignment="1">
      <alignment horizontal="right"/>
    </xf>
    <xf numFmtId="0" fontId="3" fillId="0" borderId="20" xfId="0" applyFont="1" applyBorder="1" applyProtection="1">
      <protection locked="0"/>
    </xf>
    <xf numFmtId="0" fontId="9" fillId="2" borderId="0" xfId="0" applyFont="1" applyFill="1" applyAlignment="1">
      <alignment vertical="center"/>
    </xf>
    <xf numFmtId="0" fontId="15" fillId="0" borderId="0" xfId="0" applyFont="1" applyProtection="1">
      <protection locked="0"/>
    </xf>
    <xf numFmtId="164" fontId="15" fillId="0" borderId="0" xfId="0" applyNumberFormat="1" applyFont="1" applyAlignment="1" applyProtection="1">
      <alignment horizontal="center"/>
      <protection locked="0"/>
    </xf>
    <xf numFmtId="4" fontId="15" fillId="0" borderId="0" xfId="0" applyNumberFormat="1" applyFont="1" applyAlignment="1" applyProtection="1">
      <alignment horizontal="center"/>
      <protection locked="0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22" xfId="0" applyFont="1" applyFill="1" applyBorder="1" applyAlignment="1">
      <alignment vertical="center"/>
    </xf>
    <xf numFmtId="0" fontId="6" fillId="3" borderId="2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23" xfId="0" applyNumberFormat="1" applyFont="1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3" fontId="3" fillId="0" borderId="9" xfId="0" applyNumberFormat="1" applyFont="1" applyBorder="1" applyAlignment="1">
      <alignment horizontal="center" vertical="distributed"/>
    </xf>
    <xf numFmtId="0" fontId="8" fillId="2" borderId="0" xfId="0" applyFont="1" applyFill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 shrinkToFit="1"/>
    </xf>
    <xf numFmtId="4" fontId="2" fillId="0" borderId="6" xfId="0" applyNumberFormat="1" applyFont="1" applyBorder="1" applyAlignment="1">
      <alignment horizontal="center" vertical="center" shrinkToFit="1"/>
    </xf>
    <xf numFmtId="4" fontId="2" fillId="0" borderId="12" xfId="0" applyNumberFormat="1" applyFont="1" applyBorder="1" applyAlignment="1">
      <alignment horizontal="center" vertical="center" shrinkToFit="1"/>
    </xf>
    <xf numFmtId="4" fontId="2" fillId="0" borderId="16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shrinkToFit="1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8" fillId="2" borderId="0" xfId="0" applyFont="1" applyFill="1" applyProtection="1">
      <protection locked="0"/>
    </xf>
    <xf numFmtId="164" fontId="18" fillId="2" borderId="0" xfId="0" applyNumberFormat="1" applyFont="1" applyFill="1" applyProtection="1">
      <protection locked="0"/>
    </xf>
    <xf numFmtId="0" fontId="20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14" fontId="2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19" fillId="2" borderId="0" xfId="0" applyFont="1" applyFill="1"/>
    <xf numFmtId="14" fontId="2" fillId="2" borderId="0" xfId="0" applyNumberFormat="1" applyFont="1" applyFill="1" applyProtection="1">
      <protection locked="0"/>
    </xf>
    <xf numFmtId="0" fontId="2" fillId="0" borderId="40" xfId="0" applyFont="1" applyBorder="1" applyAlignment="1">
      <alignment horizontal="center" vertical="center"/>
    </xf>
    <xf numFmtId="4" fontId="2" fillId="0" borderId="40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/>
    </xf>
    <xf numFmtId="3" fontId="3" fillId="5" borderId="35" xfId="0" applyNumberFormat="1" applyFont="1" applyFill="1" applyBorder="1" applyAlignment="1" applyProtection="1">
      <alignment vertical="center"/>
      <protection locked="0"/>
    </xf>
    <xf numFmtId="3" fontId="3" fillId="5" borderId="41" xfId="0" applyNumberFormat="1" applyFont="1" applyFill="1" applyBorder="1" applyAlignment="1" applyProtection="1">
      <alignment vertical="center"/>
      <protection locked="0"/>
    </xf>
    <xf numFmtId="165" fontId="20" fillId="0" borderId="26" xfId="1" applyNumberFormat="1" applyFont="1" applyBorder="1" applyAlignment="1" applyProtection="1">
      <alignment horizontal="right" wrapText="1"/>
    </xf>
    <xf numFmtId="165" fontId="20" fillId="0" borderId="34" xfId="1" applyNumberFormat="1" applyFont="1" applyBorder="1" applyAlignment="1" applyProtection="1">
      <alignment horizontal="right" wrapText="1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40" xfId="0" applyNumberFormat="1" applyFont="1" applyBorder="1" applyAlignment="1">
      <alignment horizontal="center" vertical="center"/>
    </xf>
    <xf numFmtId="4" fontId="2" fillId="0" borderId="40" xfId="0" applyNumberFormat="1" applyFont="1" applyBorder="1" applyAlignment="1">
      <alignment horizontal="center" vertical="center"/>
    </xf>
    <xf numFmtId="4" fontId="2" fillId="0" borderId="42" xfId="0" applyNumberFormat="1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distributed"/>
    </xf>
    <xf numFmtId="3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shrinkToFit="1"/>
    </xf>
    <xf numFmtId="3" fontId="2" fillId="0" borderId="2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4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5" borderId="37" xfId="0" applyNumberFormat="1" applyFont="1" applyFill="1" applyBorder="1" applyAlignment="1" applyProtection="1">
      <alignment horizontal="center" vertical="center"/>
      <protection locked="0"/>
    </xf>
    <xf numFmtId="3" fontId="3" fillId="5" borderId="34" xfId="0" applyNumberFormat="1" applyFont="1" applyFill="1" applyBorder="1" applyAlignment="1" applyProtection="1">
      <alignment horizontal="center" vertical="center"/>
      <protection locked="0"/>
    </xf>
    <xf numFmtId="3" fontId="3" fillId="5" borderId="43" xfId="0" applyNumberFormat="1" applyFont="1" applyFill="1" applyBorder="1" applyAlignment="1" applyProtection="1">
      <alignment horizontal="center" vertical="center"/>
      <protection locked="0"/>
    </xf>
    <xf numFmtId="3" fontId="3" fillId="5" borderId="42" xfId="0" applyNumberFormat="1" applyFont="1" applyFill="1" applyBorder="1" applyAlignment="1" applyProtection="1">
      <alignment horizontal="center" vertical="center"/>
      <protection locked="0"/>
    </xf>
    <xf numFmtId="3" fontId="3" fillId="5" borderId="44" xfId="0" applyNumberFormat="1" applyFont="1" applyFill="1" applyBorder="1" applyAlignment="1" applyProtection="1">
      <alignment horizontal="center" vertical="center"/>
      <protection locked="0"/>
    </xf>
    <xf numFmtId="3" fontId="3" fillId="5" borderId="45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4" fontId="2" fillId="0" borderId="46" xfId="0" applyNumberFormat="1" applyFont="1" applyBorder="1" applyAlignment="1">
      <alignment horizontal="center" vertical="center" shrinkToFit="1"/>
    </xf>
    <xf numFmtId="4" fontId="3" fillId="0" borderId="9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right" vertical="center"/>
    </xf>
    <xf numFmtId="3" fontId="2" fillId="0" borderId="12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distributed"/>
    </xf>
    <xf numFmtId="2" fontId="2" fillId="0" borderId="12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4" fontId="2" fillId="0" borderId="49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4" fontId="2" fillId="0" borderId="49" xfId="0" applyNumberFormat="1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3" fontId="2" fillId="0" borderId="5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shrinkToFit="1"/>
    </xf>
    <xf numFmtId="3" fontId="3" fillId="5" borderId="5" xfId="0" applyNumberFormat="1" applyFont="1" applyFill="1" applyBorder="1" applyAlignment="1" applyProtection="1">
      <alignment horizontal="center" vertical="center"/>
      <protection locked="0"/>
    </xf>
    <xf numFmtId="3" fontId="3" fillId="5" borderId="7" xfId="0" applyNumberFormat="1" applyFont="1" applyFill="1" applyBorder="1" applyAlignment="1" applyProtection="1">
      <alignment horizontal="center" vertical="center"/>
      <protection locked="0"/>
    </xf>
    <xf numFmtId="3" fontId="3" fillId="5" borderId="47" xfId="0" applyNumberFormat="1" applyFont="1" applyFill="1" applyBorder="1" applyAlignment="1" applyProtection="1">
      <alignment horizontal="center" vertical="center"/>
      <protection locked="0"/>
    </xf>
    <xf numFmtId="3" fontId="3" fillId="5" borderId="46" xfId="0" applyNumberFormat="1" applyFont="1" applyFill="1" applyBorder="1" applyAlignment="1" applyProtection="1">
      <alignment horizontal="center" vertical="center"/>
      <protection locked="0"/>
    </xf>
    <xf numFmtId="3" fontId="3" fillId="5" borderId="48" xfId="0" applyNumberFormat="1" applyFont="1" applyFill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>
      <alignment horizontal="center" shrinkToFit="1"/>
    </xf>
    <xf numFmtId="4" fontId="21" fillId="0" borderId="9" xfId="0" applyNumberFormat="1" applyFont="1" applyBorder="1" applyAlignment="1">
      <alignment horizontal="center" shrinkToFit="1"/>
    </xf>
    <xf numFmtId="4" fontId="21" fillId="0" borderId="10" xfId="0" applyNumberFormat="1" applyFont="1" applyBorder="1" applyAlignment="1">
      <alignment horizontal="center" shrinkToFit="1"/>
    </xf>
    <xf numFmtId="14" fontId="7" fillId="0" borderId="20" xfId="0" applyNumberFormat="1" applyFont="1" applyBorder="1" applyAlignment="1">
      <alignment horizontal="left"/>
    </xf>
    <xf numFmtId="4" fontId="2" fillId="0" borderId="52" xfId="0" applyNumberFormat="1" applyFont="1" applyBorder="1" applyAlignment="1">
      <alignment horizontal="center" vertical="center" shrinkToFit="1"/>
    </xf>
    <xf numFmtId="165" fontId="20" fillId="0" borderId="53" xfId="1" applyNumberFormat="1" applyFont="1" applyBorder="1" applyAlignment="1" applyProtection="1">
      <alignment horizontal="right" wrapText="1"/>
    </xf>
    <xf numFmtId="3" fontId="3" fillId="5" borderId="33" xfId="0" applyNumberFormat="1" applyFont="1" applyFill="1" applyBorder="1" applyAlignment="1" applyProtection="1">
      <alignment horizontal="center" vertical="center"/>
      <protection locked="0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shrinkToFit="1"/>
    </xf>
    <xf numFmtId="4" fontId="2" fillId="0" borderId="21" xfId="0" applyNumberFormat="1" applyFont="1" applyBorder="1" applyAlignment="1">
      <alignment horizontal="center" vertical="center" shrinkToFit="1"/>
    </xf>
    <xf numFmtId="0" fontId="5" fillId="6" borderId="36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" fontId="5" fillId="6" borderId="19" xfId="0" applyNumberFormat="1" applyFont="1" applyFill="1" applyBorder="1" applyAlignment="1">
      <alignment horizontal="center" vertical="center" wrapText="1"/>
    </xf>
    <xf numFmtId="4" fontId="5" fillId="6" borderId="38" xfId="0" applyNumberFormat="1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3" fillId="6" borderId="26" xfId="0" applyNumberFormat="1" applyFont="1" applyFill="1" applyBorder="1" applyAlignment="1">
      <alignment horizontal="center" vertical="center" wrapText="1"/>
    </xf>
    <xf numFmtId="3" fontId="3" fillId="6" borderId="6" xfId="0" applyNumberFormat="1" applyFont="1" applyFill="1" applyBorder="1" applyAlignment="1">
      <alignment horizontal="center" vertical="center" wrapText="1"/>
    </xf>
    <xf numFmtId="3" fontId="3" fillId="6" borderId="27" xfId="0" applyNumberFormat="1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6" fillId="0" borderId="54" xfId="0" applyFont="1" applyBorder="1" applyAlignment="1">
      <alignment horizontal="left"/>
    </xf>
    <xf numFmtId="0" fontId="3" fillId="0" borderId="36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3" fontId="3" fillId="3" borderId="16" xfId="0" applyNumberFormat="1" applyFont="1" applyFill="1" applyBorder="1" applyAlignment="1" applyProtection="1">
      <alignment horizontal="center" vertical="center"/>
      <protection locked="0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4" fontId="2" fillId="0" borderId="16" xfId="0" applyNumberFormat="1" applyFont="1" applyBorder="1" applyAlignment="1">
      <alignment horizontal="center" vertical="center" shrinkToFit="1"/>
    </xf>
    <xf numFmtId="4" fontId="2" fillId="0" borderId="12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5" fillId="6" borderId="24" xfId="0" applyFont="1" applyFill="1" applyBorder="1" applyAlignment="1">
      <alignment horizontal="right"/>
    </xf>
    <xf numFmtId="0" fontId="5" fillId="6" borderId="25" xfId="0" applyFont="1" applyFill="1" applyBorder="1" applyAlignment="1">
      <alignment horizontal="right"/>
    </xf>
    <xf numFmtId="0" fontId="5" fillId="6" borderId="10" xfId="0" applyFont="1" applyFill="1" applyBorder="1" applyAlignment="1">
      <alignment horizontal="right"/>
    </xf>
    <xf numFmtId="0" fontId="17" fillId="2" borderId="39" xfId="0" applyFont="1" applyFill="1" applyBorder="1" applyAlignment="1">
      <alignment horizontal="center"/>
    </xf>
    <xf numFmtId="17" fontId="20" fillId="0" borderId="31" xfId="0" applyNumberFormat="1" applyFont="1" applyBorder="1" applyAlignment="1">
      <alignment horizontal="right" wrapText="1"/>
    </xf>
    <xf numFmtId="17" fontId="20" fillId="0" borderId="20" xfId="0" applyNumberFormat="1" applyFont="1" applyBorder="1" applyAlignment="1">
      <alignment horizontal="right" wrapText="1"/>
    </xf>
    <xf numFmtId="17" fontId="20" fillId="0" borderId="32" xfId="0" applyNumberFormat="1" applyFont="1" applyBorder="1" applyAlignment="1">
      <alignment horizontal="right" wrapText="1"/>
    </xf>
    <xf numFmtId="0" fontId="19" fillId="5" borderId="0" xfId="0" applyFont="1" applyFill="1" applyAlignment="1">
      <alignment horizontal="center"/>
    </xf>
    <xf numFmtId="0" fontId="22" fillId="5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25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14" fontId="9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/>
    </xf>
    <xf numFmtId="0" fontId="3" fillId="0" borderId="40" xfId="0" applyFont="1" applyBorder="1" applyAlignment="1">
      <alignment horizontal="left" vertical="center"/>
    </xf>
    <xf numFmtId="4" fontId="3" fillId="6" borderId="26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27" xfId="0" applyNumberFormat="1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4" fontId="5" fillId="6" borderId="16" xfId="0" applyNumberFormat="1" applyFont="1" applyFill="1" applyBorder="1" applyAlignment="1">
      <alignment horizontal="center" vertical="center" wrapText="1"/>
    </xf>
    <xf numFmtId="4" fontId="5" fillId="6" borderId="27" xfId="0" applyNumberFormat="1" applyFont="1" applyFill="1" applyBorder="1" applyAlignment="1">
      <alignment horizontal="center" vertical="center" wrapText="1"/>
    </xf>
    <xf numFmtId="4" fontId="5" fillId="6" borderId="7" xfId="0" applyNumberFormat="1" applyFont="1" applyFill="1" applyBorder="1" applyAlignment="1">
      <alignment horizontal="center" vertical="center" wrapText="1"/>
    </xf>
    <xf numFmtId="4" fontId="5" fillId="6" borderId="33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5" borderId="24" xfId="0" applyFont="1" applyFill="1" applyBorder="1" applyAlignment="1" applyProtection="1">
      <alignment horizontal="left" vertical="top"/>
      <protection locked="0"/>
    </xf>
    <xf numFmtId="0" fontId="1" fillId="5" borderId="25" xfId="0" applyFont="1" applyFill="1" applyBorder="1" applyAlignment="1" applyProtection="1">
      <alignment horizontal="left" vertical="top"/>
      <protection locked="0"/>
    </xf>
    <xf numFmtId="0" fontId="1" fillId="5" borderId="10" xfId="0" applyFont="1" applyFill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shrinkToFit="1"/>
    </xf>
    <xf numFmtId="0" fontId="14" fillId="4" borderId="54" xfId="0" applyFont="1" applyFill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B7ECFF"/>
      <color rgb="FFCEC5DD"/>
      <color rgb="FF33CCFF"/>
      <color rgb="FF00CCFF"/>
      <color rgb="FFFFFF00"/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160019</xdr:colOff>
      <xdr:row>0</xdr:row>
      <xdr:rowOff>60962</xdr:rowOff>
    </xdr:from>
    <xdr:to>
      <xdr:col>1</xdr:col>
      <xdr:colOff>348588</xdr:colOff>
      <xdr:row>3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AFE6EC-5E09-F046-A2E7-4FC9A2E10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24" t="6036" r="8772" b="2877"/>
        <a:stretch>
          <a:fillRect/>
        </a:stretch>
      </xdr:blipFill>
      <xdr:spPr>
        <a:xfrm>
          <a:off x="160019" y="83822"/>
          <a:ext cx="1118209" cy="80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74"/>
  <sheetViews>
    <sheetView showGridLines="0" tabSelected="1" zoomScaleNormal="100" zoomScaleSheetLayoutView="100" workbookViewId="0">
      <pane ySplit="11" topLeftCell="A12" activePane="bottomLeft" state="frozenSplit"/>
      <selection pane="bottomLeft" activeCell="G14" sqref="G14"/>
    </sheetView>
  </sheetViews>
  <sheetFormatPr defaultColWidth="9.08984375" defaultRowHeight="13" x14ac:dyDescent="0.3"/>
  <cols>
    <col min="1" max="1" width="13.54296875" style="8" customWidth="1"/>
    <col min="2" max="2" width="46.6328125" style="7" customWidth="1"/>
    <col min="3" max="3" width="31.36328125" style="22" customWidth="1"/>
    <col min="4" max="4" width="4.90625" style="22" customWidth="1"/>
    <col min="5" max="5" width="6.6328125" style="6" customWidth="1"/>
    <col min="6" max="6" width="5.90625" style="9" customWidth="1"/>
    <col min="7" max="8" width="8.81640625" style="9" customWidth="1"/>
    <col min="9" max="9" width="8.90625" style="9" customWidth="1"/>
    <col min="10" max="10" width="6.90625" style="10" customWidth="1"/>
    <col min="11" max="11" width="21.54296875" style="6" hidden="1" customWidth="1"/>
    <col min="12" max="12" width="24.90625" style="6" customWidth="1"/>
    <col min="13" max="13" width="15.90625" style="6" hidden="1" customWidth="1"/>
    <col min="14" max="14" width="6.90625" style="6" customWidth="1"/>
    <col min="15" max="15" width="9.36328125" style="5" customWidth="1"/>
    <col min="16" max="18" width="9.6328125" style="6" customWidth="1"/>
    <col min="19" max="19" width="10" style="6" customWidth="1"/>
    <col min="20" max="20" width="9.36328125" style="6" bestFit="1" customWidth="1"/>
    <col min="21" max="16384" width="9.08984375" style="1"/>
  </cols>
  <sheetData>
    <row r="1" spans="1:20" s="15" customFormat="1" ht="28.75" customHeight="1" x14ac:dyDescent="0.65">
      <c r="A1" s="189" t="s">
        <v>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O1" s="16"/>
    </row>
    <row r="2" spans="1:20" s="61" customFormat="1" ht="18.649999999999999" customHeight="1" x14ac:dyDescent="0.4">
      <c r="A2" s="60"/>
      <c r="C2" s="193" t="s">
        <v>19</v>
      </c>
      <c r="D2" s="193"/>
      <c r="E2" s="193"/>
      <c r="F2" s="193"/>
      <c r="G2" s="193"/>
      <c r="H2" s="193"/>
      <c r="I2" s="70"/>
      <c r="J2" s="70"/>
      <c r="K2" s="70"/>
      <c r="L2" s="70"/>
      <c r="M2" s="70"/>
      <c r="O2" s="62"/>
    </row>
    <row r="3" spans="1:20" ht="12.75" customHeight="1" x14ac:dyDescent="0.35">
      <c r="A3" s="13"/>
      <c r="B3" s="14"/>
      <c r="C3" s="194" t="s">
        <v>20</v>
      </c>
      <c r="D3" s="194"/>
      <c r="E3" s="194"/>
      <c r="F3" s="194"/>
      <c r="G3" s="194"/>
      <c r="H3" s="194"/>
      <c r="I3" s="199"/>
      <c r="J3" s="200"/>
      <c r="K3" s="25"/>
      <c r="L3" s="13"/>
      <c r="M3" s="13"/>
      <c r="N3" s="1" t="s">
        <v>3</v>
      </c>
      <c r="O3" s="2"/>
      <c r="P3" s="1"/>
      <c r="Q3" s="1"/>
      <c r="R3" s="1"/>
      <c r="S3" s="1"/>
      <c r="T3" s="1"/>
    </row>
    <row r="4" spans="1:20" s="11" customFormat="1" ht="9.65" customHeight="1" x14ac:dyDescent="0.25">
      <c r="A4" s="201"/>
      <c r="B4" s="201"/>
      <c r="C4" s="66"/>
      <c r="D4" s="66"/>
      <c r="E4" s="66"/>
      <c r="F4" s="66"/>
      <c r="G4" s="66"/>
      <c r="H4" s="66"/>
      <c r="I4" s="66"/>
      <c r="J4" s="66"/>
      <c r="K4" s="66"/>
      <c r="L4" s="45"/>
      <c r="M4" s="45"/>
      <c r="O4" s="12"/>
    </row>
    <row r="5" spans="1:20" ht="12.65" customHeight="1" x14ac:dyDescent="0.35">
      <c r="A5" s="201"/>
      <c r="B5" s="201"/>
      <c r="C5" s="195" t="s">
        <v>54</v>
      </c>
      <c r="D5" s="195"/>
      <c r="E5" s="195"/>
      <c r="F5" s="195"/>
      <c r="G5" s="195"/>
      <c r="H5" s="195"/>
      <c r="I5" s="71"/>
      <c r="J5" s="21"/>
      <c r="K5" s="67"/>
      <c r="L5" s="13"/>
      <c r="M5" s="13"/>
      <c r="N5" s="1"/>
      <c r="O5" s="2"/>
      <c r="P5" s="1"/>
      <c r="Q5" s="1"/>
      <c r="R5" s="1"/>
      <c r="S5" s="1"/>
      <c r="T5" s="1"/>
    </row>
    <row r="6" spans="1:20" ht="12.65" customHeight="1" thickBot="1" x14ac:dyDescent="0.35">
      <c r="A6" s="65"/>
      <c r="B6" s="65"/>
      <c r="C6" s="23"/>
      <c r="D6" s="63"/>
      <c r="E6" s="64"/>
      <c r="F6" s="67"/>
      <c r="G6" s="67"/>
      <c r="H6" s="67"/>
      <c r="I6" s="68"/>
      <c r="J6" s="64"/>
      <c r="K6" s="67"/>
      <c r="L6" s="13"/>
      <c r="M6" s="13"/>
      <c r="N6" s="1"/>
      <c r="O6" s="2"/>
      <c r="P6" s="1"/>
      <c r="Q6" s="1"/>
      <c r="R6" s="1"/>
      <c r="S6" s="1"/>
      <c r="T6" s="1"/>
    </row>
    <row r="7" spans="1:20" s="3" customFormat="1" ht="6.75" customHeight="1" x14ac:dyDescent="0.25">
      <c r="A7" s="206" t="s">
        <v>12</v>
      </c>
      <c r="B7" s="209" t="s">
        <v>0</v>
      </c>
      <c r="C7" s="210"/>
      <c r="D7" s="155" t="s">
        <v>13</v>
      </c>
      <c r="E7" s="203" t="s">
        <v>11</v>
      </c>
      <c r="F7" s="155" t="s">
        <v>1</v>
      </c>
      <c r="G7" s="155" t="s">
        <v>14</v>
      </c>
      <c r="H7" s="155" t="s">
        <v>15</v>
      </c>
      <c r="I7" s="155" t="s">
        <v>2</v>
      </c>
      <c r="J7" s="162" t="s">
        <v>16</v>
      </c>
      <c r="K7" s="152" t="s">
        <v>17</v>
      </c>
      <c r="L7" s="147" t="s">
        <v>56</v>
      </c>
      <c r="M7" s="165" t="s">
        <v>18</v>
      </c>
      <c r="O7" s="4"/>
    </row>
    <row r="8" spans="1:20" ht="6.75" customHeight="1" x14ac:dyDescent="0.3">
      <c r="A8" s="207"/>
      <c r="B8" s="211"/>
      <c r="C8" s="212"/>
      <c r="D8" s="156"/>
      <c r="E8" s="204"/>
      <c r="F8" s="156"/>
      <c r="G8" s="156"/>
      <c r="H8" s="156"/>
      <c r="I8" s="156"/>
      <c r="J8" s="163"/>
      <c r="K8" s="153"/>
      <c r="L8" s="148"/>
      <c r="M8" s="166"/>
      <c r="N8" s="1"/>
      <c r="O8" s="2"/>
      <c r="P8" s="1"/>
      <c r="Q8" s="1"/>
      <c r="R8" s="1"/>
      <c r="S8" s="1"/>
      <c r="T8" s="1"/>
    </row>
    <row r="9" spans="1:20" ht="8.25" customHeight="1" x14ac:dyDescent="0.3">
      <c r="A9" s="207"/>
      <c r="B9" s="211"/>
      <c r="C9" s="212"/>
      <c r="D9" s="156"/>
      <c r="E9" s="204"/>
      <c r="F9" s="156"/>
      <c r="G9" s="156"/>
      <c r="H9" s="156"/>
      <c r="I9" s="156"/>
      <c r="J9" s="163"/>
      <c r="K9" s="154"/>
      <c r="L9" s="149"/>
      <c r="M9" s="167"/>
      <c r="N9" s="1"/>
      <c r="O9" s="2"/>
      <c r="P9" s="1"/>
      <c r="Q9" s="1"/>
      <c r="R9" s="1"/>
      <c r="S9" s="1"/>
      <c r="T9" s="1"/>
    </row>
    <row r="10" spans="1:20" ht="6.75" customHeight="1" x14ac:dyDescent="0.3">
      <c r="A10" s="207"/>
      <c r="B10" s="211"/>
      <c r="C10" s="212"/>
      <c r="D10" s="156"/>
      <c r="E10" s="204"/>
      <c r="F10" s="156"/>
      <c r="G10" s="156"/>
      <c r="H10" s="156"/>
      <c r="I10" s="156"/>
      <c r="J10" s="163"/>
      <c r="K10" s="215" t="s">
        <v>23</v>
      </c>
      <c r="L10" s="150" t="s">
        <v>23</v>
      </c>
      <c r="M10" s="217" t="s">
        <v>23</v>
      </c>
      <c r="N10" s="1"/>
      <c r="O10" s="2"/>
      <c r="P10" s="1"/>
      <c r="Q10" s="1"/>
      <c r="R10" s="1"/>
      <c r="S10" s="1"/>
      <c r="T10" s="1"/>
    </row>
    <row r="11" spans="1:20" ht="22.75" customHeight="1" thickBot="1" x14ac:dyDescent="0.35">
      <c r="A11" s="208"/>
      <c r="B11" s="213"/>
      <c r="C11" s="214"/>
      <c r="D11" s="157"/>
      <c r="E11" s="205"/>
      <c r="F11" s="157"/>
      <c r="G11" s="157"/>
      <c r="H11" s="157"/>
      <c r="I11" s="157"/>
      <c r="J11" s="164"/>
      <c r="K11" s="216"/>
      <c r="L11" s="151"/>
      <c r="M11" s="218"/>
      <c r="N11" s="1"/>
      <c r="O11" s="2"/>
      <c r="P11" s="1"/>
      <c r="Q11" s="1"/>
      <c r="R11" s="1"/>
      <c r="S11" s="1"/>
      <c r="T11" s="1"/>
    </row>
    <row r="12" spans="1:20" ht="19.75" customHeight="1" thickBot="1" x14ac:dyDescent="0.35">
      <c r="A12" s="53"/>
      <c r="B12" s="69"/>
      <c r="C12" s="69"/>
      <c r="D12" s="69"/>
      <c r="E12" s="190" t="s">
        <v>53</v>
      </c>
      <c r="F12" s="191"/>
      <c r="G12" s="191"/>
      <c r="H12" s="191"/>
      <c r="I12" s="191"/>
      <c r="J12" s="192"/>
      <c r="K12" s="78">
        <v>1.9915</v>
      </c>
      <c r="L12" s="140">
        <v>1.9773000000000001</v>
      </c>
      <c r="M12" s="79">
        <v>1.8440000000000001</v>
      </c>
      <c r="N12" s="1"/>
      <c r="O12" s="2"/>
      <c r="P12" s="1"/>
      <c r="Q12" s="1"/>
      <c r="R12" s="1"/>
      <c r="S12" s="1"/>
      <c r="T12" s="1"/>
    </row>
    <row r="13" spans="1:20" ht="21" customHeight="1" thickBot="1" x14ac:dyDescent="0.35">
      <c r="A13" s="182" t="s">
        <v>22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4"/>
      <c r="N13" s="1"/>
      <c r="Q13" s="1"/>
      <c r="R13" s="1"/>
      <c r="S13" s="1"/>
      <c r="T13" s="1"/>
    </row>
    <row r="14" spans="1:20" s="3" customFormat="1" ht="13.5" customHeight="1" thickBot="1" x14ac:dyDescent="0.3">
      <c r="A14" s="74">
        <v>412090</v>
      </c>
      <c r="B14" s="236" t="s">
        <v>21</v>
      </c>
      <c r="C14" s="237"/>
      <c r="D14" s="46">
        <v>2.81</v>
      </c>
      <c r="E14" s="75">
        <v>3.8</v>
      </c>
      <c r="F14" s="94">
        <v>90</v>
      </c>
      <c r="G14" s="76"/>
      <c r="H14" s="77"/>
      <c r="I14" s="89">
        <f>G14*H14</f>
        <v>0</v>
      </c>
      <c r="J14" s="90">
        <f>ROUNDUP(I14/F14,0)</f>
        <v>0</v>
      </c>
      <c r="K14" s="49">
        <v>0</v>
      </c>
      <c r="L14" s="49">
        <f>D14*J14</f>
        <v>0</v>
      </c>
      <c r="M14" s="49">
        <v>0</v>
      </c>
      <c r="O14"/>
    </row>
    <row r="15" spans="1:20" s="3" customFormat="1" ht="15" customHeight="1" thickBot="1" x14ac:dyDescent="0.35">
      <c r="A15" s="196" t="s">
        <v>26</v>
      </c>
      <c r="B15" s="197"/>
      <c r="C15" s="197"/>
      <c r="D15" s="197"/>
      <c r="E15" s="197"/>
      <c r="F15" s="197"/>
      <c r="G15" s="197"/>
      <c r="H15" s="198"/>
      <c r="I15" s="87">
        <f>SUM(I14)</f>
        <v>0</v>
      </c>
      <c r="J15" s="87">
        <f>J14</f>
        <v>0</v>
      </c>
      <c r="K15" s="88">
        <f>K14</f>
        <v>0</v>
      </c>
      <c r="L15" s="88">
        <f>L14</f>
        <v>0</v>
      </c>
      <c r="M15" s="88">
        <f>M14</f>
        <v>0</v>
      </c>
      <c r="O15" s="4"/>
    </row>
    <row r="16" spans="1:20" ht="7.75" customHeight="1" thickBot="1" x14ac:dyDescent="0.35">
      <c r="A16" s="142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4"/>
      <c r="N16" s="1"/>
      <c r="O16" s="2"/>
      <c r="P16" s="1"/>
      <c r="Q16" s="1"/>
      <c r="R16" s="1"/>
      <c r="S16" s="1"/>
      <c r="T16" s="1"/>
    </row>
    <row r="17" spans="1:20" ht="18.649999999999999" customHeight="1" thickBot="1" x14ac:dyDescent="0.35">
      <c r="A17" s="182" t="s">
        <v>24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4"/>
      <c r="N17" s="1"/>
      <c r="Q17" s="1"/>
      <c r="R17" s="1"/>
      <c r="S17" s="1"/>
      <c r="T17" s="1"/>
    </row>
    <row r="18" spans="1:20" ht="15" customHeight="1" thickBot="1" x14ac:dyDescent="0.35">
      <c r="A18" s="168" t="s">
        <v>27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70"/>
      <c r="N18" s="1"/>
      <c r="Q18" s="1"/>
      <c r="R18" s="1"/>
      <c r="S18" s="1"/>
      <c r="T18" s="1"/>
    </row>
    <row r="19" spans="1:20" s="3" customFormat="1" ht="13.5" customHeight="1" x14ac:dyDescent="0.25">
      <c r="A19" s="106">
        <v>150172</v>
      </c>
      <c r="B19" s="171" t="s">
        <v>34</v>
      </c>
      <c r="C19" s="172"/>
      <c r="D19" s="58">
        <v>2.25</v>
      </c>
      <c r="E19" s="59">
        <v>4</v>
      </c>
      <c r="F19" s="108">
        <v>72</v>
      </c>
      <c r="G19" s="97"/>
      <c r="H19" s="98"/>
      <c r="I19" s="109">
        <f>G19*H19</f>
        <v>0</v>
      </c>
      <c r="J19" s="110">
        <f>ROUNDUP(I19/F19,0)</f>
        <v>0</v>
      </c>
      <c r="K19" s="57">
        <v>0</v>
      </c>
      <c r="L19" s="126">
        <f>D19*J19</f>
        <v>0</v>
      </c>
      <c r="M19" s="111">
        <v>0</v>
      </c>
      <c r="O19"/>
    </row>
    <row r="20" spans="1:20" s="3" customFormat="1" ht="11.25" customHeight="1" thickBot="1" x14ac:dyDescent="0.3">
      <c r="A20" s="86">
        <v>850172</v>
      </c>
      <c r="B20" s="202" t="s">
        <v>34</v>
      </c>
      <c r="C20" s="202"/>
      <c r="D20" s="83">
        <v>4.5</v>
      </c>
      <c r="E20" s="84">
        <v>4</v>
      </c>
      <c r="F20" s="95">
        <v>72</v>
      </c>
      <c r="G20" s="99"/>
      <c r="H20" s="100"/>
      <c r="I20" s="96">
        <f t="shared" ref="I20" si="0">G20*H20</f>
        <v>0</v>
      </c>
      <c r="J20" s="91">
        <f t="shared" ref="J20:J27" si="1">ROUNDUP(I20/F20,0)</f>
        <v>0</v>
      </c>
      <c r="K20" s="73">
        <v>0</v>
      </c>
      <c r="L20" s="73">
        <f>D20*J20</f>
        <v>0</v>
      </c>
      <c r="M20" s="85">
        <v>0</v>
      </c>
      <c r="O20" s="4"/>
    </row>
    <row r="21" spans="1:20" s="3" customFormat="1" ht="11.25" hidden="1" customHeight="1" thickBot="1" x14ac:dyDescent="0.3">
      <c r="A21" s="80">
        <v>950172</v>
      </c>
      <c r="B21" s="180" t="s">
        <v>34</v>
      </c>
      <c r="C21" s="181"/>
      <c r="D21" s="82">
        <v>4.5</v>
      </c>
      <c r="E21" s="56">
        <v>4</v>
      </c>
      <c r="F21" s="94">
        <v>72</v>
      </c>
      <c r="G21" s="101"/>
      <c r="H21" s="102"/>
      <c r="I21" s="89">
        <f t="shared" ref="I21" si="2">G21*H21</f>
        <v>0</v>
      </c>
      <c r="J21" s="90">
        <f t="shared" si="1"/>
        <v>0</v>
      </c>
      <c r="K21" s="49">
        <v>0</v>
      </c>
      <c r="L21" s="139">
        <f>D21*J21</f>
        <v>0</v>
      </c>
      <c r="M21" s="54">
        <v>0</v>
      </c>
      <c r="O21" s="4"/>
    </row>
    <row r="22" spans="1:20" s="3" customFormat="1" ht="15" customHeight="1" thickBot="1" x14ac:dyDescent="0.35">
      <c r="A22" s="43"/>
      <c r="B22" s="158" t="s">
        <v>28</v>
      </c>
      <c r="C22" s="158"/>
      <c r="D22" s="158"/>
      <c r="E22" s="158"/>
      <c r="F22" s="158"/>
      <c r="G22" s="158"/>
      <c r="H22" s="159"/>
      <c r="I22" s="42">
        <f>SUM(I19:I21)</f>
        <v>0</v>
      </c>
      <c r="J22" s="42">
        <f>SUM(J19:J21)</f>
        <v>0</v>
      </c>
      <c r="K22" s="112">
        <f>SUM(K19:K21)</f>
        <v>0</v>
      </c>
      <c r="L22" s="112">
        <f>SUM(L19:L21)</f>
        <v>0</v>
      </c>
      <c r="M22" s="112">
        <f>SUM(M19:M21)</f>
        <v>0</v>
      </c>
      <c r="O22" s="4"/>
    </row>
    <row r="23" spans="1:20" ht="7.75" customHeight="1" thickBot="1" x14ac:dyDescent="0.35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4"/>
      <c r="N23" s="1"/>
      <c r="O23" s="2"/>
      <c r="P23" s="1"/>
      <c r="Q23" s="1"/>
      <c r="R23" s="1"/>
      <c r="S23" s="1"/>
      <c r="T23" s="1"/>
    </row>
    <row r="24" spans="1:20" s="3" customFormat="1" ht="13.75" customHeight="1" thickBot="1" x14ac:dyDescent="0.35">
      <c r="A24" s="168" t="s">
        <v>9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70"/>
      <c r="O24" s="4"/>
    </row>
    <row r="25" spans="1:20" s="3" customFormat="1" ht="11.9" customHeight="1" x14ac:dyDescent="0.25">
      <c r="A25" s="106">
        <v>263472</v>
      </c>
      <c r="B25" s="171" t="s">
        <v>30</v>
      </c>
      <c r="C25" s="172"/>
      <c r="D25" s="107">
        <v>2.25</v>
      </c>
      <c r="E25" s="59">
        <v>4</v>
      </c>
      <c r="F25" s="108">
        <v>72</v>
      </c>
      <c r="G25" s="97"/>
      <c r="H25" s="98"/>
      <c r="I25" s="109">
        <f t="shared" ref="I25" si="3">G25*H25</f>
        <v>0</v>
      </c>
      <c r="J25" s="110">
        <f t="shared" si="1"/>
        <v>0</v>
      </c>
      <c r="K25" s="57">
        <v>0</v>
      </c>
      <c r="L25" s="126">
        <f t="shared" ref="L25:L30" si="4">D25*J25</f>
        <v>0</v>
      </c>
      <c r="M25" s="111">
        <v>0</v>
      </c>
      <c r="O25" s="4"/>
    </row>
    <row r="26" spans="1:20" s="3" customFormat="1" ht="11.9" customHeight="1" x14ac:dyDescent="0.25">
      <c r="A26" s="92">
        <v>284372</v>
      </c>
      <c r="B26" s="160" t="s">
        <v>31</v>
      </c>
      <c r="C26" s="161"/>
      <c r="D26" s="72">
        <v>2.25</v>
      </c>
      <c r="E26" s="51">
        <v>4</v>
      </c>
      <c r="F26" s="103">
        <v>72</v>
      </c>
      <c r="G26" s="130"/>
      <c r="H26" s="131"/>
      <c r="I26" s="104">
        <f t="shared" ref="I26" si="5">G26*H26</f>
        <v>0</v>
      </c>
      <c r="J26" s="93">
        <f t="shared" ref="J26" si="6">ROUNDUP(I26/F26,0)</f>
        <v>0</v>
      </c>
      <c r="K26" s="48">
        <v>0</v>
      </c>
      <c r="L26" s="48">
        <f t="shared" si="4"/>
        <v>0</v>
      </c>
      <c r="M26" s="54">
        <v>0</v>
      </c>
      <c r="O26" s="4"/>
    </row>
    <row r="27" spans="1:20" s="3" customFormat="1" ht="11.9" customHeight="1" x14ac:dyDescent="0.25">
      <c r="A27" s="105">
        <v>863472</v>
      </c>
      <c r="B27" s="202" t="s">
        <v>30</v>
      </c>
      <c r="C27" s="202"/>
      <c r="D27" s="83">
        <v>4.5</v>
      </c>
      <c r="E27" s="84">
        <v>4</v>
      </c>
      <c r="F27" s="95">
        <v>72</v>
      </c>
      <c r="G27" s="99"/>
      <c r="H27" s="100"/>
      <c r="I27" s="96">
        <f t="shared" ref="I27" si="7">G27*H27</f>
        <v>0</v>
      </c>
      <c r="J27" s="91">
        <f t="shared" si="1"/>
        <v>0</v>
      </c>
      <c r="K27" s="73">
        <v>0</v>
      </c>
      <c r="L27" s="73">
        <f t="shared" si="4"/>
        <v>0</v>
      </c>
      <c r="M27" s="85">
        <v>0</v>
      </c>
      <c r="O27" s="4"/>
    </row>
    <row r="28" spans="1:20" s="3" customFormat="1" ht="11.9" customHeight="1" thickBot="1" x14ac:dyDescent="0.3">
      <c r="A28" s="80">
        <v>884372</v>
      </c>
      <c r="B28" s="160" t="s">
        <v>31</v>
      </c>
      <c r="C28" s="161"/>
      <c r="D28" s="83">
        <v>4.5</v>
      </c>
      <c r="E28" s="84">
        <v>4</v>
      </c>
      <c r="F28" s="95">
        <v>72</v>
      </c>
      <c r="G28" s="99"/>
      <c r="H28" s="100"/>
      <c r="I28" s="96">
        <f t="shared" ref="I28" si="8">G28*H28</f>
        <v>0</v>
      </c>
      <c r="J28" s="91">
        <f>ROUNDUP(I28/F28,0)</f>
        <v>0</v>
      </c>
      <c r="K28" s="73">
        <v>0</v>
      </c>
      <c r="L28" s="73">
        <f t="shared" si="4"/>
        <v>0</v>
      </c>
      <c r="M28" s="85">
        <v>0</v>
      </c>
      <c r="O28" s="4"/>
    </row>
    <row r="29" spans="1:20" s="3" customFormat="1" ht="11.9" hidden="1" customHeight="1" x14ac:dyDescent="0.25">
      <c r="A29" s="92">
        <v>963472</v>
      </c>
      <c r="B29" s="160" t="s">
        <v>30</v>
      </c>
      <c r="C29" s="161"/>
      <c r="D29" s="83">
        <v>4.5</v>
      </c>
      <c r="E29" s="56">
        <v>4</v>
      </c>
      <c r="F29" s="94">
        <v>72</v>
      </c>
      <c r="G29" s="99"/>
      <c r="H29" s="100"/>
      <c r="I29" s="96">
        <f t="shared" ref="I29" si="9">G29*H29</f>
        <v>0</v>
      </c>
      <c r="J29" s="91">
        <f>ROUNDUP(I29/F29,0)</f>
        <v>0</v>
      </c>
      <c r="K29" s="73">
        <v>0</v>
      </c>
      <c r="L29" s="73">
        <f t="shared" si="4"/>
        <v>0</v>
      </c>
      <c r="M29" s="85">
        <v>0</v>
      </c>
      <c r="O29" s="4"/>
    </row>
    <row r="30" spans="1:20" s="3" customFormat="1" ht="11.9" hidden="1" customHeight="1" thickBot="1" x14ac:dyDescent="0.3">
      <c r="A30" s="92">
        <v>984372</v>
      </c>
      <c r="B30" s="180" t="s">
        <v>31</v>
      </c>
      <c r="C30" s="181"/>
      <c r="D30" s="82">
        <v>4.5</v>
      </c>
      <c r="E30" s="51">
        <v>4</v>
      </c>
      <c r="F30" s="103">
        <v>72</v>
      </c>
      <c r="G30" s="101"/>
      <c r="H30" s="141"/>
      <c r="I30" s="89">
        <f t="shared" ref="I30" si="10">G30*H30</f>
        <v>0</v>
      </c>
      <c r="J30" s="90">
        <f>ROUNDUP(I30/F30,0)</f>
        <v>0</v>
      </c>
      <c r="K30" s="49">
        <v>0</v>
      </c>
      <c r="L30" s="139">
        <f t="shared" si="4"/>
        <v>0</v>
      </c>
      <c r="M30" s="54">
        <v>0</v>
      </c>
      <c r="O30" s="4"/>
    </row>
    <row r="31" spans="1:20" s="3" customFormat="1" ht="15.75" customHeight="1" thickBot="1" x14ac:dyDescent="0.35">
      <c r="A31" s="43"/>
      <c r="B31" s="158" t="s">
        <v>29</v>
      </c>
      <c r="C31" s="158"/>
      <c r="D31" s="158"/>
      <c r="E31" s="158"/>
      <c r="F31" s="158"/>
      <c r="G31" s="158"/>
      <c r="H31" s="159"/>
      <c r="I31" s="42">
        <f>SUM(I25:I30)</f>
        <v>0</v>
      </c>
      <c r="J31" s="42">
        <f>SUM(J25:J30)</f>
        <v>0</v>
      </c>
      <c r="K31" s="112">
        <f>SUM(K25:K30)</f>
        <v>0</v>
      </c>
      <c r="L31" s="112">
        <f>SUM(L25:L30)</f>
        <v>0</v>
      </c>
      <c r="M31" s="112">
        <f>SUM(M25:M30)</f>
        <v>0</v>
      </c>
      <c r="O31" s="4"/>
    </row>
    <row r="32" spans="1:20" ht="7.75" customHeight="1" thickBot="1" x14ac:dyDescent="0.35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4"/>
      <c r="N32" s="1"/>
      <c r="O32" s="2"/>
      <c r="P32" s="1"/>
      <c r="Q32" s="1"/>
      <c r="R32" s="1"/>
      <c r="S32" s="1"/>
      <c r="T32" s="1"/>
    </row>
    <row r="33" spans="1:20" s="3" customFormat="1" ht="13.75" customHeight="1" thickBot="1" x14ac:dyDescent="0.35">
      <c r="A33" s="168" t="s">
        <v>5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70"/>
      <c r="O33" s="4"/>
    </row>
    <row r="34" spans="1:20" s="3" customFormat="1" ht="11.9" customHeight="1" x14ac:dyDescent="0.25">
      <c r="A34" s="81">
        <v>165272</v>
      </c>
      <c r="B34" s="245" t="s">
        <v>30</v>
      </c>
      <c r="C34" s="246"/>
      <c r="D34" s="47">
        <v>2.25</v>
      </c>
      <c r="E34" s="52">
        <v>4</v>
      </c>
      <c r="F34" s="118">
        <v>72</v>
      </c>
      <c r="G34" s="132"/>
      <c r="H34" s="133"/>
      <c r="I34" s="119">
        <f t="shared" ref="I34" si="11">G34*H34</f>
        <v>0</v>
      </c>
      <c r="J34" s="116">
        <f t="shared" ref="J34:J40" si="12">ROUNDUP(I34/F34,0)</f>
        <v>0</v>
      </c>
      <c r="K34" s="50">
        <v>0</v>
      </c>
      <c r="L34" s="50">
        <f t="shared" ref="L34:L39" si="13">D34*J34</f>
        <v>0</v>
      </c>
      <c r="M34" s="55">
        <v>0</v>
      </c>
      <c r="O34" s="4"/>
    </row>
    <row r="35" spans="1:20" s="3" customFormat="1" ht="11.9" customHeight="1" x14ac:dyDescent="0.25">
      <c r="A35" s="92">
        <v>186172</v>
      </c>
      <c r="B35" s="160" t="s">
        <v>31</v>
      </c>
      <c r="C35" s="161"/>
      <c r="D35" s="72">
        <v>2.25</v>
      </c>
      <c r="E35" s="84">
        <v>4</v>
      </c>
      <c r="F35" s="95">
        <v>72</v>
      </c>
      <c r="G35" s="99"/>
      <c r="H35" s="100"/>
      <c r="I35" s="96">
        <f t="shared" ref="I35" si="14">G35*H35</f>
        <v>0</v>
      </c>
      <c r="J35" s="91">
        <f t="shared" si="12"/>
        <v>0</v>
      </c>
      <c r="K35" s="73">
        <v>0</v>
      </c>
      <c r="L35" s="73">
        <f t="shared" si="13"/>
        <v>0</v>
      </c>
      <c r="M35" s="85">
        <v>0</v>
      </c>
      <c r="O35" s="4"/>
    </row>
    <row r="36" spans="1:20" s="3" customFormat="1" ht="11.9" customHeight="1" x14ac:dyDescent="0.25">
      <c r="A36" s="92">
        <v>865272</v>
      </c>
      <c r="B36" s="160" t="s">
        <v>30</v>
      </c>
      <c r="C36" s="161"/>
      <c r="D36" s="83">
        <v>4.5</v>
      </c>
      <c r="E36" s="84">
        <v>4</v>
      </c>
      <c r="F36" s="95">
        <v>72</v>
      </c>
      <c r="G36" s="99"/>
      <c r="H36" s="100"/>
      <c r="I36" s="96">
        <f t="shared" ref="I36" si="15">G36*H36</f>
        <v>0</v>
      </c>
      <c r="J36" s="91">
        <f t="shared" si="12"/>
        <v>0</v>
      </c>
      <c r="K36" s="73">
        <v>0</v>
      </c>
      <c r="L36" s="73">
        <f t="shared" si="13"/>
        <v>0</v>
      </c>
      <c r="M36" s="85">
        <v>0</v>
      </c>
      <c r="O36" s="4"/>
    </row>
    <row r="37" spans="1:20" s="3" customFormat="1" ht="11.9" customHeight="1" thickBot="1" x14ac:dyDescent="0.3">
      <c r="A37" s="92">
        <v>886172</v>
      </c>
      <c r="B37" s="160" t="s">
        <v>31</v>
      </c>
      <c r="C37" s="161"/>
      <c r="D37" s="83">
        <v>4.5</v>
      </c>
      <c r="E37" s="84">
        <v>4</v>
      </c>
      <c r="F37" s="95">
        <v>72</v>
      </c>
      <c r="G37" s="99"/>
      <c r="H37" s="100"/>
      <c r="I37" s="96">
        <f t="shared" ref="I37" si="16">G37*H37</f>
        <v>0</v>
      </c>
      <c r="J37" s="91">
        <f t="shared" si="12"/>
        <v>0</v>
      </c>
      <c r="K37" s="73">
        <v>0</v>
      </c>
      <c r="L37" s="73">
        <f t="shared" si="13"/>
        <v>0</v>
      </c>
      <c r="M37" s="85">
        <v>0</v>
      </c>
      <c r="O37" s="4"/>
    </row>
    <row r="38" spans="1:20" s="3" customFormat="1" ht="11.9" hidden="1" customHeight="1" x14ac:dyDescent="0.25">
      <c r="A38" s="92">
        <v>965272</v>
      </c>
      <c r="B38" s="160" t="s">
        <v>25</v>
      </c>
      <c r="C38" s="161"/>
      <c r="D38" s="83">
        <v>4.5</v>
      </c>
      <c r="E38" s="84">
        <v>4</v>
      </c>
      <c r="F38" s="95">
        <v>72</v>
      </c>
      <c r="G38" s="99"/>
      <c r="H38" s="100"/>
      <c r="I38" s="96">
        <f t="shared" ref="I38" si="17">G38*H38</f>
        <v>0</v>
      </c>
      <c r="J38" s="91">
        <f t="shared" si="12"/>
        <v>0</v>
      </c>
      <c r="K38" s="73">
        <v>0</v>
      </c>
      <c r="L38" s="73">
        <f t="shared" si="13"/>
        <v>0</v>
      </c>
      <c r="M38" s="85">
        <v>0</v>
      </c>
      <c r="O38" s="4"/>
    </row>
    <row r="39" spans="1:20" s="3" customFormat="1" ht="11.9" hidden="1" customHeight="1" thickBot="1" x14ac:dyDescent="0.3">
      <c r="A39" s="92">
        <v>986172</v>
      </c>
      <c r="B39" s="180" t="s">
        <v>31</v>
      </c>
      <c r="C39" s="181"/>
      <c r="D39" s="83">
        <v>4.5</v>
      </c>
      <c r="E39" s="84">
        <v>4</v>
      </c>
      <c r="F39" s="95">
        <v>72</v>
      </c>
      <c r="G39" s="134"/>
      <c r="H39" s="102"/>
      <c r="I39" s="96">
        <f t="shared" ref="I39" si="18">G39*H39</f>
        <v>0</v>
      </c>
      <c r="J39" s="91">
        <f t="shared" si="12"/>
        <v>0</v>
      </c>
      <c r="K39" s="73">
        <v>0</v>
      </c>
      <c r="L39" s="73">
        <f t="shared" si="13"/>
        <v>0</v>
      </c>
      <c r="M39" s="85">
        <v>0</v>
      </c>
      <c r="O39" s="4"/>
    </row>
    <row r="40" spans="1:20" s="3" customFormat="1" ht="11.9" hidden="1" customHeight="1" x14ac:dyDescent="0.25">
      <c r="A40" s="225"/>
      <c r="B40" s="35"/>
      <c r="C40" s="36"/>
      <c r="D40" s="113"/>
      <c r="E40" s="230"/>
      <c r="F40" s="178"/>
      <c r="G40" s="174"/>
      <c r="H40" s="174"/>
      <c r="I40" s="185">
        <f t="shared" ref="I40" si="19">G40*H40</f>
        <v>0</v>
      </c>
      <c r="J40" s="185" t="e">
        <f t="shared" si="12"/>
        <v>#DIV/0!</v>
      </c>
      <c r="K40" s="241" t="e">
        <f>J40*8.55</f>
        <v>#DIV/0!</v>
      </c>
      <c r="L40" s="146"/>
      <c r="M40" s="146"/>
      <c r="O40" s="4"/>
    </row>
    <row r="41" spans="1:20" s="3" customFormat="1" ht="11.9" hidden="1" customHeight="1" x14ac:dyDescent="0.25">
      <c r="A41" s="231"/>
      <c r="B41" s="34"/>
      <c r="C41" s="33"/>
      <c r="D41" s="30"/>
      <c r="E41" s="243"/>
      <c r="F41" s="244"/>
      <c r="G41" s="179"/>
      <c r="H41" s="179"/>
      <c r="I41" s="240"/>
      <c r="J41" s="240"/>
      <c r="K41" s="176"/>
      <c r="L41" s="232"/>
      <c r="M41" s="232"/>
      <c r="O41" s="4"/>
    </row>
    <row r="42" spans="1:20" s="3" customFormat="1" ht="13.5" hidden="1" customHeight="1" x14ac:dyDescent="0.25">
      <c r="A42" s="225"/>
      <c r="B42" s="35"/>
      <c r="C42" s="36"/>
      <c r="D42" s="37"/>
      <c r="E42" s="229"/>
      <c r="F42" s="177"/>
      <c r="G42" s="173"/>
      <c r="H42" s="173"/>
      <c r="I42" s="185">
        <f t="shared" ref="I42" si="20">G42*H42</f>
        <v>0</v>
      </c>
      <c r="J42" s="185" t="e">
        <f>ROUNDUP(I42/F42,0)</f>
        <v>#DIV/0!</v>
      </c>
      <c r="K42" s="175" t="e">
        <f>J42*8.55</f>
        <v>#DIV/0!</v>
      </c>
      <c r="L42" s="145"/>
      <c r="M42" s="145"/>
      <c r="O42" s="4"/>
    </row>
    <row r="43" spans="1:20" s="3" customFormat="1" ht="15" hidden="1" customHeight="1" thickBot="1" x14ac:dyDescent="0.3">
      <c r="A43" s="226"/>
      <c r="B43" s="114"/>
      <c r="C43" s="115"/>
      <c r="D43" s="32"/>
      <c r="E43" s="230"/>
      <c r="F43" s="178"/>
      <c r="G43" s="174"/>
      <c r="H43" s="174"/>
      <c r="I43" s="185"/>
      <c r="J43" s="185"/>
      <c r="K43" s="241"/>
      <c r="L43" s="146"/>
      <c r="M43" s="146"/>
      <c r="O43" s="4"/>
    </row>
    <row r="44" spans="1:20" s="3" customFormat="1" ht="16.5" customHeight="1" thickBot="1" x14ac:dyDescent="0.35">
      <c r="A44" s="43"/>
      <c r="B44" s="158" t="s">
        <v>32</v>
      </c>
      <c r="C44" s="158"/>
      <c r="D44" s="158"/>
      <c r="E44" s="158"/>
      <c r="F44" s="158"/>
      <c r="G44" s="158"/>
      <c r="H44" s="159"/>
      <c r="I44" s="117">
        <f>SUM(I34:I39)</f>
        <v>0</v>
      </c>
      <c r="J44" s="42">
        <f>SUM(J34:J39)</f>
        <v>0</v>
      </c>
      <c r="K44" s="112">
        <f>SUM(K34:K39)</f>
        <v>0</v>
      </c>
      <c r="L44" s="112">
        <f>SUM(L34:L39)</f>
        <v>0</v>
      </c>
      <c r="M44" s="112">
        <f>SUM(M34:M39)</f>
        <v>0</v>
      </c>
      <c r="O44" s="4"/>
    </row>
    <row r="45" spans="1:20" ht="7.75" customHeight="1" thickBot="1" x14ac:dyDescent="0.35">
      <c r="A45" s="142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4"/>
      <c r="N45" s="1"/>
      <c r="O45" s="2"/>
      <c r="P45" s="1"/>
      <c r="Q45" s="1"/>
      <c r="R45" s="1"/>
      <c r="S45" s="1"/>
      <c r="T45" s="1"/>
    </row>
    <row r="46" spans="1:20" s="26" customFormat="1" ht="17.25" customHeight="1" thickBot="1" x14ac:dyDescent="0.4">
      <c r="A46" s="233" t="s">
        <v>46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42"/>
      <c r="O46" s="27"/>
      <c r="P46" s="28"/>
    </row>
    <row r="47" spans="1:20" s="3" customFormat="1" ht="11.9" customHeight="1" x14ac:dyDescent="0.25">
      <c r="A47" s="106">
        <v>90128</v>
      </c>
      <c r="B47" s="171" t="s">
        <v>44</v>
      </c>
      <c r="C47" s="172"/>
      <c r="D47" s="123">
        <v>13.5</v>
      </c>
      <c r="E47" s="124">
        <v>4.0999999999999996</v>
      </c>
      <c r="F47" s="127">
        <v>108</v>
      </c>
      <c r="G47" s="132"/>
      <c r="H47" s="133"/>
      <c r="I47" s="128">
        <f>G47*H47</f>
        <v>0</v>
      </c>
      <c r="J47" s="125">
        <f>ROUNDUP(I47/F47,0)</f>
        <v>0</v>
      </c>
      <c r="K47" s="126">
        <v>0</v>
      </c>
      <c r="L47" s="126">
        <f t="shared" ref="L47:L52" si="21">D47*J47</f>
        <v>0</v>
      </c>
      <c r="M47" s="111"/>
      <c r="O47" s="4"/>
    </row>
    <row r="48" spans="1:20" s="3" customFormat="1" ht="11.9" customHeight="1" x14ac:dyDescent="0.25">
      <c r="A48" s="92">
        <v>90129</v>
      </c>
      <c r="B48" s="227" t="s">
        <v>45</v>
      </c>
      <c r="C48" s="228"/>
      <c r="D48" s="83">
        <v>13.5</v>
      </c>
      <c r="E48" s="84">
        <v>4.0999999999999996</v>
      </c>
      <c r="F48" s="95">
        <v>108</v>
      </c>
      <c r="G48" s="99"/>
      <c r="H48" s="100"/>
      <c r="I48" s="96">
        <f t="shared" ref="I48:I50" si="22">G48*H48</f>
        <v>0</v>
      </c>
      <c r="J48" s="91">
        <f t="shared" ref="J48:J50" si="23">ROUNDUP(I48/F48,0)</f>
        <v>0</v>
      </c>
      <c r="K48" s="73">
        <v>0</v>
      </c>
      <c r="L48" s="73">
        <f t="shared" si="21"/>
        <v>0</v>
      </c>
      <c r="M48" s="85"/>
      <c r="O48" s="4"/>
    </row>
    <row r="49" spans="1:20" s="3" customFormat="1" ht="11.9" customHeight="1" x14ac:dyDescent="0.25">
      <c r="A49" s="92">
        <v>722108</v>
      </c>
      <c r="B49" s="227" t="s">
        <v>48</v>
      </c>
      <c r="C49" s="228"/>
      <c r="D49" s="83">
        <v>13.5</v>
      </c>
      <c r="E49" s="84">
        <v>4.0999999999999996</v>
      </c>
      <c r="F49" s="95">
        <v>108</v>
      </c>
      <c r="G49" s="99"/>
      <c r="H49" s="100"/>
      <c r="I49" s="96">
        <f t="shared" si="22"/>
        <v>0</v>
      </c>
      <c r="J49" s="91">
        <f t="shared" si="23"/>
        <v>0</v>
      </c>
      <c r="K49" s="73">
        <v>0</v>
      </c>
      <c r="L49" s="73">
        <f t="shared" si="21"/>
        <v>0</v>
      </c>
      <c r="M49" s="85"/>
      <c r="O49" s="4"/>
    </row>
    <row r="50" spans="1:20" s="3" customFormat="1" ht="11.9" customHeight="1" x14ac:dyDescent="0.25">
      <c r="A50" s="92">
        <v>723108</v>
      </c>
      <c r="B50" s="227" t="s">
        <v>49</v>
      </c>
      <c r="C50" s="228"/>
      <c r="D50" s="83">
        <v>13.5</v>
      </c>
      <c r="E50" s="84">
        <v>4.0999999999999996</v>
      </c>
      <c r="F50" s="95">
        <v>108</v>
      </c>
      <c r="G50" s="99"/>
      <c r="H50" s="100"/>
      <c r="I50" s="96">
        <f t="shared" si="22"/>
        <v>0</v>
      </c>
      <c r="J50" s="91">
        <f t="shared" si="23"/>
        <v>0</v>
      </c>
      <c r="K50" s="73">
        <v>0</v>
      </c>
      <c r="L50" s="73">
        <f t="shared" si="21"/>
        <v>0</v>
      </c>
      <c r="M50" s="85"/>
      <c r="O50" s="4"/>
    </row>
    <row r="51" spans="1:20" s="3" customFormat="1" ht="11.9" customHeight="1" x14ac:dyDescent="0.25">
      <c r="A51" s="92">
        <v>732108</v>
      </c>
      <c r="B51" s="227" t="s">
        <v>50</v>
      </c>
      <c r="C51" s="228"/>
      <c r="D51" s="83">
        <v>13.5</v>
      </c>
      <c r="E51" s="84">
        <v>4.0999999999999996</v>
      </c>
      <c r="F51" s="95">
        <v>108</v>
      </c>
      <c r="G51" s="99"/>
      <c r="H51" s="100"/>
      <c r="I51" s="96">
        <f t="shared" ref="I51" si="24">G51*H51</f>
        <v>0</v>
      </c>
      <c r="J51" s="91">
        <f t="shared" ref="J51" si="25">ROUNDUP(I51/F51,0)</f>
        <v>0</v>
      </c>
      <c r="K51" s="73">
        <v>0</v>
      </c>
      <c r="L51" s="73">
        <f t="shared" si="21"/>
        <v>0</v>
      </c>
      <c r="M51" s="85"/>
      <c r="O51" s="4"/>
    </row>
    <row r="52" spans="1:20" s="3" customFormat="1" ht="11.9" customHeight="1" thickBot="1" x14ac:dyDescent="0.3">
      <c r="A52" s="92">
        <v>733108</v>
      </c>
      <c r="B52" s="227" t="s">
        <v>51</v>
      </c>
      <c r="C52" s="228"/>
      <c r="D52" s="120">
        <v>13.5</v>
      </c>
      <c r="E52" s="51">
        <v>4.0999999999999996</v>
      </c>
      <c r="F52" s="103">
        <v>108</v>
      </c>
      <c r="G52" s="134"/>
      <c r="H52" s="102"/>
      <c r="I52" s="104">
        <f t="shared" ref="I52" si="26">G52*H52</f>
        <v>0</v>
      </c>
      <c r="J52" s="93">
        <f t="shared" ref="J52" si="27">ROUNDUP(I52/F52,0)</f>
        <v>0</v>
      </c>
      <c r="K52" s="48">
        <v>0</v>
      </c>
      <c r="L52" s="48">
        <f t="shared" si="21"/>
        <v>0</v>
      </c>
      <c r="M52" s="54"/>
      <c r="O52" s="4"/>
    </row>
    <row r="53" spans="1:20" s="3" customFormat="1" ht="15.65" customHeight="1" thickBot="1" x14ac:dyDescent="0.35">
      <c r="A53" s="121"/>
      <c r="B53" s="158" t="s">
        <v>47</v>
      </c>
      <c r="C53" s="158"/>
      <c r="D53" s="158"/>
      <c r="E53" s="158"/>
      <c r="F53" s="158"/>
      <c r="G53" s="158"/>
      <c r="H53" s="159"/>
      <c r="I53" s="44">
        <f>SUM(I47:I52)</f>
        <v>0</v>
      </c>
      <c r="J53" s="44">
        <f>SUM(J47:J52)</f>
        <v>0</v>
      </c>
      <c r="K53" s="112">
        <f>SUM(K47:K52)</f>
        <v>0</v>
      </c>
      <c r="L53" s="112">
        <f>SUM(L47:L52)</f>
        <v>0</v>
      </c>
      <c r="M53" s="112">
        <f>SUM(M47:M52)</f>
        <v>0</v>
      </c>
      <c r="O53" s="4"/>
    </row>
    <row r="54" spans="1:20" ht="7.75" customHeight="1" thickBot="1" x14ac:dyDescent="0.35">
      <c r="A54" s="142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N54" s="1"/>
      <c r="O54" s="2"/>
      <c r="P54" s="1"/>
      <c r="Q54" s="1"/>
      <c r="R54" s="1"/>
      <c r="S54" s="1"/>
      <c r="T54" s="1"/>
    </row>
    <row r="55" spans="1:20" s="26" customFormat="1" ht="17.25" customHeight="1" thickBot="1" x14ac:dyDescent="0.4">
      <c r="A55" s="233" t="s">
        <v>37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5"/>
      <c r="O55" s="27"/>
      <c r="P55" s="28"/>
    </row>
    <row r="56" spans="1:20" s="3" customFormat="1" ht="11.9" customHeight="1" x14ac:dyDescent="0.25">
      <c r="A56" s="80">
        <v>133080</v>
      </c>
      <c r="B56" s="180" t="s">
        <v>42</v>
      </c>
      <c r="C56" s="181"/>
      <c r="D56" s="122">
        <v>5</v>
      </c>
      <c r="E56" s="52">
        <v>4.8</v>
      </c>
      <c r="F56" s="118">
        <v>80</v>
      </c>
      <c r="G56" s="132"/>
      <c r="H56" s="133"/>
      <c r="I56" s="119">
        <f>G56*H56</f>
        <v>0</v>
      </c>
      <c r="J56" s="116">
        <f>ROUNDUP(I56/F56,0)</f>
        <v>0</v>
      </c>
      <c r="K56" s="50">
        <v>0</v>
      </c>
      <c r="L56" s="50">
        <f t="shared" ref="L56:L61" si="28">D56*J56</f>
        <v>0</v>
      </c>
      <c r="M56" s="50">
        <v>0</v>
      </c>
      <c r="O56" s="4"/>
    </row>
    <row r="57" spans="1:20" s="3" customFormat="1" ht="11.9" customHeight="1" x14ac:dyDescent="0.25">
      <c r="A57" s="92">
        <v>136080</v>
      </c>
      <c r="B57" s="227" t="s">
        <v>38</v>
      </c>
      <c r="C57" s="228"/>
      <c r="D57" s="83">
        <v>5</v>
      </c>
      <c r="E57" s="84">
        <v>4.8</v>
      </c>
      <c r="F57" s="95">
        <v>80</v>
      </c>
      <c r="G57" s="99"/>
      <c r="H57" s="100"/>
      <c r="I57" s="96">
        <f t="shared" ref="I57:I59" si="29">G57*H57</f>
        <v>0</v>
      </c>
      <c r="J57" s="91">
        <f t="shared" ref="J57:J66" si="30">ROUNDUP(I57/F57,0)</f>
        <v>0</v>
      </c>
      <c r="K57" s="73">
        <v>0</v>
      </c>
      <c r="L57" s="73">
        <f t="shared" si="28"/>
        <v>0</v>
      </c>
      <c r="M57" s="73">
        <v>0</v>
      </c>
      <c r="O57" s="4"/>
    </row>
    <row r="58" spans="1:20" s="3" customFormat="1" ht="11.9" customHeight="1" x14ac:dyDescent="0.25">
      <c r="A58" s="92">
        <v>138080</v>
      </c>
      <c r="B58" s="227" t="s">
        <v>39</v>
      </c>
      <c r="C58" s="228"/>
      <c r="D58" s="83">
        <v>5</v>
      </c>
      <c r="E58" s="84">
        <v>4.8</v>
      </c>
      <c r="F58" s="95">
        <v>80</v>
      </c>
      <c r="G58" s="99"/>
      <c r="H58" s="100"/>
      <c r="I58" s="96">
        <f t="shared" si="29"/>
        <v>0</v>
      </c>
      <c r="J58" s="91">
        <f t="shared" si="30"/>
        <v>0</v>
      </c>
      <c r="K58" s="73">
        <v>0</v>
      </c>
      <c r="L58" s="73">
        <f t="shared" ref="L58:L59" si="31">D58*J58</f>
        <v>0</v>
      </c>
      <c r="M58" s="73">
        <v>0</v>
      </c>
      <c r="O58" s="4"/>
    </row>
    <row r="59" spans="1:20" s="3" customFormat="1" ht="11.9" customHeight="1" x14ac:dyDescent="0.25">
      <c r="A59" s="92">
        <v>138180</v>
      </c>
      <c r="B59" s="227" t="s">
        <v>40</v>
      </c>
      <c r="C59" s="228"/>
      <c r="D59" s="83">
        <v>5</v>
      </c>
      <c r="E59" s="84">
        <v>4.8</v>
      </c>
      <c r="F59" s="95">
        <v>80</v>
      </c>
      <c r="G59" s="99"/>
      <c r="H59" s="100"/>
      <c r="I59" s="96">
        <f t="shared" si="29"/>
        <v>0</v>
      </c>
      <c r="J59" s="91">
        <f t="shared" si="30"/>
        <v>0</v>
      </c>
      <c r="K59" s="73">
        <v>0</v>
      </c>
      <c r="L59" s="73">
        <f t="shared" si="31"/>
        <v>0</v>
      </c>
      <c r="M59" s="129">
        <v>0</v>
      </c>
      <c r="O59" s="4"/>
    </row>
    <row r="60" spans="1:20" s="3" customFormat="1" ht="11.9" customHeight="1" thickBot="1" x14ac:dyDescent="0.3">
      <c r="A60" s="92">
        <v>135120</v>
      </c>
      <c r="B60" s="227" t="s">
        <v>41</v>
      </c>
      <c r="C60" s="228"/>
      <c r="D60" s="83">
        <v>7.5</v>
      </c>
      <c r="E60" s="84">
        <v>2.65</v>
      </c>
      <c r="F60" s="95">
        <v>120</v>
      </c>
      <c r="G60" s="99"/>
      <c r="H60" s="100"/>
      <c r="I60" s="96">
        <f t="shared" ref="I60" si="32">G60*H60</f>
        <v>0</v>
      </c>
      <c r="J60" s="91">
        <f t="shared" ref="J60" si="33">ROUNDUP(I60/F60,0)</f>
        <v>0</v>
      </c>
      <c r="K60" s="73">
        <v>0</v>
      </c>
      <c r="L60" s="73">
        <f t="shared" si="28"/>
        <v>0</v>
      </c>
      <c r="M60" s="129">
        <v>0</v>
      </c>
      <c r="O60" s="4"/>
    </row>
    <row r="61" spans="1:20" s="3" customFormat="1" ht="11.9" hidden="1" customHeight="1" thickBot="1" x14ac:dyDescent="0.3">
      <c r="A61" s="92">
        <v>139080</v>
      </c>
      <c r="B61" s="227" t="s">
        <v>33</v>
      </c>
      <c r="C61" s="228"/>
      <c r="D61" s="83">
        <v>5</v>
      </c>
      <c r="E61" s="84">
        <v>5.2</v>
      </c>
      <c r="F61" s="95">
        <v>80</v>
      </c>
      <c r="G61" s="134"/>
      <c r="H61" s="102"/>
      <c r="I61" s="96">
        <f t="shared" ref="I61" si="34">G61*H61</f>
        <v>0</v>
      </c>
      <c r="J61" s="91">
        <f t="shared" ref="J61" si="35">ROUNDUP(I61/F61,0)</f>
        <v>0</v>
      </c>
      <c r="K61" s="73">
        <v>0</v>
      </c>
      <c r="L61" s="73">
        <f t="shared" si="28"/>
        <v>0</v>
      </c>
      <c r="M61" s="129">
        <v>0</v>
      </c>
      <c r="O61" s="4"/>
    </row>
    <row r="62" spans="1:20" s="3" customFormat="1" ht="11.9" hidden="1" customHeight="1" x14ac:dyDescent="0.25">
      <c r="A62" s="225" t="s">
        <v>7</v>
      </c>
      <c r="B62" s="227" t="s">
        <v>6</v>
      </c>
      <c r="C62" s="228"/>
      <c r="D62" s="40"/>
      <c r="E62" s="230">
        <v>5.2</v>
      </c>
      <c r="F62" s="178">
        <v>80</v>
      </c>
      <c r="G62" s="174"/>
      <c r="H62" s="174"/>
      <c r="I62" s="185">
        <f t="shared" ref="I62" si="36">G62*H62</f>
        <v>0</v>
      </c>
      <c r="J62" s="185">
        <f t="shared" ref="J62" si="37">ROUNDUP(I62/F62,0)</f>
        <v>0</v>
      </c>
      <c r="K62" s="241">
        <v>0</v>
      </c>
      <c r="L62" s="146" t="e">
        <f t="shared" ref="L62:M62" si="38">C63*I62</f>
        <v>#VALUE!</v>
      </c>
      <c r="M62" s="146">
        <f t="shared" si="38"/>
        <v>0</v>
      </c>
      <c r="O62" s="4"/>
    </row>
    <row r="63" spans="1:20" s="3" customFormat="1" ht="11.9" hidden="1" customHeight="1" x14ac:dyDescent="0.25">
      <c r="A63" s="231"/>
      <c r="B63" s="29" t="s">
        <v>4</v>
      </c>
      <c r="C63" s="32" t="s">
        <v>8</v>
      </c>
      <c r="D63" s="38">
        <v>5</v>
      </c>
      <c r="E63" s="243"/>
      <c r="F63" s="244"/>
      <c r="G63" s="179"/>
      <c r="H63" s="179"/>
      <c r="I63" s="185"/>
      <c r="J63" s="185"/>
      <c r="K63" s="176"/>
      <c r="L63" s="232"/>
      <c r="M63" s="232"/>
      <c r="O63" s="4"/>
    </row>
    <row r="64" spans="1:20" s="3" customFormat="1" ht="11.9" hidden="1" customHeight="1" x14ac:dyDescent="0.25">
      <c r="A64" s="225" t="s">
        <v>7</v>
      </c>
      <c r="B64" s="227" t="s">
        <v>6</v>
      </c>
      <c r="C64" s="228"/>
      <c r="D64" s="41"/>
      <c r="E64" s="229">
        <v>5.2</v>
      </c>
      <c r="F64" s="177">
        <v>80</v>
      </c>
      <c r="G64" s="174"/>
      <c r="H64" s="174"/>
      <c r="I64" s="185">
        <f t="shared" ref="I64" si="39">G64*H64</f>
        <v>0</v>
      </c>
      <c r="J64" s="185">
        <f t="shared" ref="J64" si="40">ROUNDUP(I64/F64,0)</f>
        <v>0</v>
      </c>
      <c r="K64" s="175">
        <v>0</v>
      </c>
      <c r="L64" s="145" t="e">
        <f t="shared" ref="L64:M64" si="41">C65*I64</f>
        <v>#VALUE!</v>
      </c>
      <c r="M64" s="145">
        <f t="shared" si="41"/>
        <v>0</v>
      </c>
      <c r="O64" s="4"/>
    </row>
    <row r="65" spans="1:20" s="3" customFormat="1" ht="11.9" hidden="1" customHeight="1" x14ac:dyDescent="0.25">
      <c r="A65" s="231"/>
      <c r="B65" s="29" t="s">
        <v>4</v>
      </c>
      <c r="C65" s="32" t="s">
        <v>8</v>
      </c>
      <c r="D65" s="38">
        <v>5</v>
      </c>
      <c r="E65" s="243"/>
      <c r="F65" s="244"/>
      <c r="G65" s="179"/>
      <c r="H65" s="179"/>
      <c r="I65" s="185"/>
      <c r="J65" s="185"/>
      <c r="K65" s="176"/>
      <c r="L65" s="232"/>
      <c r="M65" s="232"/>
      <c r="O65" s="4"/>
    </row>
    <row r="66" spans="1:20" s="3" customFormat="1" ht="13.5" hidden="1" customHeight="1" x14ac:dyDescent="0.25">
      <c r="A66" s="225" t="s">
        <v>7</v>
      </c>
      <c r="B66" s="227" t="s">
        <v>6</v>
      </c>
      <c r="C66" s="228"/>
      <c r="D66" s="41"/>
      <c r="E66" s="229">
        <v>5.2</v>
      </c>
      <c r="F66" s="177">
        <v>80</v>
      </c>
      <c r="G66" s="174"/>
      <c r="H66" s="174"/>
      <c r="I66" s="185">
        <f t="shared" ref="I66" si="42">G66*H66</f>
        <v>0</v>
      </c>
      <c r="J66" s="185">
        <f t="shared" si="30"/>
        <v>0</v>
      </c>
      <c r="K66" s="175">
        <v>0</v>
      </c>
      <c r="L66" s="145" t="e">
        <f t="shared" ref="L66:M66" si="43">C67*I66</f>
        <v>#VALUE!</v>
      </c>
      <c r="M66" s="145">
        <f t="shared" si="43"/>
        <v>0</v>
      </c>
      <c r="O66" s="4"/>
    </row>
    <row r="67" spans="1:20" s="3" customFormat="1" ht="11.9" hidden="1" customHeight="1" thickBot="1" x14ac:dyDescent="0.3">
      <c r="A67" s="226"/>
      <c r="B67" s="31" t="s">
        <v>4</v>
      </c>
      <c r="C67" s="32" t="s">
        <v>8</v>
      </c>
      <c r="D67" s="39">
        <v>5</v>
      </c>
      <c r="E67" s="230"/>
      <c r="F67" s="178"/>
      <c r="G67" s="174"/>
      <c r="H67" s="174"/>
      <c r="I67" s="185"/>
      <c r="J67" s="185"/>
      <c r="K67" s="176"/>
      <c r="L67" s="232"/>
      <c r="M67" s="232"/>
      <c r="O67" s="4"/>
    </row>
    <row r="68" spans="1:20" s="3" customFormat="1" ht="16.25" customHeight="1" thickBot="1" x14ac:dyDescent="0.3">
      <c r="A68" s="121"/>
      <c r="B68" s="238" t="s">
        <v>43</v>
      </c>
      <c r="C68" s="238"/>
      <c r="D68" s="238"/>
      <c r="E68" s="238"/>
      <c r="F68" s="238"/>
      <c r="G68" s="238"/>
      <c r="H68" s="239"/>
      <c r="I68" s="44">
        <f>SUM(I56:I61)</f>
        <v>0</v>
      </c>
      <c r="J68" s="44">
        <f>SUM(J56:J61)</f>
        <v>0</v>
      </c>
      <c r="K68" s="112">
        <f>SUM(K56:K61)</f>
        <v>0</v>
      </c>
      <c r="L68" s="112">
        <f>SUM(L56:L61)</f>
        <v>0</v>
      </c>
      <c r="M68" s="112">
        <f>SUM(M56:M61)</f>
        <v>0</v>
      </c>
      <c r="O68" s="4"/>
    </row>
    <row r="69" spans="1:20" ht="7.75" customHeight="1" thickBot="1" x14ac:dyDescent="0.35">
      <c r="A69" s="142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4"/>
      <c r="N69" s="1"/>
      <c r="O69" s="2"/>
      <c r="P69" s="1"/>
      <c r="Q69" s="1"/>
      <c r="R69" s="1"/>
      <c r="S69" s="1"/>
      <c r="T69" s="1"/>
    </row>
    <row r="70" spans="1:20" s="7" customFormat="1" ht="19.5" customHeight="1" thickBot="1" x14ac:dyDescent="0.4">
      <c r="A70" s="186" t="s">
        <v>35</v>
      </c>
      <c r="B70" s="187"/>
      <c r="C70" s="187"/>
      <c r="D70" s="187"/>
      <c r="E70" s="187"/>
      <c r="F70" s="187"/>
      <c r="G70" s="187"/>
      <c r="H70" s="187"/>
      <c r="I70" s="187"/>
      <c r="J70" s="188"/>
      <c r="K70" s="135">
        <f>K15+K22+K31+K44+K53+K68</f>
        <v>0</v>
      </c>
      <c r="L70" s="135">
        <f>L15+L22+L31+L44+L53+L68</f>
        <v>0</v>
      </c>
      <c r="M70" s="135">
        <f>M15+M22+M31+M44+M53+M68</f>
        <v>0</v>
      </c>
      <c r="O70" s="18"/>
      <c r="P70" s="19"/>
    </row>
    <row r="71" spans="1:20" s="7" customFormat="1" ht="19.5" customHeight="1" thickBot="1" x14ac:dyDescent="0.4">
      <c r="A71" s="186" t="s">
        <v>36</v>
      </c>
      <c r="B71" s="187"/>
      <c r="C71" s="187"/>
      <c r="D71" s="187"/>
      <c r="E71" s="187"/>
      <c r="F71" s="187"/>
      <c r="G71" s="187"/>
      <c r="H71" s="187"/>
      <c r="I71" s="187"/>
      <c r="J71" s="188"/>
      <c r="K71" s="136">
        <f>K12*K70</f>
        <v>0</v>
      </c>
      <c r="L71" s="136">
        <f>L12*L70</f>
        <v>0</v>
      </c>
      <c r="M71" s="137">
        <f>M12*M70</f>
        <v>0</v>
      </c>
      <c r="O71" s="18"/>
      <c r="P71" s="19"/>
    </row>
    <row r="72" spans="1:20" s="3" customFormat="1" ht="15.65" customHeight="1" thickBot="1" x14ac:dyDescent="0.35">
      <c r="A72" s="219" t="s">
        <v>10</v>
      </c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1"/>
      <c r="N72" s="17"/>
      <c r="O72" s="20"/>
      <c r="P72" s="17"/>
    </row>
    <row r="73" spans="1:20" ht="35.25" customHeight="1" thickBot="1" x14ac:dyDescent="0.35">
      <c r="A73" s="222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4"/>
      <c r="Q73" s="1"/>
      <c r="R73" s="1"/>
      <c r="S73" s="1"/>
      <c r="T73" s="1"/>
    </row>
    <row r="74" spans="1:20" ht="19.5" customHeight="1" x14ac:dyDescent="0.3">
      <c r="A74" s="138" t="s">
        <v>55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</sheetData>
  <sheetProtection algorithmName="SHA-512" hashValue="KwDw5vzYATMcW7Eh5Zz8LmuUqhuaWHQWu3AAPx6Sl38pVoUaNdg6EBlgBMVYJBXiksb+K6cDq7xk1QenjIWkUA==" saltValue="gKdb/UezWeKufx1Svm3KOQ==" spinCount="100000" sheet="1" selectLockedCells="1"/>
  <mergeCells count="127">
    <mergeCell ref="I64:I65"/>
    <mergeCell ref="B49:C49"/>
    <mergeCell ref="B50:C50"/>
    <mergeCell ref="H40:H41"/>
    <mergeCell ref="B34:C34"/>
    <mergeCell ref="E42:E43"/>
    <mergeCell ref="B39:C39"/>
    <mergeCell ref="B35:C35"/>
    <mergeCell ref="A45:M45"/>
    <mergeCell ref="A54:M54"/>
    <mergeCell ref="M64:M65"/>
    <mergeCell ref="E62:E63"/>
    <mergeCell ref="F62:F63"/>
    <mergeCell ref="G62:G63"/>
    <mergeCell ref="H62:H63"/>
    <mergeCell ref="I62:I63"/>
    <mergeCell ref="J62:J63"/>
    <mergeCell ref="K62:K63"/>
    <mergeCell ref="M62:M63"/>
    <mergeCell ref="I66:I67"/>
    <mergeCell ref="J66:J67"/>
    <mergeCell ref="M66:M67"/>
    <mergeCell ref="A46:M46"/>
    <mergeCell ref="B47:C47"/>
    <mergeCell ref="A40:A41"/>
    <mergeCell ref="E40:E41"/>
    <mergeCell ref="F40:F41"/>
    <mergeCell ref="B59:C59"/>
    <mergeCell ref="B60:C60"/>
    <mergeCell ref="B61:C61"/>
    <mergeCell ref="B53:H53"/>
    <mergeCell ref="A64:A65"/>
    <mergeCell ref="B64:C64"/>
    <mergeCell ref="E64:E65"/>
    <mergeCell ref="F64:F65"/>
    <mergeCell ref="G64:G65"/>
    <mergeCell ref="F42:F43"/>
    <mergeCell ref="G42:G43"/>
    <mergeCell ref="B51:C51"/>
    <mergeCell ref="B52:C52"/>
    <mergeCell ref="B48:C48"/>
    <mergeCell ref="H64:H65"/>
    <mergeCell ref="B62:C62"/>
    <mergeCell ref="B26:C26"/>
    <mergeCell ref="B31:H31"/>
    <mergeCell ref="B22:H22"/>
    <mergeCell ref="M40:M41"/>
    <mergeCell ref="I42:I43"/>
    <mergeCell ref="J42:J43"/>
    <mergeCell ref="K42:K43"/>
    <mergeCell ref="M42:M43"/>
    <mergeCell ref="B30:C30"/>
    <mergeCell ref="L40:L41"/>
    <mergeCell ref="A24:M24"/>
    <mergeCell ref="A33:M33"/>
    <mergeCell ref="A4:B4"/>
    <mergeCell ref="A72:M72"/>
    <mergeCell ref="A73:M73"/>
    <mergeCell ref="A66:A67"/>
    <mergeCell ref="G66:G67"/>
    <mergeCell ref="H66:H67"/>
    <mergeCell ref="B57:C57"/>
    <mergeCell ref="E66:E67"/>
    <mergeCell ref="B66:C66"/>
    <mergeCell ref="B58:C58"/>
    <mergeCell ref="A62:A63"/>
    <mergeCell ref="A71:J71"/>
    <mergeCell ref="L62:L63"/>
    <mergeCell ref="L64:L65"/>
    <mergeCell ref="L66:L67"/>
    <mergeCell ref="A42:A43"/>
    <mergeCell ref="B27:C27"/>
    <mergeCell ref="B56:C56"/>
    <mergeCell ref="A55:M55"/>
    <mergeCell ref="B14:C14"/>
    <mergeCell ref="B68:H68"/>
    <mergeCell ref="I40:I41"/>
    <mergeCell ref="J40:J41"/>
    <mergeCell ref="K40:K41"/>
    <mergeCell ref="A70:J70"/>
    <mergeCell ref="B19:C19"/>
    <mergeCell ref="A1:M1"/>
    <mergeCell ref="E12:J12"/>
    <mergeCell ref="C2:H2"/>
    <mergeCell ref="C3:H3"/>
    <mergeCell ref="C5:H5"/>
    <mergeCell ref="A16:M16"/>
    <mergeCell ref="A15:H15"/>
    <mergeCell ref="A23:M23"/>
    <mergeCell ref="A32:M32"/>
    <mergeCell ref="I3:J3"/>
    <mergeCell ref="B28:C28"/>
    <mergeCell ref="H7:H11"/>
    <mergeCell ref="G7:G11"/>
    <mergeCell ref="A5:B5"/>
    <mergeCell ref="B20:C20"/>
    <mergeCell ref="I7:I11"/>
    <mergeCell ref="E7:E11"/>
    <mergeCell ref="A7:A11"/>
    <mergeCell ref="B7:C11"/>
    <mergeCell ref="A17:M17"/>
    <mergeCell ref="K10:K11"/>
    <mergeCell ref="M10:M11"/>
    <mergeCell ref="A69:M69"/>
    <mergeCell ref="L42:L43"/>
    <mergeCell ref="L7:L9"/>
    <mergeCell ref="L10:L11"/>
    <mergeCell ref="K7:K9"/>
    <mergeCell ref="F7:F11"/>
    <mergeCell ref="B44:H44"/>
    <mergeCell ref="B29:C29"/>
    <mergeCell ref="J7:J11"/>
    <mergeCell ref="M7:M9"/>
    <mergeCell ref="A18:M18"/>
    <mergeCell ref="D7:D11"/>
    <mergeCell ref="B25:C25"/>
    <mergeCell ref="H42:H43"/>
    <mergeCell ref="K66:K67"/>
    <mergeCell ref="F66:F67"/>
    <mergeCell ref="G40:G41"/>
    <mergeCell ref="B21:C21"/>
    <mergeCell ref="A13:M13"/>
    <mergeCell ref="B36:C36"/>
    <mergeCell ref="B37:C37"/>
    <mergeCell ref="B38:C38"/>
    <mergeCell ref="J64:J65"/>
    <mergeCell ref="K64:K65"/>
  </mergeCells>
  <phoneticPr fontId="0" type="noConversion"/>
  <printOptions horizontalCentered="1"/>
  <pageMargins left="0.25" right="0" top="0" bottom="0" header="0.25" footer="0"/>
  <pageSetup scale="70" orientation="landscape" horizontalDpi="300" verticalDpi="300" r:id="rId1"/>
  <headerFooter scaleWithDoc="0">
    <oddHeader xml:space="preserve">&amp;C
</oddHeader>
    <oddFooter xml:space="preserve">&amp;L&amp;7&amp;P of &amp;N&amp;R&amp;7 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2026-01-28T19:33:49+00:00</Remediation_x0020_Date>
  </documentManagement>
</p:properties>
</file>

<file path=customXml/itemProps1.xml><?xml version="1.0" encoding="utf-8"?>
<ds:datastoreItem xmlns:ds="http://schemas.openxmlformats.org/officeDocument/2006/customXml" ds:itemID="{C01E7422-7474-4A4E-AF90-70C9C776E024}"/>
</file>

<file path=customXml/itemProps2.xml><?xml version="1.0" encoding="utf-8"?>
<ds:datastoreItem xmlns:ds="http://schemas.openxmlformats.org/officeDocument/2006/customXml" ds:itemID="{6A44BB37-F369-44D2-B98E-45834978BB4B}"/>
</file>

<file path=customXml/itemProps3.xml><?xml version="1.0" encoding="utf-8"?>
<ds:datastoreItem xmlns:ds="http://schemas.openxmlformats.org/officeDocument/2006/customXml" ds:itemID="{55F95430-C975-4F7A-A517-AAC71B884406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EFG 25-26 SY</vt:lpstr>
      <vt:lpstr>'EFG 25-26 SY'!Print_Area</vt:lpstr>
      <vt:lpstr>'EFG 25-26 SY'!Print_Titles</vt:lpstr>
    </vt:vector>
  </TitlesOfParts>
  <Company>Integrated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G. Giuliano</dc:creator>
  <cp:lastModifiedBy>CAMERON Beatrice * ODE</cp:lastModifiedBy>
  <cp:lastPrinted>2024-10-22T20:21:40Z</cp:lastPrinted>
  <dcterms:created xsi:type="dcterms:W3CDTF">2001-08-02T21:50:14Z</dcterms:created>
  <dcterms:modified xsi:type="dcterms:W3CDTF">2026-01-20T18:32:50Z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0x01010046895D7B4FD22A4A9C390F7B0E997D3F</vt:lpwstr>
  </property>
</Properties>
</file>