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C13D944E-F431-4545-BA13-21AACE5498E5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SEPDS!$A$3:$N$13</definedName>
    <definedName name="_xlnm.Print_Area" localSheetId="0">SEPDS!$A$1:$N$13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M13" i="1" s="1"/>
  <c r="J13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4" i="1"/>
  <c r="J5" i="1"/>
  <c r="J6" i="1"/>
  <c r="J7" i="1"/>
  <c r="J8" i="1"/>
  <c r="J9" i="1"/>
  <c r="J10" i="1"/>
  <c r="J11" i="1"/>
  <c r="J12" i="1"/>
  <c r="J4" i="1"/>
  <c r="M4" i="1" l="1"/>
</calcChain>
</file>

<file path=xl/sharedStrings.xml><?xml version="1.0" encoding="utf-8"?>
<sst xmlns="http://schemas.openxmlformats.org/spreadsheetml/2006/main" count="57" uniqueCount="29">
  <si>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</si>
  <si>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</si>
  <si>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</si>
  <si>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</si>
  <si>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</si>
  <si>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</si>
  <si>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</si>
  <si>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</si>
  <si>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</si>
  <si>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</si>
  <si>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</si>
  <si>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</si>
  <si>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</si>
  <si>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</si>
  <si>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</si>
  <si>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</si>
  <si>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</si>
  <si>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</si>
  <si>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Smucker Foodservice</t>
  </si>
  <si>
    <t>A</t>
  </si>
  <si>
    <t xml:space="preserve">PB &amp; GRAPE JELLY SANDWICH ON WHEAT BREAD no HFCS </t>
  </si>
  <si>
    <t>PB &amp; Straw Jelly Sandwich On Wheat Bread no HFCS</t>
  </si>
  <si>
    <t>Smucker Uncrustables Peanut Butter and Honey Spread Sandwich on Wheat Bread</t>
  </si>
  <si>
    <t>JIF PEANUT BUTTER CUPS, CREAMY</t>
  </si>
  <si>
    <t xml:space="preserve">PB &amp; STRAW JAM SANDWICH ON WHEAT BREAD no HFCS </t>
  </si>
  <si>
    <t>PB &amp; CHOCOLATE SPREAD SANDWICH ON WHEAT BREAD no HFCS</t>
  </si>
  <si>
    <t>PEANUT BUTTER CANS, CREAMY-JIF</t>
  </si>
  <si>
    <t>PB &amp; RASPBERRY SANDWICH ON WHEAT BREAD no HFCS</t>
  </si>
  <si>
    <t>Smucker Uncrustables Peanut Butter and Apple Cinnamon Jelly Sandwich on Wheat Bread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</si>
</sst>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zoomScaleNormal="100" zoomScaleSheetLayoutView="70" workbookViewId="0">
      <pane ySplit="3" topLeftCell="A4" activePane="bottomLeft" state="frozen"/>
      <selection pane="bottomLeft" activeCell="I1" sqref="I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42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46002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41.5" customHeight="1" x14ac:dyDescent="0.35">
      <c r="A4" s="7" t="s">
        <v>17</v>
      </c>
      <c r="B4" s="40" t="s">
        <v>18</v>
      </c>
      <c r="C4" s="7" t="s">
        <v>19</v>
      </c>
      <c r="D4" s="29">
        <v>5150006960</v>
      </c>
      <c r="E4" s="42" t="s">
        <v>20</v>
      </c>
      <c r="F4" s="8">
        <v>11.7</v>
      </c>
      <c r="G4" s="8">
        <v>72</v>
      </c>
      <c r="H4" s="8">
        <v>2.6</v>
      </c>
      <c r="I4" s="26">
        <v>110700</v>
      </c>
      <c r="J4" s="4" t="str">
        <f>VLOOKUP(I4,'[1]October 2025'!$A:$C,2,FALSE)</f>
        <v>PEANUTS RAW SHELLED-BULK 44000 LB</v>
      </c>
      <c r="K4" s="8">
        <v>4.46</v>
      </c>
      <c r="L4" s="41">
        <f>VLOOKUP(I4,'[1]October 2025'!$A:$C,3,FALSE)</f>
        <v>0.54969999999999997</v>
      </c>
      <c r="M4" s="43">
        <f t="shared" ref="M4:M13" si="0">ROUND(K4*L4,2)</f>
        <v>2.4500000000000002</v>
      </c>
      <c r="N4" s="10">
        <v>45996</v>
      </c>
    </row>
    <row r="5" spans="1:14" s="9" customFormat="1" ht="41.5" customHeight="1" x14ac:dyDescent="0.35">
      <c r="A5" s="7" t="s">
        <v>17</v>
      </c>
      <c r="B5" s="40" t="s">
        <v>18</v>
      </c>
      <c r="C5" s="7" t="s">
        <v>19</v>
      </c>
      <c r="D5" s="29">
        <v>5150006961</v>
      </c>
      <c r="E5" s="42" t="s">
        <v>21</v>
      </c>
      <c r="F5" s="8">
        <v>11.7</v>
      </c>
      <c r="G5" s="8">
        <v>72</v>
      </c>
      <c r="H5" s="8">
        <v>2.6</v>
      </c>
      <c r="I5" s="26">
        <v>110700</v>
      </c>
      <c r="J5" s="4" t="str">
        <f>VLOOKUP(I5,'[1]October 2025'!$A:$C,2,FALSE)</f>
        <v>PEANUTS RAW SHELLED-BULK 44000 LB</v>
      </c>
      <c r="K5" s="8">
        <v>4.46</v>
      </c>
      <c r="L5" s="41">
        <f>VLOOKUP(I5,'[1]October 2025'!$A:$C,3,FALSE)</f>
        <v>0.54969999999999997</v>
      </c>
      <c r="M5" s="43">
        <f t="shared" si="0"/>
        <v>2.4500000000000002</v>
      </c>
      <c r="N5" s="10">
        <v>45996</v>
      </c>
    </row>
    <row r="6" spans="1:14" s="9" customFormat="1" ht="41.5" customHeight="1" x14ac:dyDescent="0.35">
      <c r="A6" s="7" t="s">
        <v>17</v>
      </c>
      <c r="B6" s="40" t="s">
        <v>18</v>
      </c>
      <c r="C6" s="7" t="s">
        <v>19</v>
      </c>
      <c r="D6" s="29">
        <v>5150006966</v>
      </c>
      <c r="E6" s="42" t="s">
        <v>22</v>
      </c>
      <c r="F6" s="8">
        <v>11.7</v>
      </c>
      <c r="G6" s="8">
        <v>72</v>
      </c>
      <c r="H6" s="8">
        <v>2.6</v>
      </c>
      <c r="I6" s="26">
        <v>110700</v>
      </c>
      <c r="J6" s="4" t="str">
        <f>VLOOKUP(I6,'[1]October 2025'!$A:$C,2,FALSE)</f>
        <v>PEANUTS RAW SHELLED-BULK 44000 LB</v>
      </c>
      <c r="K6" s="8">
        <v>4.46</v>
      </c>
      <c r="L6" s="41">
        <f>VLOOKUP(I6,'[1]October 2025'!$A:$C,3,FALSE)</f>
        <v>0.54969999999999997</v>
      </c>
      <c r="M6" s="43">
        <f t="shared" si="0"/>
        <v>2.4500000000000002</v>
      </c>
      <c r="N6" s="10">
        <v>45996</v>
      </c>
    </row>
    <row r="7" spans="1:14" s="9" customFormat="1" ht="41.5" customHeight="1" x14ac:dyDescent="0.35">
      <c r="A7" s="7" t="s">
        <v>17</v>
      </c>
      <c r="B7" s="40" t="s">
        <v>18</v>
      </c>
      <c r="C7" s="7" t="s">
        <v>19</v>
      </c>
      <c r="D7" s="29">
        <v>5150012512</v>
      </c>
      <c r="E7" s="42" t="s">
        <v>23</v>
      </c>
      <c r="F7" s="8">
        <v>4.125</v>
      </c>
      <c r="G7" s="8">
        <v>60</v>
      </c>
      <c r="H7" s="8">
        <v>1.1000000000000001</v>
      </c>
      <c r="I7" s="26">
        <v>110700</v>
      </c>
      <c r="J7" s="4" t="str">
        <f>VLOOKUP(I7,'[1]October 2025'!$A:$C,2,FALSE)</f>
        <v>PEANUTS RAW SHELLED-BULK 44000 LB</v>
      </c>
      <c r="K7" s="8">
        <v>3.7</v>
      </c>
      <c r="L7" s="41">
        <f>VLOOKUP(I7,'[1]October 2025'!$A:$C,3,FALSE)</f>
        <v>0.54969999999999997</v>
      </c>
      <c r="M7" s="43">
        <f t="shared" si="0"/>
        <v>2.0299999999999998</v>
      </c>
      <c r="N7" s="10">
        <v>45996</v>
      </c>
    </row>
    <row r="8" spans="1:14" s="9" customFormat="1" ht="41.5" customHeight="1" x14ac:dyDescent="0.35">
      <c r="A8" s="7" t="s">
        <v>17</v>
      </c>
      <c r="B8" s="40" t="s">
        <v>18</v>
      </c>
      <c r="C8" s="7" t="s">
        <v>19</v>
      </c>
      <c r="D8" s="29">
        <v>5150021027</v>
      </c>
      <c r="E8" s="42" t="s">
        <v>20</v>
      </c>
      <c r="F8" s="8">
        <v>23.85</v>
      </c>
      <c r="G8" s="8">
        <v>72</v>
      </c>
      <c r="H8" s="8">
        <v>5.3</v>
      </c>
      <c r="I8" s="26">
        <v>110700</v>
      </c>
      <c r="J8" s="4" t="str">
        <f>VLOOKUP(I8,'[1]October 2025'!$A:$C,2,FALSE)</f>
        <v>PEANUTS RAW SHELLED-BULK 44000 LB</v>
      </c>
      <c r="K8" s="8">
        <v>8.91</v>
      </c>
      <c r="L8" s="41">
        <f>VLOOKUP(I8,'[1]October 2025'!$A:$C,3,FALSE)</f>
        <v>0.54969999999999997</v>
      </c>
      <c r="M8" s="43">
        <f t="shared" si="0"/>
        <v>4.9000000000000004</v>
      </c>
      <c r="N8" s="10">
        <v>45996</v>
      </c>
    </row>
    <row r="9" spans="1:14" s="9" customFormat="1" ht="41.5" customHeight="1" x14ac:dyDescent="0.35">
      <c r="A9" s="7" t="s">
        <v>17</v>
      </c>
      <c r="B9" s="40" t="s">
        <v>18</v>
      </c>
      <c r="C9" s="7" t="s">
        <v>19</v>
      </c>
      <c r="D9" s="29">
        <v>5150021028</v>
      </c>
      <c r="E9" s="42" t="s">
        <v>24</v>
      </c>
      <c r="F9" s="8">
        <v>23.85</v>
      </c>
      <c r="G9" s="8">
        <v>72</v>
      </c>
      <c r="H9" s="8">
        <v>5.3</v>
      </c>
      <c r="I9" s="26">
        <v>110700</v>
      </c>
      <c r="J9" s="4" t="str">
        <f>VLOOKUP(I9,'[1]October 2025'!$A:$C,2,FALSE)</f>
        <v>PEANUTS RAW SHELLED-BULK 44000 LB</v>
      </c>
      <c r="K9" s="8">
        <v>8.91</v>
      </c>
      <c r="L9" s="41">
        <f>VLOOKUP(I9,'[1]October 2025'!$A:$C,3,FALSE)</f>
        <v>0.54969999999999997</v>
      </c>
      <c r="M9" s="43">
        <f t="shared" si="0"/>
        <v>4.9000000000000004</v>
      </c>
      <c r="N9" s="10">
        <v>45996</v>
      </c>
    </row>
    <row r="10" spans="1:14" s="9" customFormat="1" ht="41.5" customHeight="1" x14ac:dyDescent="0.35">
      <c r="A10" s="7" t="s">
        <v>17</v>
      </c>
      <c r="B10" s="40" t="s">
        <v>18</v>
      </c>
      <c r="C10" s="7" t="s">
        <v>19</v>
      </c>
      <c r="D10" s="29">
        <v>5150023093</v>
      </c>
      <c r="E10" s="42" t="s">
        <v>25</v>
      </c>
      <c r="F10" s="8">
        <v>11.7</v>
      </c>
      <c r="G10" s="8">
        <v>72</v>
      </c>
      <c r="H10" s="8">
        <v>2.6</v>
      </c>
      <c r="I10" s="26">
        <v>110700</v>
      </c>
      <c r="J10" s="4" t="str">
        <f>VLOOKUP(I10,'[1]October 2025'!$A:$C,2,FALSE)</f>
        <v>PEANUTS RAW SHELLED-BULK 44000 LB</v>
      </c>
      <c r="K10" s="8">
        <v>4.46</v>
      </c>
      <c r="L10" s="41">
        <f>VLOOKUP(I10,'[1]October 2025'!$A:$C,3,FALSE)</f>
        <v>0.54969999999999997</v>
      </c>
      <c r="M10" s="43">
        <f t="shared" si="0"/>
        <v>2.4500000000000002</v>
      </c>
      <c r="N10" s="10">
        <v>45996</v>
      </c>
    </row>
    <row r="11" spans="1:14" s="9" customFormat="1" ht="41.5" customHeight="1" x14ac:dyDescent="0.35">
      <c r="A11" s="7" t="s">
        <v>17</v>
      </c>
      <c r="B11" s="40" t="s">
        <v>18</v>
      </c>
      <c r="C11" s="7" t="s">
        <v>19</v>
      </c>
      <c r="D11" s="29">
        <v>5150024331</v>
      </c>
      <c r="E11" s="42" t="s">
        <v>26</v>
      </c>
      <c r="F11" s="8">
        <v>24</v>
      </c>
      <c r="G11" s="8">
        <v>6</v>
      </c>
      <c r="H11" s="8">
        <v>64</v>
      </c>
      <c r="I11" s="26">
        <v>110700</v>
      </c>
      <c r="J11" s="4" t="str">
        <f>VLOOKUP(I11,'[1]October 2025'!$A:$C,2,FALSE)</f>
        <v>PEANUTS RAW SHELLED-BULK 44000 LB</v>
      </c>
      <c r="K11" s="8">
        <v>20.73</v>
      </c>
      <c r="L11" s="41">
        <f>VLOOKUP(I11,'[1]October 2025'!$A:$C,3,FALSE)</f>
        <v>0.54969999999999997</v>
      </c>
      <c r="M11" s="43">
        <f t="shared" si="0"/>
        <v>11.4</v>
      </c>
      <c r="N11" s="10">
        <v>45996</v>
      </c>
    </row>
    <row r="12" spans="1:14" s="9" customFormat="1" ht="41.5" customHeight="1" x14ac:dyDescent="0.35">
      <c r="A12" s="7" t="s">
        <v>17</v>
      </c>
      <c r="B12" s="40" t="s">
        <v>18</v>
      </c>
      <c r="C12" s="7" t="s">
        <v>19</v>
      </c>
      <c r="D12" s="29">
        <v>5150077936</v>
      </c>
      <c r="E12" s="42" t="s">
        <v>27</v>
      </c>
      <c r="F12" s="8">
        <v>11.7</v>
      </c>
      <c r="G12" s="8">
        <v>72</v>
      </c>
      <c r="H12" s="8">
        <v>2.6</v>
      </c>
      <c r="I12" s="26">
        <v>110700</v>
      </c>
      <c r="J12" s="4" t="str">
        <f>VLOOKUP(I12,'[1]October 2025'!$A:$C,2,FALSE)</f>
        <v>PEANUTS RAW SHELLED-BULK 44000 LB</v>
      </c>
      <c r="K12" s="8">
        <v>4.46</v>
      </c>
      <c r="L12" s="41">
        <f>VLOOKUP(I12,'[1]October 2025'!$A:$C,3,FALSE)</f>
        <v>0.54969999999999997</v>
      </c>
      <c r="M12" s="43">
        <f t="shared" si="0"/>
        <v>2.4500000000000002</v>
      </c>
      <c r="N12" s="10">
        <v>45996</v>
      </c>
    </row>
    <row r="13" spans="1:14" s="9" customFormat="1" ht="41.5" customHeight="1" x14ac:dyDescent="0.35">
      <c r="A13" s="7" t="s">
        <v>17</v>
      </c>
      <c r="B13" s="40" t="s">
        <v>18</v>
      </c>
      <c r="C13" s="7" t="s">
        <v>19</v>
      </c>
      <c r="D13" s="7">
        <v>5150088319</v>
      </c>
      <c r="E13" s="42" t="s">
        <v>28</v>
      </c>
      <c r="F13" s="8">
        <v>11.7</v>
      </c>
      <c r="G13" s="8">
        <v>72</v>
      </c>
      <c r="H13" s="8">
        <v>2.6</v>
      </c>
      <c r="I13" s="26">
        <v>110700</v>
      </c>
      <c r="J13" s="4" t="str">
        <f>VLOOKUP(I13,'[1]October 2025'!$A:$C,2,FALSE)</f>
        <v>PEANUTS RAW SHELLED-BULK 44000 LB</v>
      </c>
      <c r="K13" s="8">
        <v>4.46</v>
      </c>
      <c r="L13" s="41">
        <f>VLOOKUP(I13,'[1]October 2025'!$A:$C,3,FALSE)</f>
        <v>0.54969999999999997</v>
      </c>
      <c r="M13" s="43">
        <f t="shared" si="0"/>
        <v>2.4500000000000002</v>
      </c>
      <c r="N13" s="10">
        <v>45996</v>
      </c>
    </row>
  </sheetData>
  <sheetProtection algorithmName="SHA-512" hashValue="Hb5oS/bYXpi8f+MME8/G6+1ObpaEvbvAPJXEXja+DC05klAyQWXvda2wymGfQdHZQcNokfrprV3EvjUsKo3RfQ==" saltValue="F2Cma5sxZmSWhPiNkvb7Ow==" spinCount="100000" sheet="1" formatCells="0" formatColumns="0" formatRows="0" deleteColumns="0" deleteRows="0" sort="0" autoFilter="0"/>
  <autoFilter ref="A3:N13" xr:uid="{00000000-0009-0000-0000-000000000000}">
    <sortState xmlns:xlrd2="http://schemas.microsoft.com/office/spreadsheetml/2017/richdata2" ref="A4:N13">
      <sortCondition ref="D3:D12"/>
    </sortState>
  </autoFilter>
  <mergeCells count="1">
    <mergeCell ref="K1:N1"/>
  </mergeCells>
  <phoneticPr fontId="6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2026-01-28T19:29:27+00:00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7406D-3FF8-474E-8EDC-27FDD2D3B8F9}">
  <ds:schemaRefs>
    <ds:schemaRef ds:uri="http://schemas.microsoft.com/office/2006/metadata/properties"/>
    <ds:schemaRef ds:uri="http://schemas.microsoft.com/office/infopath/2007/PartnerControls"/>
    <ds:schemaRef ds:uri="be6293a4-32fe-4cc3-b838-b61ff003019d"/>
    <ds:schemaRef ds:uri="e23cc6fb-70eb-475f-8f98-ec305aa9eac8"/>
  </ds:schemaRefs>
</ds:datastoreItem>
</file>

<file path=customXml/itemProps2.xml><?xml version="1.0" encoding="utf-8"?>
<ds:datastoreItem xmlns:ds="http://schemas.openxmlformats.org/officeDocument/2006/customXml" ds:itemID="{F9CBDF43-7DB8-4BCA-B8B4-4B491A11B382}"/>
</file>

<file path=customXml/itemProps3.xml><?xml version="1.0" encoding="utf-8"?>
<ds:datastoreItem xmlns:ds="http://schemas.openxmlformats.org/officeDocument/2006/customXml" ds:itemID="{534527EE-CF15-44FF-ABB4-274B6B0076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2026-01-08T22:34:24Z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fa214868-0fea-4aaf-8d23-e414a1617bf5</vt:lpwstr>
  </property>
  <property fmtid="{D5CDD505-2E9C-101B-9397-08002B2CF9AE}" pid="4" name="MediaServiceImageTags">
    <vt:lpwstr/>
  </property>
</Properties>
</file>