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C5472904-AACD-4527-B4F9-B270AA9366A2}" xr6:coauthVersionLast="47" xr6:coauthVersionMax="47" xr10:uidLastSave="{00000000-0000-0000-0000-000000000000}"/>
  <bookViews>
    <workbookView xWindow="-110" yWindow="-110" windowWidth="22780" windowHeight="14540" tabRatio="848" activeTab="1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Delivery Schedule " sheetId="22" r:id="rId6"/>
    <sheet name="Delivery Schedule  (NO DATES)" sheetId="29" r:id="rId7"/>
    <sheet name="Sheet1" sheetId="24" state="hidden" r:id="rId8"/>
    <sheet name="Specs" sheetId="25" state="hidden" r:id="rId9"/>
  </sheets>
  <externalReferences>
    <externalReference r:id="rId10"/>
    <externalReference r:id="rId11"/>
  </externalReferences>
  <definedNames>
    <definedName name="_5_ct._Reduced_Sodium_Turkey_Meatball">'Turkey Thighs - 100883'!#REF!</definedName>
    <definedName name="_xlnm._FilterDatabase" localSheetId="1" hidden="1">'Beef - 100154'!$A$8:$Q$51</definedName>
    <definedName name="_xlnm._FilterDatabase" localSheetId="4" hidden="1">'Cheese - 110242'!$A$9:$O$9</definedName>
    <definedName name="_xlnm._FilterDatabase" localSheetId="5" hidden="1">'Delivery Schedule '!$A$11:$H$107</definedName>
    <definedName name="_xlnm._FilterDatabase" localSheetId="6" hidden="1">'Delivery Schedule  (NO DATES)'!$A$11:$H$107</definedName>
    <definedName name="_xlnm._FilterDatabase" localSheetId="0" hidden="1">'PAL Summary'!$A$9:$K$9</definedName>
    <definedName name="_xlnm._FilterDatabase" localSheetId="2" hidden="1">'Pork Picnics - 100193'!$A$9:$S$9</definedName>
    <definedName name="_xlnm._FilterDatabase" localSheetId="7" hidden="1">Sheet1!$A$5:$P$191</definedName>
    <definedName name="_xlnm._FilterDatabase" localSheetId="8" hidden="1">Specs!$A$2:$WVX$172</definedName>
    <definedName name="_xlnm._FilterDatabase" localSheetId="3" hidden="1">'Turkey Thighs - 100883'!$A$9:$R$9</definedName>
    <definedName name="Asian_Sauces" localSheetId="5">#REF!</definedName>
    <definedName name="Asian_Sauces" localSheetId="6">#REF!</definedName>
    <definedName name="Asian_Sauces" localSheetId="7">#REF!</definedName>
    <definedName name="Asian_Sauces">#REF!</definedName>
    <definedName name="Beef" localSheetId="6">'Delivery Schedule  (NO DATES)'!#REF!</definedName>
    <definedName name="Beef" localSheetId="7">#REF!</definedName>
    <definedName name="Beef">'Delivery Schedule '!#REF!</definedName>
    <definedName name="Beef_Coarse_Ground" localSheetId="5">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5">#REF!</definedName>
    <definedName name="Beef_Combos" localSheetId="6">#REF!</definedName>
    <definedName name="Beef_Combos" localSheetId="7">#REF!</definedName>
    <definedName name="Beef_Combos">#REF!</definedName>
    <definedName name="Beef_Special_Trim" localSheetId="5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5">#REF!</definedName>
    <definedName name="Cheese" localSheetId="6">#REF!</definedName>
    <definedName name="Cheese" localSheetId="7">#REF!</definedName>
    <definedName name="Cheese">#REF!</definedName>
    <definedName name="Pork" localSheetId="6">'Delivery Schedule  (NO DATES)'!#REF!</definedName>
    <definedName name="Pork" localSheetId="7">#REF!</definedName>
    <definedName name="Pork">'Delivery Schedule '!#REF!</definedName>
    <definedName name="Pork_Netted" localSheetId="5">#REF!</definedName>
    <definedName name="Pork_Netted" localSheetId="6">#REF!</definedName>
    <definedName name="Pork_Netted" localSheetId="7">#REF!</definedName>
    <definedName name="Pork_Netted">#REF!</definedName>
    <definedName name="Pork_No_Nets" localSheetId="5">#REF!</definedName>
    <definedName name="Pork_No_Nets" localSheetId="6">#REF!</definedName>
    <definedName name="Pork_No_Nets" localSheetId="7">#REF!</definedName>
    <definedName name="Pork_No_Nets">#REF!</definedName>
    <definedName name="Pork_Picnics" localSheetId="5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- 100154'!$A$1:$P$52</definedName>
    <definedName name="_xlnm.Print_Area" localSheetId="4">'Cheese - 110242'!$A$1:$O$58</definedName>
    <definedName name="_xlnm.Print_Area" localSheetId="5">'Delivery Schedule '!$A$1:$T$107</definedName>
    <definedName name="_xlnm.Print_Area" localSheetId="6">'Delivery Schedule  (NO DATES)'!$A$1:$T$107</definedName>
    <definedName name="_xlnm.Print_Area" localSheetId="0">'PAL Summary'!$A$1:$K$29</definedName>
    <definedName name="_xlnm.Print_Area" localSheetId="2">'Pork Picnics - 100193'!$A$1:$P$29</definedName>
    <definedName name="_xlnm.Print_Area" localSheetId="3">'Turkey Thighs - 100883'!$A$1:$O$21</definedName>
    <definedName name="_xlnm.Print_Titles" localSheetId="1">'Beef - 100154'!$8:$8</definedName>
    <definedName name="_xlnm.Print_Titles" localSheetId="4">'Cheese - 110242'!$9:$9</definedName>
    <definedName name="_xlnm.Print_Titles" localSheetId="5">'Delivery Schedule '!$4:$11</definedName>
    <definedName name="_xlnm.Print_Titles" localSheetId="6">'Delivery Schedule  (NO DATES)'!$4:$11</definedName>
    <definedName name="_xlnm.Print_Titles" localSheetId="2">'Pork Picnics - 100193'!$A:$B,'Pork Picnics - 100193'!$1:$9</definedName>
    <definedName name="_xlnm.Print_Titles" localSheetId="3">'Turkey Thighs - 100883'!$A:$B,'Turkey Thighs - 100883'!$1:$9</definedName>
    <definedName name="Turkey" localSheetId="5">'Delivery Schedule '!#REF!</definedName>
    <definedName name="Turkey" localSheetId="6">'Delivery Schedule  (NO DATES)'!#REF!</definedName>
    <definedName name="Turkey" localSheetId="7">#REF!</definedName>
    <definedName name="Turkey">#REF!</definedName>
    <definedName name="usdalist" localSheetId="5">#REF!</definedName>
    <definedName name="usdalist" localSheetId="6">#REF!</definedName>
    <definedName name="Veggie" localSheetId="5">#REF!</definedName>
    <definedName name="Veggie" localSheetId="6">#REF!</definedName>
    <definedName name="Veggie" localSheetId="7">#REF!</definedName>
    <definedName name="Veggie">#REF!</definedName>
  </definedNames>
  <calcPr calcId="191028" fullPrecision="0"/>
  <webPublishing vml="1" allowPng="1" targetScreenSize="1024x768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8" l="1"/>
  <c r="D26" i="11"/>
  <c r="D25" i="11"/>
  <c r="D24" i="11"/>
  <c r="D23" i="11"/>
  <c r="L11" i="1"/>
  <c r="L10" i="1"/>
  <c r="A2" i="8"/>
  <c r="A2" i="12"/>
  <c r="A2" i="6"/>
  <c r="L50" i="1"/>
  <c r="L49" i="1"/>
  <c r="P49" i="1" s="1"/>
  <c r="L48" i="1"/>
  <c r="L46" i="1"/>
  <c r="L45" i="1"/>
  <c r="L43" i="1"/>
  <c r="P43" i="1" s="1"/>
  <c r="L42" i="1"/>
  <c r="L41" i="1"/>
  <c r="P41" i="1" s="1"/>
  <c r="L39" i="1"/>
  <c r="P39" i="1" s="1"/>
  <c r="L37" i="1"/>
  <c r="L36" i="1"/>
  <c r="L34" i="1"/>
  <c r="L33" i="1"/>
  <c r="L31" i="1"/>
  <c r="P31" i="1" s="1"/>
  <c r="L30" i="1"/>
  <c r="P30" i="1" s="1"/>
  <c r="L29" i="1"/>
  <c r="P29" i="1" s="1"/>
  <c r="L27" i="1"/>
  <c r="L26" i="1"/>
  <c r="L24" i="1"/>
  <c r="L23" i="1"/>
  <c r="L22" i="1"/>
  <c r="L21" i="1"/>
  <c r="L20" i="1"/>
  <c r="P20" i="1" s="1"/>
  <c r="L19" i="1"/>
  <c r="L17" i="1"/>
  <c r="L16" i="1"/>
  <c r="P16" i="1" s="1"/>
  <c r="L15" i="1"/>
  <c r="P15" i="1" s="1"/>
  <c r="L14" i="1"/>
  <c r="P14" i="1" s="1"/>
  <c r="L13" i="1"/>
  <c r="P13" i="1" s="1"/>
  <c r="L26" i="6"/>
  <c r="L24" i="6"/>
  <c r="L22" i="6"/>
  <c r="L20" i="6"/>
  <c r="P20" i="6" s="1"/>
  <c r="L18" i="6"/>
  <c r="L16" i="6"/>
  <c r="L14" i="6"/>
  <c r="L12" i="6"/>
  <c r="P12" i="6" s="1"/>
  <c r="L11" i="6"/>
  <c r="P26" i="6"/>
  <c r="P24" i="6"/>
  <c r="P22" i="6"/>
  <c r="P18" i="6"/>
  <c r="P16" i="6"/>
  <c r="P14" i="6"/>
  <c r="P17" i="1"/>
  <c r="P24" i="1"/>
  <c r="P23" i="1"/>
  <c r="P22" i="1"/>
  <c r="P27" i="1"/>
  <c r="P26" i="1"/>
  <c r="P33" i="1"/>
  <c r="P37" i="1"/>
  <c r="P36" i="1"/>
  <c r="P46" i="1"/>
  <c r="P45" i="1"/>
  <c r="P48" i="1"/>
  <c r="O34" i="8" l="1"/>
  <c r="P50" i="1"/>
  <c r="P34" i="1"/>
  <c r="P19" i="1"/>
  <c r="P21" i="1"/>
  <c r="P11" i="1"/>
  <c r="K57" i="8"/>
  <c r="K56" i="8"/>
  <c r="G89" i="29"/>
  <c r="G87" i="22"/>
  <c r="K52" i="8"/>
  <c r="K51" i="8"/>
  <c r="K50" i="8"/>
  <c r="K49" i="8"/>
  <c r="K48" i="8"/>
  <c r="K47" i="8"/>
  <c r="G95" i="29"/>
  <c r="G94" i="29"/>
  <c r="K44" i="8"/>
  <c r="H93" i="29" s="1"/>
  <c r="K43" i="8"/>
  <c r="K42" i="8"/>
  <c r="K41" i="8"/>
  <c r="K40" i="8"/>
  <c r="K39" i="8"/>
  <c r="G80" i="29"/>
  <c r="K36" i="8"/>
  <c r="K33" i="8"/>
  <c r="K32" i="8"/>
  <c r="K31" i="8"/>
  <c r="K30" i="8"/>
  <c r="K29" i="8"/>
  <c r="K28" i="8"/>
  <c r="G79" i="29"/>
  <c r="G78" i="22"/>
  <c r="K25" i="8"/>
  <c r="H77" i="29" s="1"/>
  <c r="K24" i="8"/>
  <c r="K23" i="8"/>
  <c r="K22" i="8"/>
  <c r="K21" i="8"/>
  <c r="K20" i="8"/>
  <c r="G65" i="29"/>
  <c r="G64" i="22"/>
  <c r="K17" i="8"/>
  <c r="K16" i="8"/>
  <c r="K15" i="8"/>
  <c r="K13" i="8"/>
  <c r="K12" i="8"/>
  <c r="K11" i="8"/>
  <c r="K18" i="12"/>
  <c r="K16" i="12"/>
  <c r="G54" i="29"/>
  <c r="K13" i="12"/>
  <c r="G55" i="29"/>
  <c r="K12" i="12"/>
  <c r="H19" i="29"/>
  <c r="H23" i="29"/>
  <c r="H29" i="29"/>
  <c r="H32" i="29"/>
  <c r="H39" i="29"/>
  <c r="H13" i="29"/>
  <c r="H34" i="29"/>
  <c r="H36" i="29"/>
  <c r="H35" i="29"/>
  <c r="P11" i="8"/>
  <c r="R11" i="8"/>
  <c r="S11" i="8" s="1"/>
  <c r="P12" i="8"/>
  <c r="R12" i="8"/>
  <c r="S12" i="8" s="1"/>
  <c r="P13" i="8"/>
  <c r="R13" i="8"/>
  <c r="S13" i="8" s="1"/>
  <c r="P14" i="8"/>
  <c r="Q14" i="8" s="1"/>
  <c r="R14" i="8"/>
  <c r="S14" i="8" s="1"/>
  <c r="P15" i="8"/>
  <c r="R15" i="8"/>
  <c r="P16" i="8"/>
  <c r="R16" i="8"/>
  <c r="S16" i="8" s="1"/>
  <c r="P17" i="8"/>
  <c r="R17" i="8"/>
  <c r="S17" i="8" s="1"/>
  <c r="P18" i="8"/>
  <c r="R18" i="8"/>
  <c r="S18" i="8" s="1"/>
  <c r="P19" i="8"/>
  <c r="R19" i="8"/>
  <c r="P20" i="8"/>
  <c r="R20" i="8"/>
  <c r="S20" i="8" s="1"/>
  <c r="P21" i="8"/>
  <c r="R21" i="8"/>
  <c r="S21" i="8" s="1"/>
  <c r="P22" i="8"/>
  <c r="R22" i="8"/>
  <c r="P23" i="8"/>
  <c r="R23" i="8"/>
  <c r="P24" i="8"/>
  <c r="R24" i="8"/>
  <c r="S24" i="8" s="1"/>
  <c r="P25" i="8"/>
  <c r="R25" i="8"/>
  <c r="S25" i="8" s="1"/>
  <c r="P26" i="8"/>
  <c r="R26" i="8"/>
  <c r="S26" i="8" s="1"/>
  <c r="P27" i="8"/>
  <c r="R27" i="8"/>
  <c r="S27" i="8" s="1"/>
  <c r="P28" i="8"/>
  <c r="R28" i="8"/>
  <c r="S28" i="8" s="1"/>
  <c r="P29" i="8"/>
  <c r="R29" i="8"/>
  <c r="S29" i="8" s="1"/>
  <c r="P30" i="8"/>
  <c r="R30" i="8"/>
  <c r="P31" i="8"/>
  <c r="R31" i="8"/>
  <c r="P32" i="8"/>
  <c r="R32" i="8"/>
  <c r="S32" i="8" s="1"/>
  <c r="P33" i="8"/>
  <c r="R33" i="8"/>
  <c r="S33" i="8" s="1"/>
  <c r="P35" i="8"/>
  <c r="Q35" i="8" s="1"/>
  <c r="R35" i="8"/>
  <c r="S35" i="8" s="1"/>
  <c r="P36" i="8"/>
  <c r="R36" i="8"/>
  <c r="S36" i="8" s="1"/>
  <c r="P37" i="8"/>
  <c r="Q37" i="8" s="1"/>
  <c r="R37" i="8"/>
  <c r="S37" i="8" s="1"/>
  <c r="P38" i="8"/>
  <c r="R38" i="8"/>
  <c r="S38" i="8" s="1"/>
  <c r="P39" i="8"/>
  <c r="R39" i="8"/>
  <c r="S39" i="8" s="1"/>
  <c r="P40" i="8"/>
  <c r="R40" i="8"/>
  <c r="S40" i="8" s="1"/>
  <c r="P41" i="8"/>
  <c r="R41" i="8"/>
  <c r="P42" i="8"/>
  <c r="R42" i="8"/>
  <c r="P43" i="8"/>
  <c r="R43" i="8"/>
  <c r="S43" i="8" s="1"/>
  <c r="P44" i="8"/>
  <c r="R44" i="8"/>
  <c r="S44" i="8" s="1"/>
  <c r="P45" i="8"/>
  <c r="R45" i="8"/>
  <c r="S45" i="8" s="1"/>
  <c r="P46" i="8"/>
  <c r="R46" i="8"/>
  <c r="S46" i="8" s="1"/>
  <c r="P47" i="8"/>
  <c r="R47" i="8"/>
  <c r="S47" i="8" s="1"/>
  <c r="P48" i="8"/>
  <c r="R48" i="8"/>
  <c r="S48" i="8" s="1"/>
  <c r="P49" i="8"/>
  <c r="R49" i="8"/>
  <c r="P50" i="8"/>
  <c r="R50" i="8"/>
  <c r="P51" i="8"/>
  <c r="R51" i="8"/>
  <c r="S51" i="8" s="1"/>
  <c r="P52" i="8"/>
  <c r="R52" i="8"/>
  <c r="S52" i="8" s="1"/>
  <c r="P53" i="8"/>
  <c r="Q53" i="8" s="1"/>
  <c r="R53" i="8"/>
  <c r="S53" i="8" s="1"/>
  <c r="P54" i="8"/>
  <c r="R54" i="8"/>
  <c r="S54" i="8" s="1"/>
  <c r="P55" i="8"/>
  <c r="R55" i="8"/>
  <c r="S55" i="8" s="1"/>
  <c r="P56" i="8"/>
  <c r="R56" i="8"/>
  <c r="S56" i="8" s="1"/>
  <c r="P57" i="8"/>
  <c r="R57" i="8"/>
  <c r="S57" i="8" s="1"/>
  <c r="R11" i="12"/>
  <c r="P11" i="12"/>
  <c r="P12" i="12"/>
  <c r="R12" i="12"/>
  <c r="S12" i="12" s="1"/>
  <c r="P13" i="12"/>
  <c r="R13" i="12"/>
  <c r="S13" i="12" s="1"/>
  <c r="P14" i="12"/>
  <c r="Q14" i="12" s="1"/>
  <c r="R14" i="12"/>
  <c r="S14" i="12" s="1"/>
  <c r="P15" i="12"/>
  <c r="R15" i="12"/>
  <c r="S15" i="12" s="1"/>
  <c r="P16" i="12"/>
  <c r="R16" i="12"/>
  <c r="P17" i="12"/>
  <c r="Q17" i="12" s="1"/>
  <c r="R17" i="12"/>
  <c r="S17" i="12" s="1"/>
  <c r="P18" i="12"/>
  <c r="R18" i="12"/>
  <c r="Q12" i="6"/>
  <c r="S12" i="6"/>
  <c r="Q13" i="6"/>
  <c r="R13" i="6" s="1"/>
  <c r="S13" i="6"/>
  <c r="T13" i="6" s="1"/>
  <c r="Q14" i="6"/>
  <c r="S14" i="6"/>
  <c r="T14" i="6" s="1"/>
  <c r="Q15" i="6"/>
  <c r="R15" i="6" s="1"/>
  <c r="S15" i="6"/>
  <c r="T15" i="6" s="1"/>
  <c r="Q16" i="6"/>
  <c r="S16" i="6"/>
  <c r="T16" i="6" s="1"/>
  <c r="Q17" i="6"/>
  <c r="R17" i="6" s="1"/>
  <c r="S17" i="6"/>
  <c r="T17" i="6" s="1"/>
  <c r="Q18" i="6"/>
  <c r="S18" i="6"/>
  <c r="T18" i="6" s="1"/>
  <c r="Q19" i="6"/>
  <c r="R19" i="6" s="1"/>
  <c r="S19" i="6"/>
  <c r="T19" i="6" s="1"/>
  <c r="Q20" i="6"/>
  <c r="S20" i="6"/>
  <c r="T20" i="6" s="1"/>
  <c r="Q21" i="6"/>
  <c r="R21" i="6" s="1"/>
  <c r="S21" i="6"/>
  <c r="T21" i="6" s="1"/>
  <c r="Q22" i="6"/>
  <c r="S22" i="6"/>
  <c r="T22" i="6" s="1"/>
  <c r="Q23" i="6"/>
  <c r="R23" i="6" s="1"/>
  <c r="S23" i="6"/>
  <c r="T23" i="6" s="1"/>
  <c r="Q24" i="6"/>
  <c r="S24" i="6"/>
  <c r="T24" i="6" s="1"/>
  <c r="Q25" i="6"/>
  <c r="R25" i="6" s="1"/>
  <c r="S25" i="6"/>
  <c r="T25" i="6" s="1"/>
  <c r="Q26" i="6"/>
  <c r="S26" i="6"/>
  <c r="T26" i="6" s="1"/>
  <c r="S11" i="6"/>
  <c r="T11" i="6" s="1"/>
  <c r="Q11" i="6"/>
  <c r="Q11" i="1"/>
  <c r="S11" i="1"/>
  <c r="Q12" i="1"/>
  <c r="R12" i="1" s="1"/>
  <c r="S12" i="1"/>
  <c r="Q13" i="1"/>
  <c r="S13" i="1"/>
  <c r="Q14" i="1"/>
  <c r="S14" i="1"/>
  <c r="Q15" i="1"/>
  <c r="S15" i="1"/>
  <c r="Q16" i="1"/>
  <c r="S16" i="1"/>
  <c r="T16" i="1" s="1"/>
  <c r="Q17" i="1"/>
  <c r="S17" i="1"/>
  <c r="T17" i="1" s="1"/>
  <c r="Q18" i="1"/>
  <c r="R18" i="1" s="1"/>
  <c r="S18" i="1"/>
  <c r="T18" i="1" s="1"/>
  <c r="Q19" i="1"/>
  <c r="S19" i="1"/>
  <c r="T19" i="1" s="1"/>
  <c r="Q20" i="1"/>
  <c r="S20" i="1"/>
  <c r="T20" i="1" s="1"/>
  <c r="Q21" i="1"/>
  <c r="S21" i="1"/>
  <c r="T21" i="1" s="1"/>
  <c r="Q22" i="1"/>
  <c r="S22" i="1"/>
  <c r="Q23" i="1"/>
  <c r="S23" i="1"/>
  <c r="T23" i="1" s="1"/>
  <c r="Q24" i="1"/>
  <c r="S24" i="1"/>
  <c r="T24" i="1" s="1"/>
  <c r="Q25" i="1"/>
  <c r="R25" i="1" s="1"/>
  <c r="S25" i="1"/>
  <c r="T25" i="1" s="1"/>
  <c r="Q26" i="1"/>
  <c r="S26" i="1"/>
  <c r="T26" i="1" s="1"/>
  <c r="Q27" i="1"/>
  <c r="S27" i="1"/>
  <c r="T27" i="1" s="1"/>
  <c r="Q28" i="1"/>
  <c r="R28" i="1" s="1"/>
  <c r="S28" i="1"/>
  <c r="T28" i="1" s="1"/>
  <c r="Q29" i="1"/>
  <c r="S29" i="1"/>
  <c r="T29" i="1" s="1"/>
  <c r="Q30" i="1"/>
  <c r="S30" i="1"/>
  <c r="T30" i="1" s="1"/>
  <c r="Q31" i="1"/>
  <c r="S31" i="1"/>
  <c r="T31" i="1" s="1"/>
  <c r="Q32" i="1"/>
  <c r="R32" i="1" s="1"/>
  <c r="S32" i="1"/>
  <c r="T32" i="1" s="1"/>
  <c r="Q33" i="1"/>
  <c r="S33" i="1"/>
  <c r="T33" i="1" s="1"/>
  <c r="Q34" i="1"/>
  <c r="S34" i="1"/>
  <c r="T34" i="1" s="1"/>
  <c r="Q35" i="1"/>
  <c r="R35" i="1" s="1"/>
  <c r="S35" i="1"/>
  <c r="T35" i="1" s="1"/>
  <c r="Q36" i="1"/>
  <c r="S36" i="1"/>
  <c r="T36" i="1" s="1"/>
  <c r="Q37" i="1"/>
  <c r="S37" i="1"/>
  <c r="T37" i="1" s="1"/>
  <c r="Q38" i="1"/>
  <c r="R38" i="1" s="1"/>
  <c r="S38" i="1"/>
  <c r="T38" i="1" s="1"/>
  <c r="Q39" i="1"/>
  <c r="S39" i="1"/>
  <c r="T39" i="1" s="1"/>
  <c r="Q40" i="1"/>
  <c r="R40" i="1" s="1"/>
  <c r="S40" i="1"/>
  <c r="T40" i="1" s="1"/>
  <c r="Q41" i="1"/>
  <c r="S41" i="1"/>
  <c r="T41" i="1" s="1"/>
  <c r="Q42" i="1"/>
  <c r="S42" i="1"/>
  <c r="T42" i="1" s="1"/>
  <c r="Q43" i="1"/>
  <c r="S43" i="1"/>
  <c r="T43" i="1" s="1"/>
  <c r="Q44" i="1"/>
  <c r="R44" i="1" s="1"/>
  <c r="S44" i="1"/>
  <c r="T44" i="1" s="1"/>
  <c r="Q45" i="1"/>
  <c r="S45" i="1"/>
  <c r="T45" i="1" s="1"/>
  <c r="Q46" i="1"/>
  <c r="S46" i="1"/>
  <c r="T46" i="1" s="1"/>
  <c r="Q47" i="1"/>
  <c r="R47" i="1" s="1"/>
  <c r="S47" i="1"/>
  <c r="T47" i="1" s="1"/>
  <c r="Q48" i="1"/>
  <c r="S48" i="1"/>
  <c r="T48" i="1" s="1"/>
  <c r="Q49" i="1"/>
  <c r="S49" i="1"/>
  <c r="T49" i="1" s="1"/>
  <c r="Q50" i="1"/>
  <c r="S50" i="1"/>
  <c r="T50" i="1" s="1"/>
  <c r="S10" i="1"/>
  <c r="Q10" i="1"/>
  <c r="U107" i="29"/>
  <c r="AG107" i="29" s="1"/>
  <c r="F107" i="29"/>
  <c r="E107" i="29"/>
  <c r="U106" i="29"/>
  <c r="AE106" i="29" s="1"/>
  <c r="F106" i="29"/>
  <c r="E106" i="29"/>
  <c r="AG105" i="29"/>
  <c r="U105" i="29"/>
  <c r="AE105" i="29" s="1"/>
  <c r="F105" i="29"/>
  <c r="E105" i="29"/>
  <c r="AG104" i="29"/>
  <c r="AD104" i="29"/>
  <c r="AB104" i="29"/>
  <c r="AA104" i="29"/>
  <c r="Z104" i="29"/>
  <c r="Y104" i="29"/>
  <c r="U104" i="29"/>
  <c r="AC104" i="29" s="1"/>
  <c r="F104" i="29"/>
  <c r="E104" i="29"/>
  <c r="AG103" i="29"/>
  <c r="AA103" i="29"/>
  <c r="Y103" i="29"/>
  <c r="X103" i="29"/>
  <c r="V103" i="29"/>
  <c r="U103" i="29"/>
  <c r="AC103" i="29" s="1"/>
  <c r="F103" i="29"/>
  <c r="E103" i="29"/>
  <c r="U102" i="29"/>
  <c r="AC102" i="29" s="1"/>
  <c r="F102" i="29"/>
  <c r="E102" i="29"/>
  <c r="U101" i="29"/>
  <c r="F101" i="29"/>
  <c r="E101" i="29"/>
  <c r="U100" i="29"/>
  <c r="Z100" i="29" s="1"/>
  <c r="F100" i="29"/>
  <c r="E100" i="29"/>
  <c r="AB99" i="29"/>
  <c r="AA99" i="29"/>
  <c r="Z99" i="29"/>
  <c r="U99" i="29"/>
  <c r="AG99" i="29" s="1"/>
  <c r="F99" i="29"/>
  <c r="E99" i="29"/>
  <c r="U98" i="29"/>
  <c r="AF98" i="29" s="1"/>
  <c r="G98" i="29"/>
  <c r="F98" i="29"/>
  <c r="E98" i="29"/>
  <c r="AB97" i="29"/>
  <c r="AA97" i="29"/>
  <c r="U97" i="29"/>
  <c r="Z97" i="29" s="1"/>
  <c r="H97" i="29"/>
  <c r="G97" i="29"/>
  <c r="F97" i="29"/>
  <c r="E97" i="29"/>
  <c r="U96" i="29"/>
  <c r="AD96" i="29" s="1"/>
  <c r="G96" i="29"/>
  <c r="F96" i="29"/>
  <c r="E96" i="29"/>
  <c r="U95" i="29"/>
  <c r="AC95" i="29" s="1"/>
  <c r="F95" i="29"/>
  <c r="E95" i="29"/>
  <c r="U94" i="29"/>
  <c r="AE94" i="29" s="1"/>
  <c r="F94" i="29"/>
  <c r="E94" i="29"/>
  <c r="U93" i="29"/>
  <c r="Z93" i="29" s="1"/>
  <c r="G93" i="29"/>
  <c r="F93" i="29"/>
  <c r="E93" i="29"/>
  <c r="U92" i="29"/>
  <c r="AD92" i="29" s="1"/>
  <c r="G92" i="29"/>
  <c r="F92" i="29"/>
  <c r="E92" i="29"/>
  <c r="U91" i="29"/>
  <c r="AC91" i="29" s="1"/>
  <c r="G91" i="29"/>
  <c r="F91" i="29"/>
  <c r="E91" i="29"/>
  <c r="AG90" i="29"/>
  <c r="U90" i="29"/>
  <c r="AE90" i="29" s="1"/>
  <c r="G90" i="29"/>
  <c r="F90" i="29"/>
  <c r="E90" i="29"/>
  <c r="AC89" i="29"/>
  <c r="AB89" i="29"/>
  <c r="AA89" i="29"/>
  <c r="U89" i="29"/>
  <c r="F89" i="29"/>
  <c r="E89" i="29"/>
  <c r="U88" i="29"/>
  <c r="AE88" i="29" s="1"/>
  <c r="G88" i="29"/>
  <c r="F88" i="29"/>
  <c r="E88" i="29"/>
  <c r="U87" i="29"/>
  <c r="AC87" i="29" s="1"/>
  <c r="G87" i="29"/>
  <c r="F87" i="29"/>
  <c r="E87" i="29"/>
  <c r="Z86" i="29"/>
  <c r="Y86" i="29"/>
  <c r="U86" i="29"/>
  <c r="AE86" i="29" s="1"/>
  <c r="G86" i="29"/>
  <c r="F86" i="29"/>
  <c r="E86" i="29"/>
  <c r="AB85" i="29"/>
  <c r="V85" i="29"/>
  <c r="U85" i="29"/>
  <c r="AC85" i="29" s="1"/>
  <c r="G85" i="29"/>
  <c r="F85" i="29"/>
  <c r="E85" i="29"/>
  <c r="U84" i="29"/>
  <c r="AD84" i="29" s="1"/>
  <c r="G84" i="29"/>
  <c r="F84" i="29"/>
  <c r="E84" i="29"/>
  <c r="AG83" i="29"/>
  <c r="AF83" i="29"/>
  <c r="AD83" i="29"/>
  <c r="U83" i="29"/>
  <c r="AC83" i="29" s="1"/>
  <c r="H83" i="29"/>
  <c r="G83" i="29"/>
  <c r="F83" i="29"/>
  <c r="E83" i="29"/>
  <c r="AG82" i="29"/>
  <c r="AF82" i="29"/>
  <c r="AD82" i="29"/>
  <c r="AB82" i="29"/>
  <c r="AA82" i="29"/>
  <c r="U82" i="29"/>
  <c r="AE82" i="29" s="1"/>
  <c r="H82" i="29"/>
  <c r="G82" i="29"/>
  <c r="F82" i="29"/>
  <c r="E82" i="29"/>
  <c r="U81" i="29"/>
  <c r="G81" i="29"/>
  <c r="F81" i="29"/>
  <c r="E81" i="29"/>
  <c r="AF80" i="29"/>
  <c r="AE80" i="29"/>
  <c r="AC80" i="29"/>
  <c r="X80" i="29"/>
  <c r="U80" i="29"/>
  <c r="AD80" i="29" s="1"/>
  <c r="F80" i="29"/>
  <c r="E80" i="29"/>
  <c r="AF79" i="29"/>
  <c r="AD79" i="29"/>
  <c r="Y79" i="29"/>
  <c r="X79" i="29"/>
  <c r="U79" i="29"/>
  <c r="AC79" i="29" s="1"/>
  <c r="F79" i="29"/>
  <c r="E79" i="29"/>
  <c r="U78" i="29"/>
  <c r="AE78" i="29" s="1"/>
  <c r="G78" i="29"/>
  <c r="F78" i="29"/>
  <c r="E78" i="29"/>
  <c r="U77" i="29"/>
  <c r="AD77" i="29" s="1"/>
  <c r="G77" i="29"/>
  <c r="F77" i="29"/>
  <c r="E77" i="29"/>
  <c r="U76" i="29"/>
  <c r="AE76" i="29" s="1"/>
  <c r="G76" i="29"/>
  <c r="F76" i="29"/>
  <c r="E76" i="29"/>
  <c r="AF75" i="29"/>
  <c r="AE75" i="29"/>
  <c r="AD75" i="29"/>
  <c r="U75" i="29"/>
  <c r="AC75" i="29" s="1"/>
  <c r="H75" i="29"/>
  <c r="G75" i="29"/>
  <c r="F75" i="29"/>
  <c r="E75" i="29"/>
  <c r="AG74" i="29"/>
  <c r="AF74" i="29"/>
  <c r="AD74" i="29"/>
  <c r="AA74" i="29"/>
  <c r="Z74" i="29"/>
  <c r="Y74" i="29"/>
  <c r="U74" i="29"/>
  <c r="AE74" i="29" s="1"/>
  <c r="G74" i="29"/>
  <c r="F74" i="29"/>
  <c r="E74" i="29"/>
  <c r="U73" i="29"/>
  <c r="AD73" i="29" s="1"/>
  <c r="G73" i="29"/>
  <c r="F73" i="29"/>
  <c r="E73" i="29"/>
  <c r="U72" i="29"/>
  <c r="AC72" i="29" s="1"/>
  <c r="H72" i="29"/>
  <c r="G72" i="29"/>
  <c r="F72" i="29"/>
  <c r="E72" i="29"/>
  <c r="U71" i="29"/>
  <c r="AC71" i="29" s="1"/>
  <c r="G71" i="29"/>
  <c r="F71" i="29"/>
  <c r="E71" i="29"/>
  <c r="U70" i="29"/>
  <c r="AE70" i="29" s="1"/>
  <c r="H70" i="29"/>
  <c r="G70" i="29"/>
  <c r="F70" i="29"/>
  <c r="E70" i="29"/>
  <c r="U69" i="29"/>
  <c r="H69" i="29"/>
  <c r="G69" i="29"/>
  <c r="F69" i="29"/>
  <c r="E69" i="29"/>
  <c r="AE68" i="29"/>
  <c r="U68" i="29"/>
  <c r="AD68" i="29" s="1"/>
  <c r="G68" i="29"/>
  <c r="F68" i="29"/>
  <c r="E68" i="29"/>
  <c r="AF67" i="29"/>
  <c r="AE67" i="29"/>
  <c r="AD67" i="29"/>
  <c r="Z67" i="29"/>
  <c r="Y67" i="29"/>
  <c r="U67" i="29"/>
  <c r="AC67" i="29" s="1"/>
  <c r="H67" i="29"/>
  <c r="G67" i="29"/>
  <c r="F67" i="29"/>
  <c r="E67" i="29"/>
  <c r="AG66" i="29"/>
  <c r="AF66" i="29"/>
  <c r="AD66" i="29"/>
  <c r="AA66" i="29"/>
  <c r="Z66" i="29"/>
  <c r="Y66" i="29"/>
  <c r="X66" i="29"/>
  <c r="U66" i="29"/>
  <c r="AE66" i="29" s="1"/>
  <c r="H66" i="29"/>
  <c r="G66" i="29"/>
  <c r="F66" i="29"/>
  <c r="E66" i="29"/>
  <c r="U65" i="29"/>
  <c r="AD65" i="29" s="1"/>
  <c r="F65" i="29"/>
  <c r="E65" i="29"/>
  <c r="U64" i="29"/>
  <c r="AE64" i="29" s="1"/>
  <c r="F64" i="29"/>
  <c r="E64" i="29"/>
  <c r="AG63" i="29"/>
  <c r="W63" i="29"/>
  <c r="U63" i="29"/>
  <c r="AC63" i="29" s="1"/>
  <c r="H63" i="29"/>
  <c r="G63" i="29"/>
  <c r="F63" i="29"/>
  <c r="E63" i="29"/>
  <c r="AG62" i="29"/>
  <c r="AF62" i="29"/>
  <c r="AD62" i="29"/>
  <c r="U62" i="29"/>
  <c r="AE62" i="29" s="1"/>
  <c r="G62" i="29"/>
  <c r="F62" i="29"/>
  <c r="E62" i="29"/>
  <c r="U61" i="29"/>
  <c r="V61" i="29" s="1"/>
  <c r="F61" i="29"/>
  <c r="E61" i="29"/>
  <c r="AF60" i="29"/>
  <c r="U60" i="29"/>
  <c r="AE60" i="29" s="1"/>
  <c r="G60" i="29"/>
  <c r="F60" i="29"/>
  <c r="E60" i="29"/>
  <c r="U59" i="29"/>
  <c r="AC59" i="29" s="1"/>
  <c r="F59" i="29"/>
  <c r="E59" i="29"/>
  <c r="AG58" i="29"/>
  <c r="AA58" i="29"/>
  <c r="Z58" i="29"/>
  <c r="Y58" i="29"/>
  <c r="X58" i="29"/>
  <c r="V58" i="29"/>
  <c r="U58" i="29"/>
  <c r="AE58" i="29" s="1"/>
  <c r="G58" i="29"/>
  <c r="F58" i="29"/>
  <c r="E58" i="29"/>
  <c r="AA57" i="29"/>
  <c r="Z57" i="29"/>
  <c r="U57" i="29"/>
  <c r="F57" i="29"/>
  <c r="E57" i="29"/>
  <c r="U56" i="29"/>
  <c r="AD56" i="29" s="1"/>
  <c r="G56" i="29"/>
  <c r="F56" i="29"/>
  <c r="E56" i="29"/>
  <c r="U55" i="29"/>
  <c r="AC55" i="29" s="1"/>
  <c r="F55" i="29"/>
  <c r="E55" i="29"/>
  <c r="U54" i="29"/>
  <c r="AC54" i="29" s="1"/>
  <c r="F54" i="29"/>
  <c r="E54" i="29"/>
  <c r="U53" i="29"/>
  <c r="AB53" i="29" s="1"/>
  <c r="F53" i="29"/>
  <c r="E53" i="29"/>
  <c r="U52" i="29"/>
  <c r="AA52" i="29" s="1"/>
  <c r="F52" i="29"/>
  <c r="E52" i="29"/>
  <c r="U51" i="29"/>
  <c r="AB51" i="29" s="1"/>
  <c r="G51" i="29"/>
  <c r="F51" i="29"/>
  <c r="E51" i="29"/>
  <c r="U50" i="29"/>
  <c r="AA50" i="29" s="1"/>
  <c r="U49" i="29"/>
  <c r="AC49" i="29" s="1"/>
  <c r="U48" i="29"/>
  <c r="AE48" i="29" s="1"/>
  <c r="F48" i="29"/>
  <c r="E48" i="29"/>
  <c r="U47" i="29"/>
  <c r="F47" i="29"/>
  <c r="E47" i="29"/>
  <c r="AE46" i="29"/>
  <c r="AD46" i="29"/>
  <c r="AB46" i="29"/>
  <c r="U46" i="29"/>
  <c r="AA46" i="29" s="1"/>
  <c r="F46" i="29"/>
  <c r="E46" i="29"/>
  <c r="U45" i="29"/>
  <c r="AC45" i="29" s="1"/>
  <c r="F45" i="29"/>
  <c r="E45" i="29"/>
  <c r="U44" i="29"/>
  <c r="AE44" i="29" s="1"/>
  <c r="F44" i="29"/>
  <c r="E44" i="29"/>
  <c r="U43" i="29"/>
  <c r="Z43" i="29" s="1"/>
  <c r="F43" i="29"/>
  <c r="E43" i="29"/>
  <c r="U42" i="29"/>
  <c r="AA42" i="29" s="1"/>
  <c r="F42" i="29"/>
  <c r="E42" i="29"/>
  <c r="AG41" i="29"/>
  <c r="AF41" i="29"/>
  <c r="AE41" i="29"/>
  <c r="AD41" i="29"/>
  <c r="AA41" i="29"/>
  <c r="Y41" i="29"/>
  <c r="X41" i="29"/>
  <c r="W41" i="29"/>
  <c r="U41" i="29"/>
  <c r="AC41" i="29" s="1"/>
  <c r="H41" i="29"/>
  <c r="G41" i="29"/>
  <c r="F41" i="29"/>
  <c r="E41" i="29"/>
  <c r="U40" i="29"/>
  <c r="AE40" i="29" s="1"/>
  <c r="H40" i="29"/>
  <c r="G40" i="29"/>
  <c r="F40" i="29"/>
  <c r="E40" i="29"/>
  <c r="U39" i="29"/>
  <c r="AC39" i="29" s="1"/>
  <c r="G39" i="29"/>
  <c r="F39" i="29"/>
  <c r="E39" i="29"/>
  <c r="AE38" i="29"/>
  <c r="AD38" i="29"/>
  <c r="AB38" i="29"/>
  <c r="W38" i="29"/>
  <c r="V38" i="29"/>
  <c r="U38" i="29"/>
  <c r="AA38" i="29" s="1"/>
  <c r="H38" i="29"/>
  <c r="G38" i="29"/>
  <c r="F38" i="29"/>
  <c r="E38" i="29"/>
  <c r="U37" i="29"/>
  <c r="AE37" i="29" s="1"/>
  <c r="H37" i="29"/>
  <c r="G37" i="29"/>
  <c r="F37" i="29"/>
  <c r="E37" i="29"/>
  <c r="U36" i="29"/>
  <c r="Z36" i="29" s="1"/>
  <c r="G36" i="29"/>
  <c r="F36" i="29"/>
  <c r="E36" i="29"/>
  <c r="U35" i="29"/>
  <c r="AA35" i="29" s="1"/>
  <c r="G35" i="29"/>
  <c r="F35" i="29"/>
  <c r="E35" i="29"/>
  <c r="AG34" i="29"/>
  <c r="AF34" i="29"/>
  <c r="U34" i="29"/>
  <c r="AC34" i="29" s="1"/>
  <c r="G34" i="29"/>
  <c r="F34" i="29"/>
  <c r="E34" i="29"/>
  <c r="U33" i="29"/>
  <c r="AE33" i="29" s="1"/>
  <c r="H33" i="29"/>
  <c r="G33" i="29"/>
  <c r="F33" i="29"/>
  <c r="E33" i="29"/>
  <c r="AB32" i="29"/>
  <c r="U32" i="29"/>
  <c r="G32" i="29"/>
  <c r="F32" i="29"/>
  <c r="E32" i="29"/>
  <c r="U31" i="29"/>
  <c r="AA31" i="29" s="1"/>
  <c r="H31" i="29"/>
  <c r="G31" i="29"/>
  <c r="F31" i="29"/>
  <c r="E31" i="29"/>
  <c r="AF30" i="29"/>
  <c r="AB30" i="29"/>
  <c r="AA30" i="29"/>
  <c r="Z30" i="29"/>
  <c r="Y30" i="29"/>
  <c r="X30" i="29"/>
  <c r="W30" i="29"/>
  <c r="V30" i="29"/>
  <c r="U30" i="29"/>
  <c r="AC30" i="29" s="1"/>
  <c r="H30" i="29"/>
  <c r="G30" i="29"/>
  <c r="F30" i="29"/>
  <c r="E30" i="29"/>
  <c r="AF29" i="29"/>
  <c r="AD29" i="29"/>
  <c r="AB29" i="29"/>
  <c r="AA29" i="29"/>
  <c r="Z29" i="29"/>
  <c r="Y29" i="29"/>
  <c r="X29" i="29"/>
  <c r="U29" i="29"/>
  <c r="AE29" i="29" s="1"/>
  <c r="G29" i="29"/>
  <c r="F29" i="29"/>
  <c r="E29" i="29"/>
  <c r="U28" i="29"/>
  <c r="Z28" i="29" s="1"/>
  <c r="H28" i="29"/>
  <c r="G28" i="29"/>
  <c r="F28" i="29"/>
  <c r="E28" i="29"/>
  <c r="U27" i="29"/>
  <c r="AA27" i="29" s="1"/>
  <c r="H27" i="29"/>
  <c r="G27" i="29"/>
  <c r="F27" i="29"/>
  <c r="E27" i="29"/>
  <c r="U26" i="29"/>
  <c r="AC26" i="29" s="1"/>
  <c r="H26" i="29"/>
  <c r="G26" i="29"/>
  <c r="F26" i="29"/>
  <c r="E26" i="29"/>
  <c r="AG25" i="29"/>
  <c r="U25" i="29"/>
  <c r="AE25" i="29" s="1"/>
  <c r="H25" i="29"/>
  <c r="G25" i="29"/>
  <c r="F25" i="29"/>
  <c r="E25" i="29"/>
  <c r="U24" i="29"/>
  <c r="G24" i="29"/>
  <c r="F24" i="29"/>
  <c r="E24" i="29"/>
  <c r="U23" i="29"/>
  <c r="AA23" i="29" s="1"/>
  <c r="G23" i="29"/>
  <c r="F23" i="29"/>
  <c r="E23" i="29"/>
  <c r="U22" i="29"/>
  <c r="AC22" i="29" s="1"/>
  <c r="H22" i="29"/>
  <c r="G22" i="29"/>
  <c r="F22" i="29"/>
  <c r="E22" i="29"/>
  <c r="U21" i="29"/>
  <c r="AE21" i="29" s="1"/>
  <c r="H21" i="29"/>
  <c r="G21" i="29"/>
  <c r="F21" i="29"/>
  <c r="E21" i="29"/>
  <c r="U20" i="29"/>
  <c r="H20" i="29"/>
  <c r="G20" i="29"/>
  <c r="F20" i="29"/>
  <c r="E20" i="29"/>
  <c r="U19" i="29"/>
  <c r="AA19" i="29" s="1"/>
  <c r="G19" i="29"/>
  <c r="F19" i="29"/>
  <c r="E19" i="29"/>
  <c r="U18" i="29"/>
  <c r="AC18" i="29" s="1"/>
  <c r="H18" i="29"/>
  <c r="G18" i="29"/>
  <c r="F18" i="29"/>
  <c r="E18" i="29"/>
  <c r="U17" i="29"/>
  <c r="AE17" i="29" s="1"/>
  <c r="H17" i="29"/>
  <c r="G17" i="29"/>
  <c r="F17" i="29"/>
  <c r="E17" i="29"/>
  <c r="U16" i="29"/>
  <c r="Z16" i="29" s="1"/>
  <c r="H16" i="29"/>
  <c r="G16" i="29"/>
  <c r="F16" i="29"/>
  <c r="E16" i="29"/>
  <c r="U15" i="29"/>
  <c r="Z15" i="29" s="1"/>
  <c r="H15" i="29"/>
  <c r="G15" i="29"/>
  <c r="F15" i="29"/>
  <c r="E15" i="29"/>
  <c r="AB14" i="29"/>
  <c r="AA14" i="29"/>
  <c r="Y14" i="29"/>
  <c r="X14" i="29"/>
  <c r="W14" i="29"/>
  <c r="V14" i="29"/>
  <c r="U14" i="29"/>
  <c r="AC14" i="29" s="1"/>
  <c r="H14" i="29"/>
  <c r="G14" i="29"/>
  <c r="F14" i="29"/>
  <c r="E14" i="29"/>
  <c r="U13" i="29"/>
  <c r="AE13" i="29" s="1"/>
  <c r="G13" i="29"/>
  <c r="F13" i="29"/>
  <c r="E13" i="29"/>
  <c r="U12" i="29"/>
  <c r="AB12" i="29" s="1"/>
  <c r="H12" i="29"/>
  <c r="G12" i="29"/>
  <c r="F12" i="29"/>
  <c r="E12" i="29"/>
  <c r="W11" i="29"/>
  <c r="A10" i="29"/>
  <c r="A9" i="29"/>
  <c r="AG8" i="29"/>
  <c r="AG11" i="29" s="1"/>
  <c r="AF8" i="29"/>
  <c r="AF11" i="29" s="1"/>
  <c r="AE8" i="29"/>
  <c r="AE11" i="29" s="1"/>
  <c r="AD8" i="29"/>
  <c r="AD11" i="29" s="1"/>
  <c r="AC8" i="29"/>
  <c r="AC11" i="29" s="1"/>
  <c r="AB8" i="29"/>
  <c r="AB11" i="29" s="1"/>
  <c r="AA8" i="29"/>
  <c r="AA11" i="29" s="1"/>
  <c r="Z8" i="29"/>
  <c r="Z11" i="29" s="1"/>
  <c r="Y8" i="29"/>
  <c r="Y11" i="29" s="1"/>
  <c r="X8" i="29"/>
  <c r="X11" i="29" s="1"/>
  <c r="W8" i="29"/>
  <c r="V8" i="29"/>
  <c r="V11" i="29" s="1"/>
  <c r="A7" i="29"/>
  <c r="A6" i="29"/>
  <c r="F4" i="29"/>
  <c r="A4" i="29"/>
  <c r="G58" i="22"/>
  <c r="G59" i="22"/>
  <c r="G60" i="22"/>
  <c r="G61" i="22"/>
  <c r="G62" i="22"/>
  <c r="G63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80" i="22"/>
  <c r="G81" i="22"/>
  <c r="G82" i="22"/>
  <c r="G83" i="22"/>
  <c r="G84" i="22"/>
  <c r="G85" i="22"/>
  <c r="G86" i="22"/>
  <c r="G88" i="22"/>
  <c r="G89" i="22"/>
  <c r="G90" i="22"/>
  <c r="G91" i="22"/>
  <c r="G92" i="22"/>
  <c r="G93" i="22"/>
  <c r="G96" i="22"/>
  <c r="G97" i="22"/>
  <c r="G98" i="22"/>
  <c r="G54" i="22"/>
  <c r="G56" i="22"/>
  <c r="G51" i="22"/>
  <c r="E13" i="22"/>
  <c r="F13" i="22"/>
  <c r="E14" i="22"/>
  <c r="F14" i="22"/>
  <c r="E15" i="22"/>
  <c r="F15" i="22"/>
  <c r="E16" i="22"/>
  <c r="F16" i="22"/>
  <c r="E17" i="22"/>
  <c r="F17" i="22"/>
  <c r="E18" i="22"/>
  <c r="F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E25" i="22"/>
  <c r="F25" i="22"/>
  <c r="E26" i="22"/>
  <c r="F26" i="22"/>
  <c r="E27" i="22"/>
  <c r="F27" i="22"/>
  <c r="E28" i="22"/>
  <c r="F28" i="22"/>
  <c r="E29" i="22"/>
  <c r="F29" i="22"/>
  <c r="E30" i="22"/>
  <c r="F30" i="22"/>
  <c r="E31" i="22"/>
  <c r="F31" i="22"/>
  <c r="E32" i="22"/>
  <c r="F32" i="22"/>
  <c r="E33" i="22"/>
  <c r="F33" i="22"/>
  <c r="E34" i="22"/>
  <c r="F34" i="22"/>
  <c r="E35" i="22"/>
  <c r="F35" i="22"/>
  <c r="E36" i="22"/>
  <c r="F36" i="22"/>
  <c r="E37" i="22"/>
  <c r="F37" i="22"/>
  <c r="E38" i="22"/>
  <c r="F38" i="22"/>
  <c r="E39" i="22"/>
  <c r="F39" i="22"/>
  <c r="E40" i="22"/>
  <c r="F40" i="22"/>
  <c r="E41" i="22"/>
  <c r="F41" i="22"/>
  <c r="E42" i="22"/>
  <c r="F42" i="22"/>
  <c r="E43" i="22"/>
  <c r="F43" i="22"/>
  <c r="E44" i="22"/>
  <c r="F44" i="22"/>
  <c r="E45" i="22"/>
  <c r="F45" i="22"/>
  <c r="E46" i="22"/>
  <c r="F46" i="22"/>
  <c r="E47" i="22"/>
  <c r="F47" i="22"/>
  <c r="E48" i="22"/>
  <c r="F48" i="22"/>
  <c r="E51" i="22"/>
  <c r="F51" i="22"/>
  <c r="E52" i="22"/>
  <c r="F52" i="22"/>
  <c r="E53" i="22"/>
  <c r="F53" i="22"/>
  <c r="E54" i="22"/>
  <c r="F54" i="22"/>
  <c r="E55" i="22"/>
  <c r="F55" i="22"/>
  <c r="E56" i="22"/>
  <c r="F56" i="22"/>
  <c r="E57" i="22"/>
  <c r="F57" i="22"/>
  <c r="E58" i="22"/>
  <c r="F58" i="22"/>
  <c r="E59" i="22"/>
  <c r="F59" i="22"/>
  <c r="E60" i="22"/>
  <c r="F60" i="22"/>
  <c r="E61" i="22"/>
  <c r="F61" i="22"/>
  <c r="E62" i="22"/>
  <c r="F62" i="22"/>
  <c r="E63" i="22"/>
  <c r="F63" i="22"/>
  <c r="E64" i="22"/>
  <c r="F64" i="22"/>
  <c r="E65" i="22"/>
  <c r="F65" i="22"/>
  <c r="E66" i="22"/>
  <c r="F66" i="22"/>
  <c r="E67" i="22"/>
  <c r="F67" i="22"/>
  <c r="E68" i="22"/>
  <c r="F68" i="22"/>
  <c r="E69" i="22"/>
  <c r="F69" i="22"/>
  <c r="E70" i="22"/>
  <c r="F70" i="22"/>
  <c r="E71" i="22"/>
  <c r="F71" i="22"/>
  <c r="E72" i="22"/>
  <c r="F72" i="22"/>
  <c r="E73" i="22"/>
  <c r="F73" i="22"/>
  <c r="E74" i="22"/>
  <c r="F74" i="22"/>
  <c r="E75" i="22"/>
  <c r="F75" i="22"/>
  <c r="E76" i="22"/>
  <c r="F76" i="22"/>
  <c r="E77" i="22"/>
  <c r="F77" i="22"/>
  <c r="E78" i="22"/>
  <c r="F78" i="22"/>
  <c r="E79" i="22"/>
  <c r="F79" i="22"/>
  <c r="E80" i="22"/>
  <c r="F80" i="22"/>
  <c r="E81" i="22"/>
  <c r="F81" i="22"/>
  <c r="E82" i="22"/>
  <c r="F82" i="22"/>
  <c r="E83" i="22"/>
  <c r="F83" i="22"/>
  <c r="E84" i="22"/>
  <c r="F84" i="22"/>
  <c r="E85" i="22"/>
  <c r="F85" i="22"/>
  <c r="E86" i="22"/>
  <c r="F86" i="22"/>
  <c r="E87" i="22"/>
  <c r="F87" i="22"/>
  <c r="E88" i="22"/>
  <c r="F88" i="22"/>
  <c r="E89" i="22"/>
  <c r="F89" i="22"/>
  <c r="E90" i="22"/>
  <c r="F90" i="22"/>
  <c r="E91" i="22"/>
  <c r="F91" i="22"/>
  <c r="E92" i="22"/>
  <c r="F92" i="22"/>
  <c r="E93" i="22"/>
  <c r="F93" i="22"/>
  <c r="E94" i="22"/>
  <c r="F94" i="22"/>
  <c r="E95" i="22"/>
  <c r="F95" i="22"/>
  <c r="E96" i="22"/>
  <c r="F96" i="22"/>
  <c r="E97" i="22"/>
  <c r="F97" i="22"/>
  <c r="E98" i="22"/>
  <c r="F98" i="22"/>
  <c r="E99" i="22"/>
  <c r="F99" i="22"/>
  <c r="E100" i="22"/>
  <c r="F100" i="22"/>
  <c r="E101" i="22"/>
  <c r="F101" i="22"/>
  <c r="E102" i="22"/>
  <c r="F102" i="22"/>
  <c r="E103" i="22"/>
  <c r="F103" i="22"/>
  <c r="E104" i="22"/>
  <c r="F104" i="22"/>
  <c r="E105" i="22"/>
  <c r="F105" i="22"/>
  <c r="E106" i="22"/>
  <c r="F106" i="22"/>
  <c r="E107" i="22"/>
  <c r="F107" i="22"/>
  <c r="F12" i="22"/>
  <c r="E12" i="22"/>
  <c r="V13" i="29" l="1"/>
  <c r="AD50" i="29"/>
  <c r="W18" i="29"/>
  <c r="X45" i="29"/>
  <c r="Z61" i="29"/>
  <c r="X71" i="29"/>
  <c r="AB83" i="29"/>
  <c r="AF105" i="29"/>
  <c r="AE27" i="29"/>
  <c r="AA40" i="29"/>
  <c r="AB50" i="29"/>
  <c r="AE83" i="29"/>
  <c r="AA85" i="29"/>
  <c r="W103" i="29"/>
  <c r="X13" i="29"/>
  <c r="X94" i="29"/>
  <c r="Y13" i="29"/>
  <c r="Z14" i="29"/>
  <c r="Z17" i="29"/>
  <c r="X18" i="29"/>
  <c r="AB19" i="29"/>
  <c r="AF37" i="29"/>
  <c r="W45" i="29"/>
  <c r="Y59" i="29"/>
  <c r="AG67" i="29"/>
  <c r="W71" i="29"/>
  <c r="AE72" i="29"/>
  <c r="V78" i="29"/>
  <c r="Z79" i="29"/>
  <c r="W87" i="29"/>
  <c r="AF91" i="29"/>
  <c r="Z103" i="29"/>
  <c r="AE104" i="29"/>
  <c r="X106" i="29"/>
  <c r="V17" i="29"/>
  <c r="AF40" i="29"/>
  <c r="X59" i="29"/>
  <c r="V87" i="29"/>
  <c r="AG37" i="29"/>
  <c r="AA13" i="29"/>
  <c r="AE19" i="29"/>
  <c r="Y45" i="29"/>
  <c r="AB59" i="29"/>
  <c r="Y71" i="29"/>
  <c r="X76" i="29"/>
  <c r="Y78" i="29"/>
  <c r="AE79" i="29"/>
  <c r="Z87" i="29"/>
  <c r="AD103" i="29"/>
  <c r="AF106" i="29"/>
  <c r="X17" i="29"/>
  <c r="V18" i="29"/>
  <c r="Y17" i="29"/>
  <c r="AA17" i="29"/>
  <c r="Y18" i="29"/>
  <c r="AD19" i="29"/>
  <c r="X78" i="29"/>
  <c r="AF14" i="29"/>
  <c r="AA16" i="29"/>
  <c r="AD17" i="29"/>
  <c r="AA18" i="29"/>
  <c r="AA45" i="29"/>
  <c r="AD59" i="29"/>
  <c r="Z71" i="29"/>
  <c r="AC76" i="29"/>
  <c r="Z78" i="29"/>
  <c r="AB87" i="29"/>
  <c r="AG106" i="29"/>
  <c r="AD106" i="29"/>
  <c r="AB17" i="29"/>
  <c r="Z18" i="29"/>
  <c r="AD13" i="29"/>
  <c r="AG14" i="29"/>
  <c r="AD16" i="29"/>
  <c r="AF17" i="29"/>
  <c r="AB18" i="29"/>
  <c r="AF26" i="29"/>
  <c r="AD45" i="29"/>
  <c r="AE59" i="29"/>
  <c r="Z63" i="29"/>
  <c r="AD71" i="29"/>
  <c r="AD76" i="29"/>
  <c r="AA78" i="29"/>
  <c r="AC84" i="29"/>
  <c r="AD87" i="29"/>
  <c r="AG40" i="29"/>
  <c r="V45" i="29"/>
  <c r="AE50" i="29"/>
  <c r="Z13" i="29"/>
  <c r="AE26" i="29"/>
  <c r="AG17" i="29"/>
  <c r="AD18" i="29"/>
  <c r="AE45" i="29"/>
  <c r="X48" i="29"/>
  <c r="AF59" i="29"/>
  <c r="AB63" i="29"/>
  <c r="X68" i="29"/>
  <c r="AE71" i="29"/>
  <c r="AF76" i="29"/>
  <c r="AB78" i="29"/>
  <c r="V83" i="29"/>
  <c r="AE84" i="29"/>
  <c r="AA86" i="29"/>
  <c r="AE87" i="29"/>
  <c r="V102" i="29"/>
  <c r="X105" i="29"/>
  <c r="AG91" i="29"/>
  <c r="AD26" i="29"/>
  <c r="AE18" i="29"/>
  <c r="V41" i="29"/>
  <c r="AG45" i="29"/>
  <c r="Y48" i="29"/>
  <c r="AB58" i="29"/>
  <c r="X62" i="29"/>
  <c r="AD63" i="29"/>
  <c r="V67" i="29"/>
  <c r="AB68" i="29"/>
  <c r="AB70" i="29"/>
  <c r="AF71" i="29"/>
  <c r="X75" i="29"/>
  <c r="AD78" i="29"/>
  <c r="V82" i="29"/>
  <c r="W83" i="29"/>
  <c r="AD86" i="29"/>
  <c r="AF87" i="29"/>
  <c r="AD102" i="29"/>
  <c r="Y105" i="29"/>
  <c r="AD72" i="29"/>
  <c r="Z59" i="29"/>
  <c r="AF18" i="29"/>
  <c r="Z48" i="29"/>
  <c r="AD58" i="29"/>
  <c r="AA62" i="29"/>
  <c r="AE63" i="29"/>
  <c r="V66" i="29"/>
  <c r="W67" i="29"/>
  <c r="AC68" i="29"/>
  <c r="AD70" i="29"/>
  <c r="AG71" i="29"/>
  <c r="Y75" i="29"/>
  <c r="AF78" i="29"/>
  <c r="X82" i="29"/>
  <c r="Y83" i="29"/>
  <c r="AF86" i="29"/>
  <c r="AG87" i="29"/>
  <c r="W104" i="29"/>
  <c r="Z105" i="29"/>
  <c r="V71" i="29"/>
  <c r="Y87" i="29"/>
  <c r="AB13" i="29"/>
  <c r="AF19" i="29"/>
  <c r="AG18" i="29"/>
  <c r="AG48" i="29"/>
  <c r="AF58" i="29"/>
  <c r="AB62" i="29"/>
  <c r="AF63" i="29"/>
  <c r="X67" i="29"/>
  <c r="AF70" i="29"/>
  <c r="Z75" i="29"/>
  <c r="AG78" i="29"/>
  <c r="Z82" i="29"/>
  <c r="Z83" i="29"/>
  <c r="AG86" i="29"/>
  <c r="AF90" i="29"/>
  <c r="X104" i="29"/>
  <c r="AA105" i="29"/>
  <c r="O29" i="8"/>
  <c r="V96" i="29"/>
  <c r="X22" i="29"/>
  <c r="AG98" i="29"/>
  <c r="Y44" i="29"/>
  <c r="AA49" i="29"/>
  <c r="Z54" i="29"/>
  <c r="Z55" i="29"/>
  <c r="Z107" i="29"/>
  <c r="AC12" i="29"/>
  <c r="AG13" i="29"/>
  <c r="AE14" i="29"/>
  <c r="AD21" i="29"/>
  <c r="AA22" i="29"/>
  <c r="AD23" i="29"/>
  <c r="Y25" i="29"/>
  <c r="W26" i="29"/>
  <c r="AE30" i="29"/>
  <c r="Z33" i="29"/>
  <c r="Y34" i="29"/>
  <c r="W35" i="29"/>
  <c r="W42" i="29"/>
  <c r="AA44" i="29"/>
  <c r="AE49" i="29"/>
  <c r="AB54" i="29"/>
  <c r="AD55" i="29"/>
  <c r="X90" i="29"/>
  <c r="X91" i="29"/>
  <c r="AB94" i="29"/>
  <c r="AE95" i="29"/>
  <c r="AF103" i="29"/>
  <c r="AF104" i="29"/>
  <c r="V106" i="29"/>
  <c r="Y98" i="29"/>
  <c r="V21" i="29"/>
  <c r="Y95" i="29"/>
  <c r="AB98" i="29"/>
  <c r="Z21" i="29"/>
  <c r="AB31" i="29"/>
  <c r="Y55" i="29"/>
  <c r="V91" i="29"/>
  <c r="AD12" i="29"/>
  <c r="AF21" i="29"/>
  <c r="AB22" i="29"/>
  <c r="AE23" i="29"/>
  <c r="Z25" i="29"/>
  <c r="X26" i="29"/>
  <c r="AA33" i="29"/>
  <c r="Z34" i="29"/>
  <c r="AB35" i="29"/>
  <c r="AB42" i="29"/>
  <c r="AF44" i="29"/>
  <c r="AF49" i="29"/>
  <c r="AD54" i="29"/>
  <c r="AE55" i="29"/>
  <c r="AB64" i="29"/>
  <c r="V70" i="29"/>
  <c r="V72" i="29"/>
  <c r="Y90" i="29"/>
  <c r="Y91" i="29"/>
  <c r="AD94" i="29"/>
  <c r="AF95" i="29"/>
  <c r="X44" i="29"/>
  <c r="Y54" i="29"/>
  <c r="Y94" i="29"/>
  <c r="Y22" i="29"/>
  <c r="V25" i="29"/>
  <c r="Z94" i="29"/>
  <c r="AG21" i="29"/>
  <c r="AD22" i="29"/>
  <c r="AA25" i="29"/>
  <c r="Y26" i="29"/>
  <c r="V27" i="29"/>
  <c r="AG30" i="29"/>
  <c r="AB33" i="29"/>
  <c r="AA34" i="29"/>
  <c r="AD35" i="29"/>
  <c r="X37" i="29"/>
  <c r="AD42" i="29"/>
  <c r="AG44" i="29"/>
  <c r="AG49" i="29"/>
  <c r="AE54" i="29"/>
  <c r="AF55" i="29"/>
  <c r="V62" i="29"/>
  <c r="V63" i="29"/>
  <c r="AC64" i="29"/>
  <c r="X70" i="29"/>
  <c r="W72" i="29"/>
  <c r="Z90" i="29"/>
  <c r="Z91" i="29"/>
  <c r="AF94" i="29"/>
  <c r="AG95" i="29"/>
  <c r="Y106" i="29"/>
  <c r="AE15" i="29"/>
  <c r="AD51" i="29"/>
  <c r="X55" i="29"/>
  <c r="AF56" i="29"/>
  <c r="AE51" i="29"/>
  <c r="V16" i="29"/>
  <c r="V19" i="29"/>
  <c r="AE22" i="29"/>
  <c r="AB25" i="29"/>
  <c r="Z26" i="29"/>
  <c r="W27" i="29"/>
  <c r="AD33" i="29"/>
  <c r="AB34" i="29"/>
  <c r="AE35" i="29"/>
  <c r="Y37" i="29"/>
  <c r="X40" i="29"/>
  <c r="AE42" i="29"/>
  <c r="AF54" i="29"/>
  <c r="AG55" i="29"/>
  <c r="AD64" i="29"/>
  <c r="Y70" i="29"/>
  <c r="X72" i="29"/>
  <c r="AA90" i="29"/>
  <c r="AB91" i="29"/>
  <c r="AG94" i="29"/>
  <c r="Z106" i="29"/>
  <c r="Y49" i="29"/>
  <c r="X16" i="29"/>
  <c r="W19" i="29"/>
  <c r="AF22" i="29"/>
  <c r="AD25" i="29"/>
  <c r="AA26" i="29"/>
  <c r="AB27" i="29"/>
  <c r="AF33" i="29"/>
  <c r="AD34" i="29"/>
  <c r="Z37" i="29"/>
  <c r="Y40" i="29"/>
  <c r="V46" i="29"/>
  <c r="AA48" i="29"/>
  <c r="V50" i="29"/>
  <c r="AG54" i="29"/>
  <c r="V59" i="29"/>
  <c r="AC60" i="29"/>
  <c r="Y62" i="29"/>
  <c r="X63" i="29"/>
  <c r="Z70" i="29"/>
  <c r="AB72" i="29"/>
  <c r="V74" i="29"/>
  <c r="V75" i="29"/>
  <c r="V76" i="29"/>
  <c r="V79" i="29"/>
  <c r="V86" i="29"/>
  <c r="AB90" i="29"/>
  <c r="AD91" i="29"/>
  <c r="AA93" i="29"/>
  <c r="AA106" i="29"/>
  <c r="V95" i="29"/>
  <c r="AA21" i="29"/>
  <c r="W34" i="29"/>
  <c r="AC73" i="29"/>
  <c r="AB95" i="29"/>
  <c r="X19" i="29"/>
  <c r="AG22" i="29"/>
  <c r="AF25" i="29"/>
  <c r="AB26" i="29"/>
  <c r="AD27" i="29"/>
  <c r="V29" i="29"/>
  <c r="AG33" i="29"/>
  <c r="AE34" i="29"/>
  <c r="AA37" i="29"/>
  <c r="Z40" i="29"/>
  <c r="W46" i="29"/>
  <c r="AF48" i="29"/>
  <c r="W50" i="29"/>
  <c r="W59" i="29"/>
  <c r="Z62" i="29"/>
  <c r="Y63" i="29"/>
  <c r="AB66" i="29"/>
  <c r="AB67" i="29"/>
  <c r="AA70" i="29"/>
  <c r="AB71" i="29"/>
  <c r="X74" i="29"/>
  <c r="W75" i="29"/>
  <c r="W76" i="29"/>
  <c r="W79" i="29"/>
  <c r="Y82" i="29"/>
  <c r="X83" i="29"/>
  <c r="AF84" i="29"/>
  <c r="X86" i="29"/>
  <c r="X87" i="29"/>
  <c r="AD90" i="29"/>
  <c r="AE91" i="29"/>
  <c r="AB93" i="29"/>
  <c r="V104" i="29"/>
  <c r="AB106" i="29"/>
  <c r="V49" i="29"/>
  <c r="V51" i="29"/>
  <c r="V54" i="29"/>
  <c r="V55" i="29"/>
  <c r="V56" i="29"/>
  <c r="W95" i="29"/>
  <c r="AC96" i="29"/>
  <c r="Z98" i="29"/>
  <c r="AB100" i="29"/>
  <c r="AC15" i="29"/>
  <c r="X21" i="29"/>
  <c r="V22" i="29"/>
  <c r="AG26" i="29"/>
  <c r="V31" i="29"/>
  <c r="W49" i="29"/>
  <c r="W54" i="29"/>
  <c r="W55" i="29"/>
  <c r="AG70" i="29"/>
  <c r="AB74" i="29"/>
  <c r="AB75" i="29"/>
  <c r="AB79" i="29"/>
  <c r="AB86" i="29"/>
  <c r="V94" i="29"/>
  <c r="X95" i="29"/>
  <c r="AA98" i="29"/>
  <c r="V23" i="29"/>
  <c r="V33" i="29"/>
  <c r="V34" i="29"/>
  <c r="Z95" i="29"/>
  <c r="AA100" i="29"/>
  <c r="Y21" i="29"/>
  <c r="W22" i="29"/>
  <c r="W31" i="29"/>
  <c r="X49" i="29"/>
  <c r="X54" i="29"/>
  <c r="W23" i="29"/>
  <c r="AD31" i="29"/>
  <c r="X33" i="29"/>
  <c r="AC92" i="29"/>
  <c r="AA12" i="29"/>
  <c r="AF13" i="29"/>
  <c r="AD14" i="29"/>
  <c r="AB21" i="29"/>
  <c r="Z22" i="29"/>
  <c r="AB23" i="29"/>
  <c r="X25" i="29"/>
  <c r="V26" i="29"/>
  <c r="AG29" i="29"/>
  <c r="AD30" i="29"/>
  <c r="AE31" i="29"/>
  <c r="Y33" i="29"/>
  <c r="X34" i="29"/>
  <c r="V35" i="29"/>
  <c r="V42" i="29"/>
  <c r="Z44" i="29"/>
  <c r="AF45" i="29"/>
  <c r="AD49" i="29"/>
  <c r="AA54" i="29"/>
  <c r="AB55" i="29"/>
  <c r="AG59" i="29"/>
  <c r="AG75" i="29"/>
  <c r="AG79" i="29"/>
  <c r="V90" i="29"/>
  <c r="W91" i="29"/>
  <c r="AA94" i="29"/>
  <c r="AD95" i="29"/>
  <c r="AE103" i="29"/>
  <c r="AA107" i="29"/>
  <c r="H56" i="29"/>
  <c r="P11" i="6"/>
  <c r="P42" i="1"/>
  <c r="H84" i="29"/>
  <c r="H76" i="29"/>
  <c r="H81" i="29"/>
  <c r="H86" i="29"/>
  <c r="H71" i="29"/>
  <c r="H57" i="29"/>
  <c r="H62" i="29"/>
  <c r="H74" i="29"/>
  <c r="H96" i="29"/>
  <c r="H98" i="29"/>
  <c r="H91" i="29"/>
  <c r="H61" i="29"/>
  <c r="H73" i="29"/>
  <c r="H90" i="29"/>
  <c r="H68" i="29"/>
  <c r="H88" i="29"/>
  <c r="H85" i="29"/>
  <c r="S41" i="8"/>
  <c r="K26" i="8"/>
  <c r="K54" i="8"/>
  <c r="G95" i="22"/>
  <c r="G79" i="22"/>
  <c r="G57" i="29"/>
  <c r="G61" i="29"/>
  <c r="H92" i="29"/>
  <c r="K19" i="8"/>
  <c r="K27" i="8"/>
  <c r="K38" i="8"/>
  <c r="K46" i="8"/>
  <c r="K55" i="8"/>
  <c r="G94" i="22"/>
  <c r="S31" i="8"/>
  <c r="S23" i="8"/>
  <c r="S19" i="8"/>
  <c r="S15" i="8"/>
  <c r="S49" i="8"/>
  <c r="S30" i="8"/>
  <c r="S22" i="8"/>
  <c r="K18" i="8"/>
  <c r="G57" i="22"/>
  <c r="G64" i="29"/>
  <c r="K45" i="8"/>
  <c r="S50" i="8"/>
  <c r="S42" i="8"/>
  <c r="H60" i="29"/>
  <c r="H59" i="29"/>
  <c r="G59" i="29"/>
  <c r="H58" i="29"/>
  <c r="S18" i="12"/>
  <c r="G52" i="22"/>
  <c r="K15" i="12"/>
  <c r="H51" i="29"/>
  <c r="S16" i="12"/>
  <c r="G52" i="29"/>
  <c r="G55" i="22"/>
  <c r="S11" i="12"/>
  <c r="T12" i="6"/>
  <c r="T15" i="1"/>
  <c r="T22" i="1"/>
  <c r="T14" i="1"/>
  <c r="T13" i="1"/>
  <c r="AG24" i="29"/>
  <c r="Y24" i="29"/>
  <c r="AF24" i="29"/>
  <c r="X24" i="29"/>
  <c r="AE24" i="29"/>
  <c r="W24" i="29"/>
  <c r="AD24" i="29"/>
  <c r="V24" i="29"/>
  <c r="AA24" i="29"/>
  <c r="AG32" i="29"/>
  <c r="Y32" i="29"/>
  <c r="AF32" i="29"/>
  <c r="X32" i="29"/>
  <c r="AE32" i="29"/>
  <c r="W32" i="29"/>
  <c r="AD32" i="29"/>
  <c r="V32" i="29"/>
  <c r="AA32" i="29"/>
  <c r="AG65" i="29"/>
  <c r="Y65" i="29"/>
  <c r="AF65" i="29"/>
  <c r="X65" i="29"/>
  <c r="AE65" i="29"/>
  <c r="W65" i="29"/>
  <c r="AC65" i="29"/>
  <c r="AB65" i="29"/>
  <c r="AA65" i="29"/>
  <c r="Z65" i="29"/>
  <c r="AD15" i="29"/>
  <c r="AG16" i="29"/>
  <c r="Y16" i="29"/>
  <c r="AE16" i="29"/>
  <c r="W16" i="29"/>
  <c r="AF16" i="29"/>
  <c r="Z24" i="29"/>
  <c r="Z32" i="29"/>
  <c r="AA51" i="29"/>
  <c r="Z51" i="29"/>
  <c r="Y51" i="29"/>
  <c r="AG51" i="29"/>
  <c r="X51" i="29"/>
  <c r="AF51" i="29"/>
  <c r="W51" i="29"/>
  <c r="AC51" i="29"/>
  <c r="V65" i="29"/>
  <c r="Z77" i="29"/>
  <c r="AG77" i="29"/>
  <c r="Y77" i="29"/>
  <c r="AF77" i="29"/>
  <c r="X77" i="29"/>
  <c r="AE77" i="29"/>
  <c r="W77" i="29"/>
  <c r="AC77" i="29"/>
  <c r="AB77" i="29"/>
  <c r="AA77" i="29"/>
  <c r="V77" i="29"/>
  <c r="AG69" i="29"/>
  <c r="Y69" i="29"/>
  <c r="AF69" i="29"/>
  <c r="X69" i="29"/>
  <c r="AE69" i="29"/>
  <c r="W69" i="29"/>
  <c r="AB69" i="29"/>
  <c r="AA69" i="29"/>
  <c r="Z69" i="29"/>
  <c r="V69" i="29"/>
  <c r="AD69" i="29"/>
  <c r="Z81" i="29"/>
  <c r="AG81" i="29"/>
  <c r="Y81" i="29"/>
  <c r="AF81" i="29"/>
  <c r="X81" i="29"/>
  <c r="AE81" i="29"/>
  <c r="W81" i="29"/>
  <c r="AD81" i="29"/>
  <c r="AC81" i="29"/>
  <c r="AB81" i="29"/>
  <c r="AA81" i="29"/>
  <c r="V15" i="29"/>
  <c r="AF15" i="29"/>
  <c r="AC24" i="29"/>
  <c r="AG47" i="29"/>
  <c r="Y47" i="29"/>
  <c r="AF47" i="29"/>
  <c r="X47" i="29"/>
  <c r="AE47" i="29"/>
  <c r="W47" i="29"/>
  <c r="AD47" i="29"/>
  <c r="V47" i="29"/>
  <c r="AA47" i="29"/>
  <c r="W15" i="29"/>
  <c r="AG20" i="29"/>
  <c r="Y20" i="29"/>
  <c r="AF20" i="29"/>
  <c r="X20" i="29"/>
  <c r="AE20" i="29"/>
  <c r="W20" i="29"/>
  <c r="AD20" i="29"/>
  <c r="V20" i="29"/>
  <c r="AA20" i="29"/>
  <c r="AG28" i="29"/>
  <c r="Y28" i="29"/>
  <c r="AF28" i="29"/>
  <c r="X28" i="29"/>
  <c r="AE28" i="29"/>
  <c r="W28" i="29"/>
  <c r="AD28" i="29"/>
  <c r="V28" i="29"/>
  <c r="AA28" i="29"/>
  <c r="AG36" i="29"/>
  <c r="Y36" i="29"/>
  <c r="AF36" i="29"/>
  <c r="X36" i="29"/>
  <c r="AE36" i="29"/>
  <c r="W36" i="29"/>
  <c r="AD36" i="29"/>
  <c r="V36" i="29"/>
  <c r="AA36" i="29"/>
  <c r="AG43" i="29"/>
  <c r="Y43" i="29"/>
  <c r="AF43" i="29"/>
  <c r="X43" i="29"/>
  <c r="AE43" i="29"/>
  <c r="W43" i="29"/>
  <c r="AD43" i="29"/>
  <c r="V43" i="29"/>
  <c r="AA43" i="29"/>
  <c r="Z47" i="29"/>
  <c r="AG53" i="29"/>
  <c r="Y53" i="29"/>
  <c r="AE53" i="29"/>
  <c r="W53" i="29"/>
  <c r="AA53" i="29"/>
  <c r="Z53" i="29"/>
  <c r="X53" i="29"/>
  <c r="V53" i="29"/>
  <c r="AC53" i="29"/>
  <c r="AA101" i="29"/>
  <c r="Z101" i="29"/>
  <c r="AG101" i="29"/>
  <c r="Y101" i="29"/>
  <c r="AF101" i="29"/>
  <c r="X101" i="29"/>
  <c r="AE101" i="29"/>
  <c r="W101" i="29"/>
  <c r="AD101" i="29"/>
  <c r="V101" i="29"/>
  <c r="AC101" i="29"/>
  <c r="AB24" i="29"/>
  <c r="AC32" i="29"/>
  <c r="AG52" i="29"/>
  <c r="Y52" i="29"/>
  <c r="Z52" i="29"/>
  <c r="X52" i="29"/>
  <c r="AF52" i="29"/>
  <c r="W52" i="29"/>
  <c r="AE52" i="29"/>
  <c r="V52" i="29"/>
  <c r="AB52" i="29"/>
  <c r="AG12" i="29"/>
  <c r="Y12" i="29"/>
  <c r="AE12" i="29"/>
  <c r="W12" i="29"/>
  <c r="AG39" i="29"/>
  <c r="Y39" i="29"/>
  <c r="AF39" i="29"/>
  <c r="X39" i="29"/>
  <c r="AE39" i="29"/>
  <c r="W39" i="29"/>
  <c r="AD39" i="29"/>
  <c r="V39" i="29"/>
  <c r="AA39" i="29"/>
  <c r="AB47" i="29"/>
  <c r="AC52" i="29"/>
  <c r="AB101" i="29"/>
  <c r="V81" i="29"/>
  <c r="V12" i="29"/>
  <c r="X15" i="29"/>
  <c r="Z20" i="29"/>
  <c r="X12" i="29"/>
  <c r="AB16" i="29"/>
  <c r="AB20" i="29"/>
  <c r="AB28" i="29"/>
  <c r="AB36" i="29"/>
  <c r="Z39" i="29"/>
  <c r="AB43" i="29"/>
  <c r="AC47" i="29"/>
  <c r="AD52" i="29"/>
  <c r="AD53" i="29"/>
  <c r="AA56" i="29"/>
  <c r="Z56" i="29"/>
  <c r="AG56" i="29"/>
  <c r="Y56" i="29"/>
  <c r="AC56" i="29"/>
  <c r="AB56" i="29"/>
  <c r="X56" i="29"/>
  <c r="W56" i="29"/>
  <c r="AE56" i="29"/>
  <c r="AA60" i="29"/>
  <c r="Z60" i="29"/>
  <c r="AG60" i="29"/>
  <c r="Y60" i="29"/>
  <c r="AB60" i="29"/>
  <c r="X60" i="29"/>
  <c r="W60" i="29"/>
  <c r="V60" i="29"/>
  <c r="AD60" i="29"/>
  <c r="AA15" i="29"/>
  <c r="AG15" i="29"/>
  <c r="Y15" i="29"/>
  <c r="AB88" i="29"/>
  <c r="AA88" i="29"/>
  <c r="Z88" i="29"/>
  <c r="AG88" i="29"/>
  <c r="Y88" i="29"/>
  <c r="AF88" i="29"/>
  <c r="X88" i="29"/>
  <c r="AD88" i="29"/>
  <c r="AC88" i="29"/>
  <c r="W88" i="29"/>
  <c r="V88" i="29"/>
  <c r="AC69" i="29"/>
  <c r="AF12" i="29"/>
  <c r="Z12" i="29"/>
  <c r="AB15" i="29"/>
  <c r="AC16" i="29"/>
  <c r="AC20" i="29"/>
  <c r="AC28" i="29"/>
  <c r="AC36" i="29"/>
  <c r="AB39" i="29"/>
  <c r="AC43" i="29"/>
  <c r="AF53" i="29"/>
  <c r="AG57" i="29"/>
  <c r="Y57" i="29"/>
  <c r="AF57" i="29"/>
  <c r="X57" i="29"/>
  <c r="AE57" i="29"/>
  <c r="W57" i="29"/>
  <c r="AD57" i="29"/>
  <c r="AC57" i="29"/>
  <c r="AB57" i="29"/>
  <c r="V57" i="29"/>
  <c r="AC19" i="29"/>
  <c r="AC23" i="29"/>
  <c r="AC27" i="29"/>
  <c r="AC31" i="29"/>
  <c r="AC35" i="29"/>
  <c r="AC38" i="29"/>
  <c r="AC42" i="29"/>
  <c r="AC46" i="29"/>
  <c r="AC50" i="29"/>
  <c r="AG61" i="29"/>
  <c r="Y61" i="29"/>
  <c r="AF61" i="29"/>
  <c r="X61" i="29"/>
  <c r="AE61" i="29"/>
  <c r="W61" i="29"/>
  <c r="Z85" i="29"/>
  <c r="AG85" i="29"/>
  <c r="Y85" i="29"/>
  <c r="AF85" i="29"/>
  <c r="X85" i="29"/>
  <c r="AE85" i="29"/>
  <c r="W85" i="29"/>
  <c r="X23" i="29"/>
  <c r="AF23" i="29"/>
  <c r="X27" i="29"/>
  <c r="AF27" i="29"/>
  <c r="X31" i="29"/>
  <c r="AF31" i="29"/>
  <c r="X35" i="29"/>
  <c r="AF35" i="29"/>
  <c r="AB37" i="29"/>
  <c r="X38" i="29"/>
  <c r="AF38" i="29"/>
  <c r="AB40" i="29"/>
  <c r="Z41" i="29"/>
  <c r="X42" i="29"/>
  <c r="AF42" i="29"/>
  <c r="AB44" i="29"/>
  <c r="Z45" i="29"/>
  <c r="X46" i="29"/>
  <c r="AF46" i="29"/>
  <c r="AB48" i="29"/>
  <c r="Z49" i="29"/>
  <c r="X50" i="29"/>
  <c r="AF50" i="29"/>
  <c r="AA61" i="29"/>
  <c r="AA64" i="29"/>
  <c r="Z64" i="29"/>
  <c r="AG64" i="29"/>
  <c r="Y64" i="29"/>
  <c r="AF64" i="29"/>
  <c r="Z73" i="29"/>
  <c r="AG73" i="29"/>
  <c r="Y73" i="29"/>
  <c r="AF73" i="29"/>
  <c r="X73" i="29"/>
  <c r="AE73" i="29"/>
  <c r="W73" i="29"/>
  <c r="AB84" i="29"/>
  <c r="AA84" i="29"/>
  <c r="Z84" i="29"/>
  <c r="AG84" i="29"/>
  <c r="Y84" i="29"/>
  <c r="AC13" i="29"/>
  <c r="AC17" i="29"/>
  <c r="Y19" i="29"/>
  <c r="AG19" i="29"/>
  <c r="AC21" i="29"/>
  <c r="Y23" i="29"/>
  <c r="AG23" i="29"/>
  <c r="AC25" i="29"/>
  <c r="Y27" i="29"/>
  <c r="AG27" i="29"/>
  <c r="AC29" i="29"/>
  <c r="Y31" i="29"/>
  <c r="AG31" i="29"/>
  <c r="AC33" i="29"/>
  <c r="Y35" i="29"/>
  <c r="AG35" i="29"/>
  <c r="AC37" i="29"/>
  <c r="Y38" i="29"/>
  <c r="AG38" i="29"/>
  <c r="AC40" i="29"/>
  <c r="Y42" i="29"/>
  <c r="AG42" i="29"/>
  <c r="AC44" i="29"/>
  <c r="Y46" i="29"/>
  <c r="AG46" i="29"/>
  <c r="AC48" i="29"/>
  <c r="Y50" i="29"/>
  <c r="AG50" i="29"/>
  <c r="AB61" i="29"/>
  <c r="V64" i="29"/>
  <c r="AA68" i="29"/>
  <c r="Z68" i="29"/>
  <c r="AG68" i="29"/>
  <c r="Y68" i="29"/>
  <c r="AF68" i="29"/>
  <c r="V73" i="29"/>
  <c r="AB80" i="29"/>
  <c r="AA80" i="29"/>
  <c r="Z80" i="29"/>
  <c r="AG80" i="29"/>
  <c r="Y80" i="29"/>
  <c r="V84" i="29"/>
  <c r="Z19" i="29"/>
  <c r="Z23" i="29"/>
  <c r="Z27" i="29"/>
  <c r="Z31" i="29"/>
  <c r="Z35" i="29"/>
  <c r="V37" i="29"/>
  <c r="AD37" i="29"/>
  <c r="Z38" i="29"/>
  <c r="V40" i="29"/>
  <c r="AD40" i="29"/>
  <c r="AB41" i="29"/>
  <c r="Z42" i="29"/>
  <c r="V44" i="29"/>
  <c r="AD44" i="29"/>
  <c r="AB45" i="29"/>
  <c r="Z46" i="29"/>
  <c r="V48" i="29"/>
  <c r="AD48" i="29"/>
  <c r="AB49" i="29"/>
  <c r="Z50" i="29"/>
  <c r="AC61" i="29"/>
  <c r="W64" i="29"/>
  <c r="V68" i="29"/>
  <c r="AA72" i="29"/>
  <c r="Z72" i="29"/>
  <c r="AG72" i="29"/>
  <c r="Y72" i="29"/>
  <c r="AF72" i="29"/>
  <c r="AA73" i="29"/>
  <c r="AB76" i="29"/>
  <c r="AA76" i="29"/>
  <c r="Z76" i="29"/>
  <c r="AG76" i="29"/>
  <c r="Y76" i="29"/>
  <c r="V80" i="29"/>
  <c r="W84" i="29"/>
  <c r="AD85" i="29"/>
  <c r="Z89" i="29"/>
  <c r="AG89" i="29"/>
  <c r="Y89" i="29"/>
  <c r="AF89" i="29"/>
  <c r="X89" i="29"/>
  <c r="AE89" i="29"/>
  <c r="W89" i="29"/>
  <c r="AD89" i="29"/>
  <c r="V89" i="29"/>
  <c r="AB92" i="29"/>
  <c r="AA92" i="29"/>
  <c r="Z92" i="29"/>
  <c r="AG92" i="29"/>
  <c r="Y92" i="29"/>
  <c r="AF92" i="29"/>
  <c r="X92" i="29"/>
  <c r="AE92" i="29"/>
  <c r="W92" i="29"/>
  <c r="AB96" i="29"/>
  <c r="AA96" i="29"/>
  <c r="Z96" i="29"/>
  <c r="AG96" i="29"/>
  <c r="Y96" i="29"/>
  <c r="AF96" i="29"/>
  <c r="X96" i="29"/>
  <c r="AE96" i="29"/>
  <c r="W96" i="29"/>
  <c r="W13" i="29"/>
  <c r="W17" i="29"/>
  <c r="W21" i="29"/>
  <c r="W25" i="29"/>
  <c r="W29" i="29"/>
  <c r="W33" i="29"/>
  <c r="W37" i="29"/>
  <c r="W40" i="29"/>
  <c r="W44" i="29"/>
  <c r="W48" i="29"/>
  <c r="AD61" i="29"/>
  <c r="X64" i="29"/>
  <c r="W68" i="29"/>
  <c r="AB73" i="29"/>
  <c r="W80" i="29"/>
  <c r="X84" i="29"/>
  <c r="V92" i="29"/>
  <c r="AB102" i="29"/>
  <c r="AA102" i="29"/>
  <c r="Z102" i="29"/>
  <c r="AG102" i="29"/>
  <c r="Y102" i="29"/>
  <c r="AF102" i="29"/>
  <c r="X102" i="29"/>
  <c r="AE102" i="29"/>
  <c r="W102" i="29"/>
  <c r="AC93" i="29"/>
  <c r="AC97" i="29"/>
  <c r="AC100" i="29"/>
  <c r="AB107" i="29"/>
  <c r="V93" i="29"/>
  <c r="AD93" i="29"/>
  <c r="V97" i="29"/>
  <c r="AD97" i="29"/>
  <c r="AC99" i="29"/>
  <c r="V100" i="29"/>
  <c r="AD100" i="29"/>
  <c r="AC107" i="29"/>
  <c r="AA55" i="29"/>
  <c r="AC58" i="29"/>
  <c r="AA59" i="29"/>
  <c r="AC62" i="29"/>
  <c r="AA63" i="29"/>
  <c r="AC66" i="29"/>
  <c r="AA67" i="29"/>
  <c r="AC70" i="29"/>
  <c r="AA71" i="29"/>
  <c r="AC74" i="29"/>
  <c r="AA75" i="29"/>
  <c r="AC78" i="29"/>
  <c r="AA79" i="29"/>
  <c r="AC82" i="29"/>
  <c r="AA83" i="29"/>
  <c r="AC86" i="29"/>
  <c r="AA87" i="29"/>
  <c r="AC90" i="29"/>
  <c r="AA91" i="29"/>
  <c r="W93" i="29"/>
  <c r="AE93" i="29"/>
  <c r="AC94" i="29"/>
  <c r="AA95" i="29"/>
  <c r="W97" i="29"/>
  <c r="AE97" i="29"/>
  <c r="AC98" i="29"/>
  <c r="V99" i="29"/>
  <c r="AD99" i="29"/>
  <c r="W100" i="29"/>
  <c r="AE100" i="29"/>
  <c r="AB105" i="29"/>
  <c r="AC106" i="29"/>
  <c r="V107" i="29"/>
  <c r="AD107" i="29"/>
  <c r="X93" i="29"/>
  <c r="AF93" i="29"/>
  <c r="X97" i="29"/>
  <c r="AF97" i="29"/>
  <c r="V98" i="29"/>
  <c r="AD98" i="29"/>
  <c r="W99" i="29"/>
  <c r="AE99" i="29"/>
  <c r="X100" i="29"/>
  <c r="AF100" i="29"/>
  <c r="AC105" i="29"/>
  <c r="W107" i="29"/>
  <c r="AE107" i="29"/>
  <c r="W58" i="29"/>
  <c r="W62" i="29"/>
  <c r="W66" i="29"/>
  <c r="W70" i="29"/>
  <c r="W74" i="29"/>
  <c r="W78" i="29"/>
  <c r="W82" i="29"/>
  <c r="W86" i="29"/>
  <c r="W90" i="29"/>
  <c r="Y93" i="29"/>
  <c r="AG93" i="29"/>
  <c r="W94" i="29"/>
  <c r="Y97" i="29"/>
  <c r="AG97" i="29"/>
  <c r="W98" i="29"/>
  <c r="AE98" i="29"/>
  <c r="X99" i="29"/>
  <c r="AF99" i="29"/>
  <c r="Y100" i="29"/>
  <c r="AG100" i="29"/>
  <c r="AB103" i="29"/>
  <c r="V105" i="29"/>
  <c r="AD105" i="29"/>
  <c r="W106" i="29"/>
  <c r="X107" i="29"/>
  <c r="AF107" i="29"/>
  <c r="X98" i="29"/>
  <c r="Y99" i="29"/>
  <c r="W105" i="29"/>
  <c r="Y107" i="29"/>
  <c r="H79" i="29" l="1"/>
  <c r="H64" i="29"/>
  <c r="H89" i="29"/>
  <c r="H78" i="29"/>
  <c r="H87" i="29"/>
  <c r="H94" i="29"/>
  <c r="H95" i="29"/>
  <c r="H65" i="29"/>
  <c r="H80" i="29"/>
  <c r="H54" i="29"/>
  <c r="H55" i="29"/>
  <c r="H52" i="29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27" i="22"/>
  <c r="H91" i="22"/>
  <c r="U91" i="22"/>
  <c r="W91" i="22" s="1"/>
  <c r="AA91" i="22" l="1"/>
  <c r="Z91" i="22"/>
  <c r="AD91" i="22"/>
  <c r="V91" i="22"/>
  <c r="AC91" i="22"/>
  <c r="AB91" i="22"/>
  <c r="AG91" i="22"/>
  <c r="Y91" i="22"/>
  <c r="AF91" i="22"/>
  <c r="X91" i="22"/>
  <c r="AE91" i="22"/>
  <c r="U100" i="22" l="1"/>
  <c r="V100" i="22" s="1"/>
  <c r="U101" i="22"/>
  <c r="AA101" i="22" s="1"/>
  <c r="U40" i="22"/>
  <c r="AC40" i="22" s="1"/>
  <c r="U65" i="22"/>
  <c r="V65" i="22" s="1"/>
  <c r="U66" i="22"/>
  <c r="AD66" i="22" s="1"/>
  <c r="U67" i="22"/>
  <c r="U68" i="22"/>
  <c r="AE68" i="22" s="1"/>
  <c r="U69" i="22"/>
  <c r="AE69" i="22" s="1"/>
  <c r="U70" i="22"/>
  <c r="AB70" i="22" s="1"/>
  <c r="U71" i="22"/>
  <c r="X71" i="22" s="1"/>
  <c r="U72" i="22"/>
  <c r="X72" i="22" s="1"/>
  <c r="U73" i="22"/>
  <c r="AD73" i="22" s="1"/>
  <c r="U74" i="22"/>
  <c r="AG74" i="22" s="1"/>
  <c r="U75" i="22"/>
  <c r="AA75" i="22" s="1"/>
  <c r="U76" i="22"/>
  <c r="AF76" i="22" s="1"/>
  <c r="U77" i="22"/>
  <c r="Y77" i="22" s="1"/>
  <c r="U78" i="22"/>
  <c r="AB78" i="22" s="1"/>
  <c r="U79" i="22"/>
  <c r="Z79" i="22" s="1"/>
  <c r="U80" i="22"/>
  <c r="AE80" i="22" s="1"/>
  <c r="U81" i="22"/>
  <c r="AG81" i="22" s="1"/>
  <c r="U82" i="22"/>
  <c r="Z82" i="22" s="1"/>
  <c r="U83" i="22"/>
  <c r="Y83" i="22" s="1"/>
  <c r="U84" i="22"/>
  <c r="X84" i="22" s="1"/>
  <c r="U85" i="22"/>
  <c r="AB85" i="22" s="1"/>
  <c r="U86" i="22"/>
  <c r="X86" i="22" s="1"/>
  <c r="U87" i="22"/>
  <c r="AB87" i="22" s="1"/>
  <c r="U88" i="22"/>
  <c r="AA88" i="22" s="1"/>
  <c r="U89" i="22"/>
  <c r="V89" i="22" s="1"/>
  <c r="U90" i="22"/>
  <c r="AG90" i="22" s="1"/>
  <c r="U92" i="22"/>
  <c r="Z92" i="22" s="1"/>
  <c r="U93" i="22"/>
  <c r="U94" i="22"/>
  <c r="AG94" i="22" s="1"/>
  <c r="U95" i="22"/>
  <c r="W95" i="22" s="1"/>
  <c r="U96" i="22"/>
  <c r="AA96" i="22" s="1"/>
  <c r="U97" i="22"/>
  <c r="AE97" i="22" s="1"/>
  <c r="U98" i="22"/>
  <c r="U99" i="22"/>
  <c r="AF99" i="22" s="1"/>
  <c r="U102" i="22"/>
  <c r="AC102" i="22" s="1"/>
  <c r="U103" i="22"/>
  <c r="Z103" i="22" s="1"/>
  <c r="U104" i="22"/>
  <c r="W104" i="22" s="1"/>
  <c r="U105" i="22"/>
  <c r="AA105" i="22" s="1"/>
  <c r="U106" i="22"/>
  <c r="AF106" i="22" s="1"/>
  <c r="U107" i="22"/>
  <c r="AE107" i="22" s="1"/>
  <c r="U61" i="22"/>
  <c r="U62" i="22"/>
  <c r="V62" i="22" s="1"/>
  <c r="U63" i="22"/>
  <c r="AB63" i="22" s="1"/>
  <c r="U43" i="22"/>
  <c r="U44" i="22"/>
  <c r="W44" i="22" s="1"/>
  <c r="U45" i="22"/>
  <c r="AC45" i="22" s="1"/>
  <c r="U46" i="22"/>
  <c r="AE46" i="22" s="1"/>
  <c r="U47" i="22"/>
  <c r="X47" i="22" s="1"/>
  <c r="U48" i="22"/>
  <c r="V48" i="22" s="1"/>
  <c r="U49" i="22"/>
  <c r="AB49" i="22" s="1"/>
  <c r="U50" i="22"/>
  <c r="AE50" i="22" s="1"/>
  <c r="U51" i="22"/>
  <c r="Z51" i="22" s="1"/>
  <c r="U52" i="22"/>
  <c r="AB52" i="22" s="1"/>
  <c r="U53" i="22"/>
  <c r="X53" i="22" s="1"/>
  <c r="U54" i="22"/>
  <c r="AD54" i="22" s="1"/>
  <c r="U55" i="22"/>
  <c r="AC55" i="22" s="1"/>
  <c r="U56" i="22"/>
  <c r="AF56" i="22" s="1"/>
  <c r="U57" i="22"/>
  <c r="Y57" i="22" s="1"/>
  <c r="U58" i="22"/>
  <c r="W58" i="22" s="1"/>
  <c r="U59" i="22"/>
  <c r="X59" i="22" s="1"/>
  <c r="U60" i="22"/>
  <c r="AF60" i="22" s="1"/>
  <c r="H40" i="22"/>
  <c r="H60" i="22"/>
  <c r="AF61" i="22"/>
  <c r="AD84" i="22"/>
  <c r="V84" i="22"/>
  <c r="O13" i="8"/>
  <c r="O11" i="8"/>
  <c r="U28" i="22"/>
  <c r="AD28" i="22" s="1"/>
  <c r="U41" i="22"/>
  <c r="AB41" i="22" s="1"/>
  <c r="U26" i="22"/>
  <c r="U13" i="22"/>
  <c r="AC13" i="22" s="1"/>
  <c r="H12" i="22"/>
  <c r="U34" i="22"/>
  <c r="Y34" i="22" s="1"/>
  <c r="H34" i="22"/>
  <c r="U19" i="22"/>
  <c r="AG19" i="22" s="1"/>
  <c r="H26" i="22"/>
  <c r="H41" i="22"/>
  <c r="AC28" i="22"/>
  <c r="AC94" i="22"/>
  <c r="W77" i="22"/>
  <c r="X96" i="22"/>
  <c r="AG96" i="22"/>
  <c r="Z96" i="22"/>
  <c r="V96" i="22"/>
  <c r="AD96" i="22"/>
  <c r="H96" i="22"/>
  <c r="H67" i="22"/>
  <c r="O21" i="8"/>
  <c r="H71" i="22"/>
  <c r="H94" i="22"/>
  <c r="O23" i="8"/>
  <c r="O48" i="8"/>
  <c r="O45" i="8"/>
  <c r="H65" i="22"/>
  <c r="H19" i="22"/>
  <c r="O19" i="8"/>
  <c r="W8" i="22"/>
  <c r="W11" i="22" s="1"/>
  <c r="X8" i="22"/>
  <c r="X11" i="22" s="1"/>
  <c r="Z8" i="22"/>
  <c r="Z11" i="22" s="1"/>
  <c r="AA8" i="22"/>
  <c r="AA11" i="22" s="1"/>
  <c r="AB8" i="22"/>
  <c r="AB11" i="22"/>
  <c r="AC8" i="22"/>
  <c r="AC11" i="22" s="1"/>
  <c r="AD8" i="22"/>
  <c r="AD11" i="22" s="1"/>
  <c r="AE8" i="22"/>
  <c r="AE11" i="22" s="1"/>
  <c r="AF8" i="22"/>
  <c r="AF11" i="22"/>
  <c r="AG8" i="22"/>
  <c r="AG11" i="22" s="1"/>
  <c r="V8" i="22"/>
  <c r="V11" i="22" s="1"/>
  <c r="H52" i="22"/>
  <c r="O13" i="12"/>
  <c r="H76" i="22"/>
  <c r="H20" i="22"/>
  <c r="A10" i="22"/>
  <c r="A9" i="22"/>
  <c r="A7" i="22"/>
  <c r="A6" i="22"/>
  <c r="A4" i="22"/>
  <c r="U64" i="22"/>
  <c r="Y64" i="22" s="1"/>
  <c r="U42" i="22"/>
  <c r="V42" i="22" s="1"/>
  <c r="U39" i="22"/>
  <c r="AE39" i="22" s="1"/>
  <c r="U38" i="22"/>
  <c r="U37" i="22"/>
  <c r="Z37" i="22" s="1"/>
  <c r="U36" i="22"/>
  <c r="Y36" i="22" s="1"/>
  <c r="U35" i="22"/>
  <c r="AF35" i="22" s="1"/>
  <c r="U33" i="22"/>
  <c r="AA33" i="22" s="1"/>
  <c r="U32" i="22"/>
  <c r="AF32" i="22" s="1"/>
  <c r="U31" i="22"/>
  <c r="AC31" i="22" s="1"/>
  <c r="U30" i="22"/>
  <c r="AG30" i="22" s="1"/>
  <c r="U29" i="22"/>
  <c r="AG29" i="22" s="1"/>
  <c r="U27" i="22"/>
  <c r="V27" i="22" s="1"/>
  <c r="U25" i="22"/>
  <c r="Y25" i="22" s="1"/>
  <c r="U24" i="22"/>
  <c r="X24" i="22" s="1"/>
  <c r="U23" i="22"/>
  <c r="Y23" i="22" s="1"/>
  <c r="U22" i="22"/>
  <c r="U21" i="22"/>
  <c r="V21" i="22" s="1"/>
  <c r="U20" i="22"/>
  <c r="AF20" i="22" s="1"/>
  <c r="U18" i="22"/>
  <c r="AA18" i="22" s="1"/>
  <c r="U17" i="22"/>
  <c r="V17" i="22" s="1"/>
  <c r="U16" i="22"/>
  <c r="Z16" i="22" s="1"/>
  <c r="U15" i="22"/>
  <c r="X15" i="22" s="1"/>
  <c r="U14" i="22"/>
  <c r="AD14" i="22" s="1"/>
  <c r="U12" i="22"/>
  <c r="I6" i="22"/>
  <c r="I7" i="22" s="1"/>
  <c r="I8" i="22" s="1"/>
  <c r="I9" i="22" s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M5" i="22" s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R9" i="22" s="1"/>
  <c r="S5" i="22" s="1"/>
  <c r="S6" i="22" s="1"/>
  <c r="S7" i="22" s="1"/>
  <c r="S8" i="22" s="1"/>
  <c r="T5" i="22" s="1"/>
  <c r="T6" i="22" s="1"/>
  <c r="T7" i="22" s="1"/>
  <c r="T8" i="22" s="1"/>
  <c r="T9" i="22" s="1"/>
  <c r="AF42" i="22"/>
  <c r="V68" i="22"/>
  <c r="AD68" i="22"/>
  <c r="AA55" i="22"/>
  <c r="V72" i="22"/>
  <c r="AC76" i="22"/>
  <c r="AE76" i="22"/>
  <c r="Y45" i="22"/>
  <c r="AE45" i="22"/>
  <c r="Z78" i="22"/>
  <c r="AE93" i="22"/>
  <c r="AG93" i="22"/>
  <c r="X106" i="22"/>
  <c r="AD89" i="22"/>
  <c r="X35" i="22"/>
  <c r="W46" i="22"/>
  <c r="AC16" i="22"/>
  <c r="Y8" i="22"/>
  <c r="Y11" i="22" s="1"/>
  <c r="H33" i="22"/>
  <c r="H35" i="22"/>
  <c r="H78" i="22"/>
  <c r="O26" i="8"/>
  <c r="H25" i="22"/>
  <c r="H18" i="22"/>
  <c r="H51" i="22"/>
  <c r="H55" i="22"/>
  <c r="H31" i="22"/>
  <c r="H22" i="22"/>
  <c r="H36" i="22"/>
  <c r="H57" i="22"/>
  <c r="H13" i="22"/>
  <c r="H17" i="22"/>
  <c r="H90" i="22"/>
  <c r="H86" i="22"/>
  <c r="H37" i="22"/>
  <c r="H14" i="22"/>
  <c r="H87" i="22"/>
  <c r="H88" i="22"/>
  <c r="H39" i="22"/>
  <c r="H64" i="22"/>
  <c r="H16" i="22"/>
  <c r="H32" i="22"/>
  <c r="H30" i="22"/>
  <c r="H21" i="22"/>
  <c r="H29" i="22"/>
  <c r="H38" i="22"/>
  <c r="H23" i="22"/>
  <c r="H15" i="22"/>
  <c r="O16" i="12"/>
  <c r="O36" i="8"/>
  <c r="O55" i="8"/>
  <c r="O51" i="8"/>
  <c r="O33" i="8"/>
  <c r="O54" i="8"/>
  <c r="O57" i="8"/>
  <c r="H72" i="22"/>
  <c r="H95" i="22"/>
  <c r="H74" i="22"/>
  <c r="H66" i="22"/>
  <c r="H92" i="22"/>
  <c r="O32" i="8"/>
  <c r="O30" i="8"/>
  <c r="O22" i="8"/>
  <c r="O20" i="8"/>
  <c r="O46" i="8"/>
  <c r="O52" i="8"/>
  <c r="O18" i="8"/>
  <c r="F4" i="22"/>
  <c r="AC106" i="22" l="1"/>
  <c r="AC89" i="22"/>
  <c r="AC51" i="22"/>
  <c r="AE106" i="22"/>
  <c r="AG85" i="22"/>
  <c r="AB89" i="22"/>
  <c r="W106" i="22"/>
  <c r="AB15" i="22"/>
  <c r="V106" i="22"/>
  <c r="V25" i="22"/>
  <c r="V16" i="22"/>
  <c r="AB106" i="22"/>
  <c r="AD106" i="22"/>
  <c r="AD25" i="22"/>
  <c r="AA106" i="22"/>
  <c r="AG16" i="22"/>
  <c r="Z106" i="22"/>
  <c r="Y96" i="22"/>
  <c r="Y106" i="22"/>
  <c r="AB55" i="22"/>
  <c r="AG106" i="22"/>
  <c r="AD35" i="22"/>
  <c r="AF19" i="22"/>
  <c r="V86" i="22"/>
  <c r="AB86" i="22"/>
  <c r="W36" i="22"/>
  <c r="AC46" i="22"/>
  <c r="W88" i="22"/>
  <c r="AG24" i="22"/>
  <c r="W85" i="22"/>
  <c r="AA15" i="22"/>
  <c r="Y13" i="22"/>
  <c r="Z24" i="22"/>
  <c r="X32" i="22"/>
  <c r="AF18" i="22"/>
  <c r="AF87" i="22"/>
  <c r="AE32" i="22"/>
  <c r="W96" i="22"/>
  <c r="G53" i="29"/>
  <c r="G53" i="22"/>
  <c r="K11" i="12"/>
  <c r="G46" i="29"/>
  <c r="G46" i="22"/>
  <c r="G42" i="22"/>
  <c r="G42" i="29"/>
  <c r="G50" i="22"/>
  <c r="G50" i="29"/>
  <c r="G49" i="29"/>
  <c r="G49" i="22"/>
  <c r="G45" i="22"/>
  <c r="G45" i="29"/>
  <c r="G44" i="29"/>
  <c r="G44" i="22"/>
  <c r="G48" i="29"/>
  <c r="G48" i="22"/>
  <c r="G47" i="29"/>
  <c r="G47" i="22"/>
  <c r="G43" i="22"/>
  <c r="G43" i="29"/>
  <c r="AC35" i="22"/>
  <c r="AF24" i="22"/>
  <c r="Z14" i="22"/>
  <c r="Y16" i="22"/>
  <c r="Z35" i="22"/>
  <c r="AG78" i="22"/>
  <c r="AB45" i="22"/>
  <c r="Z25" i="22"/>
  <c r="W24" i="22"/>
  <c r="X33" i="22"/>
  <c r="Z52" i="22"/>
  <c r="Y15" i="22"/>
  <c r="X14" i="22"/>
  <c r="X16" i="22"/>
  <c r="V75" i="22"/>
  <c r="AE64" i="22"/>
  <c r="AA45" i="22"/>
  <c r="AG25" i="22"/>
  <c r="AB24" i="22"/>
  <c r="Z48" i="22"/>
  <c r="AG52" i="22"/>
  <c r="AE15" i="22"/>
  <c r="V14" i="22"/>
  <c r="AF64" i="22"/>
  <c r="AE16" i="22"/>
  <c r="V50" i="22"/>
  <c r="AG36" i="22"/>
  <c r="AC23" i="22"/>
  <c r="W52" i="22"/>
  <c r="W15" i="22"/>
  <c r="AB14" i="22"/>
  <c r="AA95" i="22"/>
  <c r="Y35" i="22"/>
  <c r="AG89" i="22"/>
  <c r="V64" i="22"/>
  <c r="AF36" i="22"/>
  <c r="AD23" i="22"/>
  <c r="Z70" i="22"/>
  <c r="AE57" i="22"/>
  <c r="V66" i="22"/>
  <c r="V15" i="22"/>
  <c r="AA14" i="22"/>
  <c r="AD95" i="22"/>
  <c r="W35" i="22"/>
  <c r="AA89" i="22"/>
  <c r="AE36" i="22"/>
  <c r="V23" i="22"/>
  <c r="AG70" i="22"/>
  <c r="AF57" i="22"/>
  <c r="AG69" i="22"/>
  <c r="AB75" i="22"/>
  <c r="AB44" i="22"/>
  <c r="AG48" i="22"/>
  <c r="AD52" i="22"/>
  <c r="V73" i="22"/>
  <c r="W94" i="22"/>
  <c r="AG17" i="22"/>
  <c r="AB92" i="22"/>
  <c r="X56" i="22"/>
  <c r="Z89" i="22"/>
  <c r="AA64" i="22"/>
  <c r="AA23" i="22"/>
  <c r="AD44" i="22"/>
  <c r="Y48" i="22"/>
  <c r="V52" i="22"/>
  <c r="Y94" i="22"/>
  <c r="AC75" i="22"/>
  <c r="AC56" i="22"/>
  <c r="Y89" i="22"/>
  <c r="Z15" i="22"/>
  <c r="AA92" i="22"/>
  <c r="AA35" i="22"/>
  <c r="AC50" i="22"/>
  <c r="AF89" i="22"/>
  <c r="W64" i="22"/>
  <c r="AE24" i="22"/>
  <c r="X23" i="22"/>
  <c r="AF33" i="22"/>
  <c r="AF48" i="22"/>
  <c r="AC96" i="22"/>
  <c r="AF96" i="22"/>
  <c r="AF94" i="22"/>
  <c r="AA66" i="22"/>
  <c r="AA50" i="22"/>
  <c r="Y74" i="22"/>
  <c r="AG42" i="22"/>
  <c r="AA52" i="22"/>
  <c r="AF15" i="22"/>
  <c r="Y14" i="22"/>
  <c r="W66" i="22"/>
  <c r="AG35" i="22"/>
  <c r="AD75" i="22"/>
  <c r="AB50" i="22"/>
  <c r="AD64" i="22"/>
  <c r="V24" i="22"/>
  <c r="V33" i="22"/>
  <c r="Y42" i="22"/>
  <c r="AC90" i="22"/>
  <c r="AE96" i="22"/>
  <c r="V69" i="22"/>
  <c r="W34" i="22"/>
  <c r="AC59" i="22"/>
  <c r="AC17" i="22"/>
  <c r="AD16" i="22"/>
  <c r="AF16" i="22"/>
  <c r="X36" i="22"/>
  <c r="AB25" i="22"/>
  <c r="AF74" i="22"/>
  <c r="Y49" i="22"/>
  <c r="X88" i="22"/>
  <c r="Y90" i="22"/>
  <c r="AE59" i="22"/>
  <c r="AF82" i="22"/>
  <c r="AB16" i="22"/>
  <c r="W16" i="22"/>
  <c r="AB66" i="22"/>
  <c r="AF37" i="22"/>
  <c r="AC36" i="22"/>
  <c r="AD36" i="22"/>
  <c r="AF25" i="22"/>
  <c r="AB96" i="22"/>
  <c r="AA28" i="22"/>
  <c r="AG59" i="22"/>
  <c r="AA16" i="22"/>
  <c r="Z107" i="22"/>
  <c r="Z66" i="22"/>
  <c r="AG27" i="22"/>
  <c r="W53" i="22"/>
  <c r="AA36" i="22"/>
  <c r="W25" i="22"/>
  <c r="X25" i="22"/>
  <c r="AE74" i="22"/>
  <c r="AC72" i="22"/>
  <c r="W19" i="22"/>
  <c r="AA34" i="22"/>
  <c r="Z28" i="22"/>
  <c r="AF59" i="22"/>
  <c r="Y101" i="22"/>
  <c r="AG66" i="22"/>
  <c r="AC27" i="22"/>
  <c r="AB36" i="22"/>
  <c r="AE25" i="22"/>
  <c r="Z74" i="22"/>
  <c r="AA72" i="22"/>
  <c r="AC19" i="22"/>
  <c r="AF34" i="22"/>
  <c r="AE82" i="22"/>
  <c r="AG47" i="22"/>
  <c r="AD72" i="22"/>
  <c r="Y97" i="22"/>
  <c r="Y19" i="22"/>
  <c r="AE34" i="22"/>
  <c r="AG40" i="22"/>
  <c r="AB17" i="22"/>
  <c r="AF107" i="22"/>
  <c r="AD47" i="22"/>
  <c r="AC88" i="22"/>
  <c r="Z97" i="22"/>
  <c r="AF17" i="22"/>
  <c r="AA17" i="22"/>
  <c r="AD15" i="22"/>
  <c r="AG14" i="22"/>
  <c r="X107" i="22"/>
  <c r="AD37" i="22"/>
  <c r="Y27" i="22"/>
  <c r="AA27" i="22"/>
  <c r="V35" i="22"/>
  <c r="X99" i="22"/>
  <c r="V47" i="22"/>
  <c r="AB64" i="22"/>
  <c r="Y24" i="22"/>
  <c r="AD24" i="22"/>
  <c r="AB23" i="22"/>
  <c r="AE49" i="22"/>
  <c r="AD33" i="22"/>
  <c r="AE88" i="22"/>
  <c r="W97" i="22"/>
  <c r="AF90" i="22"/>
  <c r="AD13" i="22"/>
  <c r="AB28" i="22"/>
  <c r="AA58" i="22"/>
  <c r="X37" i="22"/>
  <c r="AB27" i="22"/>
  <c r="X17" i="22"/>
  <c r="AD58" i="22"/>
  <c r="Y58" i="22"/>
  <c r="AE17" i="22"/>
  <c r="AG15" i="22"/>
  <c r="AC15" i="22"/>
  <c r="AF14" i="22"/>
  <c r="AC107" i="22"/>
  <c r="AG37" i="22"/>
  <c r="AC37" i="22"/>
  <c r="AF27" i="22"/>
  <c r="AE35" i="22"/>
  <c r="AB35" i="22"/>
  <c r="Z53" i="22"/>
  <c r="AB47" i="22"/>
  <c r="X64" i="22"/>
  <c r="AA24" i="22"/>
  <c r="AC24" i="22"/>
  <c r="AF23" i="22"/>
  <c r="W49" i="22"/>
  <c r="Z33" i="22"/>
  <c r="Z88" i="22"/>
  <c r="V97" i="22"/>
  <c r="AF51" i="22"/>
  <c r="AG28" i="22"/>
  <c r="V58" i="22"/>
  <c r="Y60" i="22"/>
  <c r="AA104" i="22"/>
  <c r="W27" i="22"/>
  <c r="W17" i="22"/>
  <c r="AB107" i="22"/>
  <c r="AE37" i="22"/>
  <c r="AB37" i="22"/>
  <c r="X27" i="22"/>
  <c r="AA47" i="22"/>
  <c r="AG88" i="22"/>
  <c r="AC97" i="22"/>
  <c r="X51" i="22"/>
  <c r="AE28" i="22"/>
  <c r="AE58" i="22"/>
  <c r="AE62" i="22"/>
  <c r="Y17" i="22"/>
  <c r="AE27" i="22"/>
  <c r="W107" i="22"/>
  <c r="V37" i="22"/>
  <c r="Z27" i="22"/>
  <c r="AC47" i="22"/>
  <c r="AD97" i="22"/>
  <c r="AD17" i="22"/>
  <c r="AA37" i="22"/>
  <c r="Y47" i="22"/>
  <c r="Y88" i="22"/>
  <c r="AG97" i="22"/>
  <c r="AB97" i="22"/>
  <c r="AD51" i="22"/>
  <c r="W28" i="22"/>
  <c r="AD88" i="22"/>
  <c r="Y51" i="22"/>
  <c r="Y37" i="22"/>
  <c r="AD27" i="22"/>
  <c r="Z17" i="22"/>
  <c r="Y18" i="22"/>
  <c r="AC14" i="22"/>
  <c r="AA107" i="22"/>
  <c r="W37" i="22"/>
  <c r="W47" i="22"/>
  <c r="AC64" i="22"/>
  <c r="W23" i="22"/>
  <c r="Y33" i="22"/>
  <c r="AF88" i="22"/>
  <c r="AA97" i="22"/>
  <c r="W90" i="22"/>
  <c r="V51" i="22"/>
  <c r="AG73" i="22"/>
  <c r="V28" i="22"/>
  <c r="X93" i="22"/>
  <c r="AF93" i="22"/>
  <c r="AB93" i="22"/>
  <c r="Z93" i="22"/>
  <c r="AD77" i="22"/>
  <c r="X77" i="22"/>
  <c r="AE77" i="22"/>
  <c r="AF77" i="22"/>
  <c r="AG77" i="22"/>
  <c r="AC69" i="22"/>
  <c r="Z67" i="22"/>
  <c r="Y67" i="22"/>
  <c r="AB67" i="22"/>
  <c r="AA67" i="22"/>
  <c r="AG67" i="22"/>
  <c r="AC67" i="22"/>
  <c r="AE67" i="22"/>
  <c r="V67" i="22"/>
  <c r="AB102" i="22"/>
  <c r="Z59" i="22"/>
  <c r="AA59" i="22"/>
  <c r="AB59" i="22"/>
  <c r="AD59" i="22"/>
  <c r="W59" i="22"/>
  <c r="V59" i="22"/>
  <c r="AE52" i="22"/>
  <c r="AC52" i="22"/>
  <c r="X52" i="22"/>
  <c r="Y52" i="22"/>
  <c r="AF52" i="22"/>
  <c r="AD48" i="22"/>
  <c r="AB48" i="22"/>
  <c r="W48" i="22"/>
  <c r="AA48" i="22"/>
  <c r="AE48" i="22"/>
  <c r="AC48" i="22"/>
  <c r="X48" i="22"/>
  <c r="Z61" i="22"/>
  <c r="AC61" i="22"/>
  <c r="Z98" i="22"/>
  <c r="Y98" i="22"/>
  <c r="AG98" i="22"/>
  <c r="AC98" i="22"/>
  <c r="AE98" i="22"/>
  <c r="W89" i="22"/>
  <c r="AE89" i="22"/>
  <c r="X89" i="22"/>
  <c r="AA82" i="22"/>
  <c r="AD82" i="22"/>
  <c r="X82" i="22"/>
  <c r="AC82" i="22"/>
  <c r="Y82" i="22"/>
  <c r="V82" i="22"/>
  <c r="AG82" i="22"/>
  <c r="AB74" i="22"/>
  <c r="V74" i="22"/>
  <c r="W74" i="22"/>
  <c r="AD74" i="22"/>
  <c r="AA74" i="22"/>
  <c r="X74" i="22"/>
  <c r="AC74" i="22"/>
  <c r="X66" i="22"/>
  <c r="AC66" i="22"/>
  <c r="AF66" i="22"/>
  <c r="AE66" i="22"/>
  <c r="Y66" i="22"/>
  <c r="AA102" i="22"/>
  <c r="V13" i="22"/>
  <c r="AC77" i="22"/>
  <c r="Z69" i="22"/>
  <c r="AG26" i="22"/>
  <c r="AF26" i="22"/>
  <c r="Y26" i="22"/>
  <c r="AC93" i="22"/>
  <c r="Z12" i="22"/>
  <c r="AD12" i="22"/>
  <c r="Y12" i="22"/>
  <c r="AG12" i="22"/>
  <c r="AF22" i="22"/>
  <c r="AD22" i="22"/>
  <c r="W22" i="22"/>
  <c r="X22" i="22"/>
  <c r="Y32" i="22"/>
  <c r="AC32" i="22"/>
  <c r="X67" i="22"/>
  <c r="AB77" i="22"/>
  <c r="X41" i="22"/>
  <c r="V41" i="22"/>
  <c r="AD41" i="22"/>
  <c r="AE41" i="22"/>
  <c r="AG41" i="22"/>
  <c r="AE60" i="22"/>
  <c r="AD62" i="22"/>
  <c r="AE84" i="22"/>
  <c r="AF43" i="22"/>
  <c r="X43" i="22"/>
  <c r="AD69" i="22"/>
  <c r="X69" i="22"/>
  <c r="AF69" i="22"/>
  <c r="W69" i="22"/>
  <c r="W93" i="22"/>
  <c r="W18" i="22"/>
  <c r="AB18" i="22"/>
  <c r="AE18" i="22"/>
  <c r="AC18" i="22"/>
  <c r="X18" i="22"/>
  <c r="AD18" i="22"/>
  <c r="V29" i="22"/>
  <c r="AA29" i="22"/>
  <c r="AB29" i="22"/>
  <c r="AC29" i="22"/>
  <c r="Y29" i="22"/>
  <c r="Z60" i="22"/>
  <c r="X60" i="22"/>
  <c r="AD60" i="22"/>
  <c r="AF54" i="22"/>
  <c r="W54" i="22"/>
  <c r="X54" i="22"/>
  <c r="AA54" i="22"/>
  <c r="AC54" i="22"/>
  <c r="AF50" i="22"/>
  <c r="Y50" i="22"/>
  <c r="AG50" i="22"/>
  <c r="AA63" i="22"/>
  <c r="X63" i="22"/>
  <c r="AD63" i="22"/>
  <c r="AF63" i="22"/>
  <c r="AE63" i="22"/>
  <c r="AF92" i="22"/>
  <c r="AE92" i="22"/>
  <c r="Y92" i="22"/>
  <c r="W92" i="22"/>
  <c r="AG92" i="22"/>
  <c r="AC92" i="22"/>
  <c r="Z76" i="22"/>
  <c r="AB76" i="22"/>
  <c r="V76" i="22"/>
  <c r="W76" i="22"/>
  <c r="AD76" i="22"/>
  <c r="AA76" i="22"/>
  <c r="X68" i="22"/>
  <c r="AA68" i="22"/>
  <c r="AF68" i="22"/>
  <c r="AC68" i="22"/>
  <c r="Y68" i="22"/>
  <c r="AG68" i="22"/>
  <c r="W103" i="22"/>
  <c r="X92" i="22"/>
  <c r="Z50" i="22"/>
  <c r="AD93" i="22"/>
  <c r="AG76" i="22"/>
  <c r="AE29" i="22"/>
  <c r="AC38" i="22"/>
  <c r="W38" i="22"/>
  <c r="W67" i="22"/>
  <c r="V77" i="22"/>
  <c r="AB69" i="22"/>
  <c r="AG13" i="22"/>
  <c r="W13" i="22"/>
  <c r="AE13" i="22"/>
  <c r="AA13" i="22"/>
  <c r="Z13" i="22"/>
  <c r="X13" i="22"/>
  <c r="AF13" i="22"/>
  <c r="AA53" i="22"/>
  <c r="Y53" i="22"/>
  <c r="AB53" i="22"/>
  <c r="AE53" i="22"/>
  <c r="AC53" i="22"/>
  <c r="AG53" i="22"/>
  <c r="AC49" i="22"/>
  <c r="AG49" i="22"/>
  <c r="V49" i="22"/>
  <c r="AD49" i="22"/>
  <c r="X49" i="22"/>
  <c r="W83" i="22"/>
  <c r="V83" i="22"/>
  <c r="AA83" i="22"/>
  <c r="AD83" i="22"/>
  <c r="X75" i="22"/>
  <c r="AF75" i="22"/>
  <c r="AG75" i="22"/>
  <c r="V18" i="22"/>
  <c r="AE75" i="22"/>
  <c r="Z75" i="22"/>
  <c r="X50" i="22"/>
  <c r="AF53" i="22"/>
  <c r="V93" i="22"/>
  <c r="Y76" i="22"/>
  <c r="AF49" i="22"/>
  <c r="W68" i="22"/>
  <c r="AF67" i="22"/>
  <c r="Z18" i="22"/>
  <c r="AD92" i="22"/>
  <c r="Y75" i="22"/>
  <c r="W50" i="22"/>
  <c r="AD53" i="22"/>
  <c r="AA93" i="22"/>
  <c r="X76" i="22"/>
  <c r="AA49" i="22"/>
  <c r="AB68" i="22"/>
  <c r="AB13" i="22"/>
  <c r="AD67" i="22"/>
  <c r="Z77" i="22"/>
  <c r="AA69" i="22"/>
  <c r="W12" i="22"/>
  <c r="AG18" i="22"/>
  <c r="V92" i="22"/>
  <c r="W75" i="22"/>
  <c r="AD43" i="22"/>
  <c r="AD50" i="22"/>
  <c r="V53" i="22"/>
  <c r="Y93" i="22"/>
  <c r="Z49" i="22"/>
  <c r="Z68" i="22"/>
  <c r="AE54" i="22"/>
  <c r="AA77" i="22"/>
  <c r="AC41" i="22"/>
  <c r="Y69" i="22"/>
  <c r="Y59" i="22"/>
  <c r="AB82" i="22"/>
  <c r="AG62" i="22"/>
  <c r="AC84" i="22"/>
  <c r="AE14" i="22"/>
  <c r="AD107" i="22"/>
  <c r="AE47" i="22"/>
  <c r="Z47" i="22"/>
  <c r="Z64" i="22"/>
  <c r="Z36" i="22"/>
  <c r="V36" i="22"/>
  <c r="AA25" i="22"/>
  <c r="Z23" i="22"/>
  <c r="AG33" i="22"/>
  <c r="AC33" i="22"/>
  <c r="V88" i="22"/>
  <c r="AF97" i="22"/>
  <c r="W51" i="22"/>
  <c r="AB51" i="22"/>
  <c r="Y28" i="22"/>
  <c r="X101" i="22"/>
  <c r="W14" i="22"/>
  <c r="AG107" i="22"/>
  <c r="V107" i="22"/>
  <c r="AF47" i="22"/>
  <c r="AG64" i="22"/>
  <c r="AG23" i="22"/>
  <c r="AE33" i="22"/>
  <c r="AB33" i="22"/>
  <c r="AB88" i="22"/>
  <c r="X97" i="22"/>
  <c r="AG51" i="22"/>
  <c r="AA51" i="22"/>
  <c r="AG65" i="22"/>
  <c r="AF28" i="22"/>
  <c r="AF58" i="22"/>
  <c r="Y107" i="22"/>
  <c r="AC25" i="22"/>
  <c r="AE23" i="22"/>
  <c r="W33" i="22"/>
  <c r="AE51" i="22"/>
  <c r="AC65" i="22"/>
  <c r="X28" i="22"/>
  <c r="X58" i="22"/>
  <c r="W81" i="22"/>
  <c r="H85" i="22"/>
  <c r="H84" i="22"/>
  <c r="O41" i="8"/>
  <c r="H83" i="22"/>
  <c r="O38" i="8"/>
  <c r="O17" i="8"/>
  <c r="H63" i="22"/>
  <c r="O27" i="8"/>
  <c r="H79" i="22"/>
  <c r="O12" i="8"/>
  <c r="H59" i="22"/>
  <c r="H81" i="22"/>
  <c r="O39" i="8"/>
  <c r="O49" i="8"/>
  <c r="H97" i="22"/>
  <c r="O25" i="8"/>
  <c r="H77" i="22"/>
  <c r="O50" i="8"/>
  <c r="O16" i="8"/>
  <c r="H82" i="22"/>
  <c r="O43" i="8"/>
  <c r="O28" i="8"/>
  <c r="H70" i="22"/>
  <c r="H75" i="22"/>
  <c r="O40" i="8"/>
  <c r="O42" i="8"/>
  <c r="O44" i="8"/>
  <c r="H93" i="22"/>
  <c r="H68" i="22"/>
  <c r="H73" i="22"/>
  <c r="H69" i="22"/>
  <c r="H98" i="22"/>
  <c r="H61" i="22"/>
  <c r="H58" i="22"/>
  <c r="H89" i="22"/>
  <c r="O24" i="8"/>
  <c r="O56" i="8"/>
  <c r="O31" i="8"/>
  <c r="O47" i="8"/>
  <c r="H62" i="22"/>
  <c r="H80" i="22"/>
  <c r="O15" i="8"/>
  <c r="H56" i="22"/>
  <c r="O15" i="12"/>
  <c r="O18" i="12"/>
  <c r="H54" i="22"/>
  <c r="O12" i="12"/>
  <c r="H28" i="22"/>
  <c r="H27" i="22"/>
  <c r="AB65" i="22"/>
  <c r="V56" i="22"/>
  <c r="AE87" i="22"/>
  <c r="AB72" i="22"/>
  <c r="AG44" i="22"/>
  <c r="W55" i="22"/>
  <c r="W31" i="22"/>
  <c r="Y73" i="22"/>
  <c r="AB73" i="22"/>
  <c r="AA65" i="22"/>
  <c r="Z65" i="22"/>
  <c r="AD19" i="22"/>
  <c r="X19" i="22"/>
  <c r="X26" i="22"/>
  <c r="AD94" i="22"/>
  <c r="X94" i="22"/>
  <c r="Y80" i="22"/>
  <c r="AA40" i="22"/>
  <c r="Y81" i="22"/>
  <c r="X105" i="22"/>
  <c r="V104" i="22"/>
  <c r="W101" i="22"/>
  <c r="Z105" i="22"/>
  <c r="AA56" i="22"/>
  <c r="X87" i="22"/>
  <c r="Y55" i="22"/>
  <c r="AC73" i="22"/>
  <c r="AE81" i="22"/>
  <c r="AG95" i="22"/>
  <c r="W56" i="22"/>
  <c r="AF12" i="22"/>
  <c r="AC12" i="22"/>
  <c r="Z95" i="22"/>
  <c r="AB95" i="22"/>
  <c r="Z86" i="22"/>
  <c r="AB56" i="22"/>
  <c r="AG43" i="22"/>
  <c r="AC43" i="22"/>
  <c r="AA22" i="22"/>
  <c r="V22" i="22"/>
  <c r="AA39" i="22"/>
  <c r="W87" i="22"/>
  <c r="AA32" i="22"/>
  <c r="W32" i="22"/>
  <c r="Z72" i="22"/>
  <c r="Y44" i="22"/>
  <c r="AF55" i="22"/>
  <c r="AG31" i="22"/>
  <c r="X42" i="22"/>
  <c r="AB54" i="22"/>
  <c r="V54" i="22"/>
  <c r="W73" i="22"/>
  <c r="Z73" i="22"/>
  <c r="Y65" i="22"/>
  <c r="Y79" i="22"/>
  <c r="V19" i="22"/>
  <c r="AC26" i="22"/>
  <c r="AE26" i="22"/>
  <c r="V94" i="22"/>
  <c r="AC34" i="22"/>
  <c r="AG80" i="22"/>
  <c r="AG60" i="22"/>
  <c r="V60" i="22"/>
  <c r="AB80" i="22"/>
  <c r="Y85" i="22"/>
  <c r="Z63" i="22"/>
  <c r="W105" i="22"/>
  <c r="AG103" i="22"/>
  <c r="AG101" i="22"/>
  <c r="V101" i="22"/>
  <c r="V95" i="22"/>
  <c r="AB38" i="22"/>
  <c r="AE65" i="22"/>
  <c r="Z104" i="22"/>
  <c r="AA86" i="22"/>
  <c r="V43" i="22"/>
  <c r="AE12" i="22"/>
  <c r="V12" i="22"/>
  <c r="AF95" i="22"/>
  <c r="AC86" i="22"/>
  <c r="AG86" i="22"/>
  <c r="Z56" i="22"/>
  <c r="AE43" i="22"/>
  <c r="AB43" i="22"/>
  <c r="AG22" i="22"/>
  <c r="AE22" i="22"/>
  <c r="AB39" i="22"/>
  <c r="Y87" i="22"/>
  <c r="AD87" i="22"/>
  <c r="AB32" i="22"/>
  <c r="AD32" i="22"/>
  <c r="AG72" i="22"/>
  <c r="AF44" i="22"/>
  <c r="X55" i="22"/>
  <c r="AB31" i="22"/>
  <c r="AC42" i="22"/>
  <c r="AE42" i="22"/>
  <c r="Z54" i="22"/>
  <c r="AB21" i="22"/>
  <c r="AA73" i="22"/>
  <c r="AF65" i="22"/>
  <c r="AF79" i="22"/>
  <c r="AB19" i="22"/>
  <c r="AA26" i="22"/>
  <c r="W26" i="22"/>
  <c r="AB94" i="22"/>
  <c r="AC81" i="22"/>
  <c r="Z80" i="22"/>
  <c r="AC60" i="22"/>
  <c r="X81" i="22"/>
  <c r="V80" i="22"/>
  <c r="AB81" i="22"/>
  <c r="Y63" i="22"/>
  <c r="AA61" i="22"/>
  <c r="AG105" i="22"/>
  <c r="V105" i="22"/>
  <c r="AF103" i="22"/>
  <c r="AF101" i="22"/>
  <c r="AC100" i="22"/>
  <c r="Y95" i="22"/>
  <c r="V44" i="22"/>
  <c r="X20" i="22"/>
  <c r="AE73" i="22"/>
  <c r="AC95" i="22"/>
  <c r="X12" i="22"/>
  <c r="AA12" i="22"/>
  <c r="X95" i="22"/>
  <c r="AE86" i="22"/>
  <c r="Y86" i="22"/>
  <c r="AG56" i="22"/>
  <c r="Y43" i="22"/>
  <c r="AA43" i="22"/>
  <c r="Y22" i="22"/>
  <c r="AC22" i="22"/>
  <c r="W39" i="22"/>
  <c r="AG87" i="22"/>
  <c r="V87" i="22"/>
  <c r="Z32" i="22"/>
  <c r="V32" i="22"/>
  <c r="Y72" i="22"/>
  <c r="X44" i="22"/>
  <c r="AD55" i="22"/>
  <c r="AA31" i="22"/>
  <c r="AA42" i="22"/>
  <c r="W42" i="22"/>
  <c r="AG54" i="22"/>
  <c r="Z21" i="22"/>
  <c r="AF73" i="22"/>
  <c r="X65" i="22"/>
  <c r="AA19" i="22"/>
  <c r="AB26" i="22"/>
  <c r="AD26" i="22"/>
  <c r="AA94" i="22"/>
  <c r="AA60" i="22"/>
  <c r="V81" i="22"/>
  <c r="AB60" i="22"/>
  <c r="AF81" i="22"/>
  <c r="AF85" i="22"/>
  <c r="W80" i="22"/>
  <c r="W60" i="22"/>
  <c r="AA81" i="22"/>
  <c r="W63" i="22"/>
  <c r="AF105" i="22"/>
  <c r="AD104" i="22"/>
  <c r="AE103" i="22"/>
  <c r="AE101" i="22"/>
  <c r="AB100" i="22"/>
  <c r="AD56" i="22"/>
  <c r="Z44" i="22"/>
  <c r="Z55" i="22"/>
  <c r="AB12" i="22"/>
  <c r="AE95" i="22"/>
  <c r="W86" i="22"/>
  <c r="AF86" i="22"/>
  <c r="Y56" i="22"/>
  <c r="W43" i="22"/>
  <c r="Z43" i="22"/>
  <c r="Z22" i="22"/>
  <c r="AB22" i="22"/>
  <c r="AD39" i="22"/>
  <c r="AA87" i="22"/>
  <c r="AC87" i="22"/>
  <c r="AG32" i="22"/>
  <c r="W72" i="22"/>
  <c r="AF72" i="22"/>
  <c r="AC44" i="22"/>
  <c r="AE44" i="22"/>
  <c r="AG55" i="22"/>
  <c r="V55" i="22"/>
  <c r="AB42" i="22"/>
  <c r="AD42" i="22"/>
  <c r="Y54" i="22"/>
  <c r="Y30" i="22"/>
  <c r="X73" i="22"/>
  <c r="AD65" i="22"/>
  <c r="Z19" i="22"/>
  <c r="Z26" i="22"/>
  <c r="V26" i="22"/>
  <c r="Z94" i="22"/>
  <c r="X34" i="22"/>
  <c r="AD81" i="22"/>
  <c r="X85" i="22"/>
  <c r="AC80" i="22"/>
  <c r="W82" i="22"/>
  <c r="V63" i="22"/>
  <c r="AE105" i="22"/>
  <c r="AC104" i="22"/>
  <c r="Y103" i="22"/>
  <c r="AD101" i="22"/>
  <c r="AA100" i="22"/>
  <c r="Y105" i="22"/>
  <c r="AD86" i="22"/>
  <c r="AE56" i="22"/>
  <c r="Z87" i="22"/>
  <c r="AE72" i="22"/>
  <c r="AA44" i="22"/>
  <c r="AE55" i="22"/>
  <c r="Z42" i="22"/>
  <c r="AD71" i="22"/>
  <c r="W65" i="22"/>
  <c r="AE19" i="22"/>
  <c r="AE94" i="22"/>
  <c r="Z81" i="22"/>
  <c r="AE85" i="22"/>
  <c r="AC63" i="22"/>
  <c r="AG63" i="22"/>
  <c r="AD105" i="22"/>
  <c r="AB104" i="22"/>
  <c r="X103" i="22"/>
  <c r="Z101" i="22"/>
  <c r="V40" i="22"/>
  <c r="AF30" i="22"/>
  <c r="AG71" i="22"/>
  <c r="Z46" i="22"/>
  <c r="V46" i="22"/>
  <c r="Z39" i="22"/>
  <c r="V39" i="22"/>
  <c r="W99" i="22"/>
  <c r="Y78" i="22"/>
  <c r="W45" i="22"/>
  <c r="Z45" i="22"/>
  <c r="AE31" i="22"/>
  <c r="Z31" i="22"/>
  <c r="Y70" i="22"/>
  <c r="AE38" i="22"/>
  <c r="Z38" i="22"/>
  <c r="W29" i="22"/>
  <c r="Z29" i="22"/>
  <c r="AA21" i="22"/>
  <c r="AD90" i="22"/>
  <c r="X90" i="22"/>
  <c r="AD20" i="22"/>
  <c r="X30" i="22"/>
  <c r="AA57" i="22"/>
  <c r="AD57" i="22"/>
  <c r="AE71" i="22"/>
  <c r="AC71" i="22"/>
  <c r="AE79" i="22"/>
  <c r="AD79" i="22"/>
  <c r="Y41" i="22"/>
  <c r="AA41" i="22"/>
  <c r="AB34" i="22"/>
  <c r="AD34" i="22"/>
  <c r="W98" i="22"/>
  <c r="AF98" i="22"/>
  <c r="AF80" i="22"/>
  <c r="AC58" i="22"/>
  <c r="Z84" i="22"/>
  <c r="AG83" i="22"/>
  <c r="AC83" i="22"/>
  <c r="AD85" i="22"/>
  <c r="X62" i="22"/>
  <c r="AG61" i="22"/>
  <c r="AA62" i="22"/>
  <c r="X61" i="22"/>
  <c r="AF40" i="22"/>
  <c r="W84" i="22"/>
  <c r="X40" i="22"/>
  <c r="AD103" i="22"/>
  <c r="V103" i="22"/>
  <c r="Z102" i="22"/>
  <c r="Z100" i="22"/>
  <c r="W20" i="22"/>
  <c r="AC57" i="22"/>
  <c r="V71" i="22"/>
  <c r="X79" i="22"/>
  <c r="AG46" i="22"/>
  <c r="AG39" i="22"/>
  <c r="Y99" i="22"/>
  <c r="AD99" i="22"/>
  <c r="AE78" i="22"/>
  <c r="AF78" i="22"/>
  <c r="AF45" i="22"/>
  <c r="AF31" i="22"/>
  <c r="AA70" i="22"/>
  <c r="AF70" i="22"/>
  <c r="AF38" i="22"/>
  <c r="AF29" i="22"/>
  <c r="AC21" i="22"/>
  <c r="AG21" i="22"/>
  <c r="V90" i="22"/>
  <c r="Y20" i="22"/>
  <c r="V20" i="22"/>
  <c r="AA30" i="22"/>
  <c r="AE30" i="22"/>
  <c r="W57" i="22"/>
  <c r="V57" i="22"/>
  <c r="AA71" i="22"/>
  <c r="AB71" i="22"/>
  <c r="AC79" i="22"/>
  <c r="V79" i="22"/>
  <c r="W41" i="22"/>
  <c r="Z41" i="22"/>
  <c r="Z34" i="22"/>
  <c r="V34" i="22"/>
  <c r="AD98" i="22"/>
  <c r="X98" i="22"/>
  <c r="AB58" i="22"/>
  <c r="Z83" i="22"/>
  <c r="AB83" i="22"/>
  <c r="V85" i="22"/>
  <c r="AF62" i="22"/>
  <c r="AB40" i="22"/>
  <c r="AD80" i="22"/>
  <c r="Z40" i="22"/>
  <c r="AE61" i="22"/>
  <c r="AE40" i="22"/>
  <c r="Y40" i="22"/>
  <c r="AC105" i="22"/>
  <c r="AG104" i="22"/>
  <c r="Y104" i="22"/>
  <c r="AC103" i="22"/>
  <c r="AG102" i="22"/>
  <c r="Y102" i="22"/>
  <c r="AC101" i="22"/>
  <c r="AG100" i="22"/>
  <c r="Y100" i="22"/>
  <c r="AB46" i="22"/>
  <c r="AE99" i="22"/>
  <c r="AG38" i="22"/>
  <c r="W79" i="22"/>
  <c r="Y46" i="22"/>
  <c r="Y39" i="22"/>
  <c r="AG99" i="22"/>
  <c r="V99" i="22"/>
  <c r="AC78" i="22"/>
  <c r="X78" i="22"/>
  <c r="X45" i="22"/>
  <c r="X31" i="22"/>
  <c r="W70" i="22"/>
  <c r="X70" i="22"/>
  <c r="X38" i="22"/>
  <c r="X29" i="22"/>
  <c r="AE21" i="22"/>
  <c r="Y21" i="22"/>
  <c r="AB90" i="22"/>
  <c r="AG20" i="22"/>
  <c r="AC20" i="22"/>
  <c r="AC30" i="22"/>
  <c r="W30" i="22"/>
  <c r="AB57" i="22"/>
  <c r="Y71" i="22"/>
  <c r="Z71" i="22"/>
  <c r="AB79" i="22"/>
  <c r="AF41" i="22"/>
  <c r="AG34" i="22"/>
  <c r="V98" i="22"/>
  <c r="AF84" i="22"/>
  <c r="Y84" i="22"/>
  <c r="Z58" i="22"/>
  <c r="AB84" i="22"/>
  <c r="AF83" i="22"/>
  <c r="AA85" i="22"/>
  <c r="AC85" i="22"/>
  <c r="AB62" i="22"/>
  <c r="AB61" i="22"/>
  <c r="V61" i="22"/>
  <c r="W40" i="22"/>
  <c r="Z62" i="22"/>
  <c r="AD40" i="22"/>
  <c r="AB105" i="22"/>
  <c r="AF104" i="22"/>
  <c r="X104" i="22"/>
  <c r="AB103" i="22"/>
  <c r="AF102" i="22"/>
  <c r="X102" i="22"/>
  <c r="AB101" i="22"/>
  <c r="AF100" i="22"/>
  <c r="X100" i="22"/>
  <c r="AA38" i="22"/>
  <c r="X57" i="22"/>
  <c r="AF46" i="22"/>
  <c r="AF39" i="22"/>
  <c r="AA99" i="22"/>
  <c r="AC99" i="22"/>
  <c r="AA78" i="22"/>
  <c r="AD78" i="22"/>
  <c r="AD45" i="22"/>
  <c r="AD31" i="22"/>
  <c r="AE70" i="22"/>
  <c r="AD70" i="22"/>
  <c r="AD38" i="22"/>
  <c r="AD29" i="22"/>
  <c r="W21" i="22"/>
  <c r="AF21" i="22"/>
  <c r="AA90" i="22"/>
  <c r="AA20" i="22"/>
  <c r="AE20" i="22"/>
  <c r="AB30" i="22"/>
  <c r="AD30" i="22"/>
  <c r="Z57" i="22"/>
  <c r="W71" i="22"/>
  <c r="AG79" i="22"/>
  <c r="AB98" i="22"/>
  <c r="AG58" i="22"/>
  <c r="AG84" i="22"/>
  <c r="AA84" i="22"/>
  <c r="X83" i="22"/>
  <c r="Z85" i="22"/>
  <c r="AC62" i="22"/>
  <c r="AA80" i="22"/>
  <c r="X80" i="22"/>
  <c r="AD61" i="22"/>
  <c r="Y62" i="22"/>
  <c r="AE104" i="22"/>
  <c r="AA103" i="22"/>
  <c r="AE102" i="22"/>
  <c r="W102" i="22"/>
  <c r="AE100" i="22"/>
  <c r="W100" i="22"/>
  <c r="X46" i="22"/>
  <c r="X39" i="22"/>
  <c r="Z99" i="22"/>
  <c r="AB99" i="22"/>
  <c r="W78" i="22"/>
  <c r="V78" i="22"/>
  <c r="V45" i="22"/>
  <c r="V31" i="22"/>
  <c r="AC70" i="22"/>
  <c r="V70" i="22"/>
  <c r="V38" i="22"/>
  <c r="AD21" i="22"/>
  <c r="X21" i="22"/>
  <c r="Z90" i="22"/>
  <c r="Z20" i="22"/>
  <c r="AB20" i="22"/>
  <c r="Z30" i="22"/>
  <c r="V30" i="22"/>
  <c r="AG57" i="22"/>
  <c r="AF71" i="22"/>
  <c r="AA79" i="22"/>
  <c r="AA98" i="22"/>
  <c r="AE83" i="22"/>
  <c r="Y61" i="22"/>
  <c r="W62" i="22"/>
  <c r="AD102" i="22"/>
  <c r="V102" i="22"/>
  <c r="AD100" i="22"/>
  <c r="AD46" i="22"/>
  <c r="AA46" i="22"/>
  <c r="AC39" i="22"/>
  <c r="AG45" i="22"/>
  <c r="Y31" i="22"/>
  <c r="Y38" i="22"/>
  <c r="AE90" i="22"/>
  <c r="W61" i="22"/>
  <c r="O58" i="8" l="1"/>
  <c r="D6" i="8" s="1"/>
  <c r="H53" i="29"/>
  <c r="O11" i="12"/>
  <c r="O20" i="12" s="1"/>
  <c r="D6" i="12" s="1"/>
  <c r="H53" i="22"/>
  <c r="P28" i="6" l="1"/>
  <c r="D6" i="6" s="1"/>
  <c r="H4" i="22"/>
  <c r="H24" i="22" l="1"/>
  <c r="P10" i="1"/>
  <c r="P52" i="1" s="1"/>
  <c r="D5" i="1" s="1"/>
  <c r="H24" i="29"/>
  <c r="M34" i="8" l="1"/>
  <c r="N23" i="1" l="1"/>
  <c r="R23" i="1"/>
  <c r="N11" i="1"/>
  <c r="R11" i="1"/>
  <c r="N27" i="1"/>
  <c r="R27" i="1"/>
  <c r="N46" i="1"/>
  <c r="R46" i="1"/>
  <c r="N22" i="6"/>
  <c r="R22" i="6"/>
  <c r="N17" i="1"/>
  <c r="R17" i="1"/>
  <c r="N45" i="1"/>
  <c r="R45" i="1"/>
  <c r="N39" i="1"/>
  <c r="R39" i="1"/>
  <c r="N36" i="1"/>
  <c r="R36" i="1"/>
  <c r="N20" i="1"/>
  <c r="R20" i="1"/>
  <c r="N26" i="6"/>
  <c r="R26" i="6"/>
  <c r="N18" i="6"/>
  <c r="R18" i="6"/>
  <c r="N12" i="6"/>
  <c r="R12" i="6"/>
  <c r="N24" i="1"/>
  <c r="R24" i="1"/>
  <c r="N34" i="1"/>
  <c r="R34" i="1"/>
  <c r="N37" i="1"/>
  <c r="R37" i="1"/>
  <c r="N14" i="1"/>
  <c r="R14" i="1"/>
  <c r="N21" i="1"/>
  <c r="R21" i="1"/>
  <c r="N48" i="1"/>
  <c r="R48" i="1"/>
  <c r="N16" i="1"/>
  <c r="R16" i="1"/>
  <c r="N19" i="1"/>
  <c r="R19" i="1"/>
  <c r="N11" i="6"/>
  <c r="R11" i="6"/>
  <c r="N15" i="1"/>
  <c r="R15" i="1"/>
  <c r="N20" i="6"/>
  <c r="R20" i="6"/>
  <c r="N41" i="1"/>
  <c r="R41" i="1"/>
  <c r="N49" i="1"/>
  <c r="R49" i="1"/>
  <c r="N26" i="1"/>
  <c r="R26" i="1"/>
  <c r="R10" i="1"/>
  <c r="N10" i="1"/>
  <c r="N24" i="6"/>
  <c r="R24" i="6"/>
  <c r="N16" i="6"/>
  <c r="R16" i="6"/>
  <c r="N13" i="1"/>
  <c r="R13" i="1"/>
  <c r="N22" i="1"/>
  <c r="R22" i="1"/>
  <c r="D33" i="29" l="1"/>
  <c r="D33" i="22"/>
  <c r="D36" i="29"/>
  <c r="D36" i="22"/>
  <c r="H45" i="22"/>
  <c r="H45" i="29"/>
  <c r="D45" i="22"/>
  <c r="D45" i="29"/>
  <c r="H42" i="22"/>
  <c r="D42" i="29"/>
  <c r="H42" i="29"/>
  <c r="D42" i="22"/>
  <c r="D35" i="29"/>
  <c r="D35" i="22"/>
  <c r="D17" i="29"/>
  <c r="D17" i="22"/>
  <c r="D38" i="29"/>
  <c r="D38" i="22"/>
  <c r="H50" i="22"/>
  <c r="D50" i="22"/>
  <c r="D50" i="29"/>
  <c r="H50" i="29"/>
  <c r="D37" i="29"/>
  <c r="D37" i="22"/>
  <c r="D15" i="29"/>
  <c r="D15" i="22"/>
  <c r="H46" i="22"/>
  <c r="D46" i="22"/>
  <c r="H46" i="29"/>
  <c r="D46" i="29"/>
  <c r="D19" i="29"/>
  <c r="D19" i="22"/>
  <c r="D20" i="29"/>
  <c r="D20" i="22"/>
  <c r="D30" i="29"/>
  <c r="D30" i="22"/>
  <c r="H44" i="29"/>
  <c r="H44" i="22"/>
  <c r="D44" i="22"/>
  <c r="D44" i="29"/>
  <c r="D16" i="29"/>
  <c r="D16" i="22"/>
  <c r="D40" i="29"/>
  <c r="D40" i="22"/>
  <c r="D39" i="29"/>
  <c r="D39" i="22"/>
  <c r="D25" i="29"/>
  <c r="D25" i="22"/>
  <c r="D29" i="29"/>
  <c r="D29" i="22"/>
  <c r="D18" i="29"/>
  <c r="D18" i="22"/>
  <c r="D21" i="29"/>
  <c r="D21" i="22"/>
  <c r="D24" i="29"/>
  <c r="D24" i="22"/>
  <c r="D23" i="29"/>
  <c r="D23" i="22"/>
  <c r="H48" i="22"/>
  <c r="D48" i="22"/>
  <c r="H48" i="29"/>
  <c r="D48" i="29"/>
  <c r="D14" i="29"/>
  <c r="D14" i="22"/>
  <c r="H49" i="22"/>
  <c r="D49" i="29"/>
  <c r="D49" i="22"/>
  <c r="H49" i="29"/>
  <c r="H47" i="22"/>
  <c r="H47" i="29"/>
  <c r="D47" i="22"/>
  <c r="D47" i="29"/>
  <c r="D28" i="29"/>
  <c r="D28" i="22"/>
  <c r="D41" i="29"/>
  <c r="D41" i="22"/>
  <c r="D22" i="29"/>
  <c r="D22" i="22"/>
  <c r="M33" i="8" l="1"/>
  <c r="Q33" i="8"/>
  <c r="D75" i="29" l="1"/>
  <c r="D75" i="22"/>
  <c r="Q56" i="8" l="1"/>
  <c r="M56" i="8"/>
  <c r="Q11" i="12"/>
  <c r="M11" i="12"/>
  <c r="M11" i="8"/>
  <c r="Q11" i="8"/>
  <c r="Q13" i="8" l="1"/>
  <c r="M13" i="8"/>
  <c r="D53" i="22"/>
  <c r="D53" i="29"/>
  <c r="D88" i="22"/>
  <c r="D88" i="29"/>
  <c r="Q12" i="12"/>
  <c r="M12" i="12"/>
  <c r="D58" i="22"/>
  <c r="D58" i="29"/>
  <c r="D56" i="29" l="1"/>
  <c r="D56" i="22"/>
  <c r="D60" i="22"/>
  <c r="D60" i="29"/>
  <c r="M41" i="8" l="1"/>
  <c r="Q41" i="8"/>
  <c r="Q43" i="8"/>
  <c r="M43" i="8"/>
  <c r="Q42" i="8"/>
  <c r="M42" i="8"/>
  <c r="D84" i="29" l="1"/>
  <c r="D84" i="22"/>
  <c r="D85" i="22"/>
  <c r="D85" i="29"/>
  <c r="D83" i="22"/>
  <c r="D83" i="29"/>
  <c r="Q17" i="8" l="1"/>
  <c r="M17" i="8"/>
  <c r="M16" i="8"/>
  <c r="Q16" i="8"/>
  <c r="M15" i="8"/>
  <c r="Q15" i="8"/>
  <c r="Q38" i="8" l="1"/>
  <c r="M38" i="8"/>
  <c r="M40" i="8"/>
  <c r="Q40" i="8"/>
  <c r="M39" i="8"/>
  <c r="Q39" i="8"/>
  <c r="D61" i="29"/>
  <c r="D61" i="22"/>
  <c r="D62" i="29"/>
  <c r="D62" i="22"/>
  <c r="D63" i="22"/>
  <c r="D63" i="29"/>
  <c r="N33" i="1" l="1"/>
  <c r="R33" i="1"/>
  <c r="D81" i="29"/>
  <c r="D81" i="22"/>
  <c r="D82" i="22"/>
  <c r="D82" i="29"/>
  <c r="D80" i="22"/>
  <c r="D80" i="29"/>
  <c r="D27" i="29" l="1"/>
  <c r="D27" i="22"/>
  <c r="M18" i="12" l="1"/>
  <c r="Q18" i="12"/>
  <c r="Q28" i="8"/>
  <c r="M28" i="8"/>
  <c r="Q18" i="8"/>
  <c r="M18" i="8"/>
  <c r="N14" i="6"/>
  <c r="R14" i="6"/>
  <c r="Q57" i="8"/>
  <c r="M57" i="8"/>
  <c r="Q50" i="8"/>
  <c r="M50" i="8"/>
  <c r="N50" i="1"/>
  <c r="R50" i="1"/>
  <c r="N31" i="1"/>
  <c r="R31" i="1"/>
  <c r="Q19" i="8"/>
  <c r="M19" i="8"/>
  <c r="Q54" i="8"/>
  <c r="M54" i="8"/>
  <c r="M47" i="8"/>
  <c r="Q47" i="8"/>
  <c r="Q27" i="8"/>
  <c r="M27" i="8"/>
  <c r="N29" i="1"/>
  <c r="R29" i="1"/>
  <c r="N43" i="1"/>
  <c r="R43" i="1"/>
  <c r="M30" i="8"/>
  <c r="Q30" i="8"/>
  <c r="N30" i="1"/>
  <c r="R30" i="1"/>
  <c r="Q51" i="8"/>
  <c r="M51" i="8"/>
  <c r="Q45" i="8"/>
  <c r="M45" i="8"/>
  <c r="R42" i="1"/>
  <c r="N42" i="1"/>
  <c r="Q24" i="8"/>
  <c r="M24" i="8"/>
  <c r="M36" i="8"/>
  <c r="Q36" i="8"/>
  <c r="Q20" i="8"/>
  <c r="M20" i="8"/>
  <c r="Q49" i="8"/>
  <c r="M49" i="8"/>
  <c r="Q26" i="8"/>
  <c r="M26" i="8"/>
  <c r="Q48" i="8"/>
  <c r="M48" i="8"/>
  <c r="Q13" i="12"/>
  <c r="M13" i="12"/>
  <c r="M12" i="8"/>
  <c r="Q12" i="8"/>
  <c r="M25" i="8"/>
  <c r="Q25" i="8"/>
  <c r="Q52" i="8"/>
  <c r="M52" i="8"/>
  <c r="M32" i="8"/>
  <c r="Q32" i="8"/>
  <c r="M29" i="8"/>
  <c r="Q29" i="8"/>
  <c r="Q55" i="8"/>
  <c r="M55" i="8"/>
  <c r="Q44" i="8"/>
  <c r="M44" i="8"/>
  <c r="M21" i="8"/>
  <c r="Q21" i="8"/>
  <c r="M22" i="8"/>
  <c r="Q22" i="8"/>
  <c r="M16" i="12"/>
  <c r="Q16" i="12"/>
  <c r="Q15" i="12"/>
  <c r="M15" i="12"/>
  <c r="Q46" i="8"/>
  <c r="M46" i="8"/>
  <c r="D77" i="22" l="1"/>
  <c r="D77" i="29"/>
  <c r="D13" i="29"/>
  <c r="D13" i="22"/>
  <c r="D76" i="29"/>
  <c r="D76" i="22"/>
  <c r="D98" i="29"/>
  <c r="D98" i="22"/>
  <c r="D67" i="29"/>
  <c r="D67" i="22"/>
  <c r="D26" i="29"/>
  <c r="D26" i="22"/>
  <c r="N52" i="1"/>
  <c r="D4" i="1" s="1"/>
  <c r="D93" i="22"/>
  <c r="D93" i="29"/>
  <c r="D52" i="29"/>
  <c r="D52" i="22"/>
  <c r="M20" i="12"/>
  <c r="D5" i="12" s="1"/>
  <c r="D15" i="11" s="1"/>
  <c r="F15" i="11" s="1"/>
  <c r="H15" i="11" s="1"/>
  <c r="D79" i="22"/>
  <c r="D79" i="29"/>
  <c r="H43" i="22"/>
  <c r="H43" i="29"/>
  <c r="D43" i="29"/>
  <c r="D43" i="22"/>
  <c r="N28" i="6"/>
  <c r="D5" i="6" s="1"/>
  <c r="D78" i="29"/>
  <c r="D78" i="22"/>
  <c r="D86" i="22"/>
  <c r="D86" i="29"/>
  <c r="D87" i="29"/>
  <c r="D87" i="22"/>
  <c r="D69" i="29"/>
  <c r="D69" i="22"/>
  <c r="D54" i="29"/>
  <c r="D54" i="22"/>
  <c r="D97" i="29"/>
  <c r="D97" i="22"/>
  <c r="D65" i="29"/>
  <c r="D65" i="22"/>
  <c r="D68" i="29"/>
  <c r="D68" i="22"/>
  <c r="D74" i="29"/>
  <c r="D74" i="22"/>
  <c r="D31" i="29"/>
  <c r="D31" i="22"/>
  <c r="D57" i="22"/>
  <c r="D57" i="29"/>
  <c r="D12" i="29"/>
  <c r="D12" i="22"/>
  <c r="D96" i="22"/>
  <c r="D96" i="29"/>
  <c r="D95" i="29"/>
  <c r="D95" i="22"/>
  <c r="D64" i="22"/>
  <c r="D64" i="29"/>
  <c r="D92" i="29"/>
  <c r="D92" i="22"/>
  <c r="D66" i="22"/>
  <c r="D66" i="29"/>
  <c r="D70" i="22"/>
  <c r="D70" i="29"/>
  <c r="D34" i="29"/>
  <c r="D34" i="22"/>
  <c r="D59" i="22"/>
  <c r="D59" i="29"/>
  <c r="D90" i="22"/>
  <c r="D90" i="29"/>
  <c r="D89" i="22"/>
  <c r="D89" i="29"/>
  <c r="D91" i="22"/>
  <c r="D91" i="29"/>
  <c r="D94" i="29"/>
  <c r="D94" i="22"/>
  <c r="D55" i="22"/>
  <c r="D55" i="29"/>
  <c r="D72" i="22"/>
  <c r="D72" i="29"/>
  <c r="D32" i="29"/>
  <c r="D32" i="22"/>
  <c r="D51" i="22"/>
  <c r="D51" i="29"/>
  <c r="D13" i="11" l="1"/>
  <c r="F13" i="11" s="1"/>
  <c r="H13" i="11" s="1"/>
  <c r="E4" i="29"/>
  <c r="E4" i="22"/>
  <c r="D11" i="11"/>
  <c r="F11" i="11" s="1"/>
  <c r="H11" i="11" s="1"/>
  <c r="D4" i="29"/>
  <c r="D4" i="22"/>
  <c r="M31" i="8" l="1"/>
  <c r="Q31" i="8"/>
  <c r="M23" i="8"/>
  <c r="Q23" i="8"/>
  <c r="D71" i="22" l="1"/>
  <c r="D71" i="29"/>
  <c r="M58" i="8"/>
  <c r="D5" i="8" s="1"/>
  <c r="D73" i="29"/>
  <c r="D73" i="22"/>
  <c r="G4" i="29" l="1"/>
  <c r="D17" i="11"/>
  <c r="F17" i="11" s="1"/>
  <c r="H17" i="11" s="1"/>
  <c r="H20" i="11" s="1"/>
  <c r="G4" i="22"/>
</calcChain>
</file>

<file path=xl/sharedStrings.xml><?xml version="1.0" encoding="utf-8"?>
<sst xmlns="http://schemas.openxmlformats.org/spreadsheetml/2006/main" count="5103" uniqueCount="942">
  <si>
    <t>&lt;RA/DA Name&gt;</t>
  </si>
  <si>
    <t>USDA Foods+</t>
  </si>
  <si>
    <t>&lt;Warehouse/Delivery address&gt;</t>
  </si>
  <si>
    <t>Calculator</t>
  </si>
  <si>
    <t>&lt;Warehouse/Delivery address 2&gt;</t>
  </si>
  <si>
    <t>&lt;City, ST, ZIP&gt;</t>
  </si>
  <si>
    <t>&lt;Point of Contact Name&gt;</t>
  </si>
  <si>
    <t>&lt;POC Phone #&gt;</t>
  </si>
  <si>
    <t>&lt;POC Email&gt;</t>
  </si>
  <si>
    <t>USDA Foods Group</t>
  </si>
  <si>
    <t>WBSCM Material Code</t>
  </si>
  <si>
    <t>Material Description</t>
  </si>
  <si>
    <t>Pounds Needed
from
Worksheets</t>
  </si>
  <si>
    <t>LOG-IN to your K12 Account &amp; &lt;ENTER&gt; your Balance (i.e. Carry Over Lbs.)
Below:</t>
  </si>
  <si>
    <t>PAL
Expenditure</t>
  </si>
  <si>
    <t>Notes:</t>
  </si>
  <si>
    <t>BEEF</t>
  </si>
  <si>
    <t>BEEF COARSE GROUND FRZ CTN-60 LB</t>
  </si>
  <si>
    <t>PORK</t>
  </si>
  <si>
    <t>PORK PICNIC BNLS FRZ CTN-60 LB</t>
  </si>
  <si>
    <t>TURKEY</t>
  </si>
  <si>
    <t>TURKEY THIGHS BNLS SKNLS CHILLED-BULK</t>
  </si>
  <si>
    <t>CHEESE</t>
  </si>
  <si>
    <t>CHEESE NAT AMER FBD BARREL-500 LB(40800)</t>
  </si>
  <si>
    <t>Grand TOTAL:</t>
  </si>
  <si>
    <t>Coarse Ground Beef (100154)</t>
  </si>
  <si>
    <t>Summary:</t>
  </si>
  <si>
    <t>Pounds Needed:</t>
  </si>
  <si>
    <t>PAL Expendenture:</t>
  </si>
  <si>
    <t>A</t>
  </si>
  <si>
    <t>Item #</t>
  </si>
  <si>
    <t>Description</t>
  </si>
  <si>
    <t>POS +
Additional
Info.</t>
  </si>
  <si>
    <t>Average Finished Case Weight</t>
  </si>
  <si>
    <t>CN Serving Size (oz.)</t>
  </si>
  <si>
    <t>M/MA</t>
  </si>
  <si>
    <t>Estimated Number of Servings Desired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</si>
  <si>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</si>
  <si>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Number of Finished Cases</t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</si>
  <si>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</si>
  <si>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t>Category</t>
  </si>
  <si>
    <t>Hot Honey Beef / Sloppy Joe</t>
  </si>
  <si>
    <t>CP5407</t>
  </si>
  <si>
    <t>PREMIUM Hot Honey Beef</t>
  </si>
  <si>
    <t>(Allergen Free)</t>
  </si>
  <si>
    <t>ENGLISH</t>
  </si>
  <si>
    <t>CP545</t>
  </si>
  <si>
    <t>SIGNATURE Beef Sloppy Joe</t>
  </si>
  <si>
    <t/>
  </si>
  <si>
    <t>SPANISH</t>
  </si>
  <si>
    <t>Taco Filling</t>
  </si>
  <si>
    <t>CP5249</t>
  </si>
  <si>
    <t>PREMIUM Beef Taco Filling</t>
  </si>
  <si>
    <t>Simple
Solutions
ENGLISH</t>
  </si>
  <si>
    <t>CP5267</t>
  </si>
  <si>
    <t>CP5250</t>
  </si>
  <si>
    <t>SIGNATURE Beef Taco Filling</t>
  </si>
  <si>
    <t>CP5252</t>
  </si>
  <si>
    <t>SIGNATURE Taco Filling w/ Beef</t>
  </si>
  <si>
    <t>Meals-To-Go
Guide</t>
  </si>
  <si>
    <t>Simple
Solutions
SPANISH</t>
  </si>
  <si>
    <t>CP5258</t>
  </si>
  <si>
    <t>VALUE Beef Taco Filling</t>
  </si>
  <si>
    <t>Chili</t>
  </si>
  <si>
    <t>CP519</t>
  </si>
  <si>
    <t>PREMIUM Cincy Style Chili</t>
  </si>
  <si>
    <t>CP5309</t>
  </si>
  <si>
    <t>PREMIUM Beef Chili w/ Beans</t>
  </si>
  <si>
    <t>CP579</t>
  </si>
  <si>
    <t>SIGNATURE Beef Chili w/ Beans</t>
  </si>
  <si>
    <t>CP5320</t>
  </si>
  <si>
    <t>SIGNATURE Hot Dog Chili</t>
  </si>
  <si>
    <t>CP5333</t>
  </si>
  <si>
    <t>SIGNATURE Beef Chili (No Beans)</t>
  </si>
  <si>
    <t>CP5338</t>
  </si>
  <si>
    <t>SELECT Southwest Beef Chili con Carne (No Beans)</t>
  </si>
  <si>
    <t>Pasta Sauces</t>
  </si>
  <si>
    <t>CP5533</t>
  </si>
  <si>
    <t>PREMIUM Beef Spaghetti Sauce</t>
  </si>
  <si>
    <t>Simple
Solutions</t>
  </si>
  <si>
    <t>CP5578</t>
  </si>
  <si>
    <t>Pasta Entrees</t>
  </si>
  <si>
    <t>CP5151</t>
  </si>
  <si>
    <t>SIGNATURE Cheeseburger Mac</t>
  </si>
  <si>
    <t>CP5590</t>
  </si>
  <si>
    <t>WGR Spaghetti w/ Italian Meat Sauce</t>
  </si>
  <si>
    <t>CP5591</t>
  </si>
  <si>
    <t>WGR Rotini w/ Italian Meat Sauce</t>
  </si>
  <si>
    <t>CP5501</t>
  </si>
  <si>
    <t>Crumbles</t>
  </si>
  <si>
    <t>CP5868</t>
  </si>
  <si>
    <t>SIGNATURE Beef Crumbles w/ VPP</t>
  </si>
  <si>
    <t>Philly Steak</t>
  </si>
  <si>
    <t>CP5891</t>
  </si>
  <si>
    <t>PREMIUM "Philly" Sliced Beef Steak</t>
  </si>
  <si>
    <t>Meatballs</t>
  </si>
  <si>
    <t>CP5049</t>
  </si>
  <si>
    <t>PREMIUM Beef Meatball (5 ct.)</t>
  </si>
  <si>
    <t>CP5030</t>
  </si>
  <si>
    <t>SIGNATURE Beef Meatball (5ct.)</t>
  </si>
  <si>
    <t>CP5035</t>
  </si>
  <si>
    <t>SIGNATURE Beef Meatball (4ct.)</t>
  </si>
  <si>
    <t>Premium Beef Steak Patty</t>
  </si>
  <si>
    <t>CP5670</t>
  </si>
  <si>
    <t xml:space="preserve">PREMIUM Beef Steak Patty </t>
  </si>
  <si>
    <t>CP5683</t>
  </si>
  <si>
    <t>PREMIUM Beef Steak Patty</t>
  </si>
  <si>
    <t>Beef Patties w/ VPP</t>
  </si>
  <si>
    <t>CP5682</t>
  </si>
  <si>
    <t>SIGNATURE Beef Patty</t>
  </si>
  <si>
    <t>CP5659</t>
  </si>
  <si>
    <t xml:space="preserve">SIGNATURE Beef Patty </t>
  </si>
  <si>
    <t>CP5661</t>
  </si>
  <si>
    <t>Whole Grain Rich Breaded</t>
  </si>
  <si>
    <t>CP5695</t>
  </si>
  <si>
    <t>A = Approximate Due to Bulk Pack Case Wt. And Slight Variances in Per Portion Wt. Guarantee Minimum is Based on Average Case Wt.</t>
  </si>
  <si>
    <t>Pork Picnics (100193)</t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</si>
  <si>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</si>
  <si>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t>Breakfast</t>
  </si>
  <si>
    <t>CP5646</t>
  </si>
  <si>
    <t>PREMIUM 2.5" Pork Sausage Patty</t>
  </si>
  <si>
    <t>CP5649</t>
  </si>
  <si>
    <t>PREMIUM 2.5" Homestyle Pork Sausage Patty</t>
  </si>
  <si>
    <t>CP5205</t>
  </si>
  <si>
    <t>SIGNATURE Pork Taco Filling</t>
  </si>
  <si>
    <t>Sloppy Joe</t>
  </si>
  <si>
    <t>CP5401</t>
  </si>
  <si>
    <t>PREMIUM Pork Sloppy Joe</t>
  </si>
  <si>
    <t>Gravy</t>
  </si>
  <si>
    <t>CP552</t>
  </si>
  <si>
    <t>Homestyle Pork Sausage Gravy</t>
  </si>
  <si>
    <t>Pasta Sauce</t>
  </si>
  <si>
    <t>CP5521</t>
  </si>
  <si>
    <t>PREMIUM Pork Spaghetti Sauce</t>
  </si>
  <si>
    <t>CP5036</t>
  </si>
  <si>
    <t>SIGNATURE Pork Meatball</t>
  </si>
  <si>
    <t>Ribs</t>
  </si>
  <si>
    <t>CP5690</t>
  </si>
  <si>
    <t>SIGNATURE Pork Rib Patty w/ BBQ Sauce</t>
  </si>
  <si>
    <t>CP5694</t>
  </si>
  <si>
    <t>WGR Breaded Pork Chop Shaped Patty</t>
  </si>
  <si>
    <t>Pounds Needed for SY 13-14:</t>
  </si>
  <si>
    <t>Turkey Thighs (100883)</t>
  </si>
  <si>
    <t>Eq. Grain</t>
  </si>
  <si>
    <t xml:space="preserve"> Estimated Number of Servings Desired</t>
  </si>
  <si>
    <t>TOTAL Number of Finished Cases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</si>
  <si>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</si>
  <si>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t>Make Ahead Recipe</t>
  </si>
  <si>
    <t>WGR Mini Pancake &amp; Sausage Nuggets (6ct.)</t>
  </si>
  <si>
    <t>Features</t>
  </si>
  <si>
    <t>Taco Fillings</t>
  </si>
  <si>
    <t>PREMIUM Turkey Taco Filling</t>
  </si>
  <si>
    <t>SIGNATURE Turkey Taco Filling</t>
  </si>
  <si>
    <t>Mini Corn Dog</t>
  </si>
  <si>
    <t>Turkey Mini Corn Dogs (6 ct.)</t>
  </si>
  <si>
    <t>Home Heating
Labels</t>
  </si>
  <si>
    <t>Cheddar Cheese, Barrels  (110242)</t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</si>
  <si>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</si>
  <si>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t>Fiesta Scramble</t>
  </si>
  <si>
    <t>Cheese Sauces</t>
  </si>
  <si>
    <t>PREMIUM Cheddar Cheese Sauce</t>
  </si>
  <si>
    <t>PREMIUM Cheddar Cheese Sauce "5705"</t>
  </si>
  <si>
    <t>Level 2 Sodium</t>
  </si>
  <si>
    <t>PREMIUM Jalapeńo Cheese Sauce</t>
  </si>
  <si>
    <t>PREMIUM Jalapeño Cheese Sauce "5708"</t>
  </si>
  <si>
    <t>PREMIUM Queso Blanco Sauce</t>
  </si>
  <si>
    <t>PREMIUM Queso Blanco Sauce "5718"</t>
  </si>
  <si>
    <t>PREMIUM Three Cheese Sauce</t>
  </si>
  <si>
    <t>Mmmm!</t>
  </si>
  <si>
    <t>PREMIUM Three Cheese Sauce "5730"</t>
  </si>
  <si>
    <t>PREMIUM Golden Hatch Chili Queso Sauce</t>
  </si>
  <si>
    <t>PREMIUM Golden Hatch Queso Sauce "5731"</t>
  </si>
  <si>
    <t>SIGNATURE Cheddar Cheese Sauce</t>
  </si>
  <si>
    <t>SIGNATURE Cheddar Cheese Sauce "5715"</t>
  </si>
  <si>
    <t>SIGNATURE Alfredo Sauce</t>
  </si>
  <si>
    <t>SIGNATURE Alfredo Sauce "5722"</t>
  </si>
  <si>
    <t>SIGNATURE Nacho Jalapeńo Cheese Sauce</t>
  </si>
  <si>
    <t>SIGNATURE Queso Blanco Sauce</t>
  </si>
  <si>
    <t>Soup</t>
  </si>
  <si>
    <t>Broccoli &amp; Cheese Soup</t>
  </si>
  <si>
    <t>WGR Macaroni &amp; Cheese</t>
  </si>
  <si>
    <t>PREMIUM WGR Macaroni &amp; Cheese</t>
  </si>
  <si>
    <t>(Elbow)</t>
  </si>
  <si>
    <t>PREMIUM (Elbow) Macaroni &amp; Cheese "5768"</t>
  </si>
  <si>
    <t>(Stick)</t>
  </si>
  <si>
    <t>PREMIUM (Stick) Macaroni &amp; Cheese "5769"</t>
  </si>
  <si>
    <t>PREMIUM Alfredo Sauce w/ Penne Pasta</t>
  </si>
  <si>
    <t>PREMIUM WGR Three Cheese Cavatappi</t>
  </si>
  <si>
    <t>(Cavatappi)</t>
  </si>
  <si>
    <t>PREMIUM Three Cheese Cavatappi "5773"</t>
  </si>
  <si>
    <t>SIGNATURE WGR Mac &amp; Cheese</t>
  </si>
  <si>
    <t>Enriched Macaroni &amp; Cheese</t>
  </si>
  <si>
    <t xml:space="preserve">PREMIUM Macaroni &amp; Cheese (Elbow) </t>
  </si>
  <si>
    <t xml:space="preserve">PFS </t>
  </si>
  <si>
    <t>PREMIUM Macaroni &amp; Cheese (Stick)</t>
  </si>
  <si>
    <t xml:space="preserve">SIGNATURE Macaroni &amp; Cheese (Elbow) </t>
  </si>
  <si>
    <t xml:space="preserve">SIGNATURE Mac &amp; Cheese (Stick) </t>
  </si>
  <si>
    <t>Veg. Credit (Cups)</t>
  </si>
  <si>
    <t>Marinara Sauce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</si>
  <si>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</si>
  <si>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</si>
  <si>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</si>
  <si>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</si>
  <si>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</si>
  <si>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</si>
  <si>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</si>
  <si>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</si>
  <si>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</si>
  <si>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</si>
  <si>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</si>
  <si>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</si>
  <si>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&lt;Warehouse Address&gt;</t>
  </si>
  <si>
    <t>* Using FILTERS:</t>
  </si>
  <si>
    <t>1) &lt;Click&gt; dropdown arrow in lower right corner of "Cases Ordered".</t>
  </si>
  <si>
    <t>FORECASTING</t>
  </si>
  <si>
    <t>Warehouse/Distributor POC: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</si>
  <si>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</si>
  <si>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</si>
  <si>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t>?</t>
  </si>
  <si>
    <t>Code #</t>
  </si>
  <si>
    <t>Product Description</t>
  </si>
  <si>
    <t>WBSCM USDA Foods  Code</t>
  </si>
  <si>
    <t># of Cases per Layer</t>
  </si>
  <si>
    <t># of Cases per Pallet</t>
  </si>
  <si>
    <t>Full Servings per Case</t>
  </si>
  <si>
    <t>* Filter Cases Ordered</t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</si>
  <si>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</si>
  <si>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TOTALS</t>
  </si>
  <si>
    <t>SIGNATURE Beef Meatball (5 ct)</t>
  </si>
  <si>
    <t>SIGNATURE Beef Meatball (4 ct)</t>
  </si>
  <si>
    <t>PREMIUM Beef Meatball (5 ct)</t>
  </si>
  <si>
    <t>PREMIUM Hot Honey Sloppy Joe</t>
  </si>
  <si>
    <t>PREMIUM Zesty Beef Spaghetti Sauce</t>
  </si>
  <si>
    <t>Spaghetti w/ Italian Meat Sauce</t>
  </si>
  <si>
    <t>Rotini w/ Italian Meat Sauce</t>
  </si>
  <si>
    <t>SIGNATURE Cooked Ground Beef Crumbles w/ VPP</t>
  </si>
  <si>
    <t>SIGNATURE Pork Meatball (4 ct)</t>
  </si>
  <si>
    <t>SIGNATURE Pork Sloppy Joe</t>
  </si>
  <si>
    <t>PREMIUM Zesty Pork Spaghetti Sauce</t>
  </si>
  <si>
    <t>SIGNATURE Pork Rib Patty with Honey BBQ Sauce</t>
  </si>
  <si>
    <t>Creamy Tomato Soup</t>
  </si>
  <si>
    <t>Turkey Mini Corn Dogs (6 ct)</t>
  </si>
  <si>
    <r>
      <t>5164</t>
    </r>
    <r>
      <rPr>
        <sz val="12"/>
        <color theme="0"/>
        <rFont val="Calibri"/>
        <family val="2"/>
        <scheme val="minor"/>
      </rPr>
      <t>T</t>
    </r>
  </si>
  <si>
    <t>Country Breakfast Scramble</t>
  </si>
  <si>
    <r>
      <t>5164</t>
    </r>
    <r>
      <rPr>
        <sz val="12"/>
        <color theme="0"/>
        <rFont val="Calibri"/>
        <family val="2"/>
        <scheme val="minor"/>
      </rPr>
      <t>C</t>
    </r>
  </si>
  <si>
    <t>PREMIUM Jalapeño Cheese Sauce</t>
  </si>
  <si>
    <t xml:space="preserve">SIGNATURE Nacho Jalapeño Cheese Sauce </t>
  </si>
  <si>
    <t>SIGNATURE Spicy Queso Blanco Cheese Sauce</t>
  </si>
  <si>
    <t xml:space="preserve">PREMIUM Golden Hatch Queso Sauce </t>
  </si>
  <si>
    <t>SIGNATURE Macaroni &amp; Cheese</t>
  </si>
  <si>
    <t>PREMIUM Macaroni &amp; Cheese</t>
  </si>
  <si>
    <t xml:space="preserve">PREMIUM Three Cheese Cavatappi </t>
  </si>
  <si>
    <t>WGR Pretzel Bites</t>
  </si>
  <si>
    <t xml:space="preserve">Non-USDA Foods </t>
  </si>
  <si>
    <t>N/A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</si>
  <si>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</si>
  <si>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</si>
  <si>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</si>
  <si>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</si>
  <si>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</si>
  <si>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</si>
  <si>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</si>
  <si>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</si>
  <si>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</si>
  <si>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</si>
  <si>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</si>
  <si>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</si>
  <si>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</si>
  <si>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</si>
  <si>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</si>
  <si>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</si>
  <si>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</si>
  <si>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</si>
  <si>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</si>
  <si>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</si>
  <si>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</si>
  <si>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</si>
  <si>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</si>
  <si>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</si>
  <si>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</si>
  <si>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</si>
  <si>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</si>
  <si>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</si>
  <si>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</si>
  <si>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</si>
  <si>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</si>
  <si>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</si>
  <si>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</si>
  <si>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</si>
  <si>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</si>
  <si>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</si>
  <si>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</si>
  <si>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</si>
  <si>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</si>
  <si>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</si>
  <si>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</si>
  <si>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</si>
  <si>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</si>
  <si>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</si>
  <si>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</si>
  <si>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</si>
  <si>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</si>
  <si>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</si>
  <si>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</si>
  <si>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</si>
  <si>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</si>
  <si>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</si>
  <si>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</si>
  <si>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</si>
  <si>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</si>
  <si>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</si>
  <si>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</si>
  <si>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</si>
  <si>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</si>
  <si>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</si>
  <si>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</si>
  <si>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</si>
  <si>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</si>
  <si>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</si>
  <si>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</si>
  <si>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</si>
  <si>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</si>
  <si>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</si>
  <si>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</si>
  <si>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</si>
  <si>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</si>
  <si>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</si>
  <si>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</si>
  <si>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</si>
  <si>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</si>
  <si>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</si>
  <si>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</si>
  <si>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</si>
  <si>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</si>
  <si>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</si>
  <si>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</si>
  <si>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</si>
  <si>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</si>
  <si>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</si>
  <si>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</si>
  <si>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</si>
  <si>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</si>
  <si>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</si>
  <si>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</si>
  <si>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Sriracha Sauce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</si>
  <si>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</si>
  <si>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</si>
  <si>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</si>
  <si>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</si>
  <si>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</si>
  <si>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</si>
  <si>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</si>
  <si>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</si>
  <si>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</si>
  <si>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</si>
  <si>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</si>
  <si>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</si>
  <si>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</si>
  <si>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</si>
  <si>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</si>
  <si>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</si>
  <si>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</si>
  <si>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</si>
  <si>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</si>
  <si>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</si>
  <si>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</si>
  <si>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</si>
  <si>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</si>
  <si>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</si>
  <si>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</si>
  <si>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</si>
  <si>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</si>
  <si>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</si>
  <si>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</si>
  <si>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</si>
  <si>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</si>
  <si>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</si>
  <si>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</si>
  <si>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</si>
  <si>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</si>
  <si>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</si>
  <si>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</si>
  <si>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</si>
  <si>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</si>
  <si>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</si>
  <si>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</si>
  <si>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</si>
  <si>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</si>
  <si>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</si>
  <si>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</si>
  <si>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</si>
  <si>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</si>
  <si>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</si>
  <si>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</si>
  <si>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</si>
  <si>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</si>
  <si>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</si>
  <si>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</si>
  <si>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</si>
  <si>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</si>
  <si>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</si>
  <si>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</si>
  <si>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</si>
  <si>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</si>
  <si>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</si>
  <si>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</si>
  <si>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</si>
  <si>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</si>
  <si>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</si>
  <si>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</si>
  <si>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</si>
  <si>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</si>
  <si>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</si>
  <si>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</si>
  <si>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</si>
  <si>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</si>
  <si>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</si>
  <si>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</si>
  <si>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</si>
  <si>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</si>
  <si>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</si>
  <si>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</si>
  <si>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</si>
  <si>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</si>
  <si>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</si>
  <si>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</si>
  <si>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</si>
  <si>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</si>
  <si>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</si>
  <si>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Oatmeal</t>
  </si>
  <si>
    <t>00049485059509</t>
  </si>
  <si>
    <t>Cheddar Grits</t>
  </si>
  <si>
    <t>00049485059554</t>
  </si>
  <si>
    <t>Portion Pack Oatmeal Bowl</t>
  </si>
  <si>
    <t>00049485059912</t>
  </si>
  <si>
    <t>6x11</t>
  </si>
  <si>
    <t>Caribbean Jerk Sauce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</si>
  <si>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</si>
  <si>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</si>
  <si>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</si>
  <si>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</si>
  <si>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</si>
  <si>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</si>
  <si>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</si>
  <si>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</si>
  <si>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</si>
  <si>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</si>
  <si>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</si>
  <si>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</si>
  <si>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</si>
  <si>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</si>
  <si>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</si>
  <si>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</si>
  <si>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</si>
  <si>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</si>
  <si>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</si>
  <si>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</si>
  <si>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</si>
  <si>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</si>
  <si>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5030CE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</si>
  <si>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</si>
  <si>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</si>
  <si>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</si>
  <si>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</si>
  <si>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</si>
  <si>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</si>
  <si>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</si>
  <si>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5035CE</t>
  </si>
  <si>
    <t>20049485050357</t>
  </si>
  <si>
    <t>Red Sod Pork Meatball 4=2</t>
  </si>
  <si>
    <t>5036CE</t>
  </si>
  <si>
    <t>20049485050364</t>
  </si>
  <si>
    <t>Soy Free Beef Meatball</t>
  </si>
  <si>
    <t>5049CE</t>
  </si>
  <si>
    <t>20049485050494</t>
  </si>
  <si>
    <t>C/E BeefMeatballs w/ Mush</t>
  </si>
  <si>
    <t>5053CE</t>
  </si>
  <si>
    <t>20049485050531</t>
  </si>
  <si>
    <t>C/E Beef&amp;Chicken Meatball</t>
  </si>
  <si>
    <t>5055CE</t>
  </si>
  <si>
    <t>20049485050555</t>
  </si>
  <si>
    <t>C/E Bf Cincy Style Chili</t>
  </si>
  <si>
    <t>519CE</t>
  </si>
  <si>
    <t>20049485005197</t>
  </si>
  <si>
    <t>Chicken Taco</t>
  </si>
  <si>
    <t>5201CE</t>
  </si>
  <si>
    <t>20049485052016</t>
  </si>
  <si>
    <t>C/E Pork Drned Taco</t>
  </si>
  <si>
    <t>5205CE</t>
  </si>
  <si>
    <t>20049485052054</t>
  </si>
  <si>
    <t>Pork Carnitas</t>
  </si>
  <si>
    <t>5230CE</t>
  </si>
  <si>
    <t>20049485052306</t>
  </si>
  <si>
    <t>Beef Drained LF Taco</t>
  </si>
  <si>
    <t>5232CE</t>
  </si>
  <si>
    <t>20049485052320</t>
  </si>
  <si>
    <t>Beef Taco Filling</t>
  </si>
  <si>
    <t>5249CE</t>
  </si>
  <si>
    <t>20049485052498</t>
  </si>
  <si>
    <t>31.56 lbs</t>
  </si>
  <si>
    <t>C/E Red Sodium Beef Taco</t>
  </si>
  <si>
    <t>5250CE</t>
  </si>
  <si>
    <t>20049485052504</t>
  </si>
  <si>
    <t>Beef Drained Chili Sauce</t>
  </si>
  <si>
    <t>5320CE</t>
  </si>
  <si>
    <t>20049485053204</t>
  </si>
  <si>
    <t>C/E Beef Drnd Chili w/oBn</t>
  </si>
  <si>
    <t>5333CE</t>
  </si>
  <si>
    <t>20049485053334</t>
  </si>
  <si>
    <t>Chili Con Carne w/Beans</t>
  </si>
  <si>
    <t>5337CE</t>
  </si>
  <si>
    <t>20049485053372</t>
  </si>
  <si>
    <t>Chili Con Carne w/o Beans</t>
  </si>
  <si>
    <t>5338CE</t>
  </si>
  <si>
    <t>20049485053389</t>
  </si>
  <si>
    <t>C/E Pork Drned Sloppy Joe</t>
  </si>
  <si>
    <t>5401CE</t>
  </si>
  <si>
    <t>20049485054010</t>
  </si>
  <si>
    <t>C/E Pork BBQ</t>
  </si>
  <si>
    <t>5406CE</t>
  </si>
  <si>
    <t>20049485054065</t>
  </si>
  <si>
    <t>C/E Beef Drned Sloppy Joe</t>
  </si>
  <si>
    <t>545CE</t>
  </si>
  <si>
    <t>20049485005456</t>
  </si>
  <si>
    <t>Port Pk Spirals w/Bf&amp;Sce</t>
  </si>
  <si>
    <t>5501CE</t>
  </si>
  <si>
    <t>20049485055017</t>
  </si>
  <si>
    <t>17.30 lbs</t>
  </si>
  <si>
    <t>0.50 lbs</t>
  </si>
  <si>
    <t>Port Pk Spag w/Beef &amp; Sce</t>
  </si>
  <si>
    <t>5502CE</t>
  </si>
  <si>
    <t>20049485055024</t>
  </si>
  <si>
    <t>C/E Bf Drained Spag Sauce</t>
  </si>
  <si>
    <t>5515CE</t>
  </si>
  <si>
    <t>20049485055154</t>
  </si>
  <si>
    <t>C/E Pork Drained Spag Sce</t>
  </si>
  <si>
    <t>5521CE</t>
  </si>
  <si>
    <t>20049485055215</t>
  </si>
  <si>
    <t>Ital Style Entree Topping</t>
  </si>
  <si>
    <t>5528CE</t>
  </si>
  <si>
    <t>20049485055284</t>
  </si>
  <si>
    <t>CECulinaryBrandSpgScew/Bf</t>
  </si>
  <si>
    <t>5533CE</t>
  </si>
  <si>
    <t>20049485055338</t>
  </si>
  <si>
    <t>C/E Beef Drained Spag Sce</t>
  </si>
  <si>
    <t>5578CE</t>
  </si>
  <si>
    <t>20049485055789</t>
  </si>
  <si>
    <t>Spaghetti w/Beef &amp; Sauce</t>
  </si>
  <si>
    <t>5590CE</t>
  </si>
  <si>
    <t>20049485055901</t>
  </si>
  <si>
    <t>Spirals w/Beef &amp; Sauce</t>
  </si>
  <si>
    <t>5591CE</t>
  </si>
  <si>
    <t>20049485055918</t>
  </si>
  <si>
    <t>C/E Meatloaf Slices</t>
  </si>
  <si>
    <t>5631CE</t>
  </si>
  <si>
    <t>20049485056311</t>
  </si>
  <si>
    <t>1.56 ft</t>
  </si>
  <si>
    <t>Beef Salisbury Steak</t>
  </si>
  <si>
    <t>5632CE</t>
  </si>
  <si>
    <t>20049485056328</t>
  </si>
  <si>
    <t>C/E Pork Sm Brkfst Patty</t>
  </si>
  <si>
    <t>5635CE</t>
  </si>
  <si>
    <t>20049485056359</t>
  </si>
  <si>
    <t>C/E Med Bf Pattyw/Mshrms</t>
  </si>
  <si>
    <t>5637CE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</si>
  <si>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</si>
  <si>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</si>
  <si>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</si>
  <si>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</si>
  <si>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</si>
  <si>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</si>
  <si>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</si>
  <si>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</si>
  <si>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5646CE</t>
  </si>
  <si>
    <t>20049485056465</t>
  </si>
  <si>
    <t>C/E Sthrn Pork Ssg Patty</t>
  </si>
  <si>
    <t>5649CE</t>
  </si>
  <si>
    <t>20049485056496</t>
  </si>
  <si>
    <t>OC Sthrn Pork Ssg Link</t>
  </si>
  <si>
    <t>5653CE</t>
  </si>
  <si>
    <t>20049485056533</t>
  </si>
  <si>
    <t>Fully Cooked Bf Patty</t>
  </si>
  <si>
    <t>5655CE</t>
  </si>
  <si>
    <t>20049485056557</t>
  </si>
  <si>
    <t>CE Med Bf Patty</t>
  </si>
  <si>
    <t>5659CE</t>
  </si>
  <si>
    <t>20049485056595</t>
  </si>
  <si>
    <t>30.63 lbs</t>
  </si>
  <si>
    <t>32.43 lbs</t>
  </si>
  <si>
    <t>5.11 lbs</t>
  </si>
  <si>
    <t>CE Small Bf Patty</t>
  </si>
  <si>
    <t>5661CE</t>
  </si>
  <si>
    <t>20049485056618</t>
  </si>
  <si>
    <t>31.43 lbs</t>
  </si>
  <si>
    <t>33.23 lbs</t>
  </si>
  <si>
    <t>5.24 lbs</t>
  </si>
  <si>
    <t>C/E Lg Premium Beef Patty</t>
  </si>
  <si>
    <t>5668CE</t>
  </si>
  <si>
    <t>20049485056687</t>
  </si>
  <si>
    <t>CE Mini Beef Patty</t>
  </si>
  <si>
    <t>5669CE</t>
  </si>
  <si>
    <t>20049485056694</t>
  </si>
  <si>
    <t>C/E Med Premium Bf Patty</t>
  </si>
  <si>
    <t>5670CE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</si>
  <si>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</si>
  <si>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</si>
  <si>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</si>
  <si>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</si>
  <si>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</si>
  <si>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</si>
  <si>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</si>
  <si>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5674CE</t>
  </si>
  <si>
    <t>20049485056748</t>
  </si>
  <si>
    <t>Medium Beef Patty</t>
  </si>
  <si>
    <t>5679CE</t>
  </si>
  <si>
    <t>20049485056793</t>
  </si>
  <si>
    <t>RS Beef Patty</t>
  </si>
  <si>
    <t>5682CE</t>
  </si>
  <si>
    <t>20049485056823</t>
  </si>
  <si>
    <t>30.38 lbs</t>
  </si>
  <si>
    <t>5.06 lbs</t>
  </si>
  <si>
    <t>Beef Patty</t>
  </si>
  <si>
    <t>5683CE</t>
  </si>
  <si>
    <t>20049485056830</t>
  </si>
  <si>
    <t>29.25 lbs</t>
  </si>
  <si>
    <t>30.20 lbs</t>
  </si>
  <si>
    <t>4.88 lbs</t>
  </si>
  <si>
    <t>KF CE PorkRibPatW/Sce 2.8</t>
  </si>
  <si>
    <t>5690CE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</si>
  <si>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</si>
  <si>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</si>
  <si>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</si>
  <si>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</si>
  <si>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</si>
  <si>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</si>
  <si>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</si>
  <si>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5694CE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</si>
  <si>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</si>
  <si>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</si>
  <si>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</si>
  <si>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</si>
  <si>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</si>
  <si>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</si>
  <si>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</si>
  <si>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5695CE</t>
  </si>
  <si>
    <t>20049485056953</t>
  </si>
  <si>
    <t>871 days</t>
  </si>
  <si>
    <t>21.00 lbs</t>
  </si>
  <si>
    <t>Salsa Verde</t>
  </si>
  <si>
    <t>5719CE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</si>
  <si>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</si>
  <si>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</si>
  <si>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</si>
  <si>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</si>
  <si>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</si>
  <si>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</si>
  <si>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</si>
  <si>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579CE</t>
  </si>
  <si>
    <t>20049485005791</t>
  </si>
  <si>
    <t>C/E FC Seasnd Bf Steak</t>
  </si>
  <si>
    <t>5813CE</t>
  </si>
  <si>
    <t>20049485058131</t>
  </si>
  <si>
    <t>20.00 in</t>
  </si>
  <si>
    <t>13.12 in</t>
  </si>
  <si>
    <t>10.56 in</t>
  </si>
  <si>
    <t>7x5</t>
  </si>
  <si>
    <t>1.60 ft</t>
  </si>
  <si>
    <t>Beef Crumble</t>
  </si>
  <si>
    <t>5868CE</t>
  </si>
  <si>
    <t>20049485058681</t>
  </si>
  <si>
    <t>CE SousVide Cked DicedPrk</t>
  </si>
  <si>
    <t>5888CE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</si>
  <si>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</si>
  <si>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</si>
  <si>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</si>
  <si>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</si>
  <si>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</si>
  <si>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</si>
  <si>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</si>
  <si>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</si>
  <si>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CP5033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</si>
  <si>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</si>
  <si>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</si>
  <si>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</si>
  <si>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</si>
  <si>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</si>
  <si>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</si>
  <si>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CP5053</t>
  </si>
  <si>
    <t>10049485050534</t>
  </si>
  <si>
    <t>Beef Meatball</t>
  </si>
  <si>
    <t>CP5054</t>
  </si>
  <si>
    <t>10049485050541</t>
  </si>
  <si>
    <t>CP5057</t>
  </si>
  <si>
    <t>10049485050572</t>
  </si>
  <si>
    <t>Cheeseburger Mac w/DF Bf</t>
  </si>
  <si>
    <t>10049485051517</t>
  </si>
  <si>
    <t>Cheeseburger Mac Bowl</t>
  </si>
  <si>
    <t>CP5163</t>
  </si>
  <si>
    <t>10049485051630</t>
  </si>
  <si>
    <t>Beef Cincy Style Chili</t>
  </si>
  <si>
    <t>10049485005190</t>
  </si>
  <si>
    <t>CP5203</t>
  </si>
  <si>
    <t>10049485052033</t>
  </si>
  <si>
    <t>Pork Drained Taco Filling</t>
  </si>
  <si>
    <t>10049485052057</t>
  </si>
  <si>
    <t>CP5230</t>
  </si>
  <si>
    <t>10049485052309</t>
  </si>
  <si>
    <t>CP5232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</si>
  <si>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</si>
  <si>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</si>
  <si>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</si>
  <si>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</si>
  <si>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</si>
  <si>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</si>
  <si>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</si>
  <si>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</si>
  <si>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</si>
  <si>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</si>
  <si>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</si>
  <si>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</si>
  <si>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</si>
  <si>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CP5337</t>
  </si>
  <si>
    <t>10049485053375</t>
  </si>
  <si>
    <t>10049485053382</t>
  </si>
  <si>
    <t>Pork Drained Sloppy Joe</t>
  </si>
  <si>
    <t>10049485054013</t>
  </si>
  <si>
    <t>Pork Picnic BBQ</t>
  </si>
  <si>
    <t>CP5406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</si>
  <si>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</si>
  <si>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</si>
  <si>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</si>
  <si>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</si>
  <si>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</si>
  <si>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</si>
  <si>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</si>
  <si>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CP5502</t>
  </si>
  <si>
    <t>10049485055027</t>
  </si>
  <si>
    <t>Beef Drained Spag Sauce</t>
  </si>
  <si>
    <t>CP5515</t>
  </si>
  <si>
    <t>10049485055157</t>
  </si>
  <si>
    <t>Pork Sausage Gravy</t>
  </si>
  <si>
    <t>10049485005527</t>
  </si>
  <si>
    <t>Pork Drained Spag Sauce</t>
  </si>
  <si>
    <t>10049485055218</t>
  </si>
  <si>
    <t>CP5528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</si>
  <si>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</si>
  <si>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</si>
  <si>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</si>
  <si>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</si>
  <si>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</si>
  <si>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</si>
  <si>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</si>
  <si>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</si>
  <si>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</si>
  <si>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CP5601</t>
  </si>
  <si>
    <t>10049485056017</t>
  </si>
  <si>
    <t>Premium 1.75 Beef Patty</t>
  </si>
  <si>
    <t>CP5602</t>
  </si>
  <si>
    <t>10049485056024</t>
  </si>
  <si>
    <t>CP5610</t>
  </si>
  <si>
    <t>10049485056109</t>
  </si>
  <si>
    <t>Fully Cooked Beef Patty</t>
  </si>
  <si>
    <t>CP5620</t>
  </si>
  <si>
    <t>10049485056208</t>
  </si>
  <si>
    <t>Salisbury Steak</t>
  </si>
  <si>
    <t>CP5622</t>
  </si>
  <si>
    <t>10049485056222</t>
  </si>
  <si>
    <t>OC Beef Meatloaf Slices</t>
  </si>
  <si>
    <t>CP5631</t>
  </si>
  <si>
    <t>10049485056314</t>
  </si>
  <si>
    <t>OC Beef Salisbury Stk Sli</t>
  </si>
  <si>
    <t>CP5632</t>
  </si>
  <si>
    <t>10049485056321</t>
  </si>
  <si>
    <t>Pork Sm Brkfst Patty</t>
  </si>
  <si>
    <t>CP5635</t>
  </si>
  <si>
    <t>10049485056352</t>
  </si>
  <si>
    <t>Med Bf Patty w/Mushrooms</t>
  </si>
  <si>
    <t>CP5637</t>
  </si>
  <si>
    <t>10049485056376</t>
  </si>
  <si>
    <t>OC Pork Sausage Patties</t>
  </si>
  <si>
    <t>10049485056468</t>
  </si>
  <si>
    <t>OC Sthrn Pork Ssg Patties</t>
  </si>
  <si>
    <t>10049485056499</t>
  </si>
  <si>
    <t>CP5653</t>
  </si>
  <si>
    <t>10049485056536</t>
  </si>
  <si>
    <t>CP5655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</si>
  <si>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</si>
  <si>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</si>
  <si>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</si>
  <si>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</si>
  <si>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</si>
  <si>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</si>
  <si>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CP5668</t>
  </si>
  <si>
    <t>10049485056680</t>
  </si>
  <si>
    <t>FullyCookedMiniBeefPatty</t>
  </si>
  <si>
    <t>CP5669</t>
  </si>
  <si>
    <t>10049485056697</t>
  </si>
  <si>
    <t>Medium Premium Beef Patty</t>
  </si>
  <si>
    <t>10049485056703</t>
  </si>
  <si>
    <t>Beef Patty with Mushrooms</t>
  </si>
  <si>
    <t>CP5671</t>
  </si>
  <si>
    <t>10049485056710</t>
  </si>
  <si>
    <t>CP5674</t>
  </si>
  <si>
    <t>10049485056741</t>
  </si>
  <si>
    <t>Premium Salisbury w Mush</t>
  </si>
  <si>
    <t>CP5678</t>
  </si>
  <si>
    <t>10049485056789</t>
  </si>
  <si>
    <t>CP5679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</si>
  <si>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</si>
  <si>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</si>
  <si>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</si>
  <si>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</si>
  <si>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</si>
  <si>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</si>
  <si>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</si>
  <si>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</si>
  <si>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</si>
  <si>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</si>
  <si>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</si>
  <si>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</si>
  <si>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CP5813</t>
  </si>
  <si>
    <t>10049485058134</t>
  </si>
  <si>
    <t>Kettle Cooked Beef Crumbles</t>
  </si>
  <si>
    <t>CP5862</t>
  </si>
  <si>
    <t>10049485058622</t>
  </si>
  <si>
    <t>10049485058684</t>
  </si>
  <si>
    <t>Sous Vide Cked Diced Beef</t>
  </si>
  <si>
    <t>CP5887</t>
  </si>
  <si>
    <t>10049485058875</t>
  </si>
  <si>
    <t>540 days</t>
  </si>
  <si>
    <t>JTM Provisions Co., Inc. Harrison, Ohio 45030  800.626.2308</t>
  </si>
  <si>
    <t>TI</t>
  </si>
  <si>
    <t>Port Pk 3 BeanVeggieChili</t>
  </si>
  <si>
    <t>00049485053859</t>
  </si>
  <si>
    <t>OC Beef Hoagy</t>
  </si>
  <si>
    <t>CP5630</t>
  </si>
  <si>
    <t>10049485056307</t>
  </si>
  <si>
    <t>19.06 in</t>
  </si>
  <si>
    <t>9.81 in</t>
  </si>
  <si>
    <t>9.88 in</t>
  </si>
  <si>
    <t>10x5</t>
  </si>
  <si>
    <t>1.07 ft</t>
  </si>
  <si>
    <t>335 days</t>
  </si>
  <si>
    <t>USDA Foods Lbs. per Case</t>
  </si>
  <si>
    <t>USDA
Price File
(per lb.)</t>
  </si>
  <si>
    <t>Pasta Entrees - Portion Pack TRAYS</t>
  </si>
  <si>
    <t>SIGNATURE Rotini w/ Italian Meat Sauce</t>
  </si>
  <si>
    <t>CP5504</t>
  </si>
  <si>
    <t>CP5505</t>
  </si>
  <si>
    <t>SIGNATURE Spaghetti w/ Italian Meat Sauce</t>
  </si>
  <si>
    <t>SINGLE-SERVE TRAYS</t>
  </si>
  <si>
    <t>PREMIUM Queso Blanco Saauce</t>
  </si>
  <si>
    <t>PREMIUM (Stick) Macaroni &amp; Cheese
SINGLE-SERVE TRAYS</t>
  </si>
  <si>
    <t>PREMIUM (Elbow) Macaroni &amp; Cheese
SINGLE-SERVE TRAYS</t>
  </si>
  <si>
    <t>PREMIUM Penne Alfredo
SINGLE-SERVE TRAYS</t>
  </si>
  <si>
    <t>PREMIUM Three Cheese Cavatappi
MULTI-SERVE TRAYS</t>
  </si>
  <si>
    <t>PREMIUM Alfredo Sauce w/ Penne Pasta
MULTI-SERVE TRAYS</t>
  </si>
  <si>
    <t>SIGNATURE (Elbow) Macaroni &amp; Cheese
MULTI-SERVE TRAYS</t>
  </si>
  <si>
    <t>PREMIUM (Stick) Macaroni &amp; Cheese</t>
  </si>
  <si>
    <t>PREMIUM (Elbow) Macaroni &amp; Cheese</t>
  </si>
  <si>
    <t>PREMIUM Penne Alfredo</t>
  </si>
  <si>
    <t>PREMIUM Three Cheese Cavatappi</t>
  </si>
  <si>
    <t>SIGNATURE (Elbow) Macaroni &amp; Cheese</t>
  </si>
  <si>
    <t>CP5892</t>
  </si>
  <si>
    <t>Allergen-Free</t>
  </si>
  <si>
    <t>PREMIUM Kettle Cooked Ground Beef Crumbles</t>
  </si>
  <si>
    <r>
      <t>Instructions:</t>
    </r>
    <r>
      <rPr>
        <sz val="12"/>
        <color theme="1" tint="0.34998626667073579"/>
        <rFont val="Avenir LT Std 55 Roman"/>
        <family val="2"/>
      </rPr>
      <t xml:space="preserve"> 
</t>
    </r>
    <r>
      <rPr>
        <b/>
        <sz val="12"/>
        <color theme="1" tint="0.34998626667073579"/>
        <rFont val="Avenir LT Std 55 Roman"/>
        <family val="2"/>
      </rPr>
      <t>Step1</t>
    </r>
    <r>
      <rPr>
        <sz val="12"/>
        <color theme="1" tint="0.34998626667073579"/>
        <rFont val="Avenir LT Std 55 Roman"/>
        <family val="2"/>
      </rPr>
      <t xml:space="preserve">: Start by entering your </t>
    </r>
    <r>
      <rPr>
        <i/>
        <sz val="12"/>
        <color theme="1" tint="0.34998626667073579"/>
        <rFont val="Avenir LT Std 55 Roman"/>
        <family val="2"/>
      </rPr>
      <t xml:space="preserve">Estimated Number of Servings Desired </t>
    </r>
    <r>
      <rPr>
        <sz val="12"/>
        <color theme="1" tint="0.34998626667073579"/>
        <rFont val="Avenir LT Std 55 Roman"/>
        <family val="2"/>
      </rPr>
      <t xml:space="preserve">in column A
</t>
    </r>
    <r>
      <rPr>
        <b/>
        <sz val="12"/>
        <color theme="1" tint="0.34998626667073579"/>
        <rFont val="Avenir LT Std 55 Roman"/>
        <family val="2"/>
      </rPr>
      <t>Step 2</t>
    </r>
    <r>
      <rPr>
        <sz val="12"/>
        <color theme="1" tint="0.34998626667073579"/>
        <rFont val="Avenir LT Std 55 Roman"/>
        <family val="2"/>
      </rPr>
      <t>: That's it! You're done!</t>
    </r>
    <r>
      <rPr>
        <b/>
        <sz val="12"/>
        <color theme="1" tint="0.34998626667073579"/>
        <rFont val="Avenir LT Std 55 Roman"/>
        <family val="2"/>
      </rPr>
      <t xml:space="preserve"> Thank you!!</t>
    </r>
  </si>
  <si>
    <t>SIGNATURE Rotini w/ Italian Meat Sauce
- TRAYS</t>
  </si>
  <si>
    <t>SIGNATURE Spaghetti w/ Italian Meat Sauce - TRAYS</t>
  </si>
  <si>
    <t>Country Breakfast Scramble - TRAYS</t>
  </si>
  <si>
    <t>PREMIUM Cheddar Cheese Sauce
SINGLE-SERVE TRAYS</t>
  </si>
  <si>
    <t>PREMIUM Queso Blanco Sauce
SINGLE-SERVE TRAYS</t>
  </si>
  <si>
    <t>PREMIUM Jalapeño Cheese Sauce
SINGLE-SERVE TRAYS</t>
  </si>
  <si>
    <t>PREMIUM Beef Crumbles</t>
  </si>
  <si>
    <r>
      <t xml:space="preserve">Country Breakfast Scramble
</t>
    </r>
    <r>
      <rPr>
        <sz val="12"/>
        <color rgb="FF0000FF"/>
        <rFont val="Calibri"/>
        <family val="2"/>
        <scheme val="minor"/>
      </rPr>
      <t>(Turkey, Egg, Cheese &amp; Potato)</t>
    </r>
  </si>
  <si>
    <t xml:space="preserve">Level 2 Sodium </t>
  </si>
  <si>
    <t>5# Bag</t>
  </si>
  <si>
    <t>5# MULTI-SERVE TRAYS</t>
  </si>
  <si>
    <t>5# BAG</t>
  </si>
  <si>
    <t>Birria Sauce (20# case)</t>
  </si>
  <si>
    <t>Tikka Masala Sauce 10-3# bags  (30# case)</t>
  </si>
  <si>
    <r>
      <t>5962</t>
    </r>
    <r>
      <rPr>
        <sz val="12"/>
        <color theme="0"/>
        <rFont val="Calibri"/>
        <family val="2"/>
        <scheme val="minor"/>
      </rPr>
      <t>T</t>
    </r>
  </si>
  <si>
    <r>
      <t>5962</t>
    </r>
    <r>
      <rPr>
        <sz val="12"/>
        <color theme="0"/>
        <rFont val="Calibri"/>
        <family val="2"/>
        <scheme val="minor"/>
      </rPr>
      <t>C</t>
    </r>
  </si>
  <si>
    <t>USDA Foods TOTAL Value</t>
  </si>
  <si>
    <t>TOTAL
Pounds
To Be
Ordered</t>
  </si>
  <si>
    <t>USDA Foods TOTAL Pounds</t>
  </si>
  <si>
    <t>WBSCM Data Destinations</t>
  </si>
  <si>
    <t>JTM Provisions Co., Inc.</t>
  </si>
  <si>
    <t>200 Sales Drive</t>
  </si>
  <si>
    <t>Harrison, OH 45030</t>
  </si>
  <si>
    <t>JTM c/o Koch Foods</t>
  </si>
  <si>
    <t>4100 Port Union Road</t>
  </si>
  <si>
    <t>Fairfield, OH 45014</t>
  </si>
  <si>
    <t>JTM c/o CTI/Langley Cold Storage</t>
  </si>
  <si>
    <t>256 Midland Trail</t>
  </si>
  <si>
    <t>Mt Sterling, KY 40353</t>
  </si>
  <si>
    <t>USDA Foods
TOTAL Value</t>
  </si>
  <si>
    <t>-</t>
  </si>
  <si>
    <t>1.82</t>
  </si>
  <si>
    <t>1.79</t>
  </si>
  <si>
    <t>1.90</t>
  </si>
  <si>
    <t>1.83</t>
  </si>
  <si>
    <t>1.89</t>
  </si>
  <si>
    <t>2.00</t>
  </si>
  <si>
    <t>6.00</t>
  </si>
  <si>
    <t>3.65</t>
  </si>
  <si>
    <t>2</t>
  </si>
  <si>
    <t>4.02</t>
  </si>
  <si>
    <t>3.45</t>
  </si>
  <si>
    <t>1.25</t>
  </si>
  <si>
    <t>1.33</t>
  </si>
  <si>
    <t>3.17</t>
  </si>
  <si>
    <t>3.95</t>
  </si>
  <si>
    <t>5.91</t>
  </si>
  <si>
    <t>2.72</t>
  </si>
  <si>
    <t>2.80</t>
  </si>
  <si>
    <t>3.35</t>
  </si>
  <si>
    <t>5.58</t>
  </si>
  <si>
    <t>4.84</t>
  </si>
  <si>
    <t>5.83</t>
  </si>
  <si>
    <t>4.60</t>
  </si>
  <si>
    <t>5.15</t>
  </si>
  <si>
    <t>5.00</t>
  </si>
  <si>
    <t>5.64</t>
  </si>
  <si>
    <t>5.60</t>
  </si>
  <si>
    <t>4.80</t>
  </si>
  <si>
    <t>7.44</t>
  </si>
  <si>
    <t>2.44</t>
  </si>
  <si>
    <t>2.50</t>
  </si>
  <si>
    <t>2.45</t>
  </si>
  <si>
    <t>3.00</t>
  </si>
  <si>
    <t>2.25</t>
  </si>
  <si>
    <t xml:space="preserve"> 1/2</t>
  </si>
  <si>
    <t>6X4</t>
  </si>
  <si>
    <t>SY 26-27</t>
  </si>
  <si>
    <t>SY 26-27 USDA Foods / Cost Calculator</t>
  </si>
  <si>
    <t xml:space="preserve"> Delivery Schedule for SY 26-27</t>
  </si>
  <si>
    <t>J</t>
  </si>
  <si>
    <t>L</t>
  </si>
  <si>
    <t>NOTES from Worksheets:</t>
  </si>
  <si>
    <t>Cheddar Brown Gravy (AKA Cravy Gravy)</t>
  </si>
  <si>
    <r>
      <rPr>
        <b/>
        <u/>
        <sz val="12"/>
        <color theme="1" tint="0.34998626667073579"/>
        <rFont val="Avenir LT Std 55 Roman"/>
        <family val="2"/>
      </rPr>
      <t>Instructions</t>
    </r>
    <r>
      <rPr>
        <b/>
        <sz val="12"/>
        <color theme="1" tint="0.34998626667073579"/>
        <rFont val="Avenir LT Std 55 Roman"/>
        <family val="2"/>
      </rPr>
      <t xml:space="preserve">
Start by entering your </t>
    </r>
    <r>
      <rPr>
        <b/>
        <i/>
        <sz val="12"/>
        <color theme="1" tint="0.34998626667073579"/>
        <rFont val="Avenir LT Std 55 Roman"/>
        <family val="2"/>
      </rPr>
      <t>Estimated</t>
    </r>
    <r>
      <rPr>
        <b/>
        <u/>
        <sz val="12"/>
        <color theme="1" tint="0.34998626667073579"/>
        <rFont val="Avenir LT Std 55 Roman"/>
        <family val="2"/>
      </rPr>
      <t xml:space="preserve"> Number of Servings</t>
    </r>
    <r>
      <rPr>
        <b/>
        <i/>
        <sz val="12"/>
        <color theme="1" tint="0.34998626667073579"/>
        <rFont val="Avenir LT Std 55 Roman"/>
        <family val="2"/>
      </rPr>
      <t xml:space="preserve"> Desired </t>
    </r>
    <r>
      <rPr>
        <b/>
        <sz val="12"/>
        <color theme="1" tint="0.34998626667073579"/>
        <rFont val="Avenir LT Std 55 Roman"/>
        <family val="2"/>
      </rPr>
      <t xml:space="preserve">in Column J, </t>
    </r>
    <r>
      <rPr>
        <b/>
        <u/>
        <sz val="12"/>
        <color theme="1" tint="0.34998626667073579"/>
        <rFont val="Avenir LT Std 55 Roman"/>
        <family val="2"/>
      </rPr>
      <t xml:space="preserve">OR
</t>
    </r>
    <r>
      <rPr>
        <b/>
        <sz val="12"/>
        <color theme="1" tint="0.34998626667073579"/>
        <rFont val="Avenir LT Std 55 Roman"/>
        <family val="2"/>
      </rPr>
      <t xml:space="preserve"> If you prefer to enter </t>
    </r>
    <r>
      <rPr>
        <b/>
        <u/>
        <sz val="12"/>
        <color theme="1" tint="0.34998626667073579"/>
        <rFont val="Avenir LT Std 55 Roman"/>
        <family val="2"/>
      </rPr>
      <t>Number of Cases</t>
    </r>
    <r>
      <rPr>
        <b/>
        <sz val="12"/>
        <color theme="1" tint="0.34998626667073579"/>
        <rFont val="Avenir LT Std 55 Roman"/>
        <family val="2"/>
      </rPr>
      <t xml:space="preserve"> Desired, ENTER that data in Column L
That's it! You're done! Thank you!!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</si>
</sst>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&quot;$&quot;#,##0"/>
    <numFmt numFmtId="171" formatCode="_(&quot;$&quot;* #,##0_);_(&quot;$&quot;* \(#,##0\);_(&quot;$&quot;* &quot;-&quot;??_);_(@_)"/>
    <numFmt numFmtId="172" formatCode="m/d;@"/>
    <numFmt numFmtId="173" formatCode="[$-409]mmmm\ d\,\ yyyy;@"/>
    <numFmt numFmtId="174" formatCode="[$-F800]dddd\,\ mmmm\ dd\,\ yyyy"/>
    <numFmt numFmtId="175" formatCode="0.000_);[Red]\(0.000\)"/>
    <numFmt numFmtId="176" formatCode="&quot;$&quot;#,##0.000_);[Red]\(&quot;$&quot;#,##0.000\)"/>
    <numFmt numFmtId="177" formatCode="0.000"/>
  </numFmts>
  <fonts count="13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4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b/>
      <sz val="14"/>
      <color theme="1" tint="0.34998626667073579"/>
      <name val="Avenir LT Std 55 Roman"/>
      <family val="2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b/>
      <sz val="16"/>
      <color theme="0"/>
      <name val="Trebuchet MS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sz val="11"/>
      <color rgb="FF0000FF"/>
      <name val="Trebuchet MS"/>
      <family val="2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6"/>
      <name val="Arial Black"/>
      <family val="2"/>
    </font>
    <font>
      <sz val="12"/>
      <color theme="0"/>
      <name val="Calibri"/>
      <family val="2"/>
      <scheme val="minor"/>
    </font>
    <font>
      <sz val="14"/>
      <color theme="0" tint="-0.249977111117893"/>
      <name val="Trebuchet MS"/>
      <family val="2"/>
    </font>
    <font>
      <sz val="10"/>
      <color rgb="FFFF0000"/>
      <name val="Trebuchet MS"/>
      <family val="2"/>
    </font>
    <font>
      <b/>
      <sz val="16"/>
      <name val="Calibri"/>
      <family val="2"/>
      <scheme val="minor"/>
    </font>
    <font>
      <b/>
      <sz val="12"/>
      <color theme="1" tint="0.34998626667073579"/>
      <name val="Avenir LT Std 55 Roman"/>
      <family val="2"/>
    </font>
    <font>
      <sz val="12"/>
      <color theme="1" tint="0.34998626667073579"/>
      <name val="Avenir LT Std 55 Roman"/>
      <family val="2"/>
    </font>
    <font>
      <i/>
      <sz val="12"/>
      <color theme="1" tint="0.34998626667073579"/>
      <name val="Avenir LT Std 55 Roman"/>
      <family val="2"/>
    </font>
    <font>
      <u/>
      <sz val="12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0"/>
      <name val="Avenir LT Std 35 Light"/>
      <family val="2"/>
    </font>
    <font>
      <b/>
      <sz val="16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24"/>
      <name val="Arial Black"/>
      <family val="2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 tint="0.499984740745262"/>
      <name val="Arial Black"/>
      <family val="2"/>
    </font>
    <font>
      <i/>
      <sz val="14"/>
      <name val="Calibri"/>
      <family val="2"/>
      <scheme val="minor"/>
    </font>
    <font>
      <sz val="11"/>
      <color theme="0"/>
      <name val="Avenir LT Std 55 Roman"/>
      <family val="2"/>
    </font>
    <font>
      <sz val="12"/>
      <color theme="0"/>
      <name val="Avenir LT Std 55 Roman"/>
      <family val="2"/>
    </font>
    <font>
      <sz val="11"/>
      <color theme="0"/>
      <name val="Calibri"/>
      <family val="2"/>
      <scheme val="minor"/>
    </font>
    <font>
      <b/>
      <u/>
      <sz val="18"/>
      <name val="Calibri"/>
      <family val="2"/>
      <scheme val="minor"/>
    </font>
    <font>
      <b/>
      <i/>
      <sz val="12"/>
      <color theme="1" tint="0.34998626667073579"/>
      <name val="Avenir LT Std 55 Roman"/>
      <family val="2"/>
    </font>
    <font>
      <b/>
      <u/>
      <sz val="12"/>
      <color theme="1" tint="0.34998626667073579"/>
      <name val="Avenir LT Std 55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4" fillId="0" borderId="0"/>
    <xf numFmtId="44" fontId="1" fillId="0" borderId="0" applyFont="0" applyFill="0" applyBorder="0" applyAlignment="0" applyProtection="0"/>
    <xf numFmtId="0" fontId="1" fillId="0" borderId="0"/>
    <xf numFmtId="0" fontId="53" fillId="0" borderId="0">
      <alignment vertical="top"/>
    </xf>
  </cellStyleXfs>
  <cellXfs count="4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Protection="1">
      <protection locked="0"/>
    </xf>
    <xf numFmtId="9" fontId="30" fillId="0" borderId="0" xfId="10" applyFont="1" applyAlignment="1" applyProtection="1">
      <alignment horizontal="center"/>
      <protection locked="0"/>
    </xf>
    <xf numFmtId="169" fontId="27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7" fillId="0" borderId="0" xfId="0" applyFont="1"/>
    <xf numFmtId="169" fontId="29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24" fillId="0" borderId="0" xfId="0" applyFont="1"/>
    <xf numFmtId="0" fontId="38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1" fillId="0" borderId="0" xfId="15" applyFont="1" applyAlignment="1">
      <alignment vertical="center"/>
    </xf>
    <xf numFmtId="0" fontId="33" fillId="0" borderId="15" xfId="15" applyFont="1" applyBorder="1" applyAlignment="1">
      <alignment horizontal="center" vertical="center" wrapText="1"/>
    </xf>
    <xf numFmtId="1" fontId="42" fillId="0" borderId="0" xfId="15" applyNumberFormat="1" applyFont="1" applyAlignment="1">
      <alignment vertical="center"/>
    </xf>
    <xf numFmtId="0" fontId="38" fillId="0" borderId="0" xfId="8" applyFont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2" fontId="48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0" fontId="2" fillId="0" borderId="0" xfId="8" applyAlignment="1" applyProtection="1"/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right"/>
    </xf>
    <xf numFmtId="0" fontId="51" fillId="0" borderId="0" xfId="0" applyFont="1" applyAlignment="1">
      <alignment horizontal="right" vertical="center"/>
    </xf>
    <xf numFmtId="0" fontId="54" fillId="0" borderId="0" xfId="19" applyFont="1" applyAlignment="1">
      <alignment vertical="top" wrapText="1" readingOrder="1"/>
    </xf>
    <xf numFmtId="0" fontId="53" fillId="0" borderId="0" xfId="19">
      <alignment vertical="top"/>
    </xf>
    <xf numFmtId="14" fontId="55" fillId="0" borderId="0" xfId="19" applyNumberFormat="1" applyFont="1">
      <alignment vertical="top"/>
    </xf>
    <xf numFmtId="0" fontId="56" fillId="0" borderId="0" xfId="19" applyFont="1" applyAlignment="1">
      <alignment horizontal="center" vertical="center"/>
    </xf>
    <xf numFmtId="0" fontId="53" fillId="0" borderId="0" xfId="19" applyAlignment="1">
      <alignment horizontal="center" vertical="top"/>
    </xf>
    <xf numFmtId="0" fontId="57" fillId="0" borderId="0" xfId="19" applyFont="1" applyAlignment="1">
      <alignment horizontal="center" vertical="center" wrapText="1" readingOrder="1"/>
    </xf>
    <xf numFmtId="0" fontId="53" fillId="0" borderId="0" xfId="19" applyAlignment="1">
      <alignment horizontal="center" vertical="center"/>
    </xf>
    <xf numFmtId="0" fontId="58" fillId="0" borderId="0" xfId="19" applyFont="1" applyAlignment="1">
      <alignment horizontal="left" vertical="top"/>
    </xf>
    <xf numFmtId="0" fontId="58" fillId="0" borderId="0" xfId="19" applyFont="1" applyAlignment="1">
      <alignment horizontal="center" vertical="top"/>
    </xf>
    <xf numFmtId="3" fontId="58" fillId="0" borderId="0" xfId="19" applyNumberFormat="1" applyFont="1" applyAlignment="1">
      <alignment horizontal="center" vertical="top"/>
    </xf>
    <xf numFmtId="3" fontId="58" fillId="0" borderId="0" xfId="19" applyNumberFormat="1" applyFont="1">
      <alignment vertical="top"/>
    </xf>
    <xf numFmtId="0" fontId="59" fillId="0" borderId="0" xfId="19" applyFont="1" applyAlignment="1">
      <alignment vertical="top" wrapText="1" readingOrder="1"/>
    </xf>
    <xf numFmtId="0" fontId="55" fillId="0" borderId="0" xfId="19" applyFont="1" applyAlignment="1">
      <alignment vertical="top" wrapText="1" readingOrder="1"/>
    </xf>
    <xf numFmtId="37" fontId="58" fillId="0" borderId="0" xfId="19" applyNumberFormat="1" applyFont="1" applyAlignment="1">
      <alignment horizontal="right" vertical="top"/>
    </xf>
    <xf numFmtId="14" fontId="53" fillId="0" borderId="0" xfId="19" applyNumberFormat="1">
      <alignment vertical="top"/>
    </xf>
    <xf numFmtId="0" fontId="53" fillId="0" borderId="0" xfId="19" applyAlignment="1">
      <alignment horizontal="center" vertical="center" wrapText="1"/>
    </xf>
    <xf numFmtId="0" fontId="60" fillId="0" borderId="0" xfId="19" applyFont="1" applyAlignment="1">
      <alignment horizontal="center" vertical="center" wrapText="1"/>
    </xf>
    <xf numFmtId="3" fontId="53" fillId="0" borderId="0" xfId="19" applyNumberFormat="1">
      <alignment vertical="top"/>
    </xf>
    <xf numFmtId="37" fontId="53" fillId="0" borderId="0" xfId="19" applyNumberFormat="1">
      <alignment vertical="top"/>
    </xf>
    <xf numFmtId="0" fontId="50" fillId="0" borderId="0" xfId="0" applyFont="1" applyAlignment="1" applyProtection="1">
      <alignment wrapText="1"/>
      <protection locked="0"/>
    </xf>
    <xf numFmtId="0" fontId="61" fillId="0" borderId="0" xfId="0" applyFont="1" applyAlignment="1">
      <alignment wrapText="1"/>
    </xf>
    <xf numFmtId="0" fontId="47" fillId="0" borderId="0" xfId="0" applyFont="1" applyAlignment="1">
      <alignment wrapText="1"/>
    </xf>
    <xf numFmtId="4" fontId="65" fillId="0" borderId="13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vertical="center" wrapText="1"/>
    </xf>
    <xf numFmtId="0" fontId="64" fillId="0" borderId="0" xfId="15" applyFont="1" applyAlignment="1">
      <alignment vertical="center"/>
    </xf>
    <xf numFmtId="0" fontId="71" fillId="0" borderId="0" xfId="15" applyFont="1" applyAlignment="1">
      <alignment vertical="center"/>
    </xf>
    <xf numFmtId="0" fontId="71" fillId="0" borderId="0" xfId="15" applyFont="1" applyAlignment="1">
      <alignment horizontal="center" vertical="center"/>
    </xf>
    <xf numFmtId="0" fontId="63" fillId="0" borderId="0" xfId="15" applyFont="1" applyAlignment="1">
      <alignment vertical="center"/>
    </xf>
    <xf numFmtId="4" fontId="63" fillId="0" borderId="27" xfId="15" applyNumberFormat="1" applyFont="1" applyBorder="1" applyAlignment="1">
      <alignment horizontal="center" vertical="center" wrapText="1"/>
    </xf>
    <xf numFmtId="4" fontId="65" fillId="0" borderId="19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horizontal="center" vertical="center"/>
    </xf>
    <xf numFmtId="0" fontId="65" fillId="0" borderId="0" xfId="15" applyFont="1" applyAlignment="1">
      <alignment vertical="center"/>
    </xf>
    <xf numFmtId="2" fontId="62" fillId="0" borderId="0" xfId="15" applyNumberFormat="1" applyFont="1" applyAlignment="1">
      <alignment vertical="center"/>
    </xf>
    <xf numFmtId="0" fontId="49" fillId="0" borderId="0" xfId="15" applyFont="1"/>
    <xf numFmtId="0" fontId="8" fillId="0" borderId="0" xfId="15" applyFont="1"/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3" fillId="0" borderId="2" xfId="15" applyNumberFormat="1" applyFont="1" applyBorder="1" applyAlignment="1">
      <alignment horizontal="center" vertical="center"/>
    </xf>
    <xf numFmtId="3" fontId="71" fillId="0" borderId="29" xfId="15" applyNumberFormat="1" applyFont="1" applyBorder="1" applyAlignment="1">
      <alignment horizontal="center" vertical="center"/>
    </xf>
    <xf numFmtId="2" fontId="32" fillId="0" borderId="0" xfId="15" applyNumberFormat="1" applyFont="1" applyAlignment="1">
      <alignment horizontal="center" vertical="center"/>
    </xf>
    <xf numFmtId="2" fontId="36" fillId="0" borderId="0" xfId="15" applyNumberFormat="1" applyFont="1" applyAlignment="1">
      <alignment horizontal="center" vertical="center"/>
    </xf>
    <xf numFmtId="0" fontId="35" fillId="0" borderId="0" xfId="15" applyFont="1"/>
    <xf numFmtId="0" fontId="65" fillId="0" borderId="11" xfId="15" applyFont="1" applyBorder="1" applyAlignment="1">
      <alignment horizontal="center" vertical="center"/>
    </xf>
    <xf numFmtId="1" fontId="65" fillId="0" borderId="2" xfId="16" applyNumberFormat="1" applyFont="1" applyBorder="1" applyAlignment="1">
      <alignment vertical="center" wrapText="1"/>
    </xf>
    <xf numFmtId="0" fontId="66" fillId="0" borderId="2" xfId="15" applyFont="1" applyBorder="1" applyAlignment="1">
      <alignment horizontal="center" vertical="center"/>
    </xf>
    <xf numFmtId="4" fontId="65" fillId="0" borderId="2" xfId="15" applyNumberFormat="1" applyFont="1" applyBorder="1" applyAlignment="1">
      <alignment horizontal="center" vertical="center"/>
    </xf>
    <xf numFmtId="3" fontId="63" fillId="0" borderId="2" xfId="16" applyNumberFormat="1" applyFont="1" applyBorder="1" applyAlignment="1" applyProtection="1">
      <alignment horizontal="center" vertical="center"/>
      <protection locked="0"/>
    </xf>
    <xf numFmtId="3" fontId="63" fillId="0" borderId="17" xfId="15" applyNumberFormat="1" applyFont="1" applyBorder="1" applyAlignment="1">
      <alignment horizontal="center" vertical="center"/>
    </xf>
    <xf numFmtId="0" fontId="73" fillId="0" borderId="0" xfId="15" applyFont="1" applyAlignment="1">
      <alignment horizontal="center" vertical="center"/>
    </xf>
    <xf numFmtId="14" fontId="73" fillId="0" borderId="22" xfId="15" applyNumberFormat="1" applyFont="1" applyBorder="1" applyAlignment="1">
      <alignment horizontal="center" vertical="center"/>
    </xf>
    <xf numFmtId="14" fontId="73" fillId="0" borderId="23" xfId="15" applyNumberFormat="1" applyFont="1" applyBorder="1" applyAlignment="1">
      <alignment horizontal="center" vertical="center"/>
    </xf>
    <xf numFmtId="14" fontId="73" fillId="0" borderId="24" xfId="15" applyNumberFormat="1" applyFont="1" applyBorder="1" applyAlignment="1">
      <alignment horizontal="center" vertical="center"/>
    </xf>
    <xf numFmtId="14" fontId="73" fillId="0" borderId="4" xfId="15" applyNumberFormat="1" applyFont="1" applyBorder="1" applyAlignment="1">
      <alignment horizontal="center" vertical="center"/>
    </xf>
    <xf numFmtId="14" fontId="73" fillId="0" borderId="17" xfId="15" applyNumberFormat="1" applyFont="1" applyBorder="1" applyAlignment="1">
      <alignment horizontal="center" vertical="center"/>
    </xf>
    <xf numFmtId="14" fontId="73" fillId="0" borderId="25" xfId="15" applyNumberFormat="1" applyFont="1" applyBorder="1" applyAlignment="1">
      <alignment horizontal="center" vertical="center"/>
    </xf>
    <xf numFmtId="14" fontId="73" fillId="0" borderId="18" xfId="15" applyNumberFormat="1" applyFont="1" applyBorder="1" applyAlignment="1">
      <alignment horizontal="center" vertical="center"/>
    </xf>
    <xf numFmtId="14" fontId="73" fillId="0" borderId="26" xfId="15" applyNumberFormat="1" applyFont="1" applyBorder="1" applyAlignment="1">
      <alignment horizontal="center" vertical="center"/>
    </xf>
    <xf numFmtId="3" fontId="72" fillId="0" borderId="43" xfId="3" applyNumberFormat="1" applyFont="1" applyBorder="1" applyAlignment="1" applyProtection="1">
      <alignment horizontal="center" vertical="center"/>
    </xf>
    <xf numFmtId="0" fontId="67" fillId="0" borderId="2" xfId="15" applyFont="1" applyBorder="1" applyAlignment="1">
      <alignment horizontal="center" vertical="center"/>
    </xf>
    <xf numFmtId="0" fontId="69" fillId="0" borderId="2" xfId="15" applyFont="1" applyBorder="1" applyAlignment="1">
      <alignment horizontal="center" vertical="center"/>
    </xf>
    <xf numFmtId="0" fontId="70" fillId="0" borderId="2" xfId="15" applyFont="1" applyBorder="1" applyAlignment="1">
      <alignment horizontal="center" vertical="center"/>
    </xf>
    <xf numFmtId="3" fontId="76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6" fillId="0" borderId="31" xfId="15" applyFont="1" applyBorder="1" applyAlignment="1">
      <alignment horizontal="center" vertical="center"/>
    </xf>
    <xf numFmtId="0" fontId="67" fillId="0" borderId="41" xfId="15" applyFont="1" applyBorder="1" applyAlignment="1">
      <alignment horizontal="center" vertical="center"/>
    </xf>
    <xf numFmtId="0" fontId="69" fillId="0" borderId="41" xfId="15" applyFont="1" applyBorder="1" applyAlignment="1">
      <alignment horizontal="center" vertical="center"/>
    </xf>
    <xf numFmtId="0" fontId="70" fillId="0" borderId="41" xfId="15" applyFont="1" applyBorder="1" applyAlignment="1">
      <alignment horizontal="center" vertical="center"/>
    </xf>
    <xf numFmtId="0" fontId="68" fillId="0" borderId="42" xfId="15" applyFont="1" applyBorder="1" applyAlignment="1">
      <alignment horizontal="center" vertical="center"/>
    </xf>
    <xf numFmtId="3" fontId="63" fillId="0" borderId="30" xfId="15" applyNumberFormat="1" applyFont="1" applyBorder="1" applyAlignment="1">
      <alignment horizontal="center" vertical="center"/>
    </xf>
    <xf numFmtId="3" fontId="63" fillId="0" borderId="21" xfId="15" applyNumberFormat="1" applyFont="1" applyBorder="1" applyAlignment="1">
      <alignment horizontal="center" vertical="center"/>
    </xf>
    <xf numFmtId="3" fontId="63" fillId="0" borderId="20" xfId="15" applyNumberFormat="1" applyFont="1" applyBorder="1" applyAlignment="1">
      <alignment horizontal="center" vertical="center"/>
    </xf>
    <xf numFmtId="4" fontId="72" fillId="6" borderId="19" xfId="15" applyNumberFormat="1" applyFont="1" applyFill="1" applyBorder="1" applyAlignment="1">
      <alignment horizontal="center" vertical="center" wrapText="1"/>
    </xf>
    <xf numFmtId="172" fontId="80" fillId="5" borderId="13" xfId="15" applyNumberFormat="1" applyFont="1" applyFill="1" applyBorder="1" applyAlignment="1" applyProtection="1">
      <alignment horizontal="center" vertical="center"/>
      <protection locked="0"/>
    </xf>
    <xf numFmtId="172" fontId="80" fillId="5" borderId="19" xfId="15" applyNumberFormat="1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 wrapText="1"/>
    </xf>
    <xf numFmtId="3" fontId="7" fillId="3" borderId="47" xfId="0" applyNumberFormat="1" applyFont="1" applyFill="1" applyBorder="1" applyAlignment="1">
      <alignment horizontal="center" vertical="center" wrapText="1"/>
    </xf>
    <xf numFmtId="3" fontId="12" fillId="0" borderId="47" xfId="0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170" fontId="81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170" fontId="81" fillId="0" borderId="0" xfId="0" applyNumberFormat="1" applyFont="1" applyAlignment="1">
      <alignment vertical="center"/>
    </xf>
    <xf numFmtId="4" fontId="81" fillId="0" borderId="0" xfId="0" applyNumberFormat="1" applyFont="1" applyAlignment="1">
      <alignment vertical="center"/>
    </xf>
    <xf numFmtId="0" fontId="40" fillId="0" borderId="3" xfId="0" applyFont="1" applyBorder="1" applyAlignment="1">
      <alignment horizontal="left" vertical="center"/>
    </xf>
    <xf numFmtId="0" fontId="65" fillId="0" borderId="0" xfId="0" applyFont="1" applyAlignment="1">
      <alignment horizontal="right" vertical="center"/>
    </xf>
    <xf numFmtId="0" fontId="83" fillId="0" borderId="0" xfId="0" applyFont="1" applyAlignment="1">
      <alignment horizontal="right" vertical="center"/>
    </xf>
    <xf numFmtId="3" fontId="65" fillId="0" borderId="0" xfId="0" applyNumberFormat="1" applyFont="1" applyAlignment="1">
      <alignment horizontal="center" vertical="center"/>
    </xf>
    <xf numFmtId="170" fontId="65" fillId="0" borderId="0" xfId="0" applyNumberFormat="1" applyFont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horizontal="right"/>
    </xf>
    <xf numFmtId="0" fontId="87" fillId="0" borderId="0" xfId="0" applyFont="1" applyAlignment="1">
      <alignment vertical="center"/>
    </xf>
    <xf numFmtId="3" fontId="76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171" fontId="42" fillId="0" borderId="0" xfId="3" applyNumberFormat="1" applyFont="1" applyBorder="1" applyAlignment="1" applyProtection="1">
      <alignment horizontal="center" vertical="center"/>
    </xf>
    <xf numFmtId="0" fontId="89" fillId="7" borderId="8" xfId="0" applyFont="1" applyFill="1" applyBorder="1" applyAlignment="1" applyProtection="1">
      <alignment horizontal="center" vertical="center"/>
      <protection locked="0"/>
    </xf>
    <xf numFmtId="0" fontId="88" fillId="7" borderId="8" xfId="0" applyFont="1" applyFill="1" applyBorder="1" applyAlignment="1">
      <alignment horizontal="center" vertical="center"/>
    </xf>
    <xf numFmtId="2" fontId="88" fillId="7" borderId="8" xfId="0" applyNumberFormat="1" applyFont="1" applyFill="1" applyBorder="1" applyAlignment="1">
      <alignment horizontal="center" vertical="center"/>
    </xf>
    <xf numFmtId="0" fontId="88" fillId="7" borderId="8" xfId="0" applyFont="1" applyFill="1" applyBorder="1" applyAlignment="1" applyProtection="1">
      <alignment horizontal="center" vertical="center"/>
      <protection locked="0"/>
    </xf>
    <xf numFmtId="3" fontId="88" fillId="7" borderId="8" xfId="0" applyNumberFormat="1" applyFont="1" applyFill="1" applyBorder="1" applyAlignment="1">
      <alignment horizontal="center" vertical="center"/>
    </xf>
    <xf numFmtId="4" fontId="88" fillId="7" borderId="8" xfId="0" applyNumberFormat="1" applyFont="1" applyFill="1" applyBorder="1" applyAlignment="1">
      <alignment horizontal="center" vertical="center"/>
    </xf>
    <xf numFmtId="0" fontId="88" fillId="7" borderId="9" xfId="0" applyFont="1" applyFill="1" applyBorder="1" applyAlignment="1">
      <alignment horizontal="center" vertical="center"/>
    </xf>
    <xf numFmtId="0" fontId="90" fillId="7" borderId="7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3" fillId="0" borderId="0" xfId="0" applyFont="1" applyAlignment="1">
      <alignment vertical="center"/>
    </xf>
    <xf numFmtId="0" fontId="95" fillId="0" borderId="46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30" fillId="4" borderId="0" xfId="0" applyNumberFormat="1" applyFont="1" applyFill="1" applyAlignment="1">
      <alignment horizontal="center" vertical="center"/>
    </xf>
    <xf numFmtId="0" fontId="89" fillId="7" borderId="8" xfId="0" applyFont="1" applyFill="1" applyBorder="1" applyAlignment="1">
      <alignment horizontal="center" vertical="center"/>
    </xf>
    <xf numFmtId="3" fontId="72" fillId="0" borderId="43" xfId="3" applyNumberFormat="1" applyFont="1" applyBorder="1" applyAlignment="1" applyProtection="1">
      <alignment horizontal="center" vertical="center"/>
      <protection locked="0"/>
    </xf>
    <xf numFmtId="0" fontId="92" fillId="0" borderId="0" xfId="0" applyFont="1" applyAlignment="1">
      <alignment vertical="center" wrapText="1"/>
    </xf>
    <xf numFmtId="0" fontId="93" fillId="0" borderId="0" xfId="0" applyFont="1" applyAlignment="1">
      <alignment vertical="center" wrapText="1"/>
    </xf>
    <xf numFmtId="0" fontId="94" fillId="0" borderId="0" xfId="0" applyFont="1" applyAlignment="1">
      <alignment vertical="center" wrapText="1"/>
    </xf>
    <xf numFmtId="0" fontId="83" fillId="0" borderId="0" xfId="0" applyFont="1" applyAlignment="1">
      <alignment vertical="center"/>
    </xf>
    <xf numFmtId="170" fontId="65" fillId="0" borderId="0" xfId="0" applyNumberFormat="1" applyFont="1" applyAlignment="1">
      <alignment vertical="center"/>
    </xf>
    <xf numFmtId="3" fontId="65" fillId="0" borderId="0" xfId="0" applyNumberFormat="1" applyFont="1" applyAlignment="1">
      <alignment vertical="center"/>
    </xf>
    <xf numFmtId="0" fontId="96" fillId="0" borderId="0" xfId="0" applyFont="1" applyAlignment="1" applyProtection="1">
      <alignment horizontal="left" vertical="center"/>
      <protection locked="0"/>
    </xf>
    <xf numFmtId="167" fontId="96" fillId="0" borderId="0" xfId="0" applyNumberFormat="1" applyFont="1" applyAlignment="1" applyProtection="1">
      <alignment horizontal="center" vertical="center"/>
      <protection locked="0"/>
    </xf>
    <xf numFmtId="167" fontId="65" fillId="0" borderId="0" xfId="0" applyNumberFormat="1" applyFont="1" applyAlignment="1" applyProtection="1">
      <alignment horizontal="center" vertical="center" wrapText="1"/>
      <protection locked="0"/>
    </xf>
    <xf numFmtId="0" fontId="97" fillId="0" borderId="2" xfId="15" applyFont="1" applyBorder="1" applyAlignment="1">
      <alignment horizontal="center" vertical="center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65" fillId="0" borderId="0" xfId="0" applyFont="1" applyAlignment="1">
      <alignment vertical="center"/>
    </xf>
    <xf numFmtId="0" fontId="98" fillId="0" borderId="0" xfId="0" applyFont="1" applyAlignment="1">
      <alignment horizontal="right" vertical="center"/>
    </xf>
    <xf numFmtId="0" fontId="88" fillId="7" borderId="1" xfId="0" applyFont="1" applyFill="1" applyBorder="1" applyAlignment="1" applyProtection="1">
      <alignment horizontal="center" vertical="center"/>
      <protection locked="0"/>
    </xf>
    <xf numFmtId="0" fontId="101" fillId="0" borderId="47" xfId="0" applyFont="1" applyBorder="1" applyAlignment="1">
      <alignment horizontal="center" vertical="center" wrapText="1"/>
    </xf>
    <xf numFmtId="12" fontId="48" fillId="0" borderId="0" xfId="0" applyNumberFormat="1" applyFont="1" applyAlignment="1">
      <alignment vertical="center"/>
    </xf>
    <xf numFmtId="12" fontId="7" fillId="0" borderId="0" xfId="0" applyNumberFormat="1" applyFont="1" applyAlignment="1">
      <alignment vertical="center"/>
    </xf>
    <xf numFmtId="12" fontId="81" fillId="0" borderId="0" xfId="0" applyNumberFormat="1" applyFont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88" fillId="7" borderId="8" xfId="0" applyNumberFormat="1" applyFont="1" applyFill="1" applyBorder="1" applyAlignment="1">
      <alignment horizontal="center" vertical="center"/>
    </xf>
    <xf numFmtId="12" fontId="7" fillId="0" borderId="0" xfId="0" applyNumberFormat="1" applyFon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86" fillId="0" borderId="0" xfId="0" applyFont="1" applyAlignment="1">
      <alignment horizontal="right" vertical="center"/>
    </xf>
    <xf numFmtId="0" fontId="103" fillId="0" borderId="3" xfId="0" applyFont="1" applyBorder="1" applyAlignment="1">
      <alignment vertical="top" wrapText="1"/>
    </xf>
    <xf numFmtId="0" fontId="69" fillId="0" borderId="39" xfId="0" applyFont="1" applyBorder="1" applyAlignment="1" applyProtection="1">
      <alignment horizontal="center" vertical="center"/>
      <protection locked="0"/>
    </xf>
    <xf numFmtId="0" fontId="106" fillId="0" borderId="0" xfId="8" applyFont="1" applyBorder="1" applyAlignment="1" applyProtection="1">
      <alignment horizontal="center" vertical="center" wrapText="1"/>
      <protection locked="0"/>
    </xf>
    <xf numFmtId="0" fontId="106" fillId="0" borderId="39" xfId="8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vertical="center"/>
    </xf>
    <xf numFmtId="0" fontId="65" fillId="0" borderId="38" xfId="0" applyFont="1" applyBorder="1" applyAlignment="1">
      <alignment horizontal="center" vertical="center"/>
    </xf>
    <xf numFmtId="0" fontId="107" fillId="0" borderId="39" xfId="8" applyFont="1" applyBorder="1" applyAlignment="1" applyProtection="1">
      <alignment horizontal="left" vertical="center" wrapText="1"/>
      <protection locked="0"/>
    </xf>
    <xf numFmtId="0" fontId="65" fillId="0" borderId="39" xfId="0" applyFont="1" applyBorder="1" applyAlignment="1" applyProtection="1">
      <alignment horizontal="center" vertical="center"/>
      <protection locked="0"/>
    </xf>
    <xf numFmtId="2" fontId="65" fillId="0" borderId="39" xfId="0" applyNumberFormat="1" applyFont="1" applyBorder="1" applyAlignment="1">
      <alignment horizontal="center" vertical="center"/>
    </xf>
    <xf numFmtId="3" fontId="65" fillId="0" borderId="39" xfId="0" applyNumberFormat="1" applyFont="1" applyBorder="1" applyAlignment="1" applyProtection="1">
      <alignment horizontal="center" vertical="center"/>
      <protection locked="0"/>
    </xf>
    <xf numFmtId="3" fontId="65" fillId="0" borderId="39" xfId="0" applyNumberFormat="1" applyFont="1" applyBorder="1" applyAlignment="1">
      <alignment horizontal="center" vertical="center" wrapText="1"/>
    </xf>
    <xf numFmtId="3" fontId="72" fillId="0" borderId="39" xfId="0" applyNumberFormat="1" applyFont="1" applyBorder="1" applyAlignment="1">
      <alignment horizontal="center" vertical="center"/>
    </xf>
    <xf numFmtId="166" fontId="65" fillId="0" borderId="39" xfId="0" applyNumberFormat="1" applyFont="1" applyBorder="1" applyAlignment="1">
      <alignment horizontal="center" vertical="center"/>
    </xf>
    <xf numFmtId="0" fontId="106" fillId="0" borderId="61" xfId="8" applyFont="1" applyBorder="1" applyAlignment="1" applyProtection="1">
      <alignment horizontal="center" vertical="center"/>
      <protection locked="0"/>
    </xf>
    <xf numFmtId="0" fontId="65" fillId="0" borderId="39" xfId="8" applyFont="1" applyBorder="1" applyAlignment="1" applyProtection="1">
      <alignment horizontal="left" vertical="center" wrapText="1"/>
      <protection locked="0"/>
    </xf>
    <xf numFmtId="0" fontId="66" fillId="0" borderId="58" xfId="8" applyFont="1" applyFill="1" applyBorder="1" applyAlignment="1" applyProtection="1">
      <alignment horizontal="center" vertical="center" wrapText="1"/>
      <protection locked="0"/>
    </xf>
    <xf numFmtId="0" fontId="106" fillId="0" borderId="39" xfId="8" applyFont="1" applyFill="1" applyBorder="1" applyAlignment="1" applyProtection="1">
      <alignment vertical="center" wrapText="1"/>
      <protection locked="0"/>
    </xf>
    <xf numFmtId="0" fontId="106" fillId="0" borderId="39" xfId="8" applyFont="1" applyBorder="1" applyAlignment="1" applyProtection="1">
      <alignment horizontal="center" vertical="center"/>
      <protection locked="0"/>
    </xf>
    <xf numFmtId="0" fontId="106" fillId="0" borderId="39" xfId="8" applyFont="1" applyFill="1" applyBorder="1" applyAlignment="1" applyProtection="1">
      <alignment horizontal="center" vertical="center" wrapText="1"/>
      <protection locked="0"/>
    </xf>
    <xf numFmtId="0" fontId="106" fillId="0" borderId="59" xfId="8" applyFont="1" applyBorder="1" applyAlignment="1" applyProtection="1">
      <alignment vertical="center" wrapText="1"/>
      <protection locked="0"/>
    </xf>
    <xf numFmtId="0" fontId="107" fillId="0" borderId="0" xfId="8" applyFont="1" applyFill="1" applyAlignment="1" applyProtection="1">
      <alignment vertical="center"/>
    </xf>
    <xf numFmtId="0" fontId="106" fillId="0" borderId="61" xfId="8" applyFont="1" applyBorder="1" applyAlignment="1" applyProtection="1">
      <alignment horizontal="center" vertical="center" wrapText="1"/>
      <protection locked="0"/>
    </xf>
    <xf numFmtId="0" fontId="107" fillId="0" borderId="0" xfId="8" applyFont="1" applyAlignment="1" applyProtection="1">
      <alignment vertical="center"/>
    </xf>
    <xf numFmtId="0" fontId="65" fillId="0" borderId="16" xfId="0" applyFont="1" applyBorder="1" applyAlignment="1">
      <alignment horizontal="center" vertical="center"/>
    </xf>
    <xf numFmtId="0" fontId="65" fillId="0" borderId="60" xfId="0" applyFont="1" applyBorder="1" applyAlignment="1">
      <alignment vertical="center"/>
    </xf>
    <xf numFmtId="0" fontId="106" fillId="0" borderId="39" xfId="8" applyFont="1" applyBorder="1" applyAlignment="1" applyProtection="1">
      <alignment vertical="center" wrapText="1"/>
      <protection locked="0"/>
    </xf>
    <xf numFmtId="0" fontId="65" fillId="0" borderId="52" xfId="0" applyFont="1" applyBorder="1" applyAlignment="1">
      <alignment horizontal="center" vertical="center"/>
    </xf>
    <xf numFmtId="0" fontId="107" fillId="0" borderId="53" xfId="8" applyFont="1" applyBorder="1" applyAlignment="1" applyProtection="1">
      <alignment horizontal="left" vertical="center" wrapText="1"/>
      <protection locked="0"/>
    </xf>
    <xf numFmtId="0" fontId="65" fillId="0" borderId="53" xfId="0" applyFont="1" applyBorder="1" applyAlignment="1" applyProtection="1">
      <alignment horizontal="center" vertical="center"/>
      <protection locked="0"/>
    </xf>
    <xf numFmtId="2" fontId="65" fillId="0" borderId="53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 applyProtection="1">
      <alignment horizontal="center" vertical="center"/>
      <protection locked="0"/>
    </xf>
    <xf numFmtId="3" fontId="65" fillId="0" borderId="53" xfId="0" applyNumberFormat="1" applyFont="1" applyBorder="1" applyAlignment="1">
      <alignment horizontal="center" vertical="center" wrapText="1"/>
    </xf>
    <xf numFmtId="3" fontId="72" fillId="0" borderId="53" xfId="0" applyNumberFormat="1" applyFont="1" applyBorder="1" applyAlignment="1">
      <alignment horizontal="center" vertical="center"/>
    </xf>
    <xf numFmtId="166" fontId="65" fillId="0" borderId="53" xfId="0" applyNumberFormat="1" applyFont="1" applyBorder="1" applyAlignment="1">
      <alignment horizontal="center" vertical="center"/>
    </xf>
    <xf numFmtId="0" fontId="107" fillId="0" borderId="0" xfId="8" applyFont="1" applyFill="1" applyAlignment="1" applyProtection="1">
      <alignment horizontal="left" vertical="center"/>
      <protection locked="0"/>
    </xf>
    <xf numFmtId="0" fontId="106" fillId="0" borderId="60" xfId="8" applyFont="1" applyBorder="1" applyAlignment="1" applyProtection="1">
      <alignment horizontal="center" vertical="center"/>
      <protection locked="0"/>
    </xf>
    <xf numFmtId="0" fontId="65" fillId="0" borderId="49" xfId="0" applyFont="1" applyBorder="1" applyAlignment="1">
      <alignment horizontal="center" vertical="center"/>
    </xf>
    <xf numFmtId="0" fontId="107" fillId="0" borderId="50" xfId="8" applyFont="1" applyBorder="1" applyAlignment="1" applyProtection="1">
      <alignment horizontal="left" vertical="center" wrapText="1"/>
      <protection locked="0"/>
    </xf>
    <xf numFmtId="0" fontId="65" fillId="0" borderId="50" xfId="0" applyFont="1" applyBorder="1" applyAlignment="1" applyProtection="1">
      <alignment horizontal="center" vertical="center"/>
      <protection locked="0"/>
    </xf>
    <xf numFmtId="0" fontId="106" fillId="0" borderId="50" xfId="8" applyFont="1" applyBorder="1" applyAlignment="1" applyProtection="1">
      <alignment horizontal="center" vertical="center" wrapText="1"/>
      <protection locked="0"/>
    </xf>
    <xf numFmtId="2" fontId="65" fillId="0" borderId="50" xfId="0" applyNumberFormat="1" applyFont="1" applyBorder="1" applyAlignment="1">
      <alignment horizontal="center" vertical="center"/>
    </xf>
    <xf numFmtId="3" fontId="65" fillId="0" borderId="50" xfId="0" applyNumberFormat="1" applyFont="1" applyBorder="1" applyAlignment="1" applyProtection="1">
      <alignment horizontal="center" vertical="center"/>
      <protection locked="0"/>
    </xf>
    <xf numFmtId="3" fontId="65" fillId="0" borderId="50" xfId="0" applyNumberFormat="1" applyFont="1" applyBorder="1" applyAlignment="1">
      <alignment horizontal="center" vertical="center" wrapText="1"/>
    </xf>
    <xf numFmtId="3" fontId="72" fillId="0" borderId="50" xfId="0" applyNumberFormat="1" applyFont="1" applyBorder="1" applyAlignment="1">
      <alignment horizontal="center" vertical="center"/>
    </xf>
    <xf numFmtId="166" fontId="65" fillId="0" borderId="50" xfId="0" applyNumberFormat="1" applyFont="1" applyBorder="1" applyAlignment="1">
      <alignment horizontal="center" vertical="center"/>
    </xf>
    <xf numFmtId="0" fontId="65" fillId="2" borderId="38" xfId="0" applyFont="1" applyFill="1" applyBorder="1" applyAlignment="1">
      <alignment horizontal="center" vertical="center"/>
    </xf>
    <xf numFmtId="0" fontId="65" fillId="2" borderId="49" xfId="0" applyFont="1" applyFill="1" applyBorder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63" fillId="0" borderId="10" xfId="0" applyFont="1" applyBorder="1" applyAlignment="1">
      <alignment vertical="center" wrapText="1"/>
    </xf>
    <xf numFmtId="0" fontId="107" fillId="0" borderId="39" xfId="8" applyFont="1" applyBorder="1" applyAlignment="1" applyProtection="1">
      <alignment horizontal="left" vertical="center" wrapText="1"/>
    </xf>
    <xf numFmtId="0" fontId="106" fillId="0" borderId="58" xfId="8" applyFont="1" applyBorder="1" applyAlignment="1" applyProtection="1">
      <alignment vertical="center" wrapText="1"/>
      <protection locked="0"/>
    </xf>
    <xf numFmtId="0" fontId="106" fillId="0" borderId="60" xfId="8" applyFont="1" applyBorder="1" applyAlignment="1" applyProtection="1">
      <alignment vertical="center" wrapText="1"/>
      <protection locked="0"/>
    </xf>
    <xf numFmtId="0" fontId="65" fillId="0" borderId="39" xfId="8" applyFont="1" applyBorder="1" applyAlignment="1" applyProtection="1">
      <alignment horizontal="left" vertical="center" wrapText="1"/>
    </xf>
    <xf numFmtId="0" fontId="65" fillId="0" borderId="66" xfId="0" applyFont="1" applyBorder="1" applyAlignment="1" applyProtection="1">
      <alignment horizontal="center" vertical="center"/>
      <protection locked="0"/>
    </xf>
    <xf numFmtId="0" fontId="106" fillId="0" borderId="0" xfId="8" applyFont="1" applyFill="1" applyAlignment="1" applyProtection="1">
      <alignment vertical="center"/>
    </xf>
    <xf numFmtId="0" fontId="106" fillId="0" borderId="66" xfId="8" applyFont="1" applyBorder="1" applyAlignment="1" applyProtection="1">
      <alignment vertical="center" wrapText="1"/>
      <protection locked="0"/>
    </xf>
    <xf numFmtId="0" fontId="103" fillId="0" borderId="0" xfId="0" applyFont="1" applyAlignment="1">
      <alignment horizontal="left" vertical="center" indent="1"/>
    </xf>
    <xf numFmtId="0" fontId="65" fillId="0" borderId="39" xfId="0" applyFont="1" applyBorder="1" applyAlignment="1" applyProtection="1">
      <alignment horizontal="center" vertical="center" wrapText="1"/>
      <protection locked="0"/>
    </xf>
    <xf numFmtId="0" fontId="65" fillId="0" borderId="39" xfId="0" applyFont="1" applyBorder="1" applyAlignment="1" applyProtection="1">
      <alignment horizontal="center" vertical="center" shrinkToFit="1"/>
      <protection locked="0"/>
    </xf>
    <xf numFmtId="1" fontId="65" fillId="0" borderId="2" xfId="8" applyNumberFormat="1" applyFont="1" applyBorder="1" applyAlignment="1" applyProtection="1">
      <alignment vertical="center" wrapText="1"/>
    </xf>
    <xf numFmtId="1" fontId="65" fillId="0" borderId="2" xfId="16" applyNumberFormat="1" applyFont="1" applyBorder="1" applyAlignment="1">
      <alignment horizontal="center" vertical="center"/>
    </xf>
    <xf numFmtId="3" fontId="65" fillId="0" borderId="2" xfId="16" applyNumberFormat="1" applyFont="1" applyBorder="1" applyAlignment="1" applyProtection="1">
      <alignment horizontal="center" vertical="center"/>
      <protection locked="0"/>
    </xf>
    <xf numFmtId="3" fontId="72" fillId="0" borderId="29" xfId="15" applyNumberFormat="1" applyFont="1" applyBorder="1" applyAlignment="1">
      <alignment horizontal="center" vertical="center"/>
    </xf>
    <xf numFmtId="3" fontId="65" fillId="0" borderId="2" xfId="15" applyNumberFormat="1" applyFont="1" applyBorder="1" applyAlignment="1">
      <alignment horizontal="center" vertical="center"/>
    </xf>
    <xf numFmtId="3" fontId="65" fillId="0" borderId="17" xfId="15" applyNumberFormat="1" applyFont="1" applyBorder="1" applyAlignment="1">
      <alignment horizontal="center" vertical="center"/>
    </xf>
    <xf numFmtId="2" fontId="35" fillId="0" borderId="0" xfId="15" applyNumberFormat="1" applyFont="1" applyAlignment="1">
      <alignment horizontal="center" vertical="center"/>
    </xf>
    <xf numFmtId="2" fontId="113" fillId="0" borderId="0" xfId="15" applyNumberFormat="1" applyFont="1" applyAlignment="1">
      <alignment horizontal="center" vertical="center"/>
    </xf>
    <xf numFmtId="0" fontId="2" fillId="0" borderId="39" xfId="8" applyBorder="1" applyAlignment="1" applyProtection="1">
      <alignment horizontal="left" vertical="center" wrapText="1"/>
    </xf>
    <xf numFmtId="0" fontId="115" fillId="0" borderId="39" xfId="8" applyFont="1" applyBorder="1" applyAlignment="1" applyProtection="1">
      <alignment horizontal="left" vertical="center" wrapText="1"/>
    </xf>
    <xf numFmtId="0" fontId="116" fillId="0" borderId="0" xfId="0" applyFont="1" applyAlignment="1">
      <alignment horizontal="right" vertical="center"/>
    </xf>
    <xf numFmtId="0" fontId="106" fillId="0" borderId="58" xfId="8" applyFont="1" applyFill="1" applyBorder="1" applyAlignment="1" applyProtection="1">
      <alignment vertical="center" wrapText="1"/>
      <protection locked="0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/>
    </xf>
    <xf numFmtId="0" fontId="102" fillId="0" borderId="0" xfId="0" applyFont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66" fillId="0" borderId="61" xfId="8" applyFont="1" applyFill="1" applyBorder="1" applyAlignment="1" applyProtection="1">
      <alignment horizontal="center" vertical="center" wrapText="1"/>
      <protection locked="0"/>
    </xf>
    <xf numFmtId="173" fontId="27" fillId="0" borderId="0" xfId="0" applyNumberFormat="1" applyFont="1"/>
    <xf numFmtId="0" fontId="114" fillId="0" borderId="39" xfId="0" applyFont="1" applyBorder="1" applyAlignment="1" applyProtection="1">
      <alignment horizontal="center" vertical="center" shrinkToFit="1"/>
      <protection locked="0"/>
    </xf>
    <xf numFmtId="174" fontId="100" fillId="0" borderId="0" xfId="0" applyNumberFormat="1" applyFont="1" applyAlignment="1">
      <alignment horizontal="right" vertical="center"/>
    </xf>
    <xf numFmtId="2" fontId="65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166" fontId="65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65" fillId="0" borderId="0" xfId="0" applyNumberFormat="1" applyFont="1" applyAlignment="1">
      <alignment horizontal="center" vertical="center"/>
    </xf>
    <xf numFmtId="175" fontId="6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2" fillId="0" borderId="0" xfId="0" applyNumberFormat="1" applyFont="1" applyAlignment="1">
      <alignment horizontal="center" vertical="center"/>
    </xf>
    <xf numFmtId="176" fontId="81" fillId="0" borderId="0" xfId="0" applyNumberFormat="1" applyFont="1" applyAlignment="1">
      <alignment horizontal="center" vertical="center"/>
    </xf>
    <xf numFmtId="176" fontId="65" fillId="0" borderId="0" xfId="0" applyNumberFormat="1" applyFont="1" applyAlignment="1">
      <alignment horizontal="center" vertical="center"/>
    </xf>
    <xf numFmtId="176" fontId="63" fillId="0" borderId="0" xfId="0" applyNumberFormat="1" applyFont="1" applyAlignment="1">
      <alignment horizontal="center" vertical="center"/>
    </xf>
    <xf numFmtId="3" fontId="81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2" fontId="93" fillId="0" borderId="0" xfId="0" applyNumberFormat="1" applyFont="1" applyAlignment="1">
      <alignment horizontal="center" vertical="center"/>
    </xf>
    <xf numFmtId="0" fontId="92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170" fontId="125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center" vertical="center"/>
    </xf>
    <xf numFmtId="175" fontId="99" fillId="0" borderId="0" xfId="0" applyNumberFormat="1" applyFont="1" applyAlignment="1">
      <alignment horizontal="center" vertical="center"/>
    </xf>
    <xf numFmtId="166" fontId="99" fillId="0" borderId="0" xfId="0" applyNumberFormat="1" applyFont="1" applyAlignment="1">
      <alignment horizontal="center" vertical="center"/>
    </xf>
    <xf numFmtId="176" fontId="99" fillId="0" borderId="0" xfId="0" applyNumberFormat="1" applyFont="1" applyAlignment="1">
      <alignment horizontal="center" vertical="center"/>
    </xf>
    <xf numFmtId="0" fontId="126" fillId="0" borderId="0" xfId="0" applyFont="1" applyAlignment="1">
      <alignment vertical="center"/>
    </xf>
    <xf numFmtId="177" fontId="65" fillId="0" borderId="39" xfId="0" applyNumberFormat="1" applyFont="1" applyBorder="1" applyAlignment="1">
      <alignment horizontal="center" vertical="center"/>
    </xf>
    <xf numFmtId="3" fontId="65" fillId="0" borderId="2" xfId="16" applyNumberFormat="1" applyFont="1" applyBorder="1" applyAlignment="1">
      <alignment horizontal="center" vertical="center"/>
    </xf>
    <xf numFmtId="3" fontId="65" fillId="0" borderId="39" xfId="2" applyNumberFormat="1" applyFont="1" applyBorder="1" applyAlignment="1" applyProtection="1">
      <alignment horizontal="center" vertical="center"/>
    </xf>
    <xf numFmtId="42" fontId="65" fillId="0" borderId="40" xfId="3" applyNumberFormat="1" applyFont="1" applyBorder="1" applyAlignment="1" applyProtection="1">
      <alignment horizontal="center" vertical="center"/>
    </xf>
    <xf numFmtId="42" fontId="88" fillId="7" borderId="9" xfId="0" applyNumberFormat="1" applyFont="1" applyFill="1" applyBorder="1" applyAlignment="1">
      <alignment horizontal="center" vertical="center"/>
    </xf>
    <xf numFmtId="42" fontId="65" fillId="0" borderId="40" xfId="3" applyNumberFormat="1" applyFont="1" applyBorder="1" applyAlignment="1">
      <alignment horizontal="center" vertical="center"/>
    </xf>
    <xf numFmtId="42" fontId="88" fillId="7" borderId="8" xfId="0" applyNumberFormat="1" applyFont="1" applyFill="1" applyBorder="1" applyAlignment="1">
      <alignment horizontal="center" vertical="center"/>
    </xf>
    <xf numFmtId="0" fontId="63" fillId="0" borderId="10" xfId="0" applyFont="1" applyBorder="1" applyAlignment="1">
      <alignment vertical="center"/>
    </xf>
    <xf numFmtId="42" fontId="65" fillId="0" borderId="54" xfId="3" applyNumberFormat="1" applyFont="1" applyBorder="1" applyAlignment="1" applyProtection="1">
      <alignment horizontal="center" vertical="center"/>
    </xf>
    <xf numFmtId="3" fontId="65" fillId="0" borderId="53" xfId="2" applyNumberFormat="1" applyFont="1" applyBorder="1" applyAlignment="1" applyProtection="1">
      <alignment horizontal="center" vertical="center"/>
    </xf>
    <xf numFmtId="3" fontId="65" fillId="0" borderId="50" xfId="2" applyNumberFormat="1" applyFont="1" applyBorder="1" applyAlignment="1" applyProtection="1">
      <alignment horizontal="center" vertical="center"/>
    </xf>
    <xf numFmtId="42" fontId="65" fillId="0" borderId="51" xfId="3" applyNumberFormat="1" applyFont="1" applyBorder="1" applyAlignment="1" applyProtection="1">
      <alignment horizontal="center" vertical="center"/>
    </xf>
    <xf numFmtId="37" fontId="65" fillId="0" borderId="39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103" fillId="0" borderId="0" xfId="0" applyFont="1" applyAlignment="1">
      <alignment horizontal="center" vertical="top" wrapText="1"/>
    </xf>
    <xf numFmtId="170" fontId="65" fillId="0" borderId="0" xfId="0" applyNumberFormat="1" applyFont="1" applyAlignment="1">
      <alignment horizontal="left" vertical="center" indent="1"/>
    </xf>
    <xf numFmtId="0" fontId="114" fillId="0" borderId="57" xfId="8" applyFont="1" applyBorder="1" applyAlignment="1" applyProtection="1">
      <alignment vertical="center" wrapText="1"/>
      <protection locked="0"/>
    </xf>
    <xf numFmtId="0" fontId="114" fillId="0" borderId="58" xfId="8" applyFont="1" applyBorder="1" applyAlignment="1" applyProtection="1">
      <alignment vertical="center" wrapText="1"/>
      <protection locked="0"/>
    </xf>
    <xf numFmtId="0" fontId="114" fillId="0" borderId="60" xfId="8" applyFont="1" applyBorder="1" applyAlignment="1" applyProtection="1">
      <alignment vertical="center" wrapText="1"/>
      <protection locked="0"/>
    </xf>
    <xf numFmtId="0" fontId="66" fillId="0" borderId="57" xfId="8" applyFont="1" applyFill="1" applyBorder="1" applyAlignment="1" applyProtection="1">
      <alignment vertical="center" wrapText="1"/>
      <protection locked="0"/>
    </xf>
    <xf numFmtId="0" fontId="66" fillId="0" borderId="58" xfId="8" applyFont="1" applyFill="1" applyBorder="1" applyAlignment="1" applyProtection="1">
      <alignment vertical="center" wrapText="1"/>
      <protection locked="0"/>
    </xf>
    <xf numFmtId="0" fontId="66" fillId="0" borderId="60" xfId="8" applyFont="1" applyFill="1" applyBorder="1" applyAlignment="1" applyProtection="1">
      <alignment vertical="center" wrapText="1"/>
      <protection locked="0"/>
    </xf>
    <xf numFmtId="0" fontId="111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106" fillId="0" borderId="72" xfId="8" applyFont="1" applyFill="1" applyBorder="1" applyAlignment="1" applyProtection="1">
      <alignment vertical="center" wrapText="1"/>
      <protection locked="0"/>
    </xf>
    <xf numFmtId="0" fontId="120" fillId="0" borderId="67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0" fontId="120" fillId="0" borderId="70" xfId="0" applyFont="1" applyBorder="1" applyAlignment="1">
      <alignment horizontal="center" vertical="center" wrapText="1"/>
    </xf>
    <xf numFmtId="0" fontId="120" fillId="0" borderId="69" xfId="0" applyFont="1" applyBorder="1" applyAlignment="1">
      <alignment horizontal="center" vertical="center" wrapText="1"/>
    </xf>
    <xf numFmtId="0" fontId="120" fillId="0" borderId="3" xfId="0" applyFont="1" applyBorder="1" applyAlignment="1">
      <alignment horizontal="center" vertical="center" wrapText="1"/>
    </xf>
    <xf numFmtId="0" fontId="120" fillId="0" borderId="71" xfId="0" applyFont="1" applyBorder="1" applyAlignment="1">
      <alignment horizontal="center" vertical="center" wrapText="1"/>
    </xf>
    <xf numFmtId="0" fontId="109" fillId="0" borderId="62" xfId="0" applyFont="1" applyBorder="1" applyAlignment="1">
      <alignment horizontal="center" vertical="center" wrapText="1"/>
    </xf>
    <xf numFmtId="0" fontId="109" fillId="0" borderId="68" xfId="0" applyFont="1" applyBorder="1" applyAlignment="1">
      <alignment horizontal="center" vertical="center" wrapText="1"/>
    </xf>
    <xf numFmtId="0" fontId="112" fillId="0" borderId="62" xfId="0" applyFont="1" applyBorder="1" applyAlignment="1">
      <alignment horizontal="center" vertical="center" wrapText="1"/>
    </xf>
    <xf numFmtId="0" fontId="112" fillId="0" borderId="68" xfId="0" applyFont="1" applyBorder="1" applyAlignment="1">
      <alignment horizontal="center" vertical="center" wrapText="1"/>
    </xf>
    <xf numFmtId="170" fontId="119" fillId="0" borderId="0" xfId="0" applyNumberFormat="1" applyFont="1" applyAlignment="1">
      <alignment horizontal="center" vertical="center"/>
    </xf>
    <xf numFmtId="168" fontId="117" fillId="0" borderId="0" xfId="0" applyNumberFormat="1" applyFont="1" applyAlignment="1">
      <alignment horizontal="center" vertical="center"/>
    </xf>
    <xf numFmtId="0" fontId="102" fillId="5" borderId="62" xfId="0" applyFont="1" applyFill="1" applyBorder="1" applyAlignment="1">
      <alignment horizontal="center" vertical="center" wrapText="1"/>
    </xf>
    <xf numFmtId="0" fontId="102" fillId="5" borderId="68" xfId="0" applyFont="1" applyFill="1" applyBorder="1" applyAlignment="1">
      <alignment horizontal="center" vertical="center" wrapText="1"/>
    </xf>
    <xf numFmtId="0" fontId="111" fillId="2" borderId="62" xfId="0" applyFont="1" applyFill="1" applyBorder="1" applyAlignment="1">
      <alignment horizontal="center" vertical="center" wrapText="1"/>
    </xf>
    <xf numFmtId="0" fontId="111" fillId="2" borderId="68" xfId="0" applyFont="1" applyFill="1" applyBorder="1" applyAlignment="1">
      <alignment horizontal="center" vertical="center" wrapText="1"/>
    </xf>
    <xf numFmtId="0" fontId="117" fillId="0" borderId="0" xfId="0" applyFont="1" applyAlignment="1">
      <alignment horizontal="center" vertical="center" wrapText="1"/>
    </xf>
    <xf numFmtId="3" fontId="118" fillId="5" borderId="0" xfId="0" applyNumberFormat="1" applyFont="1" applyFill="1" applyAlignment="1">
      <alignment horizontal="center" vertical="center"/>
    </xf>
    <xf numFmtId="3" fontId="118" fillId="5" borderId="63" xfId="0" applyNumberFormat="1" applyFont="1" applyFill="1" applyBorder="1" applyAlignment="1">
      <alignment horizontal="center" vertical="center"/>
    </xf>
    <xf numFmtId="3" fontId="127" fillId="0" borderId="0" xfId="0" applyNumberFormat="1" applyFont="1" applyAlignment="1">
      <alignment horizontal="center" vertical="center"/>
    </xf>
    <xf numFmtId="3" fontId="111" fillId="0" borderId="0" xfId="0" applyNumberFormat="1" applyFont="1" applyAlignment="1">
      <alignment horizontal="center" vertical="center"/>
    </xf>
    <xf numFmtId="0" fontId="91" fillId="4" borderId="0" xfId="0" applyFont="1" applyFill="1" applyAlignment="1">
      <alignment horizontal="center" vertical="center"/>
    </xf>
    <xf numFmtId="3" fontId="118" fillId="5" borderId="64" xfId="0" applyNumberFormat="1" applyFont="1" applyFill="1" applyBorder="1" applyAlignment="1">
      <alignment horizontal="center" vertical="center"/>
    </xf>
    <xf numFmtId="3" fontId="118" fillId="5" borderId="65" xfId="0" applyNumberFormat="1" applyFont="1" applyFill="1" applyBorder="1" applyAlignment="1">
      <alignment horizontal="center" vertical="center"/>
    </xf>
    <xf numFmtId="0" fontId="122" fillId="0" borderId="0" xfId="0" applyFont="1" applyAlignment="1">
      <alignment horizontal="center" vertical="center" wrapText="1"/>
    </xf>
    <xf numFmtId="0" fontId="122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23" fillId="0" borderId="0" xfId="0" applyFont="1" applyAlignment="1">
      <alignment horizontal="center" vertical="center" wrapText="1"/>
    </xf>
    <xf numFmtId="0" fontId="61" fillId="0" borderId="0" xfId="0" applyFont="1" applyAlignment="1" applyProtection="1">
      <alignment horizontal="center" vertical="center" wrapText="1"/>
      <protection locked="0"/>
    </xf>
    <xf numFmtId="0" fontId="96" fillId="0" borderId="0" xfId="0" applyFont="1" applyAlignment="1" applyProtection="1">
      <alignment horizontal="left" vertical="center"/>
      <protection locked="0"/>
    </xf>
    <xf numFmtId="0" fontId="96" fillId="0" borderId="0" xfId="0" applyFont="1" applyAlignment="1" applyProtection="1">
      <alignment horizontal="left" vertical="center" wrapText="1"/>
      <protection locked="0"/>
    </xf>
    <xf numFmtId="0" fontId="110" fillId="0" borderId="13" xfId="0" applyFont="1" applyBorder="1" applyAlignment="1">
      <alignment horizontal="center" vertical="center"/>
    </xf>
    <xf numFmtId="0" fontId="110" fillId="0" borderId="14" xfId="0" applyFont="1" applyBorder="1" applyAlignment="1">
      <alignment horizontal="center" vertical="center"/>
    </xf>
    <xf numFmtId="0" fontId="110" fillId="0" borderId="15" xfId="0" applyFont="1" applyBorder="1" applyAlignment="1">
      <alignment horizontal="center" vertical="center"/>
    </xf>
    <xf numFmtId="0" fontId="123" fillId="0" borderId="0" xfId="0" applyFont="1" applyAlignment="1">
      <alignment horizontal="left" vertical="center" wrapText="1"/>
    </xf>
    <xf numFmtId="0" fontId="123" fillId="0" borderId="10" xfId="0" applyFont="1" applyBorder="1" applyAlignment="1">
      <alignment horizontal="left" vertical="center" wrapText="1"/>
    </xf>
    <xf numFmtId="3" fontId="65" fillId="0" borderId="0" xfId="0" applyNumberFormat="1" applyFont="1" applyAlignment="1">
      <alignment horizontal="left" vertical="center" indent="1"/>
    </xf>
    <xf numFmtId="0" fontId="83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06" fillId="0" borderId="57" xfId="8" applyFont="1" applyBorder="1" applyAlignment="1" applyProtection="1">
      <alignment horizontal="center" vertical="center" wrapText="1"/>
      <protection locked="0"/>
    </xf>
    <xf numFmtId="0" fontId="106" fillId="0" borderId="58" xfId="8" applyFont="1" applyBorder="1" applyAlignment="1" applyProtection="1">
      <alignment horizontal="center" vertical="center" wrapText="1"/>
      <protection locked="0"/>
    </xf>
    <xf numFmtId="0" fontId="66" fillId="0" borderId="57" xfId="8" applyFont="1" applyFill="1" applyBorder="1" applyAlignment="1" applyProtection="1">
      <alignment horizontal="center" vertical="center" wrapText="1"/>
      <protection locked="0"/>
    </xf>
    <xf numFmtId="0" fontId="66" fillId="0" borderId="59" xfId="8" applyFont="1" applyFill="1" applyBorder="1" applyAlignment="1" applyProtection="1">
      <alignment horizontal="center" vertical="center" wrapText="1"/>
      <protection locked="0"/>
    </xf>
    <xf numFmtId="0" fontId="65" fillId="0" borderId="0" xfId="0" quotePrefix="1" applyFont="1" applyAlignment="1">
      <alignment horizontal="right" vertical="center" wrapText="1"/>
    </xf>
    <xf numFmtId="0" fontId="65" fillId="0" borderId="0" xfId="0" applyFont="1" applyAlignment="1">
      <alignment horizontal="right" vertical="center" wrapText="1"/>
    </xf>
    <xf numFmtId="170" fontId="65" fillId="0" borderId="0" xfId="0" applyNumberFormat="1" applyFont="1" applyAlignment="1">
      <alignment horizontal="left" vertical="center" indent="1"/>
    </xf>
    <xf numFmtId="0" fontId="106" fillId="0" borderId="59" xfId="8" applyFont="1" applyBorder="1" applyAlignment="1" applyProtection="1">
      <alignment horizontal="center" vertical="center" wrapText="1"/>
      <protection locked="0"/>
    </xf>
    <xf numFmtId="0" fontId="106" fillId="0" borderId="61" xfId="8" applyFont="1" applyBorder="1" applyAlignment="1" applyProtection="1">
      <alignment horizontal="center" vertical="center" wrapText="1"/>
      <protection locked="0"/>
    </xf>
    <xf numFmtId="0" fontId="83" fillId="0" borderId="36" xfId="0" applyFont="1" applyBorder="1" applyAlignment="1">
      <alignment horizontal="left" vertical="top"/>
    </xf>
    <xf numFmtId="0" fontId="83" fillId="0" borderId="33" xfId="0" applyFont="1" applyBorder="1" applyAlignment="1">
      <alignment horizontal="left" vertical="top"/>
    </xf>
    <xf numFmtId="0" fontId="83" fillId="0" borderId="55" xfId="0" applyFont="1" applyBorder="1" applyAlignment="1">
      <alignment horizontal="left" vertical="top"/>
    </xf>
    <xf numFmtId="0" fontId="83" fillId="0" borderId="56" xfId="0" applyFont="1" applyBorder="1" applyAlignment="1">
      <alignment horizontal="left" vertical="top"/>
    </xf>
    <xf numFmtId="0" fontId="83" fillId="0" borderId="0" xfId="0" applyFont="1" applyAlignment="1">
      <alignment horizontal="left" vertical="top"/>
    </xf>
    <xf numFmtId="0" fontId="83" fillId="0" borderId="37" xfId="0" applyFont="1" applyBorder="1" applyAlignment="1">
      <alignment horizontal="left" vertical="top"/>
    </xf>
    <xf numFmtId="0" fontId="83" fillId="0" borderId="34" xfId="0" applyFont="1" applyBorder="1" applyAlignment="1">
      <alignment horizontal="left" vertical="top"/>
    </xf>
    <xf numFmtId="0" fontId="83" fillId="0" borderId="32" xfId="0" applyFont="1" applyBorder="1" applyAlignment="1">
      <alignment horizontal="left" vertical="top"/>
    </xf>
    <xf numFmtId="0" fontId="83" fillId="0" borderId="35" xfId="0" applyFont="1" applyBorder="1" applyAlignment="1">
      <alignment horizontal="left" vertical="top"/>
    </xf>
    <xf numFmtId="0" fontId="106" fillId="0" borderId="57" xfId="8" applyFont="1" applyBorder="1" applyAlignment="1" applyProtection="1">
      <alignment horizontal="center" vertical="center" wrapText="1"/>
    </xf>
    <xf numFmtId="0" fontId="106" fillId="0" borderId="59" xfId="8" applyFont="1" applyBorder="1" applyAlignment="1" applyProtection="1">
      <alignment horizontal="center" vertical="center" wrapText="1"/>
    </xf>
    <xf numFmtId="0" fontId="103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center"/>
    </xf>
    <xf numFmtId="0" fontId="103" fillId="0" borderId="0" xfId="0" applyFont="1" applyAlignment="1">
      <alignment horizontal="left" vertical="center" indent="1"/>
    </xf>
    <xf numFmtId="2" fontId="7" fillId="0" borderId="36" xfId="0" applyNumberFormat="1" applyFont="1" applyBorder="1" applyAlignment="1">
      <alignment horizontal="left" vertical="top"/>
    </xf>
    <xf numFmtId="2" fontId="7" fillId="0" borderId="33" xfId="0" applyNumberFormat="1" applyFont="1" applyBorder="1" applyAlignment="1">
      <alignment horizontal="left" vertical="top"/>
    </xf>
    <xf numFmtId="2" fontId="7" fillId="0" borderId="55" xfId="0" applyNumberFormat="1" applyFont="1" applyBorder="1" applyAlignment="1">
      <alignment horizontal="left" vertical="top"/>
    </xf>
    <xf numFmtId="2" fontId="7" fillId="0" borderId="56" xfId="0" applyNumberFormat="1" applyFont="1" applyBorder="1" applyAlignment="1">
      <alignment horizontal="left" vertical="top"/>
    </xf>
    <xf numFmtId="2" fontId="7" fillId="0" borderId="0" xfId="0" applyNumberFormat="1" applyFont="1" applyAlignment="1">
      <alignment horizontal="left" vertical="top"/>
    </xf>
    <xf numFmtId="2" fontId="7" fillId="0" borderId="37" xfId="0" applyNumberFormat="1" applyFont="1" applyBorder="1" applyAlignment="1">
      <alignment horizontal="left" vertical="top"/>
    </xf>
    <xf numFmtId="2" fontId="7" fillId="0" borderId="34" xfId="0" applyNumberFormat="1" applyFont="1" applyBorder="1" applyAlignment="1">
      <alignment horizontal="left" vertical="top"/>
    </xf>
    <xf numFmtId="2" fontId="7" fillId="0" borderId="32" xfId="0" applyNumberFormat="1" applyFont="1" applyBorder="1" applyAlignment="1">
      <alignment horizontal="left" vertical="top"/>
    </xf>
    <xf numFmtId="2" fontId="7" fillId="0" borderId="35" xfId="0" applyNumberFormat="1" applyFont="1" applyBorder="1" applyAlignment="1">
      <alignment horizontal="left" vertical="top"/>
    </xf>
    <xf numFmtId="0" fontId="106" fillId="0" borderId="58" xfId="8" applyFont="1" applyFill="1" applyBorder="1" applyAlignment="1" applyProtection="1">
      <alignment horizontal="center" vertical="center" wrapText="1"/>
      <protection locked="0"/>
    </xf>
    <xf numFmtId="3" fontId="14" fillId="0" borderId="0" xfId="15" applyNumberFormat="1" applyFont="1" applyAlignment="1">
      <alignment horizontal="center" vertical="center"/>
    </xf>
    <xf numFmtId="3" fontId="77" fillId="0" borderId="0" xfId="15" applyNumberFormat="1" applyFont="1" applyAlignment="1">
      <alignment horizontal="center" vertical="center"/>
    </xf>
    <xf numFmtId="0" fontId="63" fillId="0" borderId="0" xfId="15" applyFont="1" applyAlignment="1">
      <alignment vertical="center"/>
    </xf>
    <xf numFmtId="0" fontId="74" fillId="5" borderId="13" xfId="15" applyFont="1" applyFill="1" applyBorder="1" applyAlignment="1">
      <alignment horizontal="center" vertical="center" wrapText="1"/>
    </xf>
    <xf numFmtId="0" fontId="74" fillId="5" borderId="14" xfId="15" applyFont="1" applyFill="1" applyBorder="1" applyAlignment="1">
      <alignment horizontal="center" vertical="center"/>
    </xf>
    <xf numFmtId="0" fontId="74" fillId="5" borderId="15" xfId="15" applyFont="1" applyFill="1" applyBorder="1" applyAlignment="1">
      <alignment horizontal="center" vertical="center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5" xfId="15" applyFont="1" applyFill="1" applyBorder="1" applyAlignment="1">
      <alignment horizontal="left" vertical="center" wrapText="1"/>
    </xf>
    <xf numFmtId="0" fontId="13" fillId="6" borderId="12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13" fillId="6" borderId="26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2" fillId="5" borderId="13" xfId="15" applyNumberFormat="1" applyFont="1" applyFill="1" applyBorder="1" applyAlignment="1">
      <alignment horizontal="right" vertical="center" wrapText="1"/>
    </xf>
    <xf numFmtId="4" fontId="52" fillId="5" borderId="14" xfId="15" applyNumberFormat="1" applyFont="1" applyFill="1" applyBorder="1" applyAlignment="1">
      <alignment horizontal="right" vertical="center" wrapText="1"/>
    </xf>
    <xf numFmtId="4" fontId="52" fillId="5" borderId="15" xfId="15" applyNumberFormat="1" applyFont="1" applyFill="1" applyBorder="1" applyAlignment="1">
      <alignment horizontal="right" vertical="center" wrapText="1"/>
    </xf>
    <xf numFmtId="0" fontId="44" fillId="0" borderId="0" xfId="15" applyFont="1" applyAlignment="1" applyProtection="1">
      <alignment vertical="center" wrapText="1"/>
      <protection locked="0"/>
    </xf>
    <xf numFmtId="167" fontId="44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29" xfId="15" applyFont="1" applyFill="1" applyBorder="1" applyAlignment="1">
      <alignment horizontal="left" vertical="center" wrapText="1"/>
    </xf>
    <xf numFmtId="2" fontId="78" fillId="0" borderId="0" xfId="15" applyNumberFormat="1" applyFont="1" applyAlignment="1">
      <alignment horizontal="center" vertical="center"/>
    </xf>
    <xf numFmtId="0" fontId="43" fillId="0" borderId="0" xfId="15" applyFont="1" applyAlignment="1" applyProtection="1">
      <alignment vertical="center"/>
      <protection locked="0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10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jtmfoodgroup.com/k-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k12foodservic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65086</xdr:colOff>
      <xdr:row>0</xdr:row>
      <xdr:rowOff>75055</xdr:rowOff>
    </xdr:from>
    <xdr:to>
      <xdr:col>13</xdr:col>
      <xdr:colOff>276678</xdr:colOff>
      <xdr:row>0</xdr:row>
      <xdr:rowOff>1144881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86" y="75055"/>
          <a:ext cx="19723101" cy="1069826"/>
        </a:xfrm>
        <a:prstGeom prst="rect">
          <a:avLst/>
        </a:prstGeom>
      </xdr:spPr>
    </xdr:pic>
    <xdr:clientData/>
  </xdr:twoCellAnchor>
  <xdr:twoCellAnchor editAs="oneCell">
    <xdr:from>
      <xdr:col>0</xdr:col>
      <xdr:colOff>161699</xdr:colOff>
      <xdr:row>26</xdr:row>
      <xdr:rowOff>75809</xdr:rowOff>
    </xdr:from>
    <xdr:to>
      <xdr:col>13</xdr:col>
      <xdr:colOff>316366</xdr:colOff>
      <xdr:row>28</xdr:row>
      <xdr:rowOff>484858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4911" r="-689"/>
        <a:stretch/>
      </xdr:blipFill>
      <xdr:spPr>
        <a:xfrm>
          <a:off x="161699" y="10672372"/>
          <a:ext cx="19650301" cy="9360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1608707</xdr:colOff>
      <xdr:row>4</xdr:row>
      <xdr:rowOff>190973</xdr:rowOff>
    </xdr:from>
    <xdr:to>
      <xdr:col>6</xdr:col>
      <xdr:colOff>1180075</xdr:colOff>
      <xdr:row>6</xdr:row>
      <xdr:rowOff>293618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7955C-6364-4126-D0A1-D02DBA1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426" y="2750817"/>
          <a:ext cx="2463114" cy="623345"/>
        </a:xfrm>
        <a:prstGeom prst="rect">
          <a:avLst/>
        </a:prstGeom>
      </xdr:spPr>
    </xdr:pic>
    <xdr:clientData/>
  </xdr:twoCellAnchor>
  <xdr:twoCellAnchor editAs="oneCell">
    <xdr:from>
      <xdr:col>3</xdr:col>
      <xdr:colOff>398236</xdr:colOff>
      <xdr:row>2</xdr:row>
      <xdr:rowOff>278301</xdr:rowOff>
    </xdr:from>
    <xdr:to>
      <xdr:col>6</xdr:col>
      <xdr:colOff>578411</xdr:colOff>
      <xdr:row>7</xdr:row>
      <xdr:rowOff>10567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49A607-221F-8956-BFD7-EF21D346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892" y="1992801"/>
          <a:ext cx="3108547" cy="1404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83605</xdr:colOff>
      <xdr:row>0</xdr:row>
      <xdr:rowOff>82550</xdr:rowOff>
    </xdr:from>
    <xdr:to>
      <xdr:col>15</xdr:col>
      <xdr:colOff>658283</xdr:colOff>
      <xdr:row>0</xdr:row>
      <xdr:rowOff>847445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5" y="82550"/>
          <a:ext cx="14210244" cy="771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716492</xdr:colOff>
      <xdr:row>0</xdr:row>
      <xdr:rowOff>793725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269386" cy="706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808566</xdr:colOff>
      <xdr:row>1</xdr:row>
      <xdr:rowOff>6905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512802" cy="733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867833</xdr:colOff>
      <xdr:row>0</xdr:row>
      <xdr:rowOff>793725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608052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2123624</xdr:colOff>
      <xdr:row>2</xdr:row>
      <xdr:rowOff>332792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488FD-2853-44DB-90F3-AE57D0DB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39" y="29271"/>
          <a:ext cx="2045335" cy="846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tmfoodgroup-my.sharepoint.com/personal/mspencer_jtmfoodgroup_com/Documents/SAFE/SY%2025-26/SEPDS/JTM%20SEPDS%20SY2526.xlsx" TargetMode="External"/><Relationship Id="rId1" Type="http://schemas.openxmlformats.org/officeDocument/2006/relationships/externalLinkPath" Target="https://jtmfoodgroup.sharepoint.com/personal/mspencer_jtmfoodgroup_com/Documents/SAFE/SY%2025-26/SEPDS/JTM%20SEPDS%20SY25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tmfoodgroup-my.sharepoint.com/personal/mspencer_jtmfoodgroup_com/Documents/SAFE/SY%2025-26/JTM%20Education%20Division%20Pricing%20SY%2025-26%20MASTER!!!!!!.xlsx" TargetMode="External"/><Relationship Id="rId1" Type="http://schemas.openxmlformats.org/officeDocument/2006/relationships/externalLinkPath" Target="https://jtmfoodgroup.sharepoint.com/personal/mspencer_jtmfoodgroup_com/Documents/SAFE/SY%2025-26/JTM%20Education%20Division%20Pricing%20SY%2025-26%20MASTER!!!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">
          <cell r="D1"/>
          <cell r="F1"/>
          <cell r="M1"/>
          <cell r="O1"/>
        </row>
        <row r="2">
          <cell r="F2">
            <v>45601</v>
          </cell>
          <cell r="M2"/>
          <cell r="O2"/>
        </row>
        <row r="3">
          <cell r="F3" t="str">
            <v>End Product Description</v>
          </cell>
          <cell r="M3" t="str">
            <v>USDA Foods Value per Pound</v>
          </cell>
          <cell r="O3" t="str">
            <v>USDA
Approval Date</v>
          </cell>
        </row>
        <row r="4">
          <cell r="F4" t="str">
            <v>Fully Cooked Cincinnati Style Chili</v>
          </cell>
          <cell r="M4">
            <v>3.7475000000000001</v>
          </cell>
          <cell r="O4">
            <v>45597</v>
          </cell>
        </row>
        <row r="5">
          <cell r="F5" t="str">
            <v>Fully Cooked Reduced Fat Beef Sloppy Joe</v>
          </cell>
          <cell r="M5">
            <v>3.7475000000000001</v>
          </cell>
          <cell r="O5">
            <v>45597</v>
          </cell>
        </row>
        <row r="6">
          <cell r="F6" t="str">
            <v>Fully Cooked Reduced Fat Chili w/Beans</v>
          </cell>
          <cell r="M6">
            <v>3.7475000000000001</v>
          </cell>
          <cell r="O6">
            <v>45597</v>
          </cell>
        </row>
        <row r="7">
          <cell r="F7" t="str">
            <v>Fully Cooked Reduced Sodium Beef Meatballs (5 mb = 2 oz. M/MA)</v>
          </cell>
          <cell r="M7">
            <v>3.7475000000000001</v>
          </cell>
          <cell r="O7">
            <v>45597</v>
          </cell>
        </row>
        <row r="8">
          <cell r="F8" t="str">
            <v>Fully Cooked Reduced Sodium Beef Meatball (4 mb - 2 oz. M/MA)</v>
          </cell>
          <cell r="M8">
            <v>3.7475000000000001</v>
          </cell>
          <cell r="O8">
            <v>45597</v>
          </cell>
        </row>
        <row r="9">
          <cell r="F9" t="str">
            <v>Soy Free Beef Meatball</v>
          </cell>
          <cell r="M9">
            <v>3.7475000000000001</v>
          </cell>
          <cell r="O9">
            <v>45597</v>
          </cell>
        </row>
        <row r="10">
          <cell r="F10" t="str">
            <v>Cheeseburger Mac</v>
          </cell>
          <cell r="M10">
            <v>3.7475000000000001</v>
          </cell>
          <cell r="O10">
            <v>45597</v>
          </cell>
        </row>
        <row r="11">
          <cell r="F11" t="str">
            <v>Allergen - Free Beef Taco Filling</v>
          </cell>
          <cell r="M11">
            <v>3.7475000000000001</v>
          </cell>
          <cell r="O11">
            <v>45597</v>
          </cell>
        </row>
        <row r="12">
          <cell r="F12" t="str">
            <v>Fully Cooked Reduced Fat Reduced Sodium Beef Taco Filling</v>
          </cell>
          <cell r="M12">
            <v>3.7475000000000001</v>
          </cell>
          <cell r="O12">
            <v>45597</v>
          </cell>
        </row>
        <row r="13">
          <cell r="F13" t="str">
            <v>Fully Cooked Beef Taco Filling</v>
          </cell>
          <cell r="M13">
            <v>3.7475000000000001</v>
          </cell>
          <cell r="O13">
            <v>45597</v>
          </cell>
        </row>
        <row r="14">
          <cell r="F14" t="str">
            <v>Beef Taco Filling</v>
          </cell>
          <cell r="M14">
            <v>3.7475000000000001</v>
          </cell>
          <cell r="O14">
            <v>45597</v>
          </cell>
        </row>
        <row r="15">
          <cell r="F15" t="str">
            <v>Allergen Free Beef Taco Filling</v>
          </cell>
          <cell r="M15">
            <v>3.7475000000000001</v>
          </cell>
          <cell r="O15">
            <v>45597</v>
          </cell>
        </row>
        <row r="16">
          <cell r="F16" t="str">
            <v>Chili with Beans</v>
          </cell>
          <cell r="M16">
            <v>3.7475000000000001</v>
          </cell>
          <cell r="O16">
            <v>45597</v>
          </cell>
        </row>
        <row r="17">
          <cell r="F17" t="str">
            <v>Hog Dog Chili Sauce w/Beef</v>
          </cell>
          <cell r="M17">
            <v>3.7475000000000001</v>
          </cell>
          <cell r="O17">
            <v>45597</v>
          </cell>
        </row>
        <row r="18">
          <cell r="F18" t="str">
            <v>Fully Cooked Reduced Fat Beef Chili w/o Beans</v>
          </cell>
          <cell r="M18">
            <v>3.7475000000000001</v>
          </cell>
          <cell r="O18">
            <v>45597</v>
          </cell>
        </row>
        <row r="19">
          <cell r="F19" t="str">
            <v>Fully Cooked Southwestern Chili Con Carne w/o Beans</v>
          </cell>
          <cell r="M19">
            <v>3.7475000000000001</v>
          </cell>
          <cell r="O19">
            <v>45597</v>
          </cell>
        </row>
        <row r="20">
          <cell r="F20" t="str">
            <v>Hot Honey Barbecue Sauce with Beef</v>
          </cell>
          <cell r="M20">
            <v>3.7475000000000001</v>
          </cell>
          <cell r="O20">
            <v>45597</v>
          </cell>
        </row>
        <row r="21">
          <cell r="F21" t="str">
            <v>Fully Cooked Spirals with Beef and Sauce Portion Pack Bowls</v>
          </cell>
          <cell r="M21">
            <v>3.7475000000000001</v>
          </cell>
          <cell r="O21">
            <v>45597</v>
          </cell>
        </row>
        <row r="22">
          <cell r="F22" t="str">
            <v>Fully Cooked Spaghetti with Beef and Sauce Portion Pack Bowls</v>
          </cell>
          <cell r="M22">
            <v>3.7475000000000001</v>
          </cell>
          <cell r="O22">
            <v>45597</v>
          </cell>
        </row>
        <row r="23">
          <cell r="F23" t="str">
            <v>Fully Cooked Spirals with Beef and Sauce</v>
          </cell>
          <cell r="M23">
            <v>3.7475000000000001</v>
          </cell>
          <cell r="O23">
            <v>45601</v>
          </cell>
        </row>
        <row r="24">
          <cell r="F24" t="str">
            <v>Fully Cooked Spaghetti with Beef and Sauce</v>
          </cell>
          <cell r="M24">
            <v>3.7475000000000001</v>
          </cell>
          <cell r="O24">
            <v>45601</v>
          </cell>
        </row>
        <row r="25">
          <cell r="F25" t="str">
            <v>Fully Cooked Spaghetti Sauce with Beef</v>
          </cell>
          <cell r="M25">
            <v>3.7475000000000001</v>
          </cell>
          <cell r="O25">
            <v>45597</v>
          </cell>
        </row>
        <row r="26">
          <cell r="F26" t="str">
            <v>Fully Cooked Reduced Fat Beef Spaghetti Sauce</v>
          </cell>
          <cell r="M26">
            <v>3.7475000000000001</v>
          </cell>
          <cell r="O26">
            <v>45597</v>
          </cell>
        </row>
        <row r="27">
          <cell r="F27" t="str">
            <v>Spaghetti with Beef and Sauce</v>
          </cell>
          <cell r="M27">
            <v>3.7475000000000001</v>
          </cell>
          <cell r="O27">
            <v>45597</v>
          </cell>
        </row>
        <row r="28">
          <cell r="F28" t="str">
            <v>Spiral with Beef and Sauce</v>
          </cell>
          <cell r="M28">
            <v>3.7475000000000001</v>
          </cell>
          <cell r="O28">
            <v>45597</v>
          </cell>
        </row>
        <row r="29">
          <cell r="F29" t="str">
            <v>Fully Cooked Beef Patty</v>
          </cell>
          <cell r="M29">
            <v>3.7475000000000001</v>
          </cell>
          <cell r="O29">
            <v>45597</v>
          </cell>
        </row>
        <row r="30">
          <cell r="F30" t="str">
            <v>Fully Cooked Beef Patty</v>
          </cell>
          <cell r="M30">
            <v>3.7475000000000001</v>
          </cell>
          <cell r="O30">
            <v>45597</v>
          </cell>
        </row>
        <row r="31">
          <cell r="F31" t="str">
            <v>Fully Cooked Premium Beef Patty</v>
          </cell>
          <cell r="M31">
            <v>3.7475000000000001</v>
          </cell>
          <cell r="O31">
            <v>45597</v>
          </cell>
        </row>
        <row r="32">
          <cell r="F32" t="str">
            <v>Fully Cooked Reduced Sodium Beef Patty</v>
          </cell>
          <cell r="M32">
            <v>3.7475000000000001</v>
          </cell>
          <cell r="O32">
            <v>45597</v>
          </cell>
        </row>
        <row r="33">
          <cell r="F33" t="str">
            <v>Fully Cooked Premium Beef Patty</v>
          </cell>
          <cell r="M33">
            <v>3.7475000000000001</v>
          </cell>
          <cell r="O33">
            <v>45597</v>
          </cell>
        </row>
        <row r="34">
          <cell r="F34" t="str">
            <v>Fully Cooked Beef Patty</v>
          </cell>
          <cell r="M34">
            <v>3.7475000000000001</v>
          </cell>
          <cell r="O34">
            <v>45597</v>
          </cell>
        </row>
        <row r="35">
          <cell r="F35" t="str">
            <v>Fully Cooked Beef Crumble Mix, Braised Beef</v>
          </cell>
          <cell r="M35">
            <v>3.7475000000000001</v>
          </cell>
          <cell r="O35">
            <v>45597</v>
          </cell>
        </row>
        <row r="36">
          <cell r="F36" t="str">
            <v>Fully Cooked Seasoned Sliced Beef Steak</v>
          </cell>
          <cell r="M36">
            <v>3.7475000000000001</v>
          </cell>
          <cell r="O36">
            <v>45597</v>
          </cell>
        </row>
        <row r="37">
          <cell r="F37" t="str">
            <v>Cooked Ground Beef</v>
          </cell>
          <cell r="M37">
            <v>3.7475000000000001</v>
          </cell>
          <cell r="O37">
            <v>45597</v>
          </cell>
        </row>
        <row r="38">
          <cell r="F38" t="str">
            <v>Fully Cooked Pork Sausage Gravy</v>
          </cell>
          <cell r="M38">
            <v>1.4123000000000001</v>
          </cell>
          <cell r="O38">
            <v>45597</v>
          </cell>
        </row>
        <row r="39">
          <cell r="F39" t="str">
            <v>Fully Cooked Reduced Sodium  Pork Meatballs (4 mb = 2 oz. M/MA)</v>
          </cell>
          <cell r="M39">
            <v>1.4123000000000001</v>
          </cell>
          <cell r="O39">
            <v>45597</v>
          </cell>
        </row>
        <row r="40">
          <cell r="F40" t="str">
            <v>Fully Cooked Reduced Fat Pork Taco Filling</v>
          </cell>
          <cell r="M40">
            <v>1.4123000000000001</v>
          </cell>
          <cell r="O40">
            <v>45597</v>
          </cell>
        </row>
        <row r="41">
          <cell r="F41" t="str">
            <v>Fully Cooked Reduced Fat Pork Sloppy Joe</v>
          </cell>
          <cell r="M41">
            <v>1.4123000000000001</v>
          </cell>
          <cell r="O41">
            <v>45597</v>
          </cell>
        </row>
        <row r="42">
          <cell r="F42" t="str">
            <v>Fully Cooked Reduced FatPork Spaghetti Sauce</v>
          </cell>
          <cell r="M42">
            <v>1.4123000000000001</v>
          </cell>
          <cell r="O42">
            <v>45597</v>
          </cell>
        </row>
        <row r="43">
          <cell r="F43" t="str">
            <v>Fully Cooked Pork Sausgae Patty</v>
          </cell>
          <cell r="M43">
            <v>1.4123000000000001</v>
          </cell>
          <cell r="O43">
            <v>45597</v>
          </cell>
        </row>
        <row r="44">
          <cell r="F44" t="str">
            <v>Fully Cooked Enhanced Pork Sausage Patty</v>
          </cell>
          <cell r="M44">
            <v>1.4123000000000001</v>
          </cell>
          <cell r="O44">
            <v>45597</v>
          </cell>
        </row>
        <row r="45">
          <cell r="F45" t="str">
            <v>Fully Cooked Pork Rib Patty with BBQ Sauce</v>
          </cell>
          <cell r="M45">
            <v>1.4123000000000001</v>
          </cell>
          <cell r="O45">
            <v>45597</v>
          </cell>
        </row>
        <row r="46">
          <cell r="F46" t="str">
            <v>Fully Cooked Breaded Pork Chop Shaped Patty</v>
          </cell>
          <cell r="M46">
            <v>1.4123000000000001</v>
          </cell>
          <cell r="O46">
            <v>45597</v>
          </cell>
        </row>
        <row r="47">
          <cell r="F47" t="str">
            <v>Fully Cooked Reduced Fat Beef Sloppy Joe</v>
          </cell>
          <cell r="M47">
            <v>0.79869999999999997</v>
          </cell>
          <cell r="O47">
            <v>45597</v>
          </cell>
        </row>
        <row r="48">
          <cell r="F48" t="str">
            <v>Creamy Tomato Soup</v>
          </cell>
          <cell r="M48">
            <v>0.79869999999999997</v>
          </cell>
          <cell r="O48">
            <v>45597</v>
          </cell>
        </row>
        <row r="49">
          <cell r="F49" t="str">
            <v>Fully Cooked Reduced Fat Pork Taco Filling</v>
          </cell>
          <cell r="M49">
            <v>0.79869999999999997</v>
          </cell>
          <cell r="O49">
            <v>45597</v>
          </cell>
        </row>
        <row r="50">
          <cell r="F50" t="str">
            <v>Fully Cooked Reduced Fat Reduced Sodium Beef Taco Filling</v>
          </cell>
          <cell r="M50">
            <v>0.79869999999999997</v>
          </cell>
          <cell r="O50">
            <v>45597</v>
          </cell>
        </row>
        <row r="51">
          <cell r="F51" t="str">
            <v>Fully Cooked Beef Taco Filling</v>
          </cell>
          <cell r="M51">
            <v>0.79869999999999997</v>
          </cell>
          <cell r="O51">
            <v>45597</v>
          </cell>
        </row>
        <row r="52">
          <cell r="F52" t="str">
            <v>Beef Taco Filling</v>
          </cell>
          <cell r="M52">
            <v>0.79869999999999997</v>
          </cell>
          <cell r="O52">
            <v>45597</v>
          </cell>
        </row>
        <row r="53">
          <cell r="F53" t="str">
            <v>Three Bean Chili</v>
          </cell>
          <cell r="M53">
            <v>0.79869999999999997</v>
          </cell>
          <cell r="O53">
            <v>45597</v>
          </cell>
        </row>
        <row r="54">
          <cell r="F54" t="str">
            <v>Three Bean Chili Portion Pack Bowl</v>
          </cell>
          <cell r="M54">
            <v>0.79869999999999997</v>
          </cell>
          <cell r="O54">
            <v>45597</v>
          </cell>
        </row>
        <row r="55">
          <cell r="F55" t="str">
            <v>Three Bean Chili</v>
          </cell>
          <cell r="M55">
            <v>0.79869999999999997</v>
          </cell>
          <cell r="O55">
            <v>45600</v>
          </cell>
        </row>
        <row r="56">
          <cell r="F56" t="str">
            <v>Fully Cooked Spaghetti Sauce with Beef</v>
          </cell>
          <cell r="M56">
            <v>0.79869999999999997</v>
          </cell>
          <cell r="O56">
            <v>45597</v>
          </cell>
        </row>
        <row r="57">
          <cell r="F57" t="str">
            <v>Spiral with Beef and Sauce</v>
          </cell>
          <cell r="M57">
            <v>0.79869999999999997</v>
          </cell>
          <cell r="O57">
            <v>45597</v>
          </cell>
        </row>
        <row r="58">
          <cell r="F58" t="str">
            <v>Marinara Sauce</v>
          </cell>
          <cell r="M58">
            <v>0.79869999999999997</v>
          </cell>
          <cell r="O58">
            <v>45597</v>
          </cell>
        </row>
        <row r="59">
          <cell r="F59" t="str">
            <v>Barbeque Sauce</v>
          </cell>
          <cell r="M59">
            <v>0.79869999999999997</v>
          </cell>
          <cell r="O59">
            <v>45597</v>
          </cell>
        </row>
        <row r="60">
          <cell r="F60" t="str">
            <v>Turkey Mini Corn Dogs</v>
          </cell>
          <cell r="M60">
            <v>1.7906</v>
          </cell>
          <cell r="O60">
            <v>45597</v>
          </cell>
        </row>
        <row r="61">
          <cell r="F61" t="str">
            <v>Breakfast Nugget</v>
          </cell>
          <cell r="M61">
            <v>1.7906</v>
          </cell>
          <cell r="O61">
            <v>45597</v>
          </cell>
        </row>
        <row r="62">
          <cell r="F62" t="str">
            <v>Turkey Sausage Breakfast Scramble</v>
          </cell>
          <cell r="M62">
            <v>1.7906</v>
          </cell>
          <cell r="O62">
            <v>45597</v>
          </cell>
        </row>
        <row r="63">
          <cell r="F63" t="str">
            <v>Turkey Taco Filling</v>
          </cell>
          <cell r="M63">
            <v>1.7906</v>
          </cell>
          <cell r="O63">
            <v>45597</v>
          </cell>
        </row>
        <row r="64">
          <cell r="F64" t="str">
            <v>Turkey Taco Filling</v>
          </cell>
          <cell r="M64">
            <v>1.7906</v>
          </cell>
          <cell r="O64">
            <v>45597</v>
          </cell>
        </row>
        <row r="65">
          <cell r="F65" t="str">
            <v>Fully Cooked Turkey Sausage Patties</v>
          </cell>
          <cell r="M65">
            <v>1.7906</v>
          </cell>
          <cell r="O65">
            <v>45597</v>
          </cell>
        </row>
        <row r="66">
          <cell r="F66" t="str">
            <v>Turkey Sausage Breakfast Scramble</v>
          </cell>
          <cell r="M66">
            <v>1.7906</v>
          </cell>
          <cell r="O66">
            <v>45600</v>
          </cell>
        </row>
        <row r="67">
          <cell r="F67" t="str">
            <v>Turkey Sausage Breakfast Scramble</v>
          </cell>
          <cell r="M67">
            <v>1.7906</v>
          </cell>
          <cell r="O67">
            <v>45597</v>
          </cell>
        </row>
        <row r="68">
          <cell r="F68" t="str">
            <v>Broccoli &amp; Cheese Soup</v>
          </cell>
          <cell r="M68">
            <v>1.9915</v>
          </cell>
          <cell r="O68">
            <v>45597</v>
          </cell>
        </row>
        <row r="69">
          <cell r="F69" t="str">
            <v>Cheeseburger Mac</v>
          </cell>
          <cell r="M69">
            <v>1.9915</v>
          </cell>
          <cell r="O69">
            <v>45597</v>
          </cell>
        </row>
        <row r="70">
          <cell r="F70" t="str">
            <v>Turkey Sausage Breakfast Scramble</v>
          </cell>
          <cell r="M70">
            <v>1.9915</v>
          </cell>
          <cell r="O70">
            <v>45597</v>
          </cell>
        </row>
        <row r="71">
          <cell r="F71" t="str">
            <v>Fiesta Scramble</v>
          </cell>
          <cell r="M71">
            <v>1.9915</v>
          </cell>
          <cell r="O71">
            <v>45597</v>
          </cell>
        </row>
        <row r="72">
          <cell r="F72" t="str">
            <v>Cheese Sauce</v>
          </cell>
          <cell r="M72">
            <v>1.9915</v>
          </cell>
          <cell r="O72">
            <v>45597</v>
          </cell>
        </row>
        <row r="73">
          <cell r="F73" t="str">
            <v>Jalapeno Cheese Sauce</v>
          </cell>
          <cell r="M73">
            <v>1.9915</v>
          </cell>
          <cell r="O73">
            <v>45597</v>
          </cell>
        </row>
        <row r="74">
          <cell r="F74" t="str">
            <v>Reduced Fat Cheese Sauce</v>
          </cell>
          <cell r="M74">
            <v>1.9915</v>
          </cell>
          <cell r="O74">
            <v>45597</v>
          </cell>
        </row>
        <row r="75">
          <cell r="F75" t="str">
            <v>Queso Blanco</v>
          </cell>
          <cell r="M75">
            <v>1.9915</v>
          </cell>
          <cell r="O75">
            <v>45597</v>
          </cell>
        </row>
        <row r="76">
          <cell r="F76" t="str">
            <v>Alfredo Sauce</v>
          </cell>
          <cell r="M76">
            <v>1.9915</v>
          </cell>
          <cell r="O76">
            <v>45597</v>
          </cell>
        </row>
        <row r="77">
          <cell r="F77" t="str">
            <v>Reduced Fat Nacho Cheese Sauce</v>
          </cell>
          <cell r="M77">
            <v>1.9915</v>
          </cell>
          <cell r="O77">
            <v>45597</v>
          </cell>
        </row>
        <row r="78">
          <cell r="F78" t="str">
            <v>Reduced Fat Queso Blanco Cheese Sauce</v>
          </cell>
          <cell r="M78">
            <v>1.9915</v>
          </cell>
          <cell r="O78">
            <v>45597</v>
          </cell>
        </row>
        <row r="79">
          <cell r="F79" t="str">
            <v>Three Cheese Sauce</v>
          </cell>
          <cell r="M79">
            <v>1.9915</v>
          </cell>
          <cell r="O79">
            <v>45597</v>
          </cell>
        </row>
        <row r="80">
          <cell r="F80" t="str">
            <v>Golden Queso</v>
          </cell>
          <cell r="M80">
            <v>1.9915</v>
          </cell>
          <cell r="O80">
            <v>45597</v>
          </cell>
        </row>
        <row r="81">
          <cell r="F81" t="str">
            <v>Reduced Sodium Cheese Sauce</v>
          </cell>
          <cell r="M81">
            <v>1.9915</v>
          </cell>
          <cell r="O81">
            <v>45597</v>
          </cell>
        </row>
        <row r="82">
          <cell r="F82" t="str">
            <v>Reduced Sodium Cheese Sauce</v>
          </cell>
          <cell r="M82">
            <v>1.9915</v>
          </cell>
          <cell r="O82">
            <v>45597</v>
          </cell>
        </row>
        <row r="83">
          <cell r="F83" t="str">
            <v>Reduced Sodium Golden Queso</v>
          </cell>
          <cell r="M83">
            <v>1.9915</v>
          </cell>
          <cell r="O83">
            <v>45597</v>
          </cell>
        </row>
        <row r="84">
          <cell r="F84" t="str">
            <v>Alfredo Sauce</v>
          </cell>
          <cell r="M84">
            <v>1.9915</v>
          </cell>
          <cell r="O84">
            <v>45597</v>
          </cell>
        </row>
        <row r="85">
          <cell r="F85" t="str">
            <v>Queso Blanco</v>
          </cell>
          <cell r="M85">
            <v>1.9915</v>
          </cell>
          <cell r="O85">
            <v>45597</v>
          </cell>
        </row>
        <row r="86">
          <cell r="F86" t="str">
            <v>Reduced Sodium
Three Cheese Mac and Cheese</v>
          </cell>
          <cell r="M86">
            <v>1.9915</v>
          </cell>
          <cell r="O86">
            <v>45597</v>
          </cell>
        </row>
        <row r="87">
          <cell r="F87" t="str">
            <v>Jalapeno Cheese Sauce</v>
          </cell>
          <cell r="M87">
            <v>1.9915</v>
          </cell>
          <cell r="O87">
            <v>45597</v>
          </cell>
        </row>
        <row r="88">
          <cell r="F88" t="str">
            <v>Three Cheese Sauce</v>
          </cell>
          <cell r="M88">
            <v>1.9915</v>
          </cell>
          <cell r="O88">
            <v>45597</v>
          </cell>
        </row>
        <row r="89">
          <cell r="F89" t="str">
            <v>Homestyle Reduced Sodium
Whole Grain Rich Mac &amp; Cheese Straight Noodle</v>
          </cell>
          <cell r="M89">
            <v>1.9915</v>
          </cell>
          <cell r="O89">
            <v>45597</v>
          </cell>
        </row>
        <row r="90">
          <cell r="F90" t="str">
            <v>Homestyle Reduced Fat Mac &amp; Cheese Whole Grain Elbow Noodle -WGR</v>
          </cell>
          <cell r="M90">
            <v>1.9915</v>
          </cell>
          <cell r="O90">
            <v>45597</v>
          </cell>
        </row>
        <row r="91">
          <cell r="F91" t="str">
            <v>Homestyle Mac &amp; Cheese Elbow Noodle</v>
          </cell>
          <cell r="M91">
            <v>1.9915</v>
          </cell>
          <cell r="O91">
            <v>45597</v>
          </cell>
        </row>
        <row r="92">
          <cell r="F92" t="str">
            <v>Homestyle Reduced Fat Mac &amp; Cheese Elbow Noodle</v>
          </cell>
          <cell r="M92">
            <v>1.9915</v>
          </cell>
          <cell r="O92">
            <v>45597</v>
          </cell>
        </row>
        <row r="93">
          <cell r="F93" t="str">
            <v>Homestyle Mac &amp; Cheese Straight Noodle</v>
          </cell>
          <cell r="M93">
            <v>1.9915</v>
          </cell>
          <cell r="O93">
            <v>45597</v>
          </cell>
        </row>
        <row r="94">
          <cell r="F94" t="str">
            <v>Homestyle Reduced Fat Mac &amp; Cheese Straight Noodle</v>
          </cell>
          <cell r="M94">
            <v>1.9915</v>
          </cell>
          <cell r="O94">
            <v>45597</v>
          </cell>
        </row>
        <row r="95">
          <cell r="F95" t="str">
            <v>Penne in Alfredo Sauce</v>
          </cell>
          <cell r="M95">
            <v>1.9915</v>
          </cell>
          <cell r="O95">
            <v>45597</v>
          </cell>
        </row>
        <row r="96">
          <cell r="F96" t="str">
            <v>Whole Grain Rich Mac &amp; Cheese Straight Noodle</v>
          </cell>
          <cell r="M96">
            <v>1.9915</v>
          </cell>
          <cell r="O96">
            <v>45597</v>
          </cell>
        </row>
        <row r="97">
          <cell r="F97" t="str">
            <v>Whole Grain Rich Mac &amp; Cheese</v>
          </cell>
          <cell r="M97">
            <v>1.9915</v>
          </cell>
          <cell r="O97">
            <v>45601</v>
          </cell>
        </row>
        <row r="98">
          <cell r="F98" t="str">
            <v>Homestyle Reduced Fat Whole Grain Rich Mac &amp; Cheese Elbow Noodle</v>
          </cell>
          <cell r="M98">
            <v>1.9915</v>
          </cell>
          <cell r="O98">
            <v>45597</v>
          </cell>
        </row>
        <row r="99">
          <cell r="F99" t="str">
            <v>Homestyle Reduced Fat Whole Grain Rich Mac &amp; Cheese Straight Noodle</v>
          </cell>
          <cell r="M99">
            <v>1.9915</v>
          </cell>
          <cell r="O99">
            <v>45597</v>
          </cell>
        </row>
        <row r="100">
          <cell r="F100" t="str">
            <v>Three Cheese Mac and Cheese</v>
          </cell>
          <cell r="M100">
            <v>1.9915</v>
          </cell>
          <cell r="O100">
            <v>45597</v>
          </cell>
        </row>
        <row r="101">
          <cell r="F101" t="str">
            <v>Homestyle Reduced Sodium Whole Grain Rich Mac &amp; Cheese Elbow Noodle</v>
          </cell>
          <cell r="M101">
            <v>1.9915</v>
          </cell>
          <cell r="O101">
            <v>45597</v>
          </cell>
        </row>
        <row r="102">
          <cell r="F102" t="str">
            <v>Homestyle Reduced Fat
Mac &amp; Cheese Straight Noodle Portion Pack Bowls</v>
          </cell>
          <cell r="M102">
            <v>1.9915</v>
          </cell>
          <cell r="O102">
            <v>45597</v>
          </cell>
        </row>
        <row r="103">
          <cell r="F103" t="str">
            <v>Homestyle Reduced Fat
Mac &amp; Cheese Large Elbow Portion Pack Bowls</v>
          </cell>
          <cell r="M103">
            <v>1.9915</v>
          </cell>
          <cell r="O103">
            <v>45597</v>
          </cell>
        </row>
        <row r="104">
          <cell r="F104" t="str">
            <v>Penne in Alfredo Sauce  Portion Pack</v>
          </cell>
          <cell r="M104">
            <v>1.9915</v>
          </cell>
          <cell r="O104">
            <v>45597</v>
          </cell>
        </row>
        <row r="105">
          <cell r="F105" t="str">
            <v>Homestyle Reduced Fat Mac &amp; Cheese Straight Noodle</v>
          </cell>
          <cell r="M105">
            <v>1.9915</v>
          </cell>
          <cell r="O105">
            <v>45600</v>
          </cell>
        </row>
        <row r="106">
          <cell r="F106" t="str">
            <v>Homestyle Reduced Fat Mac &amp; Cheese Large Elbow</v>
          </cell>
          <cell r="M106">
            <v>1.9915</v>
          </cell>
          <cell r="O106">
            <v>45600</v>
          </cell>
        </row>
        <row r="107">
          <cell r="F107" t="str">
            <v>Penne in Alfredo Sauce</v>
          </cell>
          <cell r="M107">
            <v>1.9915</v>
          </cell>
          <cell r="O107">
            <v>45600</v>
          </cell>
        </row>
        <row r="108">
          <cell r="F108" t="str">
            <v>Three Cheese Mac and Cheese</v>
          </cell>
          <cell r="M108">
            <v>1.9915</v>
          </cell>
          <cell r="O108">
            <v>45600</v>
          </cell>
        </row>
        <row r="109">
          <cell r="F109" t="str">
            <v>Penne in Alfredo Sauce</v>
          </cell>
          <cell r="M109">
            <v>1.9915</v>
          </cell>
          <cell r="O109">
            <v>45600</v>
          </cell>
        </row>
        <row r="110">
          <cell r="F110" t="str">
            <v>Turkey Sausage Breakfast Scramble</v>
          </cell>
          <cell r="M110">
            <v>1.9915</v>
          </cell>
          <cell r="O110">
            <v>45600</v>
          </cell>
        </row>
        <row r="111">
          <cell r="F111" t="str">
            <v>Turkey Sausage Breakfast Scramble</v>
          </cell>
          <cell r="M111">
            <v>1.9915</v>
          </cell>
          <cell r="O111">
            <v>45600</v>
          </cell>
        </row>
        <row r="112">
          <cell r="F112" t="str">
            <v>Homestyle Reduced Fat Mac &amp; Cheese Whole Grain Elbow Noodle</v>
          </cell>
          <cell r="M112">
            <v>1.9915</v>
          </cell>
          <cell r="O112">
            <v>45600</v>
          </cell>
        </row>
        <row r="113">
          <cell r="F113" t="str">
            <v>Turkey Sausage Breakfast Scramble</v>
          </cell>
          <cell r="M113">
            <v>1.9915</v>
          </cell>
          <cell r="O113">
            <v>45597</v>
          </cell>
        </row>
        <row r="114">
          <cell r="F114" t="str">
            <v>Reduced Sodium Cheese Sauce</v>
          </cell>
          <cell r="M114">
            <v>1.9915</v>
          </cell>
          <cell r="O114">
            <v>45600</v>
          </cell>
        </row>
        <row r="115">
          <cell r="F115" t="str">
            <v>Queso Blanco</v>
          </cell>
          <cell r="M115">
            <v>1.9915</v>
          </cell>
          <cell r="O115">
            <v>45600</v>
          </cell>
        </row>
        <row r="116">
          <cell r="F116" t="str">
            <v>Jalapeno Cheese Sauce</v>
          </cell>
          <cell r="M116">
            <v>1.9915</v>
          </cell>
          <cell r="O116">
            <v>45600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List"/>
    </sheetNames>
    <sheetDataSet>
      <sheetData sheetId="0">
        <row r="1">
          <cell r="A1" t="str">
            <v>HIDE</v>
          </cell>
          <cell r="AF1"/>
          <cell r="AG1"/>
        </row>
        <row r="2">
          <cell r="A2">
            <v>45883.643316666668</v>
          </cell>
          <cell r="AG2"/>
        </row>
        <row r="3">
          <cell r="A3">
            <v>45883.643316666668</v>
          </cell>
          <cell r="AF3"/>
          <cell r="AG3"/>
        </row>
        <row r="4">
          <cell r="A4">
            <v>1</v>
          </cell>
          <cell r="AF4"/>
          <cell r="AG4" t="str">
            <v>Order
Parameters</v>
          </cell>
        </row>
        <row r="5">
          <cell r="A5" t="str">
            <v>Don't
DELETE!
H I D E</v>
          </cell>
          <cell r="AF5" t="str">
            <v>Sodium</v>
          </cell>
          <cell r="AG5" t="str">
            <v>Min. Order</v>
          </cell>
        </row>
        <row r="6">
          <cell r="A6"/>
          <cell r="AF6"/>
          <cell r="AG6" t="str">
            <v>(Layer)</v>
          </cell>
        </row>
        <row r="7">
          <cell r="A7"/>
          <cell r="AF7"/>
          <cell r="AG7"/>
        </row>
        <row r="8">
          <cell r="A8" t="str">
            <v>CP5504</v>
          </cell>
          <cell r="AF8">
            <v>672.09</v>
          </cell>
          <cell r="AG8">
            <v>10</v>
          </cell>
        </row>
        <row r="9">
          <cell r="A9" t="str">
            <v>CP5505</v>
          </cell>
          <cell r="AF9">
            <v>479.69</v>
          </cell>
          <cell r="AG9">
            <v>10</v>
          </cell>
        </row>
        <row r="10">
          <cell r="A10">
            <v>5386</v>
          </cell>
          <cell r="AF10">
            <v>409.91</v>
          </cell>
          <cell r="AG10">
            <v>10</v>
          </cell>
        </row>
        <row r="11">
          <cell r="A11">
            <v>5784</v>
          </cell>
          <cell r="AF11">
            <v>780.74</v>
          </cell>
          <cell r="AG11">
            <v>10</v>
          </cell>
        </row>
        <row r="12">
          <cell r="A12">
            <v>5785</v>
          </cell>
          <cell r="AF12">
            <v>784.84</v>
          </cell>
          <cell r="AG12">
            <v>10</v>
          </cell>
        </row>
        <row r="13">
          <cell r="A13">
            <v>5786</v>
          </cell>
          <cell r="AF13">
            <v>689.86</v>
          </cell>
          <cell r="AG13">
            <v>10</v>
          </cell>
        </row>
        <row r="14">
          <cell r="A14">
            <v>5965</v>
          </cell>
          <cell r="AF14">
            <v>459.34</v>
          </cell>
          <cell r="AG14">
            <v>10</v>
          </cell>
        </row>
        <row r="15">
          <cell r="A15">
            <v>5966</v>
          </cell>
          <cell r="AF15">
            <v>430.34</v>
          </cell>
          <cell r="AG15">
            <v>10</v>
          </cell>
        </row>
        <row r="16">
          <cell r="A16">
            <v>5967</v>
          </cell>
          <cell r="AF16">
            <v>531.69000000000005</v>
          </cell>
          <cell r="AG16">
            <v>10</v>
          </cell>
        </row>
        <row r="17">
          <cell r="A17">
            <v>0</v>
          </cell>
          <cell r="AF17"/>
          <cell r="AG17"/>
        </row>
        <row r="18">
          <cell r="A18" t="str">
            <v>5962C</v>
          </cell>
          <cell r="AF18">
            <v>428.17</v>
          </cell>
          <cell r="AG18">
            <v>12</v>
          </cell>
        </row>
        <row r="19">
          <cell r="A19" t="str">
            <v>5962T</v>
          </cell>
          <cell r="AF19"/>
          <cell r="AG19"/>
        </row>
        <row r="20">
          <cell r="A20" t="str">
            <v>5962B</v>
          </cell>
          <cell r="AF20"/>
          <cell r="AG20"/>
        </row>
        <row r="21">
          <cell r="A21">
            <v>5960</v>
          </cell>
          <cell r="AF21">
            <v>806.06</v>
          </cell>
          <cell r="AG21">
            <v>12</v>
          </cell>
        </row>
        <row r="22">
          <cell r="A22">
            <v>5961</v>
          </cell>
          <cell r="AF22">
            <v>705.95</v>
          </cell>
          <cell r="AG22">
            <v>12</v>
          </cell>
        </row>
        <row r="23">
          <cell r="A23">
            <v>5963</v>
          </cell>
          <cell r="AF23">
            <v>441.2</v>
          </cell>
          <cell r="AG23">
            <v>12</v>
          </cell>
        </row>
        <row r="24">
          <cell r="A24"/>
          <cell r="AF24"/>
          <cell r="AG24"/>
        </row>
        <row r="25">
          <cell r="A25" t="str">
            <v>5248CE</v>
          </cell>
          <cell r="AF25">
            <v>365.8</v>
          </cell>
          <cell r="AG25">
            <v>10</v>
          </cell>
        </row>
        <row r="26">
          <cell r="A26" t="str">
            <v>5588CE</v>
          </cell>
          <cell r="AF26">
            <v>280.60000000000002</v>
          </cell>
          <cell r="AG26" t="str">
            <v>10</v>
          </cell>
        </row>
        <row r="27">
          <cell r="A27">
            <v>5383</v>
          </cell>
          <cell r="AF27">
            <v>393.12</v>
          </cell>
          <cell r="AG27" t="str">
            <v>10</v>
          </cell>
        </row>
        <row r="28">
          <cell r="A28">
            <v>5386</v>
          </cell>
          <cell r="AF28">
            <v>409.91</v>
          </cell>
          <cell r="AG28">
            <v>10</v>
          </cell>
        </row>
        <row r="29">
          <cell r="A29" t="str">
            <v xml:space="preserve"> </v>
          </cell>
          <cell r="AF29"/>
          <cell r="AG29"/>
        </row>
        <row r="30">
          <cell r="A30"/>
          <cell r="AF30"/>
          <cell r="AG30"/>
        </row>
        <row r="31">
          <cell r="A31" t="str">
            <v>CP5407</v>
          </cell>
          <cell r="AF31">
            <v>332.43</v>
          </cell>
          <cell r="AG31">
            <v>10</v>
          </cell>
        </row>
        <row r="32">
          <cell r="A32" t="str">
            <v>CP545</v>
          </cell>
          <cell r="AF32">
            <v>668.8</v>
          </cell>
          <cell r="AG32">
            <v>10</v>
          </cell>
        </row>
        <row r="33">
          <cell r="A33"/>
          <cell r="AF33"/>
          <cell r="AG33"/>
        </row>
        <row r="34">
          <cell r="A34" t="str">
            <v>CP5267</v>
          </cell>
          <cell r="AF34">
            <v>377.49</v>
          </cell>
          <cell r="AG34">
            <v>10</v>
          </cell>
        </row>
        <row r="35">
          <cell r="A35" t="str">
            <v>CP5249</v>
          </cell>
          <cell r="AF35">
            <v>287.38</v>
          </cell>
          <cell r="AG35">
            <v>10</v>
          </cell>
        </row>
        <row r="36">
          <cell r="A36" t="str">
            <v>CP5250</v>
          </cell>
          <cell r="AF36">
            <v>297.43</v>
          </cell>
          <cell r="AG36">
            <v>10</v>
          </cell>
        </row>
        <row r="37">
          <cell r="A37" t="str">
            <v>CP5252</v>
          </cell>
          <cell r="AF37">
            <v>356.41</v>
          </cell>
          <cell r="AG37">
            <v>10</v>
          </cell>
        </row>
        <row r="38">
          <cell r="A38" t="str">
            <v>CP5258</v>
          </cell>
          <cell r="AF38">
            <v>233.4</v>
          </cell>
          <cell r="AG38">
            <v>10</v>
          </cell>
        </row>
        <row r="39">
          <cell r="A39" t="str">
            <v>5201CE</v>
          </cell>
          <cell r="AF39">
            <v>0</v>
          </cell>
          <cell r="AG39">
            <v>10</v>
          </cell>
        </row>
        <row r="40">
          <cell r="A40"/>
          <cell r="AF40"/>
          <cell r="AG40"/>
        </row>
        <row r="41">
          <cell r="A41" t="str">
            <v>CP5309</v>
          </cell>
          <cell r="AF41">
            <v>229.83999999999997</v>
          </cell>
          <cell r="AG41">
            <v>10</v>
          </cell>
        </row>
        <row r="42">
          <cell r="A42" t="str">
            <v>CP579</v>
          </cell>
          <cell r="AF42">
            <v>266.25</v>
          </cell>
          <cell r="AG42">
            <v>10</v>
          </cell>
        </row>
        <row r="43">
          <cell r="A43" t="str">
            <v>CP5320</v>
          </cell>
          <cell r="AF43">
            <v>337.64</v>
          </cell>
          <cell r="AG43">
            <v>10</v>
          </cell>
        </row>
        <row r="44">
          <cell r="A44" t="str">
            <v>CP5333</v>
          </cell>
          <cell r="AF44">
            <v>351.72</v>
          </cell>
          <cell r="AG44">
            <v>10</v>
          </cell>
        </row>
        <row r="45">
          <cell r="A45" t="str">
            <v>CP5338</v>
          </cell>
          <cell r="AF45">
            <v>372.17</v>
          </cell>
          <cell r="AG45">
            <v>10</v>
          </cell>
        </row>
        <row r="46">
          <cell r="A46" t="str">
            <v>CP519</v>
          </cell>
          <cell r="AF46">
            <v>350.39</v>
          </cell>
          <cell r="AG46">
            <v>10</v>
          </cell>
        </row>
        <row r="47">
          <cell r="A47"/>
          <cell r="AF47"/>
          <cell r="AG47"/>
        </row>
        <row r="48">
          <cell r="A48" t="str">
            <v>CP5533</v>
          </cell>
          <cell r="AF48">
            <v>364.33</v>
          </cell>
          <cell r="AG48">
            <v>10</v>
          </cell>
        </row>
        <row r="49">
          <cell r="A49" t="str">
            <v>CP5578</v>
          </cell>
          <cell r="AF49">
            <v>309.04000000000008</v>
          </cell>
          <cell r="AG49">
            <v>10</v>
          </cell>
        </row>
        <row r="50">
          <cell r="A50"/>
          <cell r="AF50"/>
          <cell r="AG50"/>
        </row>
        <row r="51">
          <cell r="A51" t="str">
            <v>CP5504</v>
          </cell>
          <cell r="AF51">
            <v>672.09</v>
          </cell>
          <cell r="AG51">
            <v>10</v>
          </cell>
        </row>
        <row r="52">
          <cell r="A52" t="str">
            <v>CP5505</v>
          </cell>
          <cell r="AF52">
            <v>479.69</v>
          </cell>
          <cell r="AG52">
            <v>10</v>
          </cell>
        </row>
        <row r="53">
          <cell r="A53" t="str">
            <v>CP5151</v>
          </cell>
          <cell r="AF53">
            <v>498.56</v>
          </cell>
          <cell r="AG53">
            <v>10</v>
          </cell>
        </row>
        <row r="54">
          <cell r="A54" t="str">
            <v>CP5151+C</v>
          </cell>
          <cell r="AF54"/>
          <cell r="AG54"/>
        </row>
        <row r="55">
          <cell r="A55" t="str">
            <v>CP5590</v>
          </cell>
          <cell r="AF55">
            <v>446.69</v>
          </cell>
          <cell r="AG55">
            <v>10</v>
          </cell>
        </row>
        <row r="56">
          <cell r="A56" t="str">
            <v>CP5591</v>
          </cell>
          <cell r="AF56">
            <v>621.03</v>
          </cell>
          <cell r="AG56">
            <v>10</v>
          </cell>
        </row>
        <row r="57">
          <cell r="A57"/>
          <cell r="AF57"/>
          <cell r="AG57"/>
        </row>
        <row r="58">
          <cell r="A58" t="str">
            <v>CP5892</v>
          </cell>
          <cell r="AF58">
            <v>125</v>
          </cell>
          <cell r="AG58">
            <v>10</v>
          </cell>
        </row>
        <row r="59">
          <cell r="A59" t="str">
            <v>CP5868</v>
          </cell>
          <cell r="AF59">
            <v>172.12999999999997</v>
          </cell>
          <cell r="AG59">
            <v>10</v>
          </cell>
        </row>
        <row r="60">
          <cell r="A60"/>
          <cell r="AF60"/>
          <cell r="AG60"/>
        </row>
        <row r="61">
          <cell r="A61" t="str">
            <v>CP5891</v>
          </cell>
          <cell r="AF61">
            <v>216.91</v>
          </cell>
          <cell r="AG61">
            <v>8</v>
          </cell>
        </row>
        <row r="62">
          <cell r="A62"/>
          <cell r="AF62"/>
          <cell r="AG62"/>
        </row>
        <row r="63">
          <cell r="A63" t="str">
            <v>CP5049</v>
          </cell>
          <cell r="AF63">
            <v>330.93999999999994</v>
          </cell>
          <cell r="AG63">
            <v>8</v>
          </cell>
        </row>
        <row r="64">
          <cell r="A64" t="str">
            <v>CP5030</v>
          </cell>
          <cell r="AF64">
            <v>263.97000000000003</v>
          </cell>
          <cell r="AG64">
            <v>8</v>
          </cell>
        </row>
        <row r="65">
          <cell r="A65" t="str">
            <v>CP5035</v>
          </cell>
          <cell r="AF65">
            <v>220.44</v>
          </cell>
          <cell r="AG65">
            <v>8</v>
          </cell>
        </row>
        <row r="66">
          <cell r="A66" t="str">
            <v>5055CE</v>
          </cell>
          <cell r="AF66">
            <v>288.16000000000003</v>
          </cell>
          <cell r="AG66">
            <v>8</v>
          </cell>
        </row>
        <row r="67">
          <cell r="A67"/>
          <cell r="AF67"/>
          <cell r="AG67"/>
        </row>
        <row r="68">
          <cell r="A68" t="str">
            <v>CP5670</v>
          </cell>
          <cell r="AF68">
            <v>196.05</v>
          </cell>
          <cell r="AG68">
            <v>6</v>
          </cell>
        </row>
        <row r="69">
          <cell r="A69" t="str">
            <v>CP5683</v>
          </cell>
          <cell r="AF69">
            <v>272.97000000000003</v>
          </cell>
          <cell r="AG69">
            <v>6</v>
          </cell>
        </row>
        <row r="70">
          <cell r="A70"/>
          <cell r="AF70"/>
          <cell r="AG70"/>
        </row>
        <row r="71">
          <cell r="A71" t="str">
            <v>CP5659</v>
          </cell>
          <cell r="AF71">
            <v>298.83999999999997</v>
          </cell>
          <cell r="AG71">
            <v>6</v>
          </cell>
        </row>
        <row r="72">
          <cell r="A72" t="str">
            <v>CP5661</v>
          </cell>
          <cell r="AF72">
            <v>262.89</v>
          </cell>
          <cell r="AG72">
            <v>6</v>
          </cell>
        </row>
        <row r="73">
          <cell r="A73" t="str">
            <v>CP5682</v>
          </cell>
          <cell r="AF73">
            <v>161.41</v>
          </cell>
          <cell r="AG73">
            <v>6</v>
          </cell>
        </row>
        <row r="74">
          <cell r="A74"/>
          <cell r="AF74"/>
          <cell r="AG74"/>
        </row>
        <row r="75">
          <cell r="A75" t="str">
            <v>CP5695</v>
          </cell>
          <cell r="AF75">
            <v>340</v>
          </cell>
          <cell r="AG75">
            <v>8</v>
          </cell>
        </row>
        <row r="76">
          <cell r="A76"/>
          <cell r="AF76"/>
          <cell r="AG76"/>
        </row>
        <row r="77">
          <cell r="A77"/>
          <cell r="AF77"/>
          <cell r="AG77"/>
        </row>
        <row r="78">
          <cell r="A78" t="str">
            <v>CP5205</v>
          </cell>
          <cell r="AF78">
            <v>297.3</v>
          </cell>
          <cell r="AG78">
            <v>10</v>
          </cell>
        </row>
        <row r="79">
          <cell r="A79"/>
          <cell r="AF79"/>
          <cell r="AG79"/>
        </row>
        <row r="80">
          <cell r="A80" t="str">
            <v>CP5401</v>
          </cell>
          <cell r="AF80">
            <v>654.31895134228171</v>
          </cell>
          <cell r="AG80">
            <v>10</v>
          </cell>
        </row>
        <row r="81">
          <cell r="A81"/>
          <cell r="AF81"/>
          <cell r="AG81"/>
        </row>
        <row r="82">
          <cell r="A82" t="str">
            <v>CP552</v>
          </cell>
          <cell r="AF82">
            <v>509.79</v>
          </cell>
          <cell r="AG82">
            <v>10</v>
          </cell>
        </row>
        <row r="83">
          <cell r="A83"/>
          <cell r="AF83"/>
          <cell r="AG83"/>
        </row>
        <row r="84">
          <cell r="A84" t="str">
            <v>CP5521</v>
          </cell>
          <cell r="AF84">
            <v>446.91</v>
          </cell>
          <cell r="AG84">
            <v>10</v>
          </cell>
        </row>
        <row r="85">
          <cell r="A85"/>
          <cell r="AF85"/>
          <cell r="AG85"/>
        </row>
        <row r="86">
          <cell r="A86" t="str">
            <v>CP5646</v>
          </cell>
          <cell r="AF86">
            <v>150.06</v>
          </cell>
          <cell r="AG86">
            <v>8</v>
          </cell>
        </row>
        <row r="87">
          <cell r="A87" t="str">
            <v>CP5649</v>
          </cell>
          <cell r="AF87">
            <v>196.7</v>
          </cell>
          <cell r="AG87">
            <v>8</v>
          </cell>
        </row>
        <row r="88">
          <cell r="A88"/>
          <cell r="AF88"/>
          <cell r="AG88"/>
        </row>
        <row r="89">
          <cell r="A89" t="str">
            <v>CP5036</v>
          </cell>
          <cell r="AF89">
            <v>231.9</v>
          </cell>
          <cell r="AG89">
            <v>8</v>
          </cell>
        </row>
        <row r="90">
          <cell r="A90"/>
          <cell r="AF90"/>
          <cell r="AG90"/>
        </row>
        <row r="91">
          <cell r="A91" t="str">
            <v>CP5690</v>
          </cell>
          <cell r="AF91">
            <v>400</v>
          </cell>
          <cell r="AG91">
            <v>6</v>
          </cell>
        </row>
        <row r="92">
          <cell r="A92"/>
          <cell r="AF92"/>
          <cell r="AG92"/>
        </row>
        <row r="93">
          <cell r="A93" t="str">
            <v>CP5694</v>
          </cell>
          <cell r="AF93">
            <v>330</v>
          </cell>
          <cell r="AG93">
            <v>6</v>
          </cell>
        </row>
        <row r="94">
          <cell r="A94"/>
          <cell r="AF94"/>
          <cell r="AG94"/>
        </row>
        <row r="95">
          <cell r="A95"/>
          <cell r="AF95"/>
          <cell r="AG95"/>
        </row>
        <row r="96">
          <cell r="A96" t="str">
            <v>5164T</v>
          </cell>
          <cell r="AF96">
            <v>428.17</v>
          </cell>
          <cell r="AG96">
            <v>10</v>
          </cell>
        </row>
        <row r="97">
          <cell r="A97" t="str">
            <v>5164C</v>
          </cell>
          <cell r="AF97"/>
          <cell r="AG97"/>
        </row>
        <row r="98">
          <cell r="A98" t="str">
            <v>5164B</v>
          </cell>
          <cell r="AF98"/>
          <cell r="AG98"/>
        </row>
        <row r="99">
          <cell r="A99">
            <v>5091</v>
          </cell>
          <cell r="AF99">
            <v>586.37</v>
          </cell>
          <cell r="AG99">
            <v>6</v>
          </cell>
        </row>
        <row r="100">
          <cell r="A100"/>
          <cell r="AF100"/>
          <cell r="AG100"/>
        </row>
        <row r="101">
          <cell r="A101">
            <v>5202</v>
          </cell>
          <cell r="AF101">
            <v>248.70999999999995</v>
          </cell>
          <cell r="AG101">
            <v>10</v>
          </cell>
        </row>
        <row r="102">
          <cell r="A102">
            <v>5235</v>
          </cell>
          <cell r="AF102">
            <v>273.68</v>
          </cell>
          <cell r="AG102">
            <v>10</v>
          </cell>
        </row>
        <row r="103">
          <cell r="A103"/>
          <cell r="AF103"/>
          <cell r="AG103"/>
        </row>
        <row r="104">
          <cell r="A104">
            <v>5090</v>
          </cell>
          <cell r="AF104">
            <v>361.9</v>
          </cell>
          <cell r="AG104">
            <v>6</v>
          </cell>
        </row>
        <row r="105">
          <cell r="A105"/>
          <cell r="AF105"/>
          <cell r="AG105"/>
        </row>
        <row r="106">
          <cell r="A106"/>
          <cell r="AF106"/>
          <cell r="AG106"/>
        </row>
        <row r="107">
          <cell r="A107" t="str">
            <v>5962C</v>
          </cell>
          <cell r="AF107">
            <v>428.17</v>
          </cell>
          <cell r="AG107">
            <v>12</v>
          </cell>
        </row>
        <row r="108">
          <cell r="A108" t="str">
            <v>5962T</v>
          </cell>
          <cell r="AF108"/>
          <cell r="AG108"/>
        </row>
        <row r="109">
          <cell r="A109" t="str">
            <v>5962B</v>
          </cell>
          <cell r="AF109"/>
          <cell r="AG109"/>
        </row>
        <row r="110">
          <cell r="A110" t="str">
            <v>5164C</v>
          </cell>
          <cell r="AF110">
            <v>428.17</v>
          </cell>
          <cell r="AG110">
            <v>10</v>
          </cell>
        </row>
        <row r="111">
          <cell r="A111" t="str">
            <v>5164T</v>
          </cell>
          <cell r="AF111" t="str">
            <v>-</v>
          </cell>
          <cell r="AG111">
            <v>10</v>
          </cell>
        </row>
        <row r="112">
          <cell r="A112" t="str">
            <v>5164B</v>
          </cell>
          <cell r="AF112" t="str">
            <v>-</v>
          </cell>
          <cell r="AG112">
            <v>10</v>
          </cell>
        </row>
        <row r="113">
          <cell r="A113">
            <v>5165</v>
          </cell>
          <cell r="AF113">
            <v>467.18</v>
          </cell>
          <cell r="AG113">
            <v>10</v>
          </cell>
        </row>
        <row r="114">
          <cell r="A114"/>
          <cell r="AF114"/>
          <cell r="AG114"/>
        </row>
        <row r="115">
          <cell r="A115">
            <v>5965</v>
          </cell>
          <cell r="AF115">
            <v>459.34</v>
          </cell>
          <cell r="AG115">
            <v>10</v>
          </cell>
        </row>
        <row r="116">
          <cell r="A116">
            <v>5966</v>
          </cell>
          <cell r="AF116">
            <v>430.34</v>
          </cell>
          <cell r="AG116">
            <v>10</v>
          </cell>
        </row>
        <row r="117">
          <cell r="A117">
            <v>5967</v>
          </cell>
          <cell r="AF117">
            <v>531.69000000000005</v>
          </cell>
          <cell r="AG117">
            <v>10</v>
          </cell>
        </row>
        <row r="118">
          <cell r="A118">
            <v>5739</v>
          </cell>
          <cell r="AF118">
            <v>223.54</v>
          </cell>
          <cell r="AG118">
            <v>10</v>
          </cell>
        </row>
        <row r="119">
          <cell r="A119">
            <v>5705</v>
          </cell>
          <cell r="AF119">
            <v>413.51</v>
          </cell>
          <cell r="AG119">
            <v>10</v>
          </cell>
        </row>
        <row r="120">
          <cell r="A120">
            <v>5734</v>
          </cell>
          <cell r="AF120">
            <v>209.22</v>
          </cell>
          <cell r="AG120">
            <v>10</v>
          </cell>
        </row>
        <row r="121">
          <cell r="A121">
            <v>5718</v>
          </cell>
          <cell r="AF121">
            <v>437.11000000000007</v>
          </cell>
          <cell r="AG121">
            <v>10</v>
          </cell>
        </row>
        <row r="122">
          <cell r="A122">
            <v>5742</v>
          </cell>
          <cell r="AF122">
            <v>215.16999999999996</v>
          </cell>
          <cell r="AG122">
            <v>10</v>
          </cell>
        </row>
        <row r="123">
          <cell r="A123">
            <v>5708</v>
          </cell>
          <cell r="AF123">
            <v>413.54000000000008</v>
          </cell>
          <cell r="AG123">
            <v>10</v>
          </cell>
        </row>
        <row r="124">
          <cell r="A124">
            <v>5744</v>
          </cell>
          <cell r="AF124">
            <v>241.92</v>
          </cell>
          <cell r="AG124">
            <v>10</v>
          </cell>
        </row>
        <row r="125">
          <cell r="A125">
            <v>5730</v>
          </cell>
          <cell r="AF125">
            <v>415.42</v>
          </cell>
          <cell r="AG125">
            <v>10</v>
          </cell>
        </row>
        <row r="126">
          <cell r="A126">
            <v>5745</v>
          </cell>
          <cell r="AF126">
            <v>200.1</v>
          </cell>
          <cell r="AG126">
            <v>10</v>
          </cell>
        </row>
        <row r="127">
          <cell r="A127">
            <v>5731</v>
          </cell>
          <cell r="AF127">
            <v>438.03</v>
          </cell>
          <cell r="AG127">
            <v>10</v>
          </cell>
        </row>
        <row r="128">
          <cell r="A128">
            <v>5738</v>
          </cell>
          <cell r="AF128">
            <v>220.11</v>
          </cell>
          <cell r="AG128">
            <v>10</v>
          </cell>
        </row>
        <row r="129">
          <cell r="A129">
            <v>5715</v>
          </cell>
          <cell r="AF129">
            <v>387.06</v>
          </cell>
          <cell r="AG129">
            <v>10</v>
          </cell>
        </row>
        <row r="130">
          <cell r="A130">
            <v>5735</v>
          </cell>
          <cell r="AF130">
            <v>192.46</v>
          </cell>
          <cell r="AG130">
            <v>10</v>
          </cell>
        </row>
        <row r="131">
          <cell r="A131">
            <v>5722</v>
          </cell>
          <cell r="AF131">
            <v>379.54</v>
          </cell>
          <cell r="AG131">
            <v>10</v>
          </cell>
        </row>
        <row r="132">
          <cell r="A132">
            <v>5741</v>
          </cell>
          <cell r="AF132">
            <v>195.59</v>
          </cell>
          <cell r="AG132">
            <v>10</v>
          </cell>
        </row>
        <row r="133">
          <cell r="A133">
            <v>5724</v>
          </cell>
          <cell r="AF133">
            <v>380.69</v>
          </cell>
          <cell r="AG133">
            <v>10</v>
          </cell>
        </row>
        <row r="134">
          <cell r="A134">
            <v>5725</v>
          </cell>
          <cell r="AF134">
            <v>435.47</v>
          </cell>
          <cell r="AG134">
            <v>10</v>
          </cell>
        </row>
        <row r="135">
          <cell r="A135"/>
          <cell r="AF135"/>
          <cell r="AG135"/>
        </row>
        <row r="136">
          <cell r="A136">
            <v>5784</v>
          </cell>
          <cell r="AF136">
            <v>780.74</v>
          </cell>
          <cell r="AG136">
            <v>10</v>
          </cell>
        </row>
        <row r="137">
          <cell r="A137">
            <v>5785</v>
          </cell>
          <cell r="AF137">
            <v>784.84</v>
          </cell>
          <cell r="AG137">
            <v>10</v>
          </cell>
        </row>
        <row r="138">
          <cell r="A138">
            <v>5786</v>
          </cell>
          <cell r="AF138">
            <v>689.86</v>
          </cell>
          <cell r="AG138">
            <v>10</v>
          </cell>
        </row>
        <row r="139">
          <cell r="A139">
            <v>5960</v>
          </cell>
          <cell r="AF139">
            <v>806.06</v>
          </cell>
          <cell r="AG139">
            <v>12</v>
          </cell>
        </row>
        <row r="140">
          <cell r="A140">
            <v>5961</v>
          </cell>
          <cell r="AF140">
            <v>705.95</v>
          </cell>
          <cell r="AG140">
            <v>12</v>
          </cell>
        </row>
        <row r="141">
          <cell r="A141">
            <v>5963</v>
          </cell>
          <cell r="AF141">
            <v>441.2</v>
          </cell>
          <cell r="AG141">
            <v>12</v>
          </cell>
        </row>
        <row r="142">
          <cell r="A142">
            <v>5768</v>
          </cell>
          <cell r="AF142">
            <v>780.61</v>
          </cell>
          <cell r="AG142" t="str">
            <v>10</v>
          </cell>
        </row>
        <row r="143">
          <cell r="A143">
            <v>5776</v>
          </cell>
          <cell r="AF143">
            <v>577.01</v>
          </cell>
          <cell r="AG143" t="str">
            <v>10</v>
          </cell>
        </row>
        <row r="144">
          <cell r="A144">
            <v>5769</v>
          </cell>
          <cell r="AF144">
            <v>781.12</v>
          </cell>
          <cell r="AG144" t="str">
            <v>10</v>
          </cell>
        </row>
        <row r="145">
          <cell r="A145">
            <v>5749</v>
          </cell>
          <cell r="AF145">
            <v>580.05999999999983</v>
          </cell>
          <cell r="AG145" t="str">
            <v>10</v>
          </cell>
        </row>
        <row r="146">
          <cell r="A146">
            <v>5773</v>
          </cell>
          <cell r="AF146">
            <v>806.06</v>
          </cell>
          <cell r="AG146" t="str">
            <v>10</v>
          </cell>
        </row>
        <row r="147">
          <cell r="A147">
            <v>5743</v>
          </cell>
          <cell r="AF147">
            <v>580.73</v>
          </cell>
          <cell r="AG147" t="str">
            <v>10</v>
          </cell>
        </row>
        <row r="148">
          <cell r="A148">
            <v>5764</v>
          </cell>
          <cell r="AF148">
            <v>705.95</v>
          </cell>
          <cell r="AG148" t="str">
            <v>10</v>
          </cell>
        </row>
        <row r="149">
          <cell r="A149">
            <v>5756</v>
          </cell>
          <cell r="AF149">
            <v>441.2</v>
          </cell>
          <cell r="AG149" t="str">
            <v>10</v>
          </cell>
        </row>
        <row r="150">
          <cell r="A150">
            <v>5765</v>
          </cell>
          <cell r="AF150">
            <v>650.30999999999995</v>
          </cell>
          <cell r="AG150" t="str">
            <v>10</v>
          </cell>
        </row>
        <row r="151">
          <cell r="A151"/>
          <cell r="AF151"/>
          <cell r="AG151"/>
        </row>
        <row r="152">
          <cell r="A152">
            <v>5757</v>
          </cell>
          <cell r="AF152">
            <v>581.25</v>
          </cell>
          <cell r="AG152" t="str">
            <v>10</v>
          </cell>
        </row>
        <row r="153">
          <cell r="A153">
            <v>5759</v>
          </cell>
          <cell r="AF153">
            <v>553.66999999999996</v>
          </cell>
          <cell r="AG153" t="str">
            <v>10</v>
          </cell>
        </row>
        <row r="154">
          <cell r="A154">
            <v>5758</v>
          </cell>
          <cell r="AF154">
            <v>583.56970740224688</v>
          </cell>
          <cell r="AG154" t="str">
            <v>10</v>
          </cell>
        </row>
        <row r="155">
          <cell r="A155">
            <v>5761</v>
          </cell>
          <cell r="AF155">
            <v>784.42</v>
          </cell>
          <cell r="AG155" t="str">
            <v>10</v>
          </cell>
        </row>
        <row r="156">
          <cell r="A156"/>
          <cell r="AF156"/>
          <cell r="AG156"/>
        </row>
        <row r="157">
          <cell r="A157">
            <v>5114</v>
          </cell>
          <cell r="AF157">
            <v>408.19</v>
          </cell>
          <cell r="AG157" t="str">
            <v>10</v>
          </cell>
        </row>
        <row r="158">
          <cell r="A158"/>
          <cell r="AF158"/>
          <cell r="AG158"/>
        </row>
        <row r="159">
          <cell r="A159"/>
          <cell r="AF159"/>
          <cell r="AG159"/>
        </row>
        <row r="160">
          <cell r="A160">
            <v>5386</v>
          </cell>
          <cell r="AF160">
            <v>409.91</v>
          </cell>
          <cell r="AG160">
            <v>10</v>
          </cell>
        </row>
        <row r="161">
          <cell r="A161">
            <v>5383</v>
          </cell>
          <cell r="AF161">
            <v>393.12</v>
          </cell>
          <cell r="AG161" t="str">
            <v>10</v>
          </cell>
        </row>
        <row r="162">
          <cell r="A162">
            <v>5113</v>
          </cell>
          <cell r="AF162">
            <v>467.47</v>
          </cell>
          <cell r="AG162">
            <v>10</v>
          </cell>
        </row>
        <row r="163">
          <cell r="A163">
            <v>5703</v>
          </cell>
          <cell r="AF163">
            <v>80.33</v>
          </cell>
          <cell r="AG163" t="str">
            <v>10</v>
          </cell>
        </row>
        <row r="164">
          <cell r="A164"/>
          <cell r="AF164"/>
          <cell r="AG164"/>
        </row>
        <row r="165">
          <cell r="A165">
            <v>5911</v>
          </cell>
          <cell r="AF165">
            <v>131.22</v>
          </cell>
          <cell r="AG165">
            <v>9</v>
          </cell>
        </row>
        <row r="166">
          <cell r="A166"/>
          <cell r="AF166"/>
          <cell r="AG166"/>
        </row>
        <row r="167">
          <cell r="A167">
            <v>5732</v>
          </cell>
          <cell r="AF167">
            <v>147.18</v>
          </cell>
          <cell r="AG167">
            <v>10</v>
          </cell>
        </row>
        <row r="168">
          <cell r="A168">
            <v>73650</v>
          </cell>
          <cell r="AF168">
            <v>161.4203539823009</v>
          </cell>
          <cell r="AG168">
            <v>10</v>
          </cell>
        </row>
        <row r="169">
          <cell r="A169">
            <v>73400</v>
          </cell>
          <cell r="AF169">
            <v>193.67</v>
          </cell>
          <cell r="AG169">
            <v>10</v>
          </cell>
        </row>
        <row r="170">
          <cell r="A170">
            <v>73420</v>
          </cell>
          <cell r="AF170">
            <v>113.61</v>
          </cell>
          <cell r="AG170">
            <v>10</v>
          </cell>
        </row>
        <row r="171">
          <cell r="A171">
            <v>73450</v>
          </cell>
          <cell r="AF171">
            <v>214.31</v>
          </cell>
          <cell r="AG171">
            <v>10</v>
          </cell>
        </row>
        <row r="172">
          <cell r="A172">
            <v>73460</v>
          </cell>
          <cell r="AF172">
            <v>66.680000000000007</v>
          </cell>
          <cell r="AG172">
            <v>10</v>
          </cell>
        </row>
        <row r="173">
          <cell r="A173">
            <v>73470</v>
          </cell>
          <cell r="AF173">
            <v>193.24</v>
          </cell>
          <cell r="AG173">
            <v>10</v>
          </cell>
        </row>
        <row r="174">
          <cell r="A174">
            <v>73480</v>
          </cell>
          <cell r="AF174">
            <v>302.54000000000002</v>
          </cell>
          <cell r="AG174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CP5533" TargetMode="External"/><Relationship Id="rId18" Type="http://schemas.openxmlformats.org/officeDocument/2006/relationships/hyperlink" Target="https://www.jtmfoodgroup.com/products?channel=k-12&amp;ppi=CP545" TargetMode="External"/><Relationship Id="rId26" Type="http://schemas.openxmlformats.org/officeDocument/2006/relationships/hyperlink" Target="https://www.jtmfoodgroup.com/uploadIMG/rfUploads/PDFS/PasteSaucesSimpleSolutions.pdf" TargetMode="External"/><Relationship Id="rId39" Type="http://schemas.openxmlformats.org/officeDocument/2006/relationships/hyperlink" Target="https://www.jtmfoodgroup.com/products?channel=k-12&amp;ppi=CP5267" TargetMode="External"/><Relationship Id="rId21" Type="http://schemas.openxmlformats.org/officeDocument/2006/relationships/hyperlink" Target="https://www.jtmfoodgroup.com/products?channel=k-12&amp;ppi=CP5250" TargetMode="External"/><Relationship Id="rId34" Type="http://schemas.openxmlformats.org/officeDocument/2006/relationships/hyperlink" Target="https://www.jtmfoodgroup.com/uploadIMG/moxie/PDFS/K12AllergenFreeProductsOct2018.pdf" TargetMode="External"/><Relationship Id="rId42" Type="http://schemas.openxmlformats.org/officeDocument/2006/relationships/hyperlink" Target="https://www.jtmfoodgroup.com/uploadIMG/moxie/PDFS/K12AllergenFreeProductsOct2018.pdf" TargetMode="External"/><Relationship Id="rId7" Type="http://schemas.openxmlformats.org/officeDocument/2006/relationships/hyperlink" Target="https://www.jtmfoodgroup.com/products?channel=k-12&amp;ppi=CP579" TargetMode="External"/><Relationship Id="rId2" Type="http://schemas.openxmlformats.org/officeDocument/2006/relationships/hyperlink" Target="https://www.jtmfoodgroup.com/products?channel=k-12&amp;ppi=CP5682" TargetMode="External"/><Relationship Id="rId16" Type="http://schemas.openxmlformats.org/officeDocument/2006/relationships/hyperlink" Target="https://www.jtmfoodgroup.com/products?channel=k-12&amp;ppi=CP5590" TargetMode="External"/><Relationship Id="rId29" Type="http://schemas.openxmlformats.org/officeDocument/2006/relationships/hyperlink" Target="https://www.jtmfoodgroup.com/uploadIMG/rfUploads/PDFS/SloppyJoeSimpleSolutions.pdf" TargetMode="External"/><Relationship Id="rId1" Type="http://schemas.openxmlformats.org/officeDocument/2006/relationships/externalLinkPath" Target="https://jtmfoodgroup.sharepoint.com/personal/mspencer_jtmfoodgroup_com/Documents/SAFE/SY%2025-26/JTM%20USDA%20Foods+%20Calculator%20SY%2025-26.xlsx#BgEIDA4ADAMGBAcBBAQECw=64.0" TargetMode="External"/><Relationship Id="rId6" Type="http://schemas.openxmlformats.org/officeDocument/2006/relationships/hyperlink" Target="https://www.jtmfoodgroup.com/products?channel=k-12&amp;ppi=CP519" TargetMode="External"/><Relationship Id="rId11" Type="http://schemas.openxmlformats.org/officeDocument/2006/relationships/hyperlink" Target="https://www.jtmfoodgroup.com/products?channel=k-12&amp;ppi=CP5868" TargetMode="External"/><Relationship Id="rId24" Type="http://schemas.openxmlformats.org/officeDocument/2006/relationships/hyperlink" Target="https://www.jtmfoodgroup.com/products?channel=k-12&amp;ppi=CP5407" TargetMode="External"/><Relationship Id="rId32" Type="http://schemas.openxmlformats.org/officeDocument/2006/relationships/hyperlink" Target="https://www.jtmfoodgroup.com/uploadIMG/moxie/PDFS/K12AllergenFreeProductsOct2018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products?channel=k-12&amp;ppi=CP5661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jtmfoodgroup.com/products?channel=k-12&amp;ppi=CP5683" TargetMode="External"/><Relationship Id="rId15" Type="http://schemas.openxmlformats.org/officeDocument/2006/relationships/hyperlink" Target="https://www.jtmfoodgroup.com/products?channel=k-12&amp;ppi=CP5035" TargetMode="External"/><Relationship Id="rId23" Type="http://schemas.openxmlformats.org/officeDocument/2006/relationships/hyperlink" Target="https://www.jtmfoodgroup.com/products?channel=k-12&amp;ppi=CP5309" TargetMode="External"/><Relationship Id="rId28" Type="http://schemas.openxmlformats.org/officeDocument/2006/relationships/hyperlink" Target="https://www.jtmfoodgroup.com/uploadIMG/rfUploads/PDFS/ChiliSimpleSolutionsSpanish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338" TargetMode="External"/><Relationship Id="rId19" Type="http://schemas.openxmlformats.org/officeDocument/2006/relationships/hyperlink" Target="https://www.jtmfoodgroup.com/products?channel=k-12&amp;ppi=CP5258" TargetMode="External"/><Relationship Id="rId31" Type="http://schemas.openxmlformats.org/officeDocument/2006/relationships/hyperlink" Target="https://www.jtmfoodgroup.com/uploadIMG/rfUploads/PDFS/TacoBurritoSimpleSolutionsSpanish.pdf" TargetMode="External"/><Relationship Id="rId44" Type="http://schemas.openxmlformats.org/officeDocument/2006/relationships/hyperlink" Target="https://www.jtmfoodgroup.com/products?channel=&amp;ppi=CP5891" TargetMode="External"/><Relationship Id="rId4" Type="http://schemas.openxmlformats.org/officeDocument/2006/relationships/hyperlink" Target="https://www.jtmfoodgroup.com/products?channel=k-12&amp;ppi=CP5659" TargetMode="External"/><Relationship Id="rId9" Type="http://schemas.openxmlformats.org/officeDocument/2006/relationships/hyperlink" Target="https://www.jtmfoodgroup.com/products?channel=k-12&amp;ppi=CP5320" TargetMode="External"/><Relationship Id="rId14" Type="http://schemas.openxmlformats.org/officeDocument/2006/relationships/hyperlink" Target="https://www.jtmfoodgroup.com/products?channel=k-12&amp;ppi=CP5049" TargetMode="External"/><Relationship Id="rId22" Type="http://schemas.openxmlformats.org/officeDocument/2006/relationships/hyperlink" Target="https://www.jtmfoodgroup.com/products?channel=k-12&amp;ppi=CP5252" TargetMode="External"/><Relationship Id="rId27" Type="http://schemas.openxmlformats.org/officeDocument/2006/relationships/hyperlink" Target="https://www.jtmfoodgroup.com/uploadIMG/rfUploads/PDFS/ChiliSimpleSolutions.pdf" TargetMode="External"/><Relationship Id="rId30" Type="http://schemas.openxmlformats.org/officeDocument/2006/relationships/hyperlink" Target="https://www.jtmfoodgroup.com/uploadIMG/rfUploads/PDFS/SloppyJoeSimpleSolutionsSpanish.pdf" TargetMode="External"/><Relationship Id="rId35" Type="http://schemas.openxmlformats.org/officeDocument/2006/relationships/hyperlink" Target="https://www.jtmfoodgroup.com/uploadIMG/moxie/PDFS/K12AllergenFreeProductsOct2018.pdf" TargetMode="External"/><Relationship Id="rId43" Type="http://schemas.openxmlformats.org/officeDocument/2006/relationships/hyperlink" Target="https://www.jtmfoodgroup.com/products?channel=k-12&amp;ppi=CP5151" TargetMode="External"/><Relationship Id="rId8" Type="http://schemas.openxmlformats.org/officeDocument/2006/relationships/hyperlink" Target="https://www.jtmfoodgroup.com/products?channel=k-12&amp;ppi=CP5333" TargetMode="External"/><Relationship Id="rId3" Type="http://schemas.openxmlformats.org/officeDocument/2006/relationships/hyperlink" Target="https://www.jtmfoodgroup.com/products?channel=k-12&amp;ppi=CP5670" TargetMode="External"/><Relationship Id="rId12" Type="http://schemas.openxmlformats.org/officeDocument/2006/relationships/hyperlink" Target="https://www.jtmfoodgroup.com/products?channel=k-12&amp;ppi=CP5578" TargetMode="External"/><Relationship Id="rId17" Type="http://schemas.openxmlformats.org/officeDocument/2006/relationships/hyperlink" Target="https://www.jtmfoodgroup.com/products?channel=k-12&amp;ppi=CP5591" TargetMode="External"/><Relationship Id="rId25" Type="http://schemas.openxmlformats.org/officeDocument/2006/relationships/hyperlink" Target="https://www.jtmfoodgroup.com/uploadIMG/rfUploads/PDFS/JTMTacoBurritoFillingMealstoGoGuide.pdf" TargetMode="External"/><Relationship Id="rId33" Type="http://schemas.openxmlformats.org/officeDocument/2006/relationships/hyperlink" Target="https://www.jtmfoodgroup.com/uploadIMG/moxie/PDFS/K12AllergenFreeProductsOct2018.pdf" TargetMode="External"/><Relationship Id="rId38" Type="http://schemas.openxmlformats.org/officeDocument/2006/relationships/hyperlink" Target="https://www.jtmfoodgroup.com/uploadIMG/moxie/PDFS/K12AllergenFreeProductsOct2018.pdf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https://www.jtmfoodgroup.com/products?channel=k-12&amp;ppi=CP5249" TargetMode="External"/><Relationship Id="rId41" Type="http://schemas.openxmlformats.org/officeDocument/2006/relationships/hyperlink" Target="https://www.jtmfoodgroup.com/products?channel=k-12&amp;ppi=CP50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30" TargetMode="External"/><Relationship Id="rId26" Type="http://schemas.openxmlformats.org/officeDocument/2006/relationships/hyperlink" Target="https://www.jtmfoodgroup.com/products?channel=k-12&amp;ppi=5764" TargetMode="External"/><Relationship Id="rId39" Type="http://schemas.openxmlformats.org/officeDocument/2006/relationships/hyperlink" Target="https://www.jtmfoodgroup.com/products?channel=k-12&amp;ppi=5164" TargetMode="External"/><Relationship Id="rId21" Type="http://schemas.openxmlformats.org/officeDocument/2006/relationships/hyperlink" Target="https://www.jtmfoodgroup.com/uploadIMG/rfUploads/PDFS/CheeseSaucesSimpleSolutions.pdf" TargetMode="External"/><Relationship Id="rId34" Type="http://schemas.openxmlformats.org/officeDocument/2006/relationships/hyperlink" Target="https://www.jtmfoodgroup.com/products?channel=k-12&amp;ppi=5744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www.jtmfoodgroup.com/products?channel=k-12&amp;ppi=5758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astaEntree2upEngSp.pdf" TargetMode="External"/><Relationship Id="rId29" Type="http://schemas.openxmlformats.org/officeDocument/2006/relationships/hyperlink" Target="https://www.jtmfoodgroup.com/products?channel=k-12&amp;ppi=5741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products?channel=k-12&amp;ppi=5715" TargetMode="External"/><Relationship Id="rId32" Type="http://schemas.openxmlformats.org/officeDocument/2006/relationships/hyperlink" Target="https://www.jtmfoodgroup.com/products?channel=k-12&amp;ppi=5749" TargetMode="External"/><Relationship Id="rId37" Type="http://schemas.openxmlformats.org/officeDocument/2006/relationships/hyperlink" Target="https://www.jtmfoodgroup.com/products?channel=&amp;ppi=5735" TargetMode="External"/><Relationship Id="rId40" Type="http://schemas.openxmlformats.org/officeDocument/2006/relationships/hyperlink" Target="https://www.jtmfoodgroup.com/products?channel=k-12&amp;ppi=5165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moxie/PDFS/K12ThreeCheeseSauce.pdf" TargetMode="External"/><Relationship Id="rId28" Type="http://schemas.openxmlformats.org/officeDocument/2006/relationships/hyperlink" Target="https://www.jtmfoodgroup.com/products?channel=k-12&amp;ppi=5742" TargetMode="External"/><Relationship Id="rId36" Type="http://schemas.openxmlformats.org/officeDocument/2006/relationships/hyperlink" Target="https://www.jtmfoodgroup.com/products?channel=k-12&amp;ppi=5738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uploadIMG/rfUploads/PDFS/HeatingInstShtPastaEntree2upEngSp.pdf" TargetMode="External"/><Relationship Id="rId31" Type="http://schemas.openxmlformats.org/officeDocument/2006/relationships/hyperlink" Target="https://www.jtmfoodgroup.com/products?channel=k-12&amp;ppi=5734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moxie/PDFS/K12ThreeCheeseCavatappi.pdf" TargetMode="External"/><Relationship Id="rId27" Type="http://schemas.openxmlformats.org/officeDocument/2006/relationships/hyperlink" Target="https://www.jtmfoodgroup.com/search?keyword=5776&amp;box_0=ppi&amp;submit=Search" TargetMode="External"/><Relationship Id="rId30" Type="http://schemas.openxmlformats.org/officeDocument/2006/relationships/hyperlink" Target="https://www.jtmfoodgroup.com/uploadIMG/rfUploads/PDFS/CheeseSaucesSimpleSolutionsSpanish.pdf" TargetMode="External"/><Relationship Id="rId35" Type="http://schemas.openxmlformats.org/officeDocument/2006/relationships/hyperlink" Target="https://www.jtmfoodgroup.com/products?channel=k-12&amp;ppi=5745" TargetMode="External"/><Relationship Id="rId8" Type="http://schemas.openxmlformats.org/officeDocument/2006/relationships/hyperlink" Target="https://www.jtmfoodgroup.com/products?channel=k-12&amp;ppi=5757" TargetMode="External"/><Relationship Id="rId3" Type="http://schemas.openxmlformats.org/officeDocument/2006/relationships/hyperlink" Target="https://www.jtmfoodgroup.com/products?channel=k-12&amp;ppi=570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CheeseSaucesSimpleSolutionsSpanish.pdf" TargetMode="External"/><Relationship Id="rId33" Type="http://schemas.openxmlformats.org/officeDocument/2006/relationships/hyperlink" Target="https://www.jtmfoodgroup.com/products?channel=k-12&amp;ppi=5743" TargetMode="External"/><Relationship Id="rId38" Type="http://schemas.openxmlformats.org/officeDocument/2006/relationships/hyperlink" Target="https://www.jtmfoodgroup.com/uploadIMG/rfUploads/PDFS/5164MakeAheadBreakfastBurrit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P31"/>
  <sheetViews>
    <sheetView zoomScale="70" zoomScaleNormal="70" workbookViewId="0">
      <selection activeCell="E1" sqref="E1"/>
    </sheetView>
  </sheetViews>
  <sheetFormatPr defaultColWidth="8.7265625" defaultRowHeight="19"/>
  <cols>
    <col min="1" max="1" width="16.90625" style="17" customWidth="1"/>
    <col min="2" max="2" width="13.453125" style="17" customWidth="1"/>
    <col min="3" max="3" width="30.26953125" style="17" customWidth="1"/>
    <col min="4" max="4" width="23.6328125" style="17" customWidth="1"/>
    <col min="5" max="5" width="24.36328125" style="17" hidden="1" customWidth="1"/>
    <col min="6" max="6" width="18.453125" style="17" customWidth="1"/>
    <col min="7" max="7" width="17.453125" style="17" customWidth="1"/>
    <col min="8" max="8" width="28.08984375" style="17" customWidth="1"/>
    <col min="9" max="11" width="37.90625" style="17" customWidth="1"/>
    <col min="12" max="13" width="8.7265625" style="17"/>
    <col min="14" max="14" width="11.90625" style="17" customWidth="1"/>
    <col min="15" max="16384" width="8.7265625" style="17"/>
  </cols>
  <sheetData>
    <row r="1" spans="1:16" ht="96" customHeight="1">
      <c r="A1" s="99"/>
      <c r="B1" s="99"/>
      <c r="C1" s="99"/>
      <c r="D1" s="99"/>
      <c r="L1" s="20"/>
      <c r="M1" s="21"/>
      <c r="N1" s="22"/>
      <c r="O1" s="22"/>
    </row>
    <row r="2" spans="1:16" ht="39.75" customHeight="1">
      <c r="A2" s="392" t="s">
        <v>0</v>
      </c>
      <c r="B2" s="392"/>
      <c r="C2" s="392"/>
      <c r="D2" s="99"/>
      <c r="E2" s="38"/>
      <c r="F2" s="38"/>
      <c r="G2" s="38"/>
      <c r="H2" s="38"/>
      <c r="I2" s="38"/>
      <c r="J2" s="38"/>
      <c r="K2" s="71" t="s">
        <v>1</v>
      </c>
      <c r="N2"/>
    </row>
    <row r="3" spans="1:16" ht="39.75" customHeight="1">
      <c r="A3" s="215" t="s">
        <v>2</v>
      </c>
      <c r="B3" s="215"/>
      <c r="C3" s="215"/>
      <c r="D3" s="43"/>
      <c r="E3" s="38"/>
      <c r="F3" s="38"/>
      <c r="G3" s="38"/>
      <c r="H3" s="38"/>
      <c r="I3"/>
      <c r="J3" s="38"/>
      <c r="K3" s="222" t="s">
        <v>3</v>
      </c>
      <c r="P3"/>
    </row>
    <row r="4" spans="1:16" ht="27" customHeight="1">
      <c r="A4" s="215" t="s">
        <v>4</v>
      </c>
      <c r="B4" s="215"/>
      <c r="C4" s="215"/>
      <c r="D4" s="29"/>
      <c r="F4" s="76"/>
      <c r="K4" s="302" t="s">
        <v>934</v>
      </c>
      <c r="M4" s="23"/>
      <c r="N4" s="23"/>
      <c r="O4" s="23"/>
    </row>
    <row r="5" spans="1:16" ht="20.5">
      <c r="A5" s="393" t="s">
        <v>5</v>
      </c>
      <c r="B5" s="393"/>
      <c r="C5" s="393"/>
      <c r="D5" s="29"/>
      <c r="E5" s="39"/>
      <c r="F5" s="39"/>
      <c r="G5" s="76"/>
      <c r="H5" s="39"/>
      <c r="I5" s="39"/>
      <c r="J5" s="39"/>
      <c r="M5" s="21"/>
    </row>
    <row r="6" spans="1:16" ht="20.25" customHeight="1">
      <c r="A6" s="394" t="s">
        <v>6</v>
      </c>
      <c r="B6" s="394"/>
      <c r="C6" s="216" t="s">
        <v>7</v>
      </c>
      <c r="D6" s="29"/>
      <c r="F6" s="155"/>
      <c r="G6" s="76"/>
      <c r="K6" s="37"/>
    </row>
    <row r="7" spans="1:16" ht="24" customHeight="1">
      <c r="A7" s="394"/>
      <c r="B7" s="394"/>
      <c r="C7" s="217" t="s">
        <v>8</v>
      </c>
      <c r="D7" s="29"/>
      <c r="E7" s="70"/>
      <c r="J7" s="309">
        <v>45600</v>
      </c>
      <c r="K7" s="311">
        <v>45957</v>
      </c>
    </row>
    <row r="8" spans="1:16" ht="4.6500000000000004" customHeight="1" thickBot="1">
      <c r="A8" s="4"/>
      <c r="B8" s="4"/>
      <c r="C8" s="4"/>
      <c r="E8" s="40"/>
    </row>
    <row r="9" spans="1:16" s="12" customFormat="1" ht="74.25" customHeight="1">
      <c r="A9" s="370" t="s">
        <v>9</v>
      </c>
      <c r="B9" s="370" t="s">
        <v>10</v>
      </c>
      <c r="C9" s="370" t="s">
        <v>11</v>
      </c>
      <c r="D9" s="370" t="s">
        <v>12</v>
      </c>
      <c r="E9" s="376" t="s">
        <v>13</v>
      </c>
      <c r="F9" s="378" t="s">
        <v>884</v>
      </c>
      <c r="G9" s="370" t="s">
        <v>844</v>
      </c>
      <c r="H9" s="372" t="s">
        <v>896</v>
      </c>
      <c r="I9" s="364" t="s">
        <v>886</v>
      </c>
      <c r="J9" s="365"/>
      <c r="K9" s="366"/>
      <c r="L9" s="24"/>
      <c r="M9" s="24"/>
      <c r="N9" s="24"/>
      <c r="O9" s="24"/>
      <c r="P9" s="24"/>
    </row>
    <row r="10" spans="1:16" s="12" customFormat="1" ht="61.5" customHeight="1" thickBot="1">
      <c r="A10" s="371"/>
      <c r="B10" s="371"/>
      <c r="C10" s="371"/>
      <c r="D10" s="371"/>
      <c r="E10" s="377"/>
      <c r="F10" s="379"/>
      <c r="G10" s="371"/>
      <c r="H10" s="373"/>
      <c r="I10" s="367"/>
      <c r="J10" s="368"/>
      <c r="K10" s="369"/>
      <c r="L10" s="24"/>
      <c r="M10" s="24"/>
      <c r="N10" s="24"/>
      <c r="O10" s="24"/>
      <c r="P10" s="24"/>
    </row>
    <row r="11" spans="1:16" ht="32" customHeight="1">
      <c r="A11" s="389" t="s">
        <v>16</v>
      </c>
      <c r="B11" s="390">
        <v>100154</v>
      </c>
      <c r="C11" s="380" t="s">
        <v>17</v>
      </c>
      <c r="D11" s="384">
        <f>'Beef - 100154'!D4</f>
        <v>0</v>
      </c>
      <c r="E11" s="381"/>
      <c r="F11" s="383">
        <f>D11-E11</f>
        <v>0</v>
      </c>
      <c r="G11" s="375" t="s">
        <v>254</v>
      </c>
      <c r="H11" s="374" t="str">
        <f>IFERROR(F11*G11,"N/A")</f>
        <v>N/A</v>
      </c>
      <c r="I11" s="306">
        <v>5001101</v>
      </c>
      <c r="J11" s="306">
        <v>5007172</v>
      </c>
      <c r="K11" s="306">
        <v>5007111</v>
      </c>
    </row>
    <row r="12" spans="1:16" ht="31.65" customHeight="1">
      <c r="A12" s="389"/>
      <c r="B12" s="390"/>
      <c r="C12" s="380"/>
      <c r="D12" s="384"/>
      <c r="E12" s="382"/>
      <c r="F12" s="383"/>
      <c r="G12" s="375"/>
      <c r="H12" s="374"/>
      <c r="I12" s="306" t="s">
        <v>887</v>
      </c>
      <c r="J12" s="306" t="s">
        <v>890</v>
      </c>
      <c r="K12" s="307" t="s">
        <v>893</v>
      </c>
      <c r="L12" s="19"/>
    </row>
    <row r="13" spans="1:16" ht="32" customHeight="1">
      <c r="A13" s="389" t="s">
        <v>18</v>
      </c>
      <c r="B13" s="390">
        <v>100193</v>
      </c>
      <c r="C13" s="380" t="s">
        <v>19</v>
      </c>
      <c r="D13" s="384">
        <f>'Pork Picnics - 100193'!D5</f>
        <v>0</v>
      </c>
      <c r="E13" s="386"/>
      <c r="F13" s="383">
        <f t="shared" ref="F13" si="0">D13-E13</f>
        <v>0</v>
      </c>
      <c r="G13" s="375" t="s">
        <v>254</v>
      </c>
      <c r="H13" s="374" t="str">
        <f t="shared" ref="H13" si="1">IFERROR(F13*G13,"N/A")</f>
        <v>N/A</v>
      </c>
      <c r="I13" s="306" t="s">
        <v>888</v>
      </c>
      <c r="J13" s="306" t="s">
        <v>891</v>
      </c>
      <c r="K13" s="306" t="s">
        <v>894</v>
      </c>
      <c r="N13" s="25"/>
    </row>
    <row r="14" spans="1:16" ht="32" customHeight="1">
      <c r="A14" s="389"/>
      <c r="B14" s="390"/>
      <c r="C14" s="380"/>
      <c r="D14" s="384"/>
      <c r="E14" s="387"/>
      <c r="F14" s="383"/>
      <c r="G14" s="375"/>
      <c r="H14" s="374"/>
      <c r="I14" s="306" t="s">
        <v>889</v>
      </c>
      <c r="J14" s="306" t="s">
        <v>892</v>
      </c>
      <c r="K14" s="306" t="s">
        <v>895</v>
      </c>
      <c r="M14" s="26"/>
    </row>
    <row r="15" spans="1:16" ht="32" customHeight="1">
      <c r="A15" s="388" t="s">
        <v>20</v>
      </c>
      <c r="B15" s="390">
        <v>100883</v>
      </c>
      <c r="C15" s="380" t="s">
        <v>21</v>
      </c>
      <c r="D15" s="384">
        <f>'Turkey Thighs - 100883'!D5</f>
        <v>0</v>
      </c>
      <c r="E15" s="387"/>
      <c r="F15" s="383">
        <f t="shared" ref="F15" si="2">D15-E15</f>
        <v>0</v>
      </c>
      <c r="G15" s="375" t="s">
        <v>254</v>
      </c>
      <c r="H15" s="374" t="str">
        <f t="shared" ref="H15" si="3">IFERROR(F15*G15,"N/A")</f>
        <v>N/A</v>
      </c>
      <c r="I15" s="304">
        <v>100154</v>
      </c>
      <c r="J15" s="304">
        <v>100154</v>
      </c>
      <c r="K15" s="304">
        <v>100154</v>
      </c>
      <c r="O15" s="26"/>
    </row>
    <row r="16" spans="1:16" ht="32" customHeight="1">
      <c r="A16" s="388"/>
      <c r="B16" s="390"/>
      <c r="C16" s="380"/>
      <c r="D16" s="384"/>
      <c r="E16" s="387"/>
      <c r="F16" s="383"/>
      <c r="G16" s="375"/>
      <c r="H16" s="374"/>
      <c r="I16" s="304">
        <v>100193</v>
      </c>
      <c r="J16" s="304">
        <v>100193</v>
      </c>
      <c r="K16" s="305"/>
      <c r="L16" s="27"/>
    </row>
    <row r="17" spans="1:14" ht="32" customHeight="1">
      <c r="A17" s="389" t="s">
        <v>22</v>
      </c>
      <c r="B17" s="390">
        <v>110242</v>
      </c>
      <c r="C17" s="380" t="s">
        <v>23</v>
      </c>
      <c r="D17" s="384">
        <f>'Cheese - 110242'!D5</f>
        <v>0</v>
      </c>
      <c r="E17" s="387"/>
      <c r="F17" s="383">
        <f t="shared" ref="F17" si="4">D17-E17</f>
        <v>0</v>
      </c>
      <c r="G17" s="375" t="s">
        <v>254</v>
      </c>
      <c r="H17" s="374" t="str">
        <f t="shared" ref="H17" si="5">IFERROR(F17*G17,"N/A")</f>
        <v>N/A</v>
      </c>
      <c r="I17" s="304">
        <v>100883</v>
      </c>
      <c r="J17" s="304"/>
      <c r="K17" s="305"/>
    </row>
    <row r="18" spans="1:14" ht="32" customHeight="1">
      <c r="A18" s="389"/>
      <c r="B18" s="390"/>
      <c r="C18" s="380"/>
      <c r="D18" s="384"/>
      <c r="E18" s="387"/>
      <c r="F18" s="383"/>
      <c r="G18" s="375"/>
      <c r="H18" s="374"/>
      <c r="I18" s="304">
        <v>110242</v>
      </c>
      <c r="J18" s="304"/>
      <c r="K18" s="305"/>
      <c r="M18" s="28"/>
      <c r="N18" s="26"/>
    </row>
    <row r="19" spans="1:14" ht="9.5" customHeight="1">
      <c r="A19" s="156"/>
      <c r="B19" s="156"/>
      <c r="C19" s="156"/>
      <c r="D19" s="156"/>
      <c r="E19" s="156"/>
      <c r="F19" s="203"/>
      <c r="G19" s="204"/>
      <c r="H19" s="205"/>
      <c r="I19" s="205"/>
      <c r="J19" s="205"/>
      <c r="K19" s="205"/>
      <c r="M19" s="28"/>
      <c r="N19" s="26"/>
    </row>
    <row r="20" spans="1:14" ht="31.15" customHeight="1">
      <c r="A20" s="206"/>
      <c r="B20" s="206"/>
      <c r="C20" s="206"/>
      <c r="D20" s="206"/>
      <c r="E20" s="206"/>
      <c r="F20" s="385" t="s">
        <v>24</v>
      </c>
      <c r="G20" s="385"/>
      <c r="H20" s="206">
        <f>SUM(H11:H18)</f>
        <v>0</v>
      </c>
      <c r="I20" s="206"/>
      <c r="J20" s="206"/>
      <c r="K20" s="206"/>
      <c r="L20" s="30"/>
      <c r="M20" s="31"/>
    </row>
    <row r="21" spans="1:14" ht="6.5" customHeight="1" thickBot="1">
      <c r="A21" s="26"/>
      <c r="B21" s="26"/>
      <c r="C21" s="32"/>
      <c r="D21" s="32"/>
      <c r="E21" s="32"/>
      <c r="L21" s="33"/>
      <c r="M21" s="33"/>
    </row>
    <row r="22" spans="1:14" ht="75.150000000000006" customHeight="1" thickBot="1">
      <c r="B22" s="18"/>
      <c r="D22" s="395" t="s">
        <v>939</v>
      </c>
      <c r="E22" s="396"/>
      <c r="F22" s="396"/>
      <c r="G22" s="396"/>
      <c r="H22" s="396"/>
      <c r="I22" s="396"/>
      <c r="J22" s="396"/>
      <c r="K22" s="397"/>
      <c r="L22" s="34"/>
      <c r="M22" s="33"/>
    </row>
    <row r="23" spans="1:14" ht="56.5" customHeight="1">
      <c r="A23" s="391" t="s">
        <v>17</v>
      </c>
      <c r="B23" s="391"/>
      <c r="C23" s="360">
        <v>100154</v>
      </c>
      <c r="D23" s="399">
        <f>'Beef - 100154'!H3</f>
        <v>0</v>
      </c>
      <c r="E23" s="399"/>
      <c r="F23" s="399"/>
      <c r="G23" s="399"/>
      <c r="H23" s="399"/>
      <c r="I23" s="399"/>
      <c r="J23" s="399"/>
      <c r="K23" s="399"/>
      <c r="L23" s="34"/>
      <c r="M23" s="33"/>
    </row>
    <row r="24" spans="1:14" ht="56.5" customHeight="1">
      <c r="A24" s="391" t="s">
        <v>19</v>
      </c>
      <c r="B24" s="391"/>
      <c r="C24" s="360">
        <v>100193</v>
      </c>
      <c r="D24" s="398">
        <f>'Pork Picnics - 100193'!H4</f>
        <v>0</v>
      </c>
      <c r="E24" s="398"/>
      <c r="F24" s="398"/>
      <c r="G24" s="398"/>
      <c r="H24" s="398"/>
      <c r="I24" s="398"/>
      <c r="J24" s="398"/>
      <c r="K24" s="398"/>
      <c r="L24" s="34"/>
      <c r="M24" s="33"/>
    </row>
    <row r="25" spans="1:14" ht="56.5" customHeight="1">
      <c r="A25" s="391" t="s">
        <v>21</v>
      </c>
      <c r="B25" s="391"/>
      <c r="C25" s="360">
        <v>100883</v>
      </c>
      <c r="D25" s="398">
        <f>'Turkey Thighs - 100883'!H4</f>
        <v>0</v>
      </c>
      <c r="E25" s="398"/>
      <c r="F25" s="398"/>
      <c r="G25" s="398"/>
      <c r="H25" s="398"/>
      <c r="I25" s="398"/>
      <c r="J25" s="398"/>
      <c r="K25" s="398"/>
      <c r="L25" s="34"/>
      <c r="M25" s="33"/>
    </row>
    <row r="26" spans="1:14" ht="56.5" customHeight="1">
      <c r="A26" s="391" t="s">
        <v>23</v>
      </c>
      <c r="B26" s="391"/>
      <c r="C26" s="360">
        <v>110242</v>
      </c>
      <c r="D26" s="398">
        <f>'Cheese - 110242'!H4</f>
        <v>0</v>
      </c>
      <c r="E26" s="398"/>
      <c r="F26" s="398"/>
      <c r="G26" s="398"/>
      <c r="H26" s="398"/>
      <c r="I26" s="398"/>
      <c r="J26" s="398"/>
      <c r="K26" s="398"/>
      <c r="L26" s="33"/>
      <c r="M26" s="33"/>
    </row>
    <row r="27" spans="1:14" ht="20.25" customHeight="1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</row>
    <row r="28" spans="1:14" ht="20.25" customHeight="1">
      <c r="A28" s="351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3"/>
      <c r="M28" s="33"/>
    </row>
    <row r="29" spans="1:14" ht="42.75" customHeight="1">
      <c r="C29" s="35"/>
      <c r="D29" s="35"/>
      <c r="F29" s="26"/>
      <c r="G29" s="26"/>
      <c r="L29" s="33"/>
      <c r="M29" s="33"/>
    </row>
    <row r="30" spans="1:14" ht="18.75" customHeight="1">
      <c r="C30" s="36"/>
      <c r="D30" s="36"/>
      <c r="E30" s="36"/>
      <c r="L30" s="33"/>
    </row>
    <row r="31" spans="1:14" ht="9" customHeight="1"/>
  </sheetData>
  <sheetProtection selectLockedCells="1" autoFilter="0"/>
  <autoFilter ref="A9:K9" xr:uid="{00000000-0001-0000-0000-000000000000}"/>
  <mergeCells count="54">
    <mergeCell ref="D22:K22"/>
    <mergeCell ref="D24:K24"/>
    <mergeCell ref="D25:K25"/>
    <mergeCell ref="D26:K26"/>
    <mergeCell ref="D23:K23"/>
    <mergeCell ref="A23:B23"/>
    <mergeCell ref="A24:B24"/>
    <mergeCell ref="A25:B25"/>
    <mergeCell ref="A26:B26"/>
    <mergeCell ref="A2:C2"/>
    <mergeCell ref="A5:C5"/>
    <mergeCell ref="B17:B18"/>
    <mergeCell ref="B13:B14"/>
    <mergeCell ref="A17:A18"/>
    <mergeCell ref="B15:B16"/>
    <mergeCell ref="C17:C18"/>
    <mergeCell ref="A6:B7"/>
    <mergeCell ref="D17:D18"/>
    <mergeCell ref="A15:A16"/>
    <mergeCell ref="C15:C16"/>
    <mergeCell ref="D15:D16"/>
    <mergeCell ref="A9:A10"/>
    <mergeCell ref="A13:A14"/>
    <mergeCell ref="B11:B12"/>
    <mergeCell ref="D13:D14"/>
    <mergeCell ref="C13:C14"/>
    <mergeCell ref="A11:A12"/>
    <mergeCell ref="C9:C10"/>
    <mergeCell ref="D9:D10"/>
    <mergeCell ref="G17:G18"/>
    <mergeCell ref="F20:G20"/>
    <mergeCell ref="H17:H18"/>
    <mergeCell ref="E13:E14"/>
    <mergeCell ref="E15:E16"/>
    <mergeCell ref="E17:E18"/>
    <mergeCell ref="F13:F14"/>
    <mergeCell ref="F15:F16"/>
    <mergeCell ref="F17:F18"/>
    <mergeCell ref="G13:G14"/>
    <mergeCell ref="G15:G16"/>
    <mergeCell ref="H13:H14"/>
    <mergeCell ref="H15:H16"/>
    <mergeCell ref="E9:E10"/>
    <mergeCell ref="F9:F10"/>
    <mergeCell ref="B9:B10"/>
    <mergeCell ref="C11:C12"/>
    <mergeCell ref="E11:E12"/>
    <mergeCell ref="F11:F12"/>
    <mergeCell ref="D11:D12"/>
    <mergeCell ref="I9:K10"/>
    <mergeCell ref="G9:G10"/>
    <mergeCell ref="H9:H10"/>
    <mergeCell ref="H11:H12"/>
    <mergeCell ref="G11:G12"/>
  </mergeCells>
  <phoneticPr fontId="0" type="noConversion"/>
  <printOptions horizontalCentered="1"/>
  <pageMargins left="0.17" right="0.16" top="0.4" bottom="0.18" header="0.23" footer="0.17"/>
  <pageSetup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V52"/>
  <sheetViews>
    <sheetView tabSelected="1" zoomScale="110" zoomScaleNormal="110" workbookViewId="0">
      <selection activeCell="A8" sqref="A8"/>
    </sheetView>
  </sheetViews>
  <sheetFormatPr defaultColWidth="8.7265625" defaultRowHeight="13.5"/>
  <cols>
    <col min="1" max="1" width="10" style="6" customWidth="1"/>
    <col min="2" max="2" width="45.6328125" style="13" customWidth="1"/>
    <col min="3" max="3" width="18.7265625" style="6" customWidth="1"/>
    <col min="4" max="4" width="12.26953125" style="6" customWidth="1"/>
    <col min="5" max="5" width="8.453125" style="3" customWidth="1"/>
    <col min="6" max="6" width="7.90625" style="3" customWidth="1"/>
    <col min="7" max="8" width="7" style="11" customWidth="1"/>
    <col min="9" max="9" width="7" style="226" customWidth="1"/>
    <col min="10" max="10" width="13.453125" style="3" customWidth="1"/>
    <col min="11" max="11" width="8.08984375" style="10" customWidth="1"/>
    <col min="12" max="12" width="10" style="3" customWidth="1"/>
    <col min="13" max="13" width="13.08984375" style="3" customWidth="1"/>
    <col min="14" max="14" width="13.08984375" style="16" customWidth="1"/>
    <col min="15" max="15" width="13.08984375" style="3" customWidth="1"/>
    <col min="16" max="16" width="13.453125" style="3" customWidth="1"/>
    <col min="17" max="17" width="10.453125" style="326" customWidth="1"/>
    <col min="18" max="18" width="8.7265625" style="317"/>
    <col min="19" max="19" width="8.7265625" style="6"/>
    <col min="20" max="20" width="8.7265625" style="320"/>
    <col min="21" max="16384" width="8.7265625" style="3"/>
  </cols>
  <sheetData>
    <row r="1" spans="1:22" ht="70" customHeight="1">
      <c r="A1" s="100"/>
      <c r="B1" s="3"/>
      <c r="C1" s="100"/>
      <c r="D1" s="100"/>
      <c r="E1" s="72"/>
      <c r="F1" s="72"/>
      <c r="G1" s="73"/>
      <c r="H1" s="73"/>
      <c r="I1" s="225"/>
      <c r="J1" s="72"/>
      <c r="K1" s="74"/>
      <c r="L1" s="72"/>
      <c r="M1" s="72"/>
      <c r="N1" s="75"/>
      <c r="O1" s="72"/>
      <c r="P1" s="78"/>
    </row>
    <row r="2" spans="1:22" ht="51" customHeight="1">
      <c r="A2" s="185" t="s">
        <v>935</v>
      </c>
      <c r="B2" s="3"/>
      <c r="C2" s="100"/>
      <c r="D2" s="100"/>
      <c r="E2" s="72"/>
      <c r="F2" s="72"/>
      <c r="G2" s="73"/>
      <c r="H2" s="73"/>
      <c r="I2" s="225"/>
      <c r="J2" s="72"/>
      <c r="K2" s="74"/>
      <c r="L2" s="72"/>
      <c r="M2" s="231"/>
      <c r="N2" s="75"/>
      <c r="O2" s="72"/>
      <c r="P2" s="232" t="s">
        <v>25</v>
      </c>
    </row>
    <row r="3" spans="1:22" ht="30.65" customHeight="1">
      <c r="A3" s="402" t="s">
        <v>941</v>
      </c>
      <c r="B3" s="402"/>
      <c r="C3" s="401" t="s">
        <v>26</v>
      </c>
      <c r="D3" s="401"/>
      <c r="E3" s="212"/>
      <c r="F3" s="212"/>
      <c r="G3" s="181" t="s">
        <v>15</v>
      </c>
      <c r="H3" s="404"/>
      <c r="I3" s="405"/>
      <c r="J3" s="405"/>
      <c r="K3" s="405"/>
      <c r="L3" s="405"/>
      <c r="M3" s="405"/>
      <c r="N3" s="405"/>
      <c r="O3" s="405"/>
      <c r="P3" s="406"/>
      <c r="S3" s="314"/>
      <c r="T3" s="321"/>
      <c r="U3" s="175"/>
      <c r="V3" s="175"/>
    </row>
    <row r="4" spans="1:22" ht="27" customHeight="1">
      <c r="A4" s="402"/>
      <c r="B4" s="402"/>
      <c r="C4" s="180" t="s">
        <v>27</v>
      </c>
      <c r="D4" s="400">
        <f>N52</f>
        <v>0</v>
      </c>
      <c r="E4" s="400"/>
      <c r="F4" s="214"/>
      <c r="G4" s="3"/>
      <c r="H4" s="407"/>
      <c r="I4" s="408"/>
      <c r="J4" s="408"/>
      <c r="K4" s="408"/>
      <c r="L4" s="408"/>
      <c r="M4" s="408"/>
      <c r="N4" s="408"/>
      <c r="O4" s="408"/>
      <c r="P4" s="409"/>
      <c r="Q4" s="327"/>
      <c r="S4" s="325"/>
      <c r="T4" s="322"/>
      <c r="U4" s="177"/>
      <c r="V4" s="177"/>
    </row>
    <row r="5" spans="1:22" ht="20.5" customHeight="1">
      <c r="A5" s="402"/>
      <c r="B5" s="402"/>
      <c r="C5" s="417" t="s">
        <v>28</v>
      </c>
      <c r="D5" s="419">
        <f>P52</f>
        <v>0</v>
      </c>
      <c r="E5" s="419"/>
      <c r="F5" s="213"/>
      <c r="G5" s="3"/>
      <c r="H5" s="410"/>
      <c r="I5" s="411"/>
      <c r="J5" s="411"/>
      <c r="K5" s="411"/>
      <c r="L5" s="411"/>
      <c r="M5" s="411"/>
      <c r="N5" s="411"/>
      <c r="O5" s="411"/>
      <c r="P5" s="412"/>
      <c r="Q5" s="327"/>
      <c r="S5" s="315"/>
      <c r="T5" s="322"/>
      <c r="U5" s="177"/>
      <c r="V5" s="177"/>
    </row>
    <row r="6" spans="1:22" ht="9.75" customHeight="1" thickBot="1">
      <c r="A6" s="402"/>
      <c r="B6" s="402"/>
      <c r="C6" s="418"/>
      <c r="D6" s="419"/>
      <c r="E6" s="419"/>
      <c r="F6" s="213"/>
      <c r="G6" s="173"/>
      <c r="H6" s="173"/>
      <c r="I6" s="227"/>
      <c r="J6" s="173"/>
      <c r="K6" s="8"/>
      <c r="L6" s="156"/>
      <c r="M6" s="156"/>
      <c r="N6" s="15"/>
      <c r="O6" s="42"/>
      <c r="P6" s="42"/>
    </row>
    <row r="7" spans="1:22" ht="28" customHeight="1" thickTop="1" thickBot="1">
      <c r="A7" s="403"/>
      <c r="B7" s="403"/>
      <c r="E7" s="157"/>
      <c r="F7" s="157"/>
      <c r="G7" s="157"/>
      <c r="H7" s="157"/>
      <c r="I7" s="228"/>
      <c r="J7" s="172" t="s">
        <v>937</v>
      </c>
      <c r="K7" s="157"/>
      <c r="L7" s="172" t="s">
        <v>938</v>
      </c>
      <c r="M7" s="157"/>
      <c r="N7" s="158"/>
      <c r="O7" s="159"/>
      <c r="P7" s="157"/>
    </row>
    <row r="8" spans="1:22" ht="59.25" customHeight="1" thickBot="1">
      <c r="A8" s="162" t="s">
        <v>30</v>
      </c>
      <c r="B8" s="219" t="s">
        <v>31</v>
      </c>
      <c r="C8" s="220"/>
      <c r="D8" s="202" t="s">
        <v>32</v>
      </c>
      <c r="E8" s="163" t="s">
        <v>33</v>
      </c>
      <c r="F8" s="163" t="s">
        <v>34</v>
      </c>
      <c r="G8" s="168" t="s">
        <v>35</v>
      </c>
      <c r="H8" s="168" t="s">
        <v>143</v>
      </c>
      <c r="I8" s="168" t="s">
        <v>197</v>
      </c>
      <c r="J8" s="163" t="s">
        <v>36</v>
      </c>
      <c r="K8" s="163" t="s">
        <v>37</v>
      </c>
      <c r="L8" s="163" t="s">
        <v>38</v>
      </c>
      <c r="M8" s="163" t="s">
        <v>843</v>
      </c>
      <c r="N8" s="163" t="s">
        <v>39</v>
      </c>
      <c r="O8" s="224" t="s">
        <v>883</v>
      </c>
      <c r="P8" s="199" t="s">
        <v>14</v>
      </c>
      <c r="Q8" s="326" t="s">
        <v>40</v>
      </c>
    </row>
    <row r="9" spans="1:22" ht="18.75" customHeight="1">
      <c r="A9" s="198" t="s">
        <v>41</v>
      </c>
      <c r="B9" s="191"/>
      <c r="C9" s="192"/>
      <c r="D9" s="192"/>
      <c r="E9" s="192"/>
      <c r="F9" s="192"/>
      <c r="G9" s="193"/>
      <c r="H9" s="193"/>
      <c r="I9" s="229"/>
      <c r="J9" s="194"/>
      <c r="K9" s="195"/>
      <c r="L9" s="192"/>
      <c r="M9" s="192"/>
      <c r="N9" s="196"/>
      <c r="O9" s="192"/>
      <c r="P9" s="197"/>
      <c r="Q9" s="328"/>
    </row>
    <row r="10" spans="1:22" s="221" customFormat="1" ht="22.15" customHeight="1">
      <c r="A10" s="278" t="s">
        <v>42</v>
      </c>
      <c r="B10" s="282" t="s">
        <v>43</v>
      </c>
      <c r="C10" s="250" t="s">
        <v>44</v>
      </c>
      <c r="D10" s="250" t="s">
        <v>45</v>
      </c>
      <c r="E10" s="241">
        <v>30</v>
      </c>
      <c r="F10" s="241">
        <v>3.92</v>
      </c>
      <c r="G10" s="241">
        <v>2</v>
      </c>
      <c r="H10" s="241" t="s">
        <v>897</v>
      </c>
      <c r="I10" s="241">
        <v>2</v>
      </c>
      <c r="J10" s="242"/>
      <c r="K10" s="243">
        <v>122</v>
      </c>
      <c r="L10" s="244">
        <f t="shared" ref="L10:L11" si="0">ROUNDUP(J10/K10,0)</f>
        <v>0</v>
      </c>
      <c r="M10" s="241">
        <v>22.36</v>
      </c>
      <c r="N10" s="350">
        <f>L10*M10</f>
        <v>0</v>
      </c>
      <c r="O10" s="245"/>
      <c r="P10" s="341">
        <f t="shared" ref="P10:P11" si="1">L10*O10</f>
        <v>0</v>
      </c>
      <c r="Q10" s="312" t="str">
        <f>IFERROR(_xlfn.XLOOKUP(A10,'[1]Table 1'!$F:$F,'[1]Table 1'!$M:$M),"")</f>
        <v/>
      </c>
      <c r="R10" s="318" t="str">
        <f>IFERROR(Q10-M10,"")</f>
        <v/>
      </c>
      <c r="S10" s="316" t="str">
        <f>IFERROR(_xlfn.XLOOKUP(A10,'[1]Table 1'!$F:$F,'[1]Table 1'!$O:$O),"")</f>
        <v/>
      </c>
      <c r="T10" s="320"/>
      <c r="U10" s="3"/>
    </row>
    <row r="11" spans="1:22" s="221" customFormat="1" ht="22.15" customHeight="1" thickBot="1">
      <c r="A11" s="278" t="s">
        <v>46</v>
      </c>
      <c r="B11" s="282" t="s">
        <v>47</v>
      </c>
      <c r="C11" s="240" t="s">
        <v>48</v>
      </c>
      <c r="D11" s="250" t="s">
        <v>49</v>
      </c>
      <c r="E11" s="241">
        <v>30</v>
      </c>
      <c r="F11" s="241">
        <v>3.63</v>
      </c>
      <c r="G11" s="241">
        <v>2</v>
      </c>
      <c r="H11" s="241" t="s">
        <v>897</v>
      </c>
      <c r="I11" s="241">
        <v>2</v>
      </c>
      <c r="J11" s="242"/>
      <c r="K11" s="243">
        <v>132</v>
      </c>
      <c r="L11" s="244">
        <f t="shared" si="0"/>
        <v>0</v>
      </c>
      <c r="M11" s="241">
        <v>18.850000000000001</v>
      </c>
      <c r="N11" s="350">
        <f>L11*M11</f>
        <v>0</v>
      </c>
      <c r="O11" s="245"/>
      <c r="P11" s="341">
        <f t="shared" si="1"/>
        <v>0</v>
      </c>
      <c r="Q11" s="312" t="str">
        <f>IFERROR(_xlfn.XLOOKUP(A11,'[1]Table 1'!$F:$F,'[1]Table 1'!$M:$M),"")</f>
        <v/>
      </c>
      <c r="R11" s="318" t="str">
        <f t="shared" ref="R11:R50" si="2">IFERROR(Q11-M11,"")</f>
        <v/>
      </c>
      <c r="S11" s="316" t="str">
        <f>IFERROR(_xlfn.XLOOKUP(A11,'[1]Table 1'!$F:$F,'[1]Table 1'!$O:$O),"")</f>
        <v/>
      </c>
      <c r="T11" s="320"/>
      <c r="U11" s="3"/>
    </row>
    <row r="12" spans="1:22" ht="19">
      <c r="A12" s="198" t="s">
        <v>50</v>
      </c>
      <c r="B12" s="207"/>
      <c r="C12" s="194"/>
      <c r="D12" s="194"/>
      <c r="E12" s="192"/>
      <c r="F12" s="192"/>
      <c r="G12" s="193"/>
      <c r="H12" s="193"/>
      <c r="I12" s="229"/>
      <c r="J12" s="194"/>
      <c r="K12" s="195"/>
      <c r="L12" s="192"/>
      <c r="M12" s="192"/>
      <c r="N12" s="344"/>
      <c r="O12" s="192"/>
      <c r="P12" s="342"/>
      <c r="Q12" s="312" t="str">
        <f>IFERROR(_xlfn.XLOOKUP(A12,'[1]Table 1'!$F:$F,'[1]Table 1'!$M:$M),"")</f>
        <v/>
      </c>
      <c r="R12" s="318" t="str">
        <f t="shared" si="2"/>
        <v/>
      </c>
      <c r="S12" s="316" t="str">
        <f>IFERROR(_xlfn.XLOOKUP(A12,'[1]Table 1'!$F:$F,'[1]Table 1'!$O:$O),"")</f>
        <v/>
      </c>
    </row>
    <row r="13" spans="1:22" s="221" customFormat="1" ht="22.15" customHeight="1">
      <c r="A13" s="278" t="s">
        <v>51</v>
      </c>
      <c r="B13" s="282" t="s">
        <v>52</v>
      </c>
      <c r="C13" s="250" t="s">
        <v>44</v>
      </c>
      <c r="D13" s="413"/>
      <c r="E13" s="241">
        <v>30</v>
      </c>
      <c r="F13" s="241">
        <v>2.71</v>
      </c>
      <c r="G13" s="241">
        <v>2</v>
      </c>
      <c r="H13" s="241" t="s">
        <v>897</v>
      </c>
      <c r="I13" s="241">
        <v>2</v>
      </c>
      <c r="J13" s="242"/>
      <c r="K13" s="243">
        <v>177</v>
      </c>
      <c r="L13" s="244">
        <f t="shared" ref="L13:L17" si="3">ROUNDUP(J13/K13,0)</f>
        <v>0</v>
      </c>
      <c r="M13" s="241">
        <v>31.94</v>
      </c>
      <c r="N13" s="350">
        <f t="shared" ref="N13:N17" si="4">L13*M13</f>
        <v>0</v>
      </c>
      <c r="O13" s="245"/>
      <c r="P13" s="341">
        <f t="shared" ref="P13:P17" si="5">L13*O13</f>
        <v>0</v>
      </c>
      <c r="Q13" s="312" t="str">
        <f>IFERROR(_xlfn.XLOOKUP(A13,'[1]Table 1'!$F:$F,'[1]Table 1'!$M:$M),"")</f>
        <v/>
      </c>
      <c r="R13" s="318" t="str">
        <f t="shared" si="2"/>
        <v/>
      </c>
      <c r="S13" s="316" t="str">
        <f>IFERROR(_xlfn.XLOOKUP(A13,'[1]Table 1'!$F:$F,'[1]Table 1'!$O:$O),"")</f>
        <v/>
      </c>
      <c r="T13" s="323" t="str">
        <f t="shared" ref="T13:T50" si="6">IFERROR(S13-O13,"")</f>
        <v/>
      </c>
    </row>
    <row r="14" spans="1:22" s="221" customFormat="1" ht="22.15" customHeight="1">
      <c r="A14" s="278" t="s">
        <v>54</v>
      </c>
      <c r="B14" s="253" t="s">
        <v>52</v>
      </c>
      <c r="C14" s="250" t="s">
        <v>44</v>
      </c>
      <c r="D14" s="414"/>
      <c r="E14" s="241">
        <v>30</v>
      </c>
      <c r="F14" s="241">
        <v>3.17</v>
      </c>
      <c r="G14" s="241">
        <v>2</v>
      </c>
      <c r="H14" s="241" t="s">
        <v>897</v>
      </c>
      <c r="I14" s="241">
        <v>2</v>
      </c>
      <c r="J14" s="242"/>
      <c r="K14" s="243">
        <v>151</v>
      </c>
      <c r="L14" s="244">
        <f t="shared" si="3"/>
        <v>0</v>
      </c>
      <c r="M14" s="241">
        <v>27.41</v>
      </c>
      <c r="N14" s="350">
        <f t="shared" si="4"/>
        <v>0</v>
      </c>
      <c r="O14" s="245"/>
      <c r="P14" s="341">
        <f t="shared" si="5"/>
        <v>0</v>
      </c>
      <c r="Q14" s="312" t="str">
        <f>IFERROR(_xlfn.XLOOKUP(A14,'[1]Table 1'!$F:$F,'[1]Table 1'!$M:$M),"")</f>
        <v/>
      </c>
      <c r="R14" s="318" t="str">
        <f t="shared" si="2"/>
        <v/>
      </c>
      <c r="S14" s="316" t="str">
        <f>IFERROR(_xlfn.XLOOKUP(A14,'[1]Table 1'!$F:$F,'[1]Table 1'!$O:$O),"")</f>
        <v/>
      </c>
      <c r="T14" s="323" t="str">
        <f t="shared" si="6"/>
        <v/>
      </c>
    </row>
    <row r="15" spans="1:22" s="221" customFormat="1" ht="22.15" customHeight="1">
      <c r="A15" s="278" t="s">
        <v>55</v>
      </c>
      <c r="B15" s="282" t="s">
        <v>56</v>
      </c>
      <c r="C15" s="240" t="s">
        <v>48</v>
      </c>
      <c r="D15" s="283"/>
      <c r="E15" s="241">
        <v>30</v>
      </c>
      <c r="F15" s="241">
        <v>3.17</v>
      </c>
      <c r="G15" s="241">
        <v>2</v>
      </c>
      <c r="H15" s="241" t="s">
        <v>897</v>
      </c>
      <c r="I15" s="241">
        <v>2</v>
      </c>
      <c r="J15" s="242"/>
      <c r="K15" s="243">
        <v>151</v>
      </c>
      <c r="L15" s="244">
        <f t="shared" si="3"/>
        <v>0</v>
      </c>
      <c r="M15" s="241">
        <v>16.89</v>
      </c>
      <c r="N15" s="350">
        <f t="shared" si="4"/>
        <v>0</v>
      </c>
      <c r="O15" s="245"/>
      <c r="P15" s="341">
        <f t="shared" si="5"/>
        <v>0</v>
      </c>
      <c r="Q15" s="312" t="str">
        <f>IFERROR(_xlfn.XLOOKUP(A15,'[1]Table 1'!$F:$F,'[1]Table 1'!$M:$M),"")</f>
        <v/>
      </c>
      <c r="R15" s="318" t="str">
        <f t="shared" si="2"/>
        <v/>
      </c>
      <c r="S15" s="316" t="str">
        <f>IFERROR(_xlfn.XLOOKUP(A15,'[1]Table 1'!$F:$F,'[1]Table 1'!$O:$O),"")</f>
        <v/>
      </c>
      <c r="T15" s="323" t="str">
        <f t="shared" si="6"/>
        <v/>
      </c>
    </row>
    <row r="16" spans="1:22" s="221" customFormat="1" ht="22.15" customHeight="1">
      <c r="A16" s="278" t="s">
        <v>57</v>
      </c>
      <c r="B16" s="282" t="s">
        <v>58</v>
      </c>
      <c r="C16" s="421" t="s">
        <v>59</v>
      </c>
      <c r="D16" s="414" t="s">
        <v>60</v>
      </c>
      <c r="E16" s="241">
        <v>32</v>
      </c>
      <c r="F16" s="241">
        <v>2.94</v>
      </c>
      <c r="G16" s="241">
        <v>2</v>
      </c>
      <c r="H16" s="241" t="s">
        <v>897</v>
      </c>
      <c r="I16" s="241">
        <v>2</v>
      </c>
      <c r="J16" s="242"/>
      <c r="K16" s="243">
        <v>174</v>
      </c>
      <c r="L16" s="244">
        <f t="shared" si="3"/>
        <v>0</v>
      </c>
      <c r="M16" s="241">
        <v>21.26</v>
      </c>
      <c r="N16" s="350">
        <f t="shared" si="4"/>
        <v>0</v>
      </c>
      <c r="O16" s="245"/>
      <c r="P16" s="341">
        <f t="shared" si="5"/>
        <v>0</v>
      </c>
      <c r="Q16" s="312" t="str">
        <f>IFERROR(_xlfn.XLOOKUP(A16,'[1]Table 1'!$F:$F,'[1]Table 1'!$M:$M),"")</f>
        <v/>
      </c>
      <c r="R16" s="318" t="str">
        <f t="shared" si="2"/>
        <v/>
      </c>
      <c r="S16" s="316" t="str">
        <f>IFERROR(_xlfn.XLOOKUP(A16,'[1]Table 1'!$F:$F,'[1]Table 1'!$O:$O),"")</f>
        <v/>
      </c>
      <c r="T16" s="323" t="str">
        <f t="shared" si="6"/>
        <v/>
      </c>
    </row>
    <row r="17" spans="1:20" s="221" customFormat="1" ht="22.15" customHeight="1" thickBot="1">
      <c r="A17" s="278" t="s">
        <v>61</v>
      </c>
      <c r="B17" s="282" t="s">
        <v>62</v>
      </c>
      <c r="C17" s="420"/>
      <c r="D17" s="420"/>
      <c r="E17" s="241">
        <v>30</v>
      </c>
      <c r="F17" s="241">
        <v>3.03</v>
      </c>
      <c r="G17" s="241">
        <v>2</v>
      </c>
      <c r="H17" s="241" t="s">
        <v>897</v>
      </c>
      <c r="I17" s="241">
        <v>2</v>
      </c>
      <c r="J17" s="242"/>
      <c r="K17" s="243">
        <v>158</v>
      </c>
      <c r="L17" s="244">
        <f t="shared" si="3"/>
        <v>0</v>
      </c>
      <c r="M17" s="241">
        <v>13.58</v>
      </c>
      <c r="N17" s="350">
        <f t="shared" si="4"/>
        <v>0</v>
      </c>
      <c r="O17" s="245"/>
      <c r="P17" s="341">
        <f t="shared" si="5"/>
        <v>0</v>
      </c>
      <c r="Q17" s="312" t="str">
        <f>IFERROR(_xlfn.XLOOKUP(A17,'[1]Table 1'!$F:$F,'[1]Table 1'!$M:$M),"")</f>
        <v/>
      </c>
      <c r="R17" s="318" t="str">
        <f t="shared" si="2"/>
        <v/>
      </c>
      <c r="S17" s="316" t="str">
        <f>IFERROR(_xlfn.XLOOKUP(A17,'[1]Table 1'!$F:$F,'[1]Table 1'!$O:$O),"")</f>
        <v/>
      </c>
      <c r="T17" s="323" t="str">
        <f t="shared" si="6"/>
        <v/>
      </c>
    </row>
    <row r="18" spans="1:20" ht="19">
      <c r="A18" s="198" t="s">
        <v>63</v>
      </c>
      <c r="B18" s="207"/>
      <c r="C18" s="194"/>
      <c r="D18" s="194"/>
      <c r="E18" s="192"/>
      <c r="F18" s="192"/>
      <c r="G18" s="193"/>
      <c r="H18" s="193"/>
      <c r="I18" s="229"/>
      <c r="J18" s="194"/>
      <c r="K18" s="195"/>
      <c r="L18" s="192"/>
      <c r="M18" s="192"/>
      <c r="N18" s="344"/>
      <c r="O18" s="192"/>
      <c r="P18" s="342"/>
      <c r="Q18" s="312" t="str">
        <f>IFERROR(_xlfn.XLOOKUP(A18,'[1]Table 1'!$F:$F,'[1]Table 1'!$M:$M),"")</f>
        <v/>
      </c>
      <c r="R18" s="318" t="str">
        <f t="shared" si="2"/>
        <v/>
      </c>
      <c r="S18" s="316" t="str">
        <f>IFERROR(_xlfn.XLOOKUP(A18,'[1]Table 1'!$F:$F,'[1]Table 1'!$O:$O),"")</f>
        <v/>
      </c>
      <c r="T18" s="323" t="str">
        <f t="shared" si="6"/>
        <v/>
      </c>
    </row>
    <row r="19" spans="1:20" s="221" customFormat="1" ht="22.15" customHeight="1">
      <c r="A19" s="278" t="s">
        <v>64</v>
      </c>
      <c r="B19" s="282" t="s">
        <v>65</v>
      </c>
      <c r="C19" s="250" t="s">
        <v>44</v>
      </c>
      <c r="D19" s="413" t="s">
        <v>53</v>
      </c>
      <c r="E19" s="241">
        <v>30</v>
      </c>
      <c r="F19" s="241" t="s">
        <v>917</v>
      </c>
      <c r="G19" s="241">
        <v>2</v>
      </c>
      <c r="H19" s="241" t="s">
        <v>897</v>
      </c>
      <c r="I19" s="241">
        <v>2</v>
      </c>
      <c r="J19" s="242"/>
      <c r="K19" s="243">
        <v>86</v>
      </c>
      <c r="L19" s="244">
        <f t="shared" ref="L19:L24" si="7">ROUNDUP(J19/K19,0)</f>
        <v>0</v>
      </c>
      <c r="M19" s="241">
        <v>16.09</v>
      </c>
      <c r="N19" s="350">
        <f t="shared" ref="N19:N24" si="8">L19*M19</f>
        <v>0</v>
      </c>
      <c r="O19" s="245"/>
      <c r="P19" s="341">
        <f t="shared" ref="P19:P24" si="9">L19*O19</f>
        <v>0</v>
      </c>
      <c r="Q19" s="333" t="str">
        <f>IFERROR(_xlfn.XLOOKUP(A19,'[1]Table 1'!$F:$F,'[1]Table 1'!$M:$M),"")</f>
        <v/>
      </c>
      <c r="R19" s="334" t="str">
        <f t="shared" si="2"/>
        <v/>
      </c>
      <c r="S19" s="335" t="str">
        <f>IFERROR(_xlfn.XLOOKUP(A19,'[1]Table 1'!$F:$F,'[1]Table 1'!$O:$O),"")</f>
        <v/>
      </c>
      <c r="T19" s="336" t="str">
        <f t="shared" si="6"/>
        <v/>
      </c>
    </row>
    <row r="20" spans="1:20" s="221" customFormat="1" ht="22.15" customHeight="1">
      <c r="A20" s="278" t="s">
        <v>66</v>
      </c>
      <c r="B20" s="282" t="s">
        <v>67</v>
      </c>
      <c r="C20" s="250" t="s">
        <v>44</v>
      </c>
      <c r="D20" s="414"/>
      <c r="E20" s="241">
        <v>30</v>
      </c>
      <c r="F20" s="241" t="s">
        <v>918</v>
      </c>
      <c r="G20" s="241">
        <v>2</v>
      </c>
      <c r="H20" s="241" t="s">
        <v>897</v>
      </c>
      <c r="I20" s="241">
        <v>2</v>
      </c>
      <c r="J20" s="242"/>
      <c r="K20" s="243">
        <v>99</v>
      </c>
      <c r="L20" s="244">
        <f t="shared" si="7"/>
        <v>0</v>
      </c>
      <c r="M20" s="241">
        <v>15.15</v>
      </c>
      <c r="N20" s="350">
        <f t="shared" si="8"/>
        <v>0</v>
      </c>
      <c r="O20" s="245"/>
      <c r="P20" s="341">
        <f t="shared" si="9"/>
        <v>0</v>
      </c>
      <c r="Q20" s="333" t="str">
        <f>IFERROR(_xlfn.XLOOKUP(A20,'[1]Table 1'!$F:$F,'[1]Table 1'!$M:$M),"")</f>
        <v/>
      </c>
      <c r="R20" s="334" t="str">
        <f t="shared" si="2"/>
        <v/>
      </c>
      <c r="S20" s="335" t="str">
        <f>IFERROR(_xlfn.XLOOKUP(A20,'[1]Table 1'!$F:$F,'[1]Table 1'!$O:$O),"")</f>
        <v/>
      </c>
      <c r="T20" s="336" t="str">
        <f t="shared" si="6"/>
        <v/>
      </c>
    </row>
    <row r="21" spans="1:20" s="221" customFormat="1" ht="22.15" customHeight="1">
      <c r="A21" s="278" t="s">
        <v>68</v>
      </c>
      <c r="B21" s="282" t="s">
        <v>69</v>
      </c>
      <c r="C21" s="240" t="s">
        <v>48</v>
      </c>
      <c r="D21" s="283"/>
      <c r="E21" s="241">
        <v>30</v>
      </c>
      <c r="F21" s="241" t="s">
        <v>919</v>
      </c>
      <c r="G21" s="241">
        <v>2</v>
      </c>
      <c r="H21" s="241" t="s">
        <v>897</v>
      </c>
      <c r="I21" s="241">
        <v>2</v>
      </c>
      <c r="J21" s="242"/>
      <c r="K21" s="243">
        <v>82</v>
      </c>
      <c r="L21" s="244">
        <f t="shared" si="7"/>
        <v>0</v>
      </c>
      <c r="M21" s="241">
        <v>8.3800000000000008</v>
      </c>
      <c r="N21" s="350">
        <f t="shared" si="8"/>
        <v>0</v>
      </c>
      <c r="O21" s="245"/>
      <c r="P21" s="341">
        <f t="shared" si="9"/>
        <v>0</v>
      </c>
      <c r="Q21" s="333" t="str">
        <f>IFERROR(_xlfn.XLOOKUP(A21,'[1]Table 1'!$F:$F,'[1]Table 1'!$M:$M),"")</f>
        <v/>
      </c>
      <c r="R21" s="334" t="str">
        <f t="shared" si="2"/>
        <v/>
      </c>
      <c r="S21" s="335" t="str">
        <f>IFERROR(_xlfn.XLOOKUP(A21,'[1]Table 1'!$F:$F,'[1]Table 1'!$O:$O),"")</f>
        <v/>
      </c>
      <c r="T21" s="336" t="str">
        <f t="shared" si="6"/>
        <v/>
      </c>
    </row>
    <row r="22" spans="1:20" s="221" customFormat="1" ht="22.15" customHeight="1">
      <c r="A22" s="278" t="s">
        <v>70</v>
      </c>
      <c r="B22" s="282" t="s">
        <v>71</v>
      </c>
      <c r="C22" s="240" t="s">
        <v>48</v>
      </c>
      <c r="D22" s="284"/>
      <c r="E22" s="241">
        <v>30</v>
      </c>
      <c r="F22" s="241" t="s">
        <v>920</v>
      </c>
      <c r="G22" s="241">
        <v>1</v>
      </c>
      <c r="H22" s="241" t="s">
        <v>897</v>
      </c>
      <c r="I22" s="241">
        <v>1</v>
      </c>
      <c r="J22" s="242"/>
      <c r="K22" s="243">
        <v>104</v>
      </c>
      <c r="L22" s="244">
        <f t="shared" si="7"/>
        <v>0</v>
      </c>
      <c r="M22" s="241">
        <v>10.16</v>
      </c>
      <c r="N22" s="350">
        <f t="shared" si="8"/>
        <v>0</v>
      </c>
      <c r="O22" s="245"/>
      <c r="P22" s="341">
        <f t="shared" si="9"/>
        <v>0</v>
      </c>
      <c r="Q22" s="333" t="str">
        <f>IFERROR(_xlfn.XLOOKUP(A22,'[1]Table 1'!$F:$F,'[1]Table 1'!$M:$M),"")</f>
        <v/>
      </c>
      <c r="R22" s="334" t="str">
        <f t="shared" si="2"/>
        <v/>
      </c>
      <c r="S22" s="335" t="str">
        <f>IFERROR(_xlfn.XLOOKUP(A22,'[1]Table 1'!$F:$F,'[1]Table 1'!$O:$O),"")</f>
        <v/>
      </c>
      <c r="T22" s="336" t="str">
        <f t="shared" si="6"/>
        <v/>
      </c>
    </row>
    <row r="23" spans="1:20" s="221" customFormat="1" ht="22.15" customHeight="1">
      <c r="A23" s="278" t="s">
        <v>72</v>
      </c>
      <c r="B23" s="282" t="s">
        <v>73</v>
      </c>
      <c r="C23" s="240" t="s">
        <v>48</v>
      </c>
      <c r="D23" s="421" t="s">
        <v>60</v>
      </c>
      <c r="E23" s="241">
        <v>30</v>
      </c>
      <c r="F23" s="241" t="s">
        <v>921</v>
      </c>
      <c r="G23" s="241">
        <v>2</v>
      </c>
      <c r="H23" s="241" t="s">
        <v>897</v>
      </c>
      <c r="I23" s="241">
        <v>2</v>
      </c>
      <c r="J23" s="242"/>
      <c r="K23" s="243">
        <v>93</v>
      </c>
      <c r="L23" s="244">
        <f t="shared" si="7"/>
        <v>0</v>
      </c>
      <c r="M23" s="241">
        <v>12.99</v>
      </c>
      <c r="N23" s="350">
        <f t="shared" si="8"/>
        <v>0</v>
      </c>
      <c r="O23" s="245"/>
      <c r="P23" s="341">
        <f t="shared" si="9"/>
        <v>0</v>
      </c>
      <c r="Q23" s="333" t="str">
        <f>IFERROR(_xlfn.XLOOKUP(A23,'[1]Table 1'!$F:$F,'[1]Table 1'!$M:$M),"")</f>
        <v/>
      </c>
      <c r="R23" s="334" t="str">
        <f t="shared" si="2"/>
        <v/>
      </c>
      <c r="S23" s="335" t="str">
        <f>IFERROR(_xlfn.XLOOKUP(A23,'[1]Table 1'!$F:$F,'[1]Table 1'!$O:$O),"")</f>
        <v/>
      </c>
      <c r="T23" s="336" t="str">
        <f t="shared" si="6"/>
        <v/>
      </c>
    </row>
    <row r="24" spans="1:20" s="221" customFormat="1" ht="22.15" customHeight="1" thickBot="1">
      <c r="A24" s="278" t="s">
        <v>74</v>
      </c>
      <c r="B24" s="282" t="s">
        <v>75</v>
      </c>
      <c r="C24" s="240" t="s">
        <v>48</v>
      </c>
      <c r="D24" s="420"/>
      <c r="E24" s="241">
        <v>30</v>
      </c>
      <c r="F24" s="241" t="s">
        <v>922</v>
      </c>
      <c r="G24" s="241">
        <v>2</v>
      </c>
      <c r="H24" s="241" t="s">
        <v>897</v>
      </c>
      <c r="I24" s="241">
        <v>2</v>
      </c>
      <c r="J24" s="242"/>
      <c r="K24" s="243">
        <v>96</v>
      </c>
      <c r="L24" s="244">
        <f t="shared" si="7"/>
        <v>0</v>
      </c>
      <c r="M24" s="241">
        <v>12.98</v>
      </c>
      <c r="N24" s="350">
        <f t="shared" si="8"/>
        <v>0</v>
      </c>
      <c r="O24" s="245"/>
      <c r="P24" s="341">
        <f t="shared" si="9"/>
        <v>0</v>
      </c>
      <c r="Q24" s="333" t="str">
        <f>IFERROR(_xlfn.XLOOKUP(A24,'[1]Table 1'!$F:$F,'[1]Table 1'!$M:$M),"")</f>
        <v/>
      </c>
      <c r="R24" s="334" t="str">
        <f t="shared" si="2"/>
        <v/>
      </c>
      <c r="S24" s="335" t="str">
        <f>IFERROR(_xlfn.XLOOKUP(A24,'[1]Table 1'!$F:$F,'[1]Table 1'!$O:$O),"")</f>
        <v/>
      </c>
      <c r="T24" s="336" t="str">
        <f t="shared" si="6"/>
        <v/>
      </c>
    </row>
    <row r="25" spans="1:20" ht="19">
      <c r="A25" s="198" t="s">
        <v>76</v>
      </c>
      <c r="B25" s="207"/>
      <c r="C25" s="194"/>
      <c r="D25" s="194"/>
      <c r="E25" s="192"/>
      <c r="F25" s="192"/>
      <c r="G25" s="193"/>
      <c r="H25" s="193"/>
      <c r="I25" s="229"/>
      <c r="J25" s="194"/>
      <c r="K25" s="195"/>
      <c r="L25" s="192"/>
      <c r="M25" s="192"/>
      <c r="N25" s="344"/>
      <c r="O25" s="192"/>
      <c r="P25" s="342"/>
      <c r="Q25" s="333" t="str">
        <f>IFERROR(_xlfn.XLOOKUP(A25,'[1]Table 1'!$F:$F,'[1]Table 1'!$M:$M),"")</f>
        <v/>
      </c>
      <c r="R25" s="334" t="str">
        <f t="shared" si="2"/>
        <v/>
      </c>
      <c r="S25" s="335" t="str">
        <f>IFERROR(_xlfn.XLOOKUP(A25,'[1]Table 1'!$F:$F,'[1]Table 1'!$O:$O),"")</f>
        <v/>
      </c>
      <c r="T25" s="336" t="str">
        <f t="shared" si="6"/>
        <v/>
      </c>
    </row>
    <row r="26" spans="1:20" s="221" customFormat="1" ht="22.15" customHeight="1">
      <c r="A26" s="278" t="s">
        <v>77</v>
      </c>
      <c r="B26" s="282" t="s">
        <v>78</v>
      </c>
      <c r="C26" s="250" t="s">
        <v>44</v>
      </c>
      <c r="D26" s="413" t="s">
        <v>79</v>
      </c>
      <c r="E26" s="241">
        <v>32</v>
      </c>
      <c r="F26" s="241" t="s">
        <v>923</v>
      </c>
      <c r="G26" s="241">
        <v>2</v>
      </c>
      <c r="H26" s="241" t="s">
        <v>897</v>
      </c>
      <c r="I26" s="241">
        <v>2</v>
      </c>
      <c r="J26" s="242"/>
      <c r="K26" s="243">
        <v>90</v>
      </c>
      <c r="L26" s="244">
        <f t="shared" ref="L26:L27" si="10">ROUNDUP(J26/K26,0)</f>
        <v>0</v>
      </c>
      <c r="M26" s="241">
        <v>16.489999999999998</v>
      </c>
      <c r="N26" s="350">
        <f t="shared" ref="N26:N27" si="11">L26*M26</f>
        <v>0</v>
      </c>
      <c r="O26" s="245"/>
      <c r="P26" s="341">
        <f t="shared" ref="P26:P27" si="12">L26*O26</f>
        <v>0</v>
      </c>
      <c r="Q26" s="333" t="str">
        <f>IFERROR(_xlfn.XLOOKUP(A26,'[1]Table 1'!$F:$F,'[1]Table 1'!$M:$M),"")</f>
        <v/>
      </c>
      <c r="R26" s="334" t="str">
        <f t="shared" si="2"/>
        <v/>
      </c>
      <c r="S26" s="335" t="str">
        <f>IFERROR(_xlfn.XLOOKUP(A26,'[1]Table 1'!$F:$F,'[1]Table 1'!$O:$O),"")</f>
        <v/>
      </c>
      <c r="T26" s="336" t="str">
        <f t="shared" si="6"/>
        <v/>
      </c>
    </row>
    <row r="27" spans="1:20" s="221" customFormat="1" ht="22.15" customHeight="1" thickBot="1">
      <c r="A27" s="278" t="s">
        <v>80</v>
      </c>
      <c r="B27" s="282" t="s">
        <v>78</v>
      </c>
      <c r="C27" s="250" t="s">
        <v>44</v>
      </c>
      <c r="D27" s="420"/>
      <c r="E27" s="241">
        <v>30</v>
      </c>
      <c r="F27" s="241" t="s">
        <v>924</v>
      </c>
      <c r="G27" s="241">
        <v>2</v>
      </c>
      <c r="H27" s="241" t="s">
        <v>897</v>
      </c>
      <c r="I27" s="241">
        <v>2</v>
      </c>
      <c r="J27" s="242"/>
      <c r="K27" s="243">
        <v>85</v>
      </c>
      <c r="L27" s="244">
        <f t="shared" si="10"/>
        <v>0</v>
      </c>
      <c r="M27" s="241">
        <v>15.2</v>
      </c>
      <c r="N27" s="350">
        <f t="shared" si="11"/>
        <v>0</v>
      </c>
      <c r="O27" s="245"/>
      <c r="P27" s="341">
        <f t="shared" si="12"/>
        <v>0</v>
      </c>
      <c r="Q27" s="333" t="str">
        <f>IFERROR(_xlfn.XLOOKUP(A27,'[1]Table 1'!$F:$F,'[1]Table 1'!$M:$M),"")</f>
        <v/>
      </c>
      <c r="R27" s="334" t="str">
        <f t="shared" si="2"/>
        <v/>
      </c>
      <c r="S27" s="335" t="str">
        <f>IFERROR(_xlfn.XLOOKUP(A27,'[1]Table 1'!$F:$F,'[1]Table 1'!$O:$O),"")</f>
        <v/>
      </c>
      <c r="T27" s="336" t="str">
        <f t="shared" si="6"/>
        <v/>
      </c>
    </row>
    <row r="28" spans="1:20" ht="19">
      <c r="A28" s="198" t="s">
        <v>81</v>
      </c>
      <c r="B28" s="207"/>
      <c r="C28" s="194"/>
      <c r="D28" s="194"/>
      <c r="E28" s="192"/>
      <c r="F28" s="192"/>
      <c r="G28" s="193"/>
      <c r="H28" s="193"/>
      <c r="I28" s="229"/>
      <c r="J28" s="194"/>
      <c r="K28" s="195"/>
      <c r="L28" s="192"/>
      <c r="M28" s="192"/>
      <c r="N28" s="344"/>
      <c r="O28" s="192"/>
      <c r="P28" s="342"/>
      <c r="Q28" s="333" t="str">
        <f>IFERROR(_xlfn.XLOOKUP(A28,'[1]Table 1'!$F:$F,'[1]Table 1'!$M:$M),"")</f>
        <v/>
      </c>
      <c r="R28" s="334" t="str">
        <f t="shared" si="2"/>
        <v/>
      </c>
      <c r="S28" s="335" t="str">
        <f>IFERROR(_xlfn.XLOOKUP(A28,'[1]Table 1'!$F:$F,'[1]Table 1'!$O:$O),"")</f>
        <v/>
      </c>
      <c r="T28" s="336" t="str">
        <f t="shared" si="6"/>
        <v/>
      </c>
    </row>
    <row r="29" spans="1:20" s="221" customFormat="1" ht="22.15" customHeight="1">
      <c r="A29" s="278" t="s">
        <v>82</v>
      </c>
      <c r="B29" s="301" t="s">
        <v>83</v>
      </c>
      <c r="C29" s="240"/>
      <c r="D29" s="240"/>
      <c r="E29" s="241">
        <v>30</v>
      </c>
      <c r="F29" s="241" t="s">
        <v>925</v>
      </c>
      <c r="G29" s="241" t="s">
        <v>906</v>
      </c>
      <c r="H29" s="241" t="s">
        <v>932</v>
      </c>
      <c r="I29" s="241" t="s">
        <v>906</v>
      </c>
      <c r="J29" s="242"/>
      <c r="K29" s="243">
        <v>100</v>
      </c>
      <c r="L29" s="244">
        <f t="shared" ref="L29:L31" si="13">ROUNDUP(J29/K29,0)</f>
        <v>0</v>
      </c>
      <c r="M29" s="241">
        <v>9.59</v>
      </c>
      <c r="N29" s="350">
        <f t="shared" ref="N29:N31" si="14">L29*M29</f>
        <v>0</v>
      </c>
      <c r="O29" s="245"/>
      <c r="P29" s="341">
        <f t="shared" ref="P29:P31" si="15">L29*O29</f>
        <v>0</v>
      </c>
      <c r="Q29" s="333" t="str">
        <f>IFERROR(_xlfn.XLOOKUP(A29,'[1]Table 1'!$F:$F,'[1]Table 1'!$M:$M),"")</f>
        <v/>
      </c>
      <c r="R29" s="334" t="str">
        <f t="shared" si="2"/>
        <v/>
      </c>
      <c r="S29" s="335" t="str">
        <f>IFERROR(_xlfn.XLOOKUP(A29,'[1]Table 1'!$F:$F,'[1]Table 1'!$O:$O),"")</f>
        <v/>
      </c>
      <c r="T29" s="336" t="str">
        <f t="shared" si="6"/>
        <v/>
      </c>
    </row>
    <row r="30" spans="1:20" s="221" customFormat="1" ht="22.15" customHeight="1">
      <c r="A30" s="278" t="s">
        <v>84</v>
      </c>
      <c r="B30" s="282" t="s">
        <v>85</v>
      </c>
      <c r="C30" s="240" t="s">
        <v>48</v>
      </c>
      <c r="D30" s="240"/>
      <c r="E30" s="241">
        <v>30</v>
      </c>
      <c r="F30" s="241" t="s">
        <v>926</v>
      </c>
      <c r="G30" s="241">
        <v>2</v>
      </c>
      <c r="H30" s="241">
        <v>1</v>
      </c>
      <c r="I30" s="241">
        <v>2</v>
      </c>
      <c r="J30" s="242"/>
      <c r="K30" s="243">
        <v>64</v>
      </c>
      <c r="L30" s="244">
        <f t="shared" si="13"/>
        <v>0</v>
      </c>
      <c r="M30" s="241">
        <v>11.63</v>
      </c>
      <c r="N30" s="350">
        <f t="shared" si="14"/>
        <v>0</v>
      </c>
      <c r="O30" s="245"/>
      <c r="P30" s="341">
        <f t="shared" si="15"/>
        <v>0</v>
      </c>
      <c r="Q30" s="333" t="str">
        <f>IFERROR(_xlfn.XLOOKUP(A30,'[1]Table 1'!$F:$F,'[1]Table 1'!$M:$M),"")</f>
        <v/>
      </c>
      <c r="R30" s="334" t="str">
        <f t="shared" si="2"/>
        <v/>
      </c>
      <c r="S30" s="335" t="str">
        <f>IFERROR(_xlfn.XLOOKUP(A30,'[1]Table 1'!$F:$F,'[1]Table 1'!$O:$O),"")</f>
        <v/>
      </c>
      <c r="T30" s="336" t="str">
        <f t="shared" si="6"/>
        <v/>
      </c>
    </row>
    <row r="31" spans="1:20" s="221" customFormat="1" ht="22.15" customHeight="1" thickBot="1">
      <c r="A31" s="278" t="s">
        <v>86</v>
      </c>
      <c r="B31" s="282" t="s">
        <v>87</v>
      </c>
      <c r="C31" s="240" t="s">
        <v>48</v>
      </c>
      <c r="D31" s="240"/>
      <c r="E31" s="241">
        <v>30</v>
      </c>
      <c r="F31" s="241" t="s">
        <v>926</v>
      </c>
      <c r="G31" s="241">
        <v>2</v>
      </c>
      <c r="H31" s="241">
        <v>1</v>
      </c>
      <c r="I31" s="241">
        <v>2</v>
      </c>
      <c r="J31" s="242"/>
      <c r="K31" s="243">
        <v>64</v>
      </c>
      <c r="L31" s="244">
        <f t="shared" si="13"/>
        <v>0</v>
      </c>
      <c r="M31" s="241">
        <v>11.6</v>
      </c>
      <c r="N31" s="350">
        <f t="shared" si="14"/>
        <v>0</v>
      </c>
      <c r="O31" s="245"/>
      <c r="P31" s="341">
        <f t="shared" si="15"/>
        <v>0</v>
      </c>
      <c r="Q31" s="333" t="str">
        <f>IFERROR(_xlfn.XLOOKUP(A31,'[1]Table 1'!$F:$F,'[1]Table 1'!$M:$M),"")</f>
        <v/>
      </c>
      <c r="R31" s="334" t="str">
        <f t="shared" si="2"/>
        <v/>
      </c>
      <c r="S31" s="335" t="str">
        <f>IFERROR(_xlfn.XLOOKUP(A31,'[1]Table 1'!$F:$F,'[1]Table 1'!$O:$O),"")</f>
        <v/>
      </c>
      <c r="T31" s="336" t="str">
        <f t="shared" si="6"/>
        <v/>
      </c>
    </row>
    <row r="32" spans="1:20" ht="19">
      <c r="A32" s="198" t="s">
        <v>845</v>
      </c>
      <c r="B32" s="207"/>
      <c r="C32" s="194"/>
      <c r="D32" s="194"/>
      <c r="E32" s="192"/>
      <c r="F32" s="192"/>
      <c r="G32" s="193"/>
      <c r="H32" s="193"/>
      <c r="I32" s="229"/>
      <c r="J32" s="194"/>
      <c r="K32" s="195"/>
      <c r="L32" s="192"/>
      <c r="M32" s="192"/>
      <c r="N32" s="344"/>
      <c r="O32" s="192"/>
      <c r="P32" s="342"/>
      <c r="Q32" s="333" t="str">
        <f>IFERROR(_xlfn.XLOOKUP(A32,'[1]Table 1'!$F:$F,'[1]Table 1'!$M:$M),"")</f>
        <v/>
      </c>
      <c r="R32" s="334" t="str">
        <f t="shared" si="2"/>
        <v/>
      </c>
      <c r="S32" s="335" t="str">
        <f>IFERROR(_xlfn.XLOOKUP(A32,'[1]Table 1'!$F:$F,'[1]Table 1'!$O:$O),"")</f>
        <v/>
      </c>
      <c r="T32" s="336" t="str">
        <f t="shared" si="6"/>
        <v/>
      </c>
    </row>
    <row r="33" spans="1:20" s="221" customFormat="1" ht="22.15" customHeight="1">
      <c r="A33" s="278" t="s">
        <v>847</v>
      </c>
      <c r="B33" s="285" t="s">
        <v>846</v>
      </c>
      <c r="C33" s="240" t="s">
        <v>850</v>
      </c>
      <c r="D33" s="415"/>
      <c r="E33" s="241">
        <v>20</v>
      </c>
      <c r="F33" s="241">
        <v>8</v>
      </c>
      <c r="G33" s="241">
        <v>2</v>
      </c>
      <c r="H33" s="241">
        <v>1</v>
      </c>
      <c r="I33" s="241">
        <v>2</v>
      </c>
      <c r="J33" s="242"/>
      <c r="K33" s="243">
        <v>40</v>
      </c>
      <c r="L33" s="244">
        <f t="shared" ref="L33:L34" si="16">ROUNDUP(J33/K33,0)</f>
        <v>0</v>
      </c>
      <c r="M33" s="241">
        <v>7.73</v>
      </c>
      <c r="N33" s="350">
        <f t="shared" ref="N33:N34" si="17">L33*M33</f>
        <v>0</v>
      </c>
      <c r="O33" s="245"/>
      <c r="P33" s="341">
        <f t="shared" ref="P33:P34" si="18">L33*O33</f>
        <v>0</v>
      </c>
      <c r="Q33" s="333" t="str">
        <f>IFERROR(_xlfn.XLOOKUP(A33,'[1]Table 1'!$F:$F,'[1]Table 1'!$M:$M),"")</f>
        <v/>
      </c>
      <c r="R33" s="334" t="str">
        <f t="shared" si="2"/>
        <v/>
      </c>
      <c r="S33" s="335" t="str">
        <f>IFERROR(_xlfn.XLOOKUP(A33,'[1]Table 1'!$F:$F,'[1]Table 1'!$O:$O),"")</f>
        <v/>
      </c>
      <c r="T33" s="336" t="str">
        <f t="shared" si="6"/>
        <v/>
      </c>
    </row>
    <row r="34" spans="1:20" s="221" customFormat="1" ht="22.15" customHeight="1" thickBot="1">
      <c r="A34" s="278" t="s">
        <v>848</v>
      </c>
      <c r="B34" s="221" t="s">
        <v>849</v>
      </c>
      <c r="C34" s="240" t="s">
        <v>850</v>
      </c>
      <c r="D34" s="416"/>
      <c r="E34" s="241">
        <v>20</v>
      </c>
      <c r="F34" s="241">
        <v>8</v>
      </c>
      <c r="G34" s="241">
        <v>2</v>
      </c>
      <c r="H34" s="241">
        <v>1</v>
      </c>
      <c r="I34" s="241">
        <v>2</v>
      </c>
      <c r="J34" s="242"/>
      <c r="K34" s="243">
        <v>40</v>
      </c>
      <c r="L34" s="244">
        <f t="shared" si="16"/>
        <v>0</v>
      </c>
      <c r="M34" s="241">
        <v>7.73</v>
      </c>
      <c r="N34" s="350">
        <f t="shared" si="17"/>
        <v>0</v>
      </c>
      <c r="O34" s="245"/>
      <c r="P34" s="341">
        <f t="shared" si="18"/>
        <v>0</v>
      </c>
      <c r="Q34" s="333" t="str">
        <f>IFERROR(_xlfn.XLOOKUP(A34,'[1]Table 1'!$F:$F,'[1]Table 1'!$M:$M),"")</f>
        <v/>
      </c>
      <c r="R34" s="334" t="str">
        <f t="shared" si="2"/>
        <v/>
      </c>
      <c r="S34" s="335" t="str">
        <f>IFERROR(_xlfn.XLOOKUP(A34,'[1]Table 1'!$F:$F,'[1]Table 1'!$O:$O),"")</f>
        <v/>
      </c>
      <c r="T34" s="336" t="str">
        <f t="shared" si="6"/>
        <v/>
      </c>
    </row>
    <row r="35" spans="1:20" ht="19">
      <c r="A35" s="198" t="s">
        <v>89</v>
      </c>
      <c r="B35" s="207"/>
      <c r="C35" s="194"/>
      <c r="D35" s="194"/>
      <c r="E35" s="192"/>
      <c r="F35" s="192"/>
      <c r="G35" s="193"/>
      <c r="H35" s="193"/>
      <c r="I35" s="229"/>
      <c r="J35" s="194"/>
      <c r="K35" s="195"/>
      <c r="L35" s="192"/>
      <c r="M35" s="192"/>
      <c r="N35" s="344"/>
      <c r="O35" s="192"/>
      <c r="P35" s="342"/>
      <c r="Q35" s="333" t="str">
        <f>IFERROR(_xlfn.XLOOKUP(A35,'[1]Table 1'!$F:$F,'[1]Table 1'!$M:$M),"")</f>
        <v/>
      </c>
      <c r="R35" s="334" t="str">
        <f t="shared" si="2"/>
        <v/>
      </c>
      <c r="S35" s="335" t="str">
        <f>IFERROR(_xlfn.XLOOKUP(A35,'[1]Table 1'!$F:$F,'[1]Table 1'!$O:$O),"")</f>
        <v/>
      </c>
      <c r="T35" s="336" t="str">
        <f t="shared" si="6"/>
        <v/>
      </c>
    </row>
    <row r="36" spans="1:20" s="221" customFormat="1" ht="22.15" customHeight="1">
      <c r="A36" s="278" t="s">
        <v>90</v>
      </c>
      <c r="B36" s="282" t="s">
        <v>91</v>
      </c>
      <c r="C36" s="240"/>
      <c r="D36" s="286"/>
      <c r="E36" s="241">
        <v>30</v>
      </c>
      <c r="F36" s="241" t="s">
        <v>927</v>
      </c>
      <c r="G36" s="241">
        <v>2</v>
      </c>
      <c r="H36" s="241" t="s">
        <v>897</v>
      </c>
      <c r="I36" s="241">
        <v>2</v>
      </c>
      <c r="J36" s="242"/>
      <c r="K36" s="243">
        <v>196</v>
      </c>
      <c r="L36" s="244">
        <f t="shared" ref="L36:L37" si="19">ROUNDUP(J36/K36,0)</f>
        <v>0</v>
      </c>
      <c r="M36" s="241">
        <v>29.22</v>
      </c>
      <c r="N36" s="350">
        <f t="shared" ref="N36:N37" si="20">L36*M36</f>
        <v>0</v>
      </c>
      <c r="O36" s="245"/>
      <c r="P36" s="341">
        <f t="shared" ref="P36:P37" si="21">L36*O36</f>
        <v>0</v>
      </c>
      <c r="Q36" s="333" t="str">
        <f>IFERROR(_xlfn.XLOOKUP(A36,'[1]Table 1'!$F:$F,'[1]Table 1'!$M:$M),"")</f>
        <v/>
      </c>
      <c r="R36" s="334" t="str">
        <f t="shared" si="2"/>
        <v/>
      </c>
      <c r="S36" s="335" t="str">
        <f>IFERROR(_xlfn.XLOOKUP(A36,'[1]Table 1'!$F:$F,'[1]Table 1'!$O:$O),"")</f>
        <v/>
      </c>
      <c r="T36" s="336" t="str">
        <f t="shared" si="6"/>
        <v/>
      </c>
    </row>
    <row r="37" spans="1:20" s="221" customFormat="1" ht="22.15" customHeight="1" thickBot="1">
      <c r="A37" s="278" t="s">
        <v>863</v>
      </c>
      <c r="B37" s="221" t="s">
        <v>865</v>
      </c>
      <c r="C37" s="240" t="s">
        <v>864</v>
      </c>
      <c r="D37" s="248"/>
      <c r="E37" s="241">
        <v>30</v>
      </c>
      <c r="F37" s="241">
        <v>2.71</v>
      </c>
      <c r="G37" s="241">
        <v>2</v>
      </c>
      <c r="H37" s="241" t="s">
        <v>897</v>
      </c>
      <c r="I37" s="241">
        <v>2</v>
      </c>
      <c r="J37" s="242"/>
      <c r="K37" s="243">
        <v>177</v>
      </c>
      <c r="L37" s="244">
        <f t="shared" si="19"/>
        <v>0</v>
      </c>
      <c r="M37" s="241">
        <v>34.200000000000003</v>
      </c>
      <c r="N37" s="350">
        <f t="shared" si="20"/>
        <v>0</v>
      </c>
      <c r="O37" s="245"/>
      <c r="P37" s="341">
        <f t="shared" si="21"/>
        <v>0</v>
      </c>
      <c r="Q37" s="333" t="str">
        <f>IFERROR(_xlfn.XLOOKUP(A37,'[1]Table 1'!$F:$F,'[1]Table 1'!$M:$M),"")</f>
        <v/>
      </c>
      <c r="R37" s="334" t="str">
        <f t="shared" si="2"/>
        <v/>
      </c>
      <c r="S37" s="335" t="str">
        <f>IFERROR(_xlfn.XLOOKUP(A37,'[1]Table 1'!$F:$F,'[1]Table 1'!$O:$O),"")</f>
        <v/>
      </c>
      <c r="T37" s="336" t="str">
        <f t="shared" si="6"/>
        <v/>
      </c>
    </row>
    <row r="38" spans="1:20" ht="22.15" customHeight="1">
      <c r="A38" s="198" t="s">
        <v>92</v>
      </c>
      <c r="B38" s="207"/>
      <c r="C38" s="194"/>
      <c r="D38" s="194"/>
      <c r="E38" s="192"/>
      <c r="F38" s="192"/>
      <c r="G38" s="193"/>
      <c r="H38" s="193"/>
      <c r="I38" s="229"/>
      <c r="J38" s="194"/>
      <c r="K38" s="195"/>
      <c r="L38" s="192"/>
      <c r="M38" s="192"/>
      <c r="N38" s="344"/>
      <c r="O38" s="192"/>
      <c r="P38" s="342"/>
      <c r="Q38" s="333" t="str">
        <f>IFERROR(_xlfn.XLOOKUP(A38,'[1]Table 1'!$F:$F,'[1]Table 1'!$M:$M),"")</f>
        <v/>
      </c>
      <c r="R38" s="334" t="str">
        <f t="shared" si="2"/>
        <v/>
      </c>
      <c r="S38" s="335" t="str">
        <f>IFERROR(_xlfn.XLOOKUP(A38,'[1]Table 1'!$F:$F,'[1]Table 1'!$O:$O),"")</f>
        <v/>
      </c>
      <c r="T38" s="336" t="str">
        <f t="shared" si="6"/>
        <v/>
      </c>
    </row>
    <row r="39" spans="1:20" s="221" customFormat="1" ht="22.15" customHeight="1" thickBot="1">
      <c r="A39" s="278" t="s">
        <v>93</v>
      </c>
      <c r="B39" s="301" t="s">
        <v>94</v>
      </c>
      <c r="C39" s="250" t="s">
        <v>44</v>
      </c>
      <c r="D39" s="240"/>
      <c r="E39" s="241">
        <v>30</v>
      </c>
      <c r="F39" s="241">
        <v>2.76</v>
      </c>
      <c r="G39" s="241">
        <v>2</v>
      </c>
      <c r="H39" s="241" t="s">
        <v>897</v>
      </c>
      <c r="I39" s="241">
        <v>2</v>
      </c>
      <c r="J39" s="242"/>
      <c r="K39" s="243">
        <v>173</v>
      </c>
      <c r="L39" s="244">
        <f>ROUNDUP(J39/K39,0)</f>
        <v>0</v>
      </c>
      <c r="M39" s="241">
        <v>30.75</v>
      </c>
      <c r="N39" s="350">
        <f>L39*M39</f>
        <v>0</v>
      </c>
      <c r="O39" s="245"/>
      <c r="P39" s="343">
        <f>L39*O39</f>
        <v>0</v>
      </c>
      <c r="Q39" s="333" t="str">
        <f>IFERROR(_xlfn.XLOOKUP(A39,'[1]Table 1'!$F:$F,'[1]Table 1'!$M:$M),"")</f>
        <v/>
      </c>
      <c r="R39" s="334" t="str">
        <f t="shared" si="2"/>
        <v/>
      </c>
      <c r="S39" s="335" t="str">
        <f>IFERROR(_xlfn.XLOOKUP(A39,'[1]Table 1'!$F:$F,'[1]Table 1'!$O:$O),"")</f>
        <v/>
      </c>
      <c r="T39" s="336" t="str">
        <f t="shared" si="6"/>
        <v/>
      </c>
    </row>
    <row r="40" spans="1:20" ht="19">
      <c r="A40" s="198" t="s">
        <v>95</v>
      </c>
      <c r="B40" s="207"/>
      <c r="C40" s="194"/>
      <c r="D40" s="194"/>
      <c r="E40" s="192"/>
      <c r="F40" s="192"/>
      <c r="G40" s="193"/>
      <c r="H40" s="193"/>
      <c r="I40" s="229"/>
      <c r="J40" s="194"/>
      <c r="K40" s="195"/>
      <c r="L40" s="192"/>
      <c r="M40" s="192"/>
      <c r="N40" s="344"/>
      <c r="O40" s="192"/>
      <c r="P40" s="342"/>
      <c r="Q40" s="333" t="str">
        <f>IFERROR(_xlfn.XLOOKUP(A40,'[1]Table 1'!$F:$F,'[1]Table 1'!$M:$M),"")</f>
        <v/>
      </c>
      <c r="R40" s="334" t="str">
        <f t="shared" si="2"/>
        <v/>
      </c>
      <c r="S40" s="335" t="str">
        <f>IFERROR(_xlfn.XLOOKUP(A40,'[1]Table 1'!$F:$F,'[1]Table 1'!$O:$O),"")</f>
        <v/>
      </c>
      <c r="T40" s="336" t="str">
        <f t="shared" si="6"/>
        <v/>
      </c>
    </row>
    <row r="41" spans="1:20" s="221" customFormat="1" ht="22.15" customHeight="1">
      <c r="A41" s="278" t="s">
        <v>96</v>
      </c>
      <c r="B41" s="282" t="s">
        <v>97</v>
      </c>
      <c r="C41" s="250" t="s">
        <v>44</v>
      </c>
      <c r="D41" s="413"/>
      <c r="E41" s="241">
        <v>30</v>
      </c>
      <c r="F41" s="241" t="s">
        <v>928</v>
      </c>
      <c r="G41" s="241">
        <v>2</v>
      </c>
      <c r="H41" s="241" t="s">
        <v>897</v>
      </c>
      <c r="I41" s="241">
        <v>2</v>
      </c>
      <c r="J41" s="242"/>
      <c r="K41" s="243">
        <v>192</v>
      </c>
      <c r="L41" s="244">
        <f t="shared" ref="L41:L43" si="22">ROUNDUP(J41/K41,0)</f>
        <v>0</v>
      </c>
      <c r="M41" s="241">
        <v>34.93</v>
      </c>
      <c r="N41" s="350">
        <f t="shared" ref="N41:N43" si="23">L41*M41</f>
        <v>0</v>
      </c>
      <c r="O41" s="245"/>
      <c r="P41" s="341">
        <f t="shared" ref="P41:P43" si="24">L41*O41</f>
        <v>0</v>
      </c>
      <c r="Q41" s="333" t="str">
        <f>IFERROR(_xlfn.XLOOKUP(A41,'[1]Table 1'!$F:$F,'[1]Table 1'!$M:$M),"")</f>
        <v/>
      </c>
      <c r="R41" s="334" t="str">
        <f t="shared" si="2"/>
        <v/>
      </c>
      <c r="S41" s="335" t="str">
        <f>IFERROR(_xlfn.XLOOKUP(A41,'[1]Table 1'!$F:$F,'[1]Table 1'!$O:$O),"")</f>
        <v/>
      </c>
      <c r="T41" s="336" t="str">
        <f t="shared" si="6"/>
        <v/>
      </c>
    </row>
    <row r="42" spans="1:20" s="221" customFormat="1" ht="22.15" customHeight="1">
      <c r="A42" s="278" t="s">
        <v>98</v>
      </c>
      <c r="B42" s="287" t="s">
        <v>99</v>
      </c>
      <c r="C42" s="240" t="s">
        <v>48</v>
      </c>
      <c r="D42" s="414"/>
      <c r="E42" s="241">
        <v>30</v>
      </c>
      <c r="F42" s="241" t="s">
        <v>915</v>
      </c>
      <c r="G42" s="241">
        <v>2</v>
      </c>
      <c r="H42" s="241" t="s">
        <v>897</v>
      </c>
      <c r="I42" s="241">
        <v>2</v>
      </c>
      <c r="J42" s="242"/>
      <c r="K42" s="243">
        <v>171</v>
      </c>
      <c r="L42" s="244">
        <f t="shared" si="22"/>
        <v>0</v>
      </c>
      <c r="M42" s="241">
        <v>23.44</v>
      </c>
      <c r="N42" s="350">
        <f t="shared" si="23"/>
        <v>0</v>
      </c>
      <c r="O42" s="245"/>
      <c r="P42" s="341">
        <f t="shared" si="24"/>
        <v>0</v>
      </c>
      <c r="Q42" s="333" t="str">
        <f>IFERROR(_xlfn.XLOOKUP(A42,'[1]Table 1'!$F:$F,'[1]Table 1'!$M:$M),"")</f>
        <v/>
      </c>
      <c r="R42" s="334" t="str">
        <f t="shared" si="2"/>
        <v/>
      </c>
      <c r="S42" s="335" t="str">
        <f>IFERROR(_xlfn.XLOOKUP(A42,'[1]Table 1'!$F:$F,'[1]Table 1'!$O:$O),"")</f>
        <v/>
      </c>
      <c r="T42" s="336" t="str">
        <f t="shared" si="6"/>
        <v/>
      </c>
    </row>
    <row r="43" spans="1:20" s="221" customFormat="1" ht="22.15" customHeight="1" thickBot="1">
      <c r="A43" s="278" t="s">
        <v>100</v>
      </c>
      <c r="B43" s="282" t="s">
        <v>101</v>
      </c>
      <c r="C43" s="240" t="s">
        <v>48</v>
      </c>
      <c r="D43" s="420"/>
      <c r="E43" s="241">
        <v>30</v>
      </c>
      <c r="F43" s="241">
        <v>2.6</v>
      </c>
      <c r="G43" s="241">
        <v>2</v>
      </c>
      <c r="H43" s="241" t="s">
        <v>897</v>
      </c>
      <c r="I43" s="241">
        <v>2</v>
      </c>
      <c r="J43" s="242"/>
      <c r="K43" s="243">
        <v>184</v>
      </c>
      <c r="L43" s="244">
        <f t="shared" si="22"/>
        <v>0</v>
      </c>
      <c r="M43" s="241">
        <v>22.71</v>
      </c>
      <c r="N43" s="350">
        <f t="shared" si="23"/>
        <v>0</v>
      </c>
      <c r="O43" s="245"/>
      <c r="P43" s="341">
        <f t="shared" si="24"/>
        <v>0</v>
      </c>
      <c r="Q43" s="333" t="str">
        <f>IFERROR(_xlfn.XLOOKUP(A43,'[1]Table 1'!$F:$F,'[1]Table 1'!$M:$M),"")</f>
        <v/>
      </c>
      <c r="R43" s="334" t="str">
        <f t="shared" si="2"/>
        <v/>
      </c>
      <c r="S43" s="335" t="str">
        <f>IFERROR(_xlfn.XLOOKUP(A43,'[1]Table 1'!$F:$F,'[1]Table 1'!$O:$O),"")</f>
        <v/>
      </c>
      <c r="T43" s="336" t="str">
        <f t="shared" si="6"/>
        <v/>
      </c>
    </row>
    <row r="44" spans="1:20" ht="19">
      <c r="A44" s="198" t="s">
        <v>102</v>
      </c>
      <c r="B44" s="207"/>
      <c r="C44" s="194"/>
      <c r="D44" s="194"/>
      <c r="E44" s="192"/>
      <c r="F44" s="192"/>
      <c r="G44" s="193"/>
      <c r="H44" s="193"/>
      <c r="I44" s="229"/>
      <c r="J44" s="194"/>
      <c r="K44" s="195"/>
      <c r="L44" s="192"/>
      <c r="M44" s="192"/>
      <c r="N44" s="344"/>
      <c r="O44" s="192"/>
      <c r="P44" s="342"/>
      <c r="Q44" s="333" t="str">
        <f>IFERROR(_xlfn.XLOOKUP(A44,'[1]Table 1'!$F:$F,'[1]Table 1'!$M:$M),"")</f>
        <v/>
      </c>
      <c r="R44" s="334" t="str">
        <f t="shared" si="2"/>
        <v/>
      </c>
      <c r="S44" s="335" t="str">
        <f>IFERROR(_xlfn.XLOOKUP(A44,'[1]Table 1'!$F:$F,'[1]Table 1'!$O:$O),"")</f>
        <v/>
      </c>
      <c r="T44" s="336" t="str">
        <f t="shared" si="6"/>
        <v/>
      </c>
    </row>
    <row r="45" spans="1:20" s="221" customFormat="1" ht="22.15" customHeight="1">
      <c r="A45" s="278" t="s">
        <v>103</v>
      </c>
      <c r="B45" s="282" t="s">
        <v>104</v>
      </c>
      <c r="C45" s="250" t="s">
        <v>44</v>
      </c>
      <c r="D45" s="288"/>
      <c r="E45" s="241">
        <v>30</v>
      </c>
      <c r="F45" s="241" t="s">
        <v>929</v>
      </c>
      <c r="G45" s="241">
        <v>2</v>
      </c>
      <c r="H45" s="241" t="s">
        <v>897</v>
      </c>
      <c r="I45" s="241">
        <v>2</v>
      </c>
      <c r="J45" s="242"/>
      <c r="K45" s="243">
        <v>195</v>
      </c>
      <c r="L45" s="244">
        <f t="shared" ref="L45:L46" si="25">ROUNDUP(J45/K45,0)</f>
        <v>0</v>
      </c>
      <c r="M45" s="241">
        <v>37.25</v>
      </c>
      <c r="N45" s="350">
        <f t="shared" ref="N45:N46" si="26">L45*M45</f>
        <v>0</v>
      </c>
      <c r="O45" s="245"/>
      <c r="P45" s="341">
        <f t="shared" ref="P45:P46" si="27">L45*O45</f>
        <v>0</v>
      </c>
      <c r="Q45" s="333" t="str">
        <f>IFERROR(_xlfn.XLOOKUP(A45,'[1]Table 1'!$F:$F,'[1]Table 1'!$M:$M),"")</f>
        <v/>
      </c>
      <c r="R45" s="334" t="str">
        <f t="shared" si="2"/>
        <v/>
      </c>
      <c r="S45" s="335" t="str">
        <f>IFERROR(_xlfn.XLOOKUP(A45,'[1]Table 1'!$F:$F,'[1]Table 1'!$O:$O),"")</f>
        <v/>
      </c>
      <c r="T45" s="336" t="str">
        <f t="shared" si="6"/>
        <v/>
      </c>
    </row>
    <row r="46" spans="1:20" s="221" customFormat="1" ht="22.15" customHeight="1" thickBot="1">
      <c r="A46" s="278" t="s">
        <v>105</v>
      </c>
      <c r="B46" s="282" t="s">
        <v>106</v>
      </c>
      <c r="C46" s="250" t="s">
        <v>44</v>
      </c>
      <c r="D46" s="283"/>
      <c r="E46" s="241">
        <v>29.25</v>
      </c>
      <c r="F46" s="241" t="s">
        <v>930</v>
      </c>
      <c r="G46" s="241">
        <v>2.5</v>
      </c>
      <c r="H46" s="241" t="s">
        <v>897</v>
      </c>
      <c r="I46" s="241">
        <v>2.5</v>
      </c>
      <c r="J46" s="242"/>
      <c r="K46" s="243">
        <v>156</v>
      </c>
      <c r="L46" s="244">
        <f t="shared" si="25"/>
        <v>0</v>
      </c>
      <c r="M46" s="241">
        <v>37.32</v>
      </c>
      <c r="N46" s="350">
        <f t="shared" si="26"/>
        <v>0</v>
      </c>
      <c r="O46" s="245"/>
      <c r="P46" s="341">
        <f t="shared" si="27"/>
        <v>0</v>
      </c>
      <c r="Q46" s="333" t="str">
        <f>IFERROR(_xlfn.XLOOKUP(A46,'[1]Table 1'!$F:$F,'[1]Table 1'!$M:$M),"")</f>
        <v/>
      </c>
      <c r="R46" s="334" t="str">
        <f t="shared" si="2"/>
        <v/>
      </c>
      <c r="S46" s="335" t="str">
        <f>IFERROR(_xlfn.XLOOKUP(A46,'[1]Table 1'!$F:$F,'[1]Table 1'!$O:$O),"")</f>
        <v/>
      </c>
      <c r="T46" s="336" t="str">
        <f t="shared" si="6"/>
        <v/>
      </c>
    </row>
    <row r="47" spans="1:20" ht="19">
      <c r="A47" s="198" t="s">
        <v>107</v>
      </c>
      <c r="B47" s="207"/>
      <c r="C47" s="194"/>
      <c r="D47" s="194"/>
      <c r="E47" s="192"/>
      <c r="F47" s="192"/>
      <c r="G47" s="193"/>
      <c r="H47" s="193"/>
      <c r="I47" s="229"/>
      <c r="J47" s="194"/>
      <c r="K47" s="195"/>
      <c r="L47" s="192"/>
      <c r="M47" s="192"/>
      <c r="N47" s="344"/>
      <c r="O47" s="192"/>
      <c r="P47" s="342"/>
      <c r="Q47" s="333" t="str">
        <f>IFERROR(_xlfn.XLOOKUP(A47,'[1]Table 1'!$F:$F,'[1]Table 1'!$M:$M),"")</f>
        <v/>
      </c>
      <c r="R47" s="334" t="str">
        <f t="shared" si="2"/>
        <v/>
      </c>
      <c r="S47" s="335" t="str">
        <f>IFERROR(_xlfn.XLOOKUP(A47,'[1]Table 1'!$F:$F,'[1]Table 1'!$O:$O),"")</f>
        <v/>
      </c>
      <c r="T47" s="336" t="str">
        <f t="shared" si="6"/>
        <v/>
      </c>
    </row>
    <row r="48" spans="1:20" s="221" customFormat="1" ht="22.15" customHeight="1">
      <c r="A48" s="278" t="s">
        <v>108</v>
      </c>
      <c r="B48" s="282" t="s">
        <v>109</v>
      </c>
      <c r="C48" s="240" t="s">
        <v>48</v>
      </c>
      <c r="D48" s="283"/>
      <c r="E48" s="241">
        <v>30.38</v>
      </c>
      <c r="F48" s="241" t="s">
        <v>931</v>
      </c>
      <c r="G48" s="241">
        <v>2</v>
      </c>
      <c r="H48" s="241" t="s">
        <v>897</v>
      </c>
      <c r="I48" s="241">
        <v>2</v>
      </c>
      <c r="J48" s="242"/>
      <c r="K48" s="243">
        <v>216</v>
      </c>
      <c r="L48" s="244">
        <f t="shared" ref="L48:L50" si="28">ROUNDUP(J48/K48,0)</f>
        <v>0</v>
      </c>
      <c r="M48" s="241">
        <v>32.74</v>
      </c>
      <c r="N48" s="350">
        <f t="shared" ref="N48:N50" si="29">L48*M48</f>
        <v>0</v>
      </c>
      <c r="O48" s="245"/>
      <c r="P48" s="341">
        <f t="shared" ref="P48:P50" si="30">L48*O48</f>
        <v>0</v>
      </c>
      <c r="Q48" s="333" t="str">
        <f>IFERROR(_xlfn.XLOOKUP(A48,'[1]Table 1'!$F:$F,'[1]Table 1'!$M:$M),"")</f>
        <v/>
      </c>
      <c r="R48" s="334" t="str">
        <f t="shared" si="2"/>
        <v/>
      </c>
      <c r="S48" s="335" t="str">
        <f>IFERROR(_xlfn.XLOOKUP(A48,'[1]Table 1'!$F:$F,'[1]Table 1'!$O:$O),"")</f>
        <v/>
      </c>
      <c r="T48" s="336" t="str">
        <f t="shared" si="6"/>
        <v/>
      </c>
    </row>
    <row r="49" spans="1:20" s="221" customFormat="1" ht="22.15" customHeight="1">
      <c r="A49" s="278" t="s">
        <v>110</v>
      </c>
      <c r="B49" s="282" t="s">
        <v>111</v>
      </c>
      <c r="C49" s="240" t="s">
        <v>48</v>
      </c>
      <c r="D49" s="258"/>
      <c r="E49" s="241">
        <v>30.63</v>
      </c>
      <c r="F49" s="241" t="s">
        <v>928</v>
      </c>
      <c r="G49" s="241">
        <v>2</v>
      </c>
      <c r="H49" s="241" t="s">
        <v>897</v>
      </c>
      <c r="I49" s="241">
        <v>2</v>
      </c>
      <c r="J49" s="242"/>
      <c r="K49" s="243">
        <v>196</v>
      </c>
      <c r="L49" s="244">
        <f t="shared" si="28"/>
        <v>0</v>
      </c>
      <c r="M49" s="241">
        <v>26.11</v>
      </c>
      <c r="N49" s="350">
        <f t="shared" si="29"/>
        <v>0</v>
      </c>
      <c r="O49" s="245"/>
      <c r="P49" s="341">
        <f t="shared" si="30"/>
        <v>0</v>
      </c>
      <c r="Q49" s="333" t="str">
        <f>IFERROR(_xlfn.XLOOKUP(A49,'[1]Table 1'!$F:$F,'[1]Table 1'!$M:$M),"")</f>
        <v/>
      </c>
      <c r="R49" s="334" t="str">
        <f t="shared" si="2"/>
        <v/>
      </c>
      <c r="S49" s="335" t="str">
        <f>IFERROR(_xlfn.XLOOKUP(A49,'[1]Table 1'!$F:$F,'[1]Table 1'!$O:$O),"")</f>
        <v/>
      </c>
      <c r="T49" s="336" t="str">
        <f t="shared" si="6"/>
        <v/>
      </c>
    </row>
    <row r="50" spans="1:20" s="221" customFormat="1" ht="22.15" customHeight="1" thickBot="1">
      <c r="A50" s="278" t="s">
        <v>112</v>
      </c>
      <c r="B50" s="300" t="s">
        <v>109</v>
      </c>
      <c r="C50" s="240" t="s">
        <v>48</v>
      </c>
      <c r="D50" s="235"/>
      <c r="E50" s="241">
        <v>31.43</v>
      </c>
      <c r="F50" s="241">
        <v>2.2000000000000002</v>
      </c>
      <c r="G50" s="241">
        <v>2</v>
      </c>
      <c r="H50" s="241" t="s">
        <v>897</v>
      </c>
      <c r="I50" s="241">
        <v>2</v>
      </c>
      <c r="J50" s="242"/>
      <c r="K50" s="243">
        <v>228</v>
      </c>
      <c r="L50" s="244">
        <f t="shared" si="28"/>
        <v>0</v>
      </c>
      <c r="M50" s="241">
        <v>26.8</v>
      </c>
      <c r="N50" s="350">
        <f t="shared" si="29"/>
        <v>0</v>
      </c>
      <c r="O50" s="245"/>
      <c r="P50" s="341">
        <f t="shared" si="30"/>
        <v>0</v>
      </c>
      <c r="Q50" s="333" t="str">
        <f>IFERROR(_xlfn.XLOOKUP(A50,'[1]Table 1'!$F:$F,'[1]Table 1'!$M:$M),"")</f>
        <v/>
      </c>
      <c r="R50" s="334" t="str">
        <f t="shared" si="2"/>
        <v/>
      </c>
      <c r="S50" s="335" t="str">
        <f>IFERROR(_xlfn.XLOOKUP(A50,'[1]Table 1'!$F:$F,'[1]Table 1'!$O:$O),"")</f>
        <v/>
      </c>
      <c r="T50" s="336" t="str">
        <f t="shared" si="6"/>
        <v/>
      </c>
    </row>
    <row r="51" spans="1:20" s="237" customFormat="1" ht="21.65" customHeight="1">
      <c r="A51" s="345" t="s">
        <v>115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345"/>
      <c r="P51" s="345"/>
      <c r="Q51" s="313"/>
      <c r="R51" s="319"/>
      <c r="S51" s="313"/>
      <c r="T51" s="324"/>
    </row>
    <row r="52" spans="1:20" ht="31.65" customHeight="1">
      <c r="A52" s="13"/>
      <c r="C52" s="13"/>
      <c r="D52" s="13"/>
      <c r="E52" s="13"/>
      <c r="F52" s="13"/>
      <c r="G52" s="13"/>
      <c r="H52" s="13"/>
      <c r="I52" s="230"/>
      <c r="J52" s="5"/>
      <c r="K52" s="9"/>
      <c r="N52" s="188">
        <f>ROUNDUP(SUBTOTAL(109,N10:N50),2)</f>
        <v>0</v>
      </c>
      <c r="O52" s="189"/>
      <c r="P52" s="190">
        <f>SUBTOTAL(109,P10:P50)</f>
        <v>0</v>
      </c>
    </row>
  </sheetData>
  <sheetProtection selectLockedCells="1" autoFilter="0"/>
  <autoFilter ref="A8:Q51" xr:uid="{7EE164EE-61A3-418D-8F53-CBE8073E2E27}">
    <filterColumn colId="1" showButton="0"/>
  </autoFilter>
  <dataConsolidate>
    <dataRefs count="1">
      <dataRef ref="A10:X66" sheet="Beef - 100154" r:id="rId1"/>
    </dataRefs>
  </dataConsolidate>
  <mergeCells count="14">
    <mergeCell ref="D19:D20"/>
    <mergeCell ref="D33:D34"/>
    <mergeCell ref="C5:C6"/>
    <mergeCell ref="D5:E6"/>
    <mergeCell ref="D41:D43"/>
    <mergeCell ref="D16:D17"/>
    <mergeCell ref="D26:D27"/>
    <mergeCell ref="D23:D24"/>
    <mergeCell ref="C16:C17"/>
    <mergeCell ref="D4:E4"/>
    <mergeCell ref="C3:D3"/>
    <mergeCell ref="A3:B7"/>
    <mergeCell ref="H3:P5"/>
    <mergeCell ref="D13:D14"/>
  </mergeCells>
  <phoneticPr fontId="0" type="noConversion"/>
  <hyperlinks>
    <hyperlink ref="B48" r:id="rId2" xr:uid="{E5CEB562-48B2-4AC4-BC6E-E0F1A7671230}"/>
    <hyperlink ref="B45" r:id="rId3" xr:uid="{686A5547-48DD-46C5-A58E-B96ADAABBFA9}"/>
    <hyperlink ref="B49" r:id="rId4" xr:uid="{85CD6A9E-D525-498F-B15E-2204B63703EF}"/>
    <hyperlink ref="B46" r:id="rId5" xr:uid="{1355553D-994A-442C-A81F-FCFE79CBBBBB}"/>
    <hyperlink ref="B19" r:id="rId6" xr:uid="{A1933567-C95A-41BD-BB38-E2A6EDD9B697}"/>
    <hyperlink ref="B21" r:id="rId7" xr:uid="{A10616EB-5D84-42A7-B4BD-D75BF230A8BD}"/>
    <hyperlink ref="B23" r:id="rId8" xr:uid="{9DB07C7A-E1C7-4A89-92E4-13F15A85AEFF}"/>
    <hyperlink ref="B22" r:id="rId9" xr:uid="{E44BC568-D4FB-4CE4-9CF9-0739754B174B}"/>
    <hyperlink ref="B24" r:id="rId10" xr:uid="{30A6DF62-7805-4646-B40E-B2E57C6E9D65}"/>
    <hyperlink ref="B36" r:id="rId11" xr:uid="{4509A781-145B-4BA7-8E07-98F0691F1D7D}"/>
    <hyperlink ref="B27" r:id="rId12" xr:uid="{E6B5379D-1594-4501-83A4-AE5AFECF237E}"/>
    <hyperlink ref="B26" r:id="rId13" xr:uid="{30EA5E00-E235-4BBB-9007-BA8871EBE3E1}"/>
    <hyperlink ref="B41" r:id="rId14" xr:uid="{917CC2D8-DF7A-4152-BF47-C907A98321A3}"/>
    <hyperlink ref="B43" r:id="rId15" xr:uid="{A59FB214-C874-49BC-B418-FBF64C02EA7F}"/>
    <hyperlink ref="B30" r:id="rId16" display="Whole Grain Rich Spaghetti w/ Italian Meat Sauce" xr:uid="{0650F7D0-3ABC-44E8-A4DD-6D52FB717454}"/>
    <hyperlink ref="B31" r:id="rId17" display="Whole Grain Rich Rotini w/ Italian Meat Sauce" xr:uid="{4E38D3D8-77AB-4A63-BA58-C41A8C9869B3}"/>
    <hyperlink ref="B11" r:id="rId18" xr:uid="{6A01B06A-E43B-4352-AD0B-3E512CB071B5}"/>
    <hyperlink ref="B17" r:id="rId19" xr:uid="{888D2D5D-DB75-473F-A0B0-96106636E31C}"/>
    <hyperlink ref="B13" r:id="rId20" xr:uid="{3E9F4DDB-1177-4FBA-81E9-09435AB8BA96}"/>
    <hyperlink ref="B15" r:id="rId21" xr:uid="{E4616DB2-341A-4F4A-BDDF-F4039C0003A9}"/>
    <hyperlink ref="B16" r:id="rId22" xr:uid="{153A7CB6-C713-4467-BDAC-A6A21C6291C2}"/>
    <hyperlink ref="B20" r:id="rId23" xr:uid="{F1BFFB66-936F-4D47-9712-92B68FCD5797}"/>
    <hyperlink ref="B10" r:id="rId24" xr:uid="{EBFAE5E8-E228-4259-AF97-23A7173842F2}"/>
    <hyperlink ref="C16" r:id="rId25" display="Meals-To-Go" xr:uid="{5CE3FFA1-25F3-4812-AF93-4D3EA2648893}"/>
    <hyperlink ref="D26" r:id="rId26" display="Simple Solutions" xr:uid="{73653EE3-98AC-4831-B7B5-C471DAA3067D}"/>
    <hyperlink ref="D19" r:id="rId27" display="https://www.jtmfoodgroup.com/uploadIMG/rfUploads/PDFS/ChiliSimpleSolutions.pdf" xr:uid="{8DACC1E0-8C2B-45FE-809D-05970613BEED}"/>
    <hyperlink ref="D23" r:id="rId28" display="https://www.jtmfoodgroup.com/uploadIMG/rfUploads/PDFS/ChiliSimpleSolutionsSpanish.pdf" xr:uid="{608A6E35-94D7-4723-9DED-08040810FFBF}"/>
    <hyperlink ref="D10" r:id="rId29" xr:uid="{DFFEE355-531D-4796-979B-1ADED9A523CE}"/>
    <hyperlink ref="D11" r:id="rId30" xr:uid="{FDAA4FD1-77A6-4053-8F88-9504EC77E203}"/>
    <hyperlink ref="D16" r:id="rId31" display="SPANISH" xr:uid="{F4089409-C4B3-44A4-A9AE-D0A785E6A834}"/>
    <hyperlink ref="C10" r:id="rId32" xr:uid="{632C3907-D3FA-4FC6-A7A2-DD055F6AD7D7}"/>
    <hyperlink ref="C13" r:id="rId33" xr:uid="{73C22AE3-A387-49A2-8654-2BA398765FD1}"/>
    <hyperlink ref="C41" r:id="rId34" xr:uid="{97321746-525C-4547-9EDE-7A23AA39355B}"/>
    <hyperlink ref="C19:C20" r:id="rId35" display="(Allergen Free)" xr:uid="{5DA5B52D-09CD-48DE-B618-2C952F6E4162}"/>
    <hyperlink ref="C26:C27" r:id="rId36" display="(Allergen Free)" xr:uid="{1AEE4E1F-0A61-4DD1-B7C3-4EF7BBF8E2EA}"/>
    <hyperlink ref="C45:C46" r:id="rId37" display="(Allergen Free)" xr:uid="{9172DFD5-93A4-495F-A098-834335F10291}"/>
    <hyperlink ref="C14" r:id="rId38" xr:uid="{5181D6DF-6801-4F57-8A5E-B7458255C45B}"/>
    <hyperlink ref="B14" r:id="rId39" xr:uid="{6BA50560-D1F7-432F-9809-8F954D8BA3B4}"/>
    <hyperlink ref="B50" r:id="rId40" xr:uid="{4A72E855-8485-4BC2-A52F-FF4B119763DA}"/>
    <hyperlink ref="B42" r:id="rId41" xr:uid="{E2E1A253-D676-4802-8B17-3F63F8AF7F16}"/>
    <hyperlink ref="C39" r:id="rId42" xr:uid="{04183ECB-F6EF-41AB-A230-71C62EFE372C}"/>
    <hyperlink ref="B29" r:id="rId43" xr:uid="{19C4F285-FA1F-407E-9B54-96F1437697AD}"/>
    <hyperlink ref="B39" r:id="rId44" xr:uid="{51BCCDE5-2467-4265-8E32-14F236B8BD56}"/>
  </hyperlinks>
  <printOptions horizontalCentered="1"/>
  <pageMargins left="0.17" right="0.16" top="0.4" bottom="0.43" header="0.23" footer="0.17"/>
  <pageSetup scale="65" orientation="landscape" r:id="rId45"/>
  <headerFooter alignWithMargins="0"/>
  <rowBreaks count="1" manualBreakCount="1">
    <brk id="31" max="16383" man="1"/>
  </rowBreaks>
  <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V70"/>
  <sheetViews>
    <sheetView zoomScale="110" zoomScaleNormal="110" workbookViewId="0">
      <pane ySplit="2" topLeftCell="A3" activePane="bottomLeft" state="frozen"/>
      <selection activeCell="G3" sqref="G3"/>
      <selection pane="bottomLeft" activeCell="A9" sqref="A9"/>
    </sheetView>
  </sheetViews>
  <sheetFormatPr defaultColWidth="8.7265625" defaultRowHeight="13.5"/>
  <cols>
    <col min="1" max="1" width="9" style="3" customWidth="1"/>
    <col min="2" max="2" width="41.453125" style="55" customWidth="1"/>
    <col min="3" max="3" width="20.08984375" style="6" customWidth="1"/>
    <col min="4" max="4" width="13.453125" style="6" customWidth="1"/>
    <col min="5" max="5" width="8.453125" style="3" customWidth="1"/>
    <col min="6" max="6" width="7.90625" style="3" customWidth="1"/>
    <col min="7" max="9" width="7.453125" style="11" customWidth="1"/>
    <col min="10" max="10" width="13.453125" style="3" customWidth="1"/>
    <col min="11" max="11" width="8.08984375" style="3" customWidth="1"/>
    <col min="12" max="12" width="10" style="3" customWidth="1"/>
    <col min="13" max="13" width="12.36328125" style="3" customWidth="1"/>
    <col min="14" max="14" width="13.08984375" style="16" customWidth="1"/>
    <col min="15" max="15" width="13.36328125" style="3" customWidth="1"/>
    <col min="16" max="16" width="13.453125" style="3" customWidth="1"/>
    <col min="17" max="16384" width="8.7265625" style="3"/>
  </cols>
  <sheetData>
    <row r="1" spans="1:22" s="1" customFormat="1" ht="63" customHeight="1">
      <c r="A1" s="100"/>
      <c r="C1" s="100"/>
      <c r="D1" s="100"/>
      <c r="E1" s="2"/>
      <c r="F1" s="2"/>
      <c r="G1" s="2"/>
      <c r="H1" s="2"/>
      <c r="I1" s="2"/>
      <c r="J1" s="2"/>
      <c r="K1" s="7"/>
      <c r="L1" s="2"/>
      <c r="M1" s="2"/>
      <c r="N1" s="14"/>
      <c r="P1" s="78"/>
    </row>
    <row r="2" spans="1:22" s="1" customFormat="1" ht="51" customHeight="1">
      <c r="A2" s="185" t="str">
        <f>'Beef - 100154'!A2</f>
        <v>SY 26-27 USDA Foods / Cost Calculator</v>
      </c>
      <c r="C2" s="100"/>
      <c r="D2" s="100"/>
      <c r="E2" s="2"/>
      <c r="F2" s="2"/>
      <c r="G2" s="2"/>
      <c r="H2" s="2"/>
      <c r="I2" s="2"/>
      <c r="J2" s="2"/>
      <c r="K2" s="7"/>
      <c r="L2" s="2"/>
      <c r="M2" s="2"/>
      <c r="N2" s="14"/>
      <c r="P2" s="232" t="s">
        <v>116</v>
      </c>
    </row>
    <row r="3" spans="1:22" s="1" customFormat="1" ht="5.25" customHeight="1">
      <c r="A3" s="41"/>
      <c r="B3" s="41"/>
      <c r="C3" s="41"/>
      <c r="D3" s="41"/>
      <c r="E3" s="2"/>
      <c r="K3" s="7"/>
      <c r="L3" s="2"/>
      <c r="M3" s="2"/>
      <c r="N3" s="14"/>
      <c r="P3" s="79"/>
    </row>
    <row r="4" spans="1:22" ht="18.75" customHeight="1">
      <c r="A4" s="433" t="s">
        <v>866</v>
      </c>
      <c r="B4" s="433"/>
      <c r="C4" s="434" t="s">
        <v>26</v>
      </c>
      <c r="D4" s="435"/>
      <c r="E4" s="289"/>
      <c r="F4" s="212"/>
      <c r="G4" s="181" t="s">
        <v>15</v>
      </c>
      <c r="H4" s="422"/>
      <c r="I4" s="423"/>
      <c r="J4" s="423"/>
      <c r="K4" s="423"/>
      <c r="L4" s="423"/>
      <c r="M4" s="423"/>
      <c r="N4" s="423"/>
      <c r="O4" s="423"/>
      <c r="P4" s="424"/>
      <c r="S4" s="175"/>
      <c r="T4" s="175"/>
      <c r="U4" s="175"/>
      <c r="V4" s="175"/>
    </row>
    <row r="5" spans="1:22" ht="27" customHeight="1">
      <c r="A5" s="433"/>
      <c r="B5" s="433"/>
      <c r="C5" s="180" t="s">
        <v>27</v>
      </c>
      <c r="D5" s="400">
        <f>$N$28</f>
        <v>0</v>
      </c>
      <c r="E5" s="400"/>
      <c r="F5" s="214"/>
      <c r="G5" s="3"/>
      <c r="H5" s="425"/>
      <c r="I5" s="426"/>
      <c r="J5" s="426"/>
      <c r="K5" s="426"/>
      <c r="L5" s="426"/>
      <c r="M5" s="426"/>
      <c r="N5" s="426"/>
      <c r="O5" s="426"/>
      <c r="P5" s="427"/>
      <c r="Q5" s="174"/>
      <c r="S5" s="178"/>
      <c r="T5" s="176"/>
      <c r="U5" s="177"/>
      <c r="V5" s="177"/>
    </row>
    <row r="6" spans="1:22" ht="21.75" customHeight="1">
      <c r="A6" s="433"/>
      <c r="B6" s="433"/>
      <c r="C6" s="180" t="s">
        <v>28</v>
      </c>
      <c r="D6" s="419">
        <f>$P$28</f>
        <v>0</v>
      </c>
      <c r="E6" s="419"/>
      <c r="F6" s="213"/>
      <c r="G6" s="3"/>
      <c r="H6" s="428"/>
      <c r="I6" s="429"/>
      <c r="J6" s="429"/>
      <c r="K6" s="429"/>
      <c r="L6" s="429"/>
      <c r="M6" s="429"/>
      <c r="N6" s="429"/>
      <c r="O6" s="429"/>
      <c r="P6" s="430"/>
      <c r="Q6" s="174"/>
      <c r="S6" s="176"/>
      <c r="T6" s="176"/>
      <c r="U6" s="177"/>
      <c r="V6" s="177"/>
    </row>
    <row r="7" spans="1:22" ht="9.5" customHeight="1" thickBot="1">
      <c r="A7" s="433"/>
      <c r="B7" s="433"/>
      <c r="C7" s="221"/>
      <c r="D7" s="213"/>
      <c r="E7" s="213"/>
      <c r="F7" s="213"/>
      <c r="G7" s="173"/>
      <c r="H7" s="173"/>
      <c r="I7" s="173"/>
      <c r="J7" s="173"/>
      <c r="K7" s="47"/>
      <c r="L7" s="47"/>
      <c r="M7" s="48"/>
      <c r="N7" s="49"/>
      <c r="O7" s="1"/>
      <c r="P7" s="79"/>
    </row>
    <row r="8" spans="1:22" ht="23.5" thickTop="1" thickBot="1">
      <c r="A8" s="179"/>
      <c r="B8" s="3"/>
      <c r="E8" s="160"/>
      <c r="F8" s="160"/>
      <c r="G8" s="160"/>
      <c r="H8" s="160"/>
      <c r="I8" s="160"/>
      <c r="J8" s="172" t="s">
        <v>29</v>
      </c>
      <c r="K8" s="160"/>
      <c r="L8" s="160"/>
      <c r="M8" s="160"/>
      <c r="N8" s="160"/>
      <c r="O8" s="160"/>
      <c r="P8" s="160"/>
    </row>
    <row r="9" spans="1:22" ht="59.25" customHeight="1" thickBot="1">
      <c r="A9" s="162" t="s">
        <v>30</v>
      </c>
      <c r="B9" s="219" t="s">
        <v>31</v>
      </c>
      <c r="C9" s="220"/>
      <c r="D9" s="202" t="s">
        <v>32</v>
      </c>
      <c r="E9" s="163" t="s">
        <v>33</v>
      </c>
      <c r="F9" s="163" t="s">
        <v>34</v>
      </c>
      <c r="G9" s="168" t="s">
        <v>35</v>
      </c>
      <c r="H9" s="168" t="s">
        <v>143</v>
      </c>
      <c r="I9" s="168" t="s">
        <v>197</v>
      </c>
      <c r="J9" s="164" t="s">
        <v>36</v>
      </c>
      <c r="K9" s="171" t="s">
        <v>37</v>
      </c>
      <c r="L9" s="163" t="s">
        <v>38</v>
      </c>
      <c r="M9" s="163" t="s">
        <v>843</v>
      </c>
      <c r="N9" s="163" t="s">
        <v>117</v>
      </c>
      <c r="O9" s="224" t="s">
        <v>883</v>
      </c>
      <c r="P9" s="199" t="s">
        <v>14</v>
      </c>
    </row>
    <row r="10" spans="1:22" ht="19">
      <c r="A10" s="198" t="s">
        <v>118</v>
      </c>
      <c r="B10" s="191"/>
      <c r="C10" s="192"/>
      <c r="D10" s="192"/>
      <c r="E10" s="192"/>
      <c r="F10" s="192"/>
      <c r="G10" s="193"/>
      <c r="H10" s="193"/>
      <c r="I10" s="193"/>
      <c r="J10" s="194"/>
      <c r="K10" s="195"/>
      <c r="L10" s="192"/>
      <c r="M10" s="192"/>
      <c r="N10" s="196"/>
      <c r="O10" s="192"/>
      <c r="P10" s="197"/>
      <c r="Q10" s="11"/>
    </row>
    <row r="11" spans="1:22" s="221" customFormat="1" ht="28" customHeight="1">
      <c r="A11" s="278" t="s">
        <v>119</v>
      </c>
      <c r="B11" s="239" t="s">
        <v>120</v>
      </c>
      <c r="C11" s="250" t="s">
        <v>44</v>
      </c>
      <c r="D11" s="431"/>
      <c r="E11" s="241">
        <v>30</v>
      </c>
      <c r="F11" s="241" t="s">
        <v>909</v>
      </c>
      <c r="G11" s="241">
        <v>1</v>
      </c>
      <c r="H11" s="241" t="s">
        <v>897</v>
      </c>
      <c r="I11" s="241">
        <v>1</v>
      </c>
      <c r="J11" s="242"/>
      <c r="K11" s="243">
        <v>384</v>
      </c>
      <c r="L11" s="244">
        <f>ROUNDUP(J11/K11,0)</f>
        <v>0</v>
      </c>
      <c r="M11" s="241">
        <v>38.409999999999997</v>
      </c>
      <c r="N11" s="350">
        <f>L11*M11</f>
        <v>0</v>
      </c>
      <c r="O11" s="245"/>
      <c r="P11" s="341">
        <f t="shared" ref="P11:P12" si="0">L11*O11</f>
        <v>0</v>
      </c>
      <c r="Q11" s="333" t="str">
        <f>IFERROR(_xlfn.XLOOKUP(A11,'[1]Table 1'!$F:$F,'[1]Table 1'!$M:$M),"")</f>
        <v/>
      </c>
      <c r="R11" s="334" t="str">
        <f t="shared" ref="R11" si="1">IFERROR(Q11-M11,"")</f>
        <v/>
      </c>
      <c r="S11" s="335" t="str">
        <f>IFERROR(_xlfn.XLOOKUP(A11,'[1]Table 1'!$F:$F,'[1]Table 1'!$O:$O),"")</f>
        <v/>
      </c>
      <c r="T11" s="336" t="str">
        <f t="shared" ref="T11" si="2">IFERROR(S11-O11,"")</f>
        <v/>
      </c>
    </row>
    <row r="12" spans="1:22" s="221" customFormat="1" ht="28" customHeight="1" thickBot="1">
      <c r="A12" s="278" t="s">
        <v>121</v>
      </c>
      <c r="B12" s="239" t="s">
        <v>122</v>
      </c>
      <c r="C12" s="250" t="s">
        <v>44</v>
      </c>
      <c r="D12" s="432"/>
      <c r="E12" s="241">
        <v>30</v>
      </c>
      <c r="F12" s="241" t="s">
        <v>910</v>
      </c>
      <c r="G12" s="241">
        <v>1</v>
      </c>
      <c r="H12" s="241" t="s">
        <v>897</v>
      </c>
      <c r="I12" s="241">
        <v>1</v>
      </c>
      <c r="J12" s="242"/>
      <c r="K12" s="243">
        <v>360</v>
      </c>
      <c r="L12" s="244">
        <f>ROUNDUP(J12/K12,0)</f>
        <v>0</v>
      </c>
      <c r="M12" s="241">
        <v>27.93</v>
      </c>
      <c r="N12" s="350">
        <f>L12*M12</f>
        <v>0</v>
      </c>
      <c r="O12" s="245"/>
      <c r="P12" s="341">
        <f t="shared" si="0"/>
        <v>0</v>
      </c>
      <c r="Q12" s="333" t="str">
        <f>IFERROR(_xlfn.XLOOKUP(A12,'[1]Table 1'!$F:$F,'[1]Table 1'!$M:$M),"")</f>
        <v/>
      </c>
      <c r="R12" s="334" t="str">
        <f t="shared" ref="R12:R26" si="3">IFERROR(Q12-M12,"")</f>
        <v/>
      </c>
      <c r="S12" s="335" t="str">
        <f>IFERROR(_xlfn.XLOOKUP(A12,'[1]Table 1'!$F:$F,'[1]Table 1'!$O:$O),"")</f>
        <v/>
      </c>
      <c r="T12" s="336" t="str">
        <f t="shared" ref="T12:T26" si="4">IFERROR(S12-O12,"")</f>
        <v/>
      </c>
    </row>
    <row r="13" spans="1:22" ht="19">
      <c r="A13" s="198" t="s">
        <v>50</v>
      </c>
      <c r="B13" s="191"/>
      <c r="C13" s="194"/>
      <c r="D13" s="194"/>
      <c r="E13" s="192"/>
      <c r="F13" s="192"/>
      <c r="G13" s="193"/>
      <c r="H13" s="193"/>
      <c r="I13" s="193"/>
      <c r="J13" s="194"/>
      <c r="K13" s="195"/>
      <c r="L13" s="192"/>
      <c r="M13" s="192"/>
      <c r="N13" s="196"/>
      <c r="O13" s="192"/>
      <c r="P13" s="197"/>
      <c r="Q13" s="333" t="str">
        <f>IFERROR(_xlfn.XLOOKUP(A13,'[1]Table 1'!$F:$F,'[1]Table 1'!$M:$M),"")</f>
        <v/>
      </c>
      <c r="R13" s="334" t="str">
        <f t="shared" si="3"/>
        <v/>
      </c>
      <c r="S13" s="335" t="str">
        <f>IFERROR(_xlfn.XLOOKUP(A13,'[1]Table 1'!$F:$F,'[1]Table 1'!$O:$O),"")</f>
        <v/>
      </c>
      <c r="T13" s="336" t="str">
        <f t="shared" si="4"/>
        <v/>
      </c>
    </row>
    <row r="14" spans="1:22" s="221" customFormat="1" ht="27.75" customHeight="1" thickBot="1">
      <c r="A14" s="278" t="s">
        <v>123</v>
      </c>
      <c r="B14" s="239" t="s">
        <v>124</v>
      </c>
      <c r="C14" s="240" t="s">
        <v>48</v>
      </c>
      <c r="D14" s="240"/>
      <c r="E14" s="241">
        <v>30</v>
      </c>
      <c r="F14" s="241" t="s">
        <v>911</v>
      </c>
      <c r="G14" s="241">
        <v>2</v>
      </c>
      <c r="H14" s="241" t="s">
        <v>897</v>
      </c>
      <c r="I14" s="241">
        <v>2</v>
      </c>
      <c r="J14" s="242"/>
      <c r="K14" s="243">
        <v>151</v>
      </c>
      <c r="L14" s="244">
        <f>ROUNDUP(J14/K14,0)</f>
        <v>0</v>
      </c>
      <c r="M14" s="241">
        <v>17.16</v>
      </c>
      <c r="N14" s="350">
        <f>L14*M14</f>
        <v>0</v>
      </c>
      <c r="O14" s="245"/>
      <c r="P14" s="341">
        <f t="shared" ref="P14" si="5">L14*O14</f>
        <v>0</v>
      </c>
      <c r="Q14" s="333" t="str">
        <f>IFERROR(_xlfn.XLOOKUP(A14,'[1]Table 1'!$F:$F,'[1]Table 1'!$M:$M),"")</f>
        <v/>
      </c>
      <c r="R14" s="334" t="str">
        <f t="shared" si="3"/>
        <v/>
      </c>
      <c r="S14" s="335" t="str">
        <f>IFERROR(_xlfn.XLOOKUP(A14,'[1]Table 1'!$F:$F,'[1]Table 1'!$O:$O),"")</f>
        <v/>
      </c>
      <c r="T14" s="336" t="str">
        <f t="shared" si="4"/>
        <v/>
      </c>
    </row>
    <row r="15" spans="1:22" ht="19">
      <c r="A15" s="198" t="s">
        <v>125</v>
      </c>
      <c r="B15" s="191"/>
      <c r="C15" s="194"/>
      <c r="D15" s="194"/>
      <c r="E15" s="192"/>
      <c r="F15" s="192"/>
      <c r="G15" s="193"/>
      <c r="H15" s="193"/>
      <c r="I15" s="193"/>
      <c r="J15" s="194"/>
      <c r="K15" s="195"/>
      <c r="L15" s="192"/>
      <c r="M15" s="192"/>
      <c r="N15" s="196"/>
      <c r="O15" s="192"/>
      <c r="P15" s="197"/>
      <c r="Q15" s="333" t="str">
        <f>IFERROR(_xlfn.XLOOKUP(A15,'[1]Table 1'!$F:$F,'[1]Table 1'!$M:$M),"")</f>
        <v/>
      </c>
      <c r="R15" s="334" t="str">
        <f t="shared" si="3"/>
        <v/>
      </c>
      <c r="S15" s="335" t="str">
        <f>IFERROR(_xlfn.XLOOKUP(A15,'[1]Table 1'!$F:$F,'[1]Table 1'!$O:$O),"")</f>
        <v/>
      </c>
      <c r="T15" s="336" t="str">
        <f t="shared" si="4"/>
        <v/>
      </c>
    </row>
    <row r="16" spans="1:22" s="221" customFormat="1" ht="27.75" customHeight="1" thickBot="1">
      <c r="A16" s="278" t="s">
        <v>126</v>
      </c>
      <c r="B16" s="239" t="s">
        <v>127</v>
      </c>
      <c r="C16" s="240" t="s">
        <v>48</v>
      </c>
      <c r="D16" s="240"/>
      <c r="E16" s="241">
        <v>30</v>
      </c>
      <c r="F16" s="241">
        <v>3.44</v>
      </c>
      <c r="G16" s="241">
        <v>2</v>
      </c>
      <c r="H16" s="241" t="s">
        <v>897</v>
      </c>
      <c r="I16" s="241">
        <v>2</v>
      </c>
      <c r="J16" s="242"/>
      <c r="K16" s="243">
        <v>139</v>
      </c>
      <c r="L16" s="244">
        <f>ROUNDUP(J16/K16,0)</f>
        <v>0</v>
      </c>
      <c r="M16" s="241">
        <v>21.12</v>
      </c>
      <c r="N16" s="350">
        <f>L16*M16</f>
        <v>0</v>
      </c>
      <c r="O16" s="245"/>
      <c r="P16" s="341">
        <f t="shared" ref="P16" si="6">L16*O16</f>
        <v>0</v>
      </c>
      <c r="Q16" s="333" t="str">
        <f>IFERROR(_xlfn.XLOOKUP(A16,'[1]Table 1'!$F:$F,'[1]Table 1'!$M:$M),"")</f>
        <v/>
      </c>
      <c r="R16" s="334" t="str">
        <f t="shared" si="3"/>
        <v/>
      </c>
      <c r="S16" s="335" t="str">
        <f>IFERROR(_xlfn.XLOOKUP(A16,'[1]Table 1'!$F:$F,'[1]Table 1'!$O:$O),"")</f>
        <v/>
      </c>
      <c r="T16" s="336" t="str">
        <f t="shared" si="4"/>
        <v/>
      </c>
    </row>
    <row r="17" spans="1:20" ht="19">
      <c r="A17" s="198" t="s">
        <v>128</v>
      </c>
      <c r="B17" s="191"/>
      <c r="C17" s="194"/>
      <c r="D17" s="194"/>
      <c r="E17" s="192"/>
      <c r="F17" s="192"/>
      <c r="G17" s="193"/>
      <c r="H17" s="193"/>
      <c r="I17" s="193"/>
      <c r="J17" s="194"/>
      <c r="K17" s="195"/>
      <c r="L17" s="192"/>
      <c r="M17" s="192"/>
      <c r="N17" s="196"/>
      <c r="O17" s="192"/>
      <c r="P17" s="197"/>
      <c r="Q17" s="333" t="str">
        <f>IFERROR(_xlfn.XLOOKUP(A17,'[1]Table 1'!$F:$F,'[1]Table 1'!$M:$M),"")</f>
        <v/>
      </c>
      <c r="R17" s="334" t="str">
        <f t="shared" si="3"/>
        <v/>
      </c>
      <c r="S17" s="335" t="str">
        <f>IFERROR(_xlfn.XLOOKUP(A17,'[1]Table 1'!$F:$F,'[1]Table 1'!$O:$O),"")</f>
        <v/>
      </c>
      <c r="T17" s="336" t="str">
        <f t="shared" si="4"/>
        <v/>
      </c>
    </row>
    <row r="18" spans="1:20" s="221" customFormat="1" ht="27.75" customHeight="1" thickBot="1">
      <c r="A18" s="278" t="s">
        <v>129</v>
      </c>
      <c r="B18" s="239" t="s">
        <v>130</v>
      </c>
      <c r="C18" s="240" t="s">
        <v>48</v>
      </c>
      <c r="D18" s="250"/>
      <c r="E18" s="241">
        <v>30</v>
      </c>
      <c r="F18" s="241" t="s">
        <v>912</v>
      </c>
      <c r="G18" s="241">
        <v>1</v>
      </c>
      <c r="H18" s="241" t="s">
        <v>897</v>
      </c>
      <c r="I18" s="241">
        <v>1</v>
      </c>
      <c r="J18" s="242"/>
      <c r="K18" s="243">
        <v>121</v>
      </c>
      <c r="L18" s="244">
        <f>ROUNDUP(J18/K18,0)</f>
        <v>0</v>
      </c>
      <c r="M18" s="241">
        <v>11.85</v>
      </c>
      <c r="N18" s="350">
        <f>L18*M18</f>
        <v>0</v>
      </c>
      <c r="O18" s="245"/>
      <c r="P18" s="341">
        <f t="shared" ref="P18" si="7">L18*O18</f>
        <v>0</v>
      </c>
      <c r="Q18" s="333" t="str">
        <f>IFERROR(_xlfn.XLOOKUP(A18,'[1]Table 1'!$F:$F,'[1]Table 1'!$M:$M),"")</f>
        <v/>
      </c>
      <c r="R18" s="334" t="str">
        <f t="shared" si="3"/>
        <v/>
      </c>
      <c r="S18" s="335" t="str">
        <f>IFERROR(_xlfn.XLOOKUP(A18,'[1]Table 1'!$F:$F,'[1]Table 1'!$O:$O),"")</f>
        <v/>
      </c>
      <c r="T18" s="336" t="str">
        <f t="shared" si="4"/>
        <v/>
      </c>
    </row>
    <row r="19" spans="1:20" ht="19">
      <c r="A19" s="198" t="s">
        <v>131</v>
      </c>
      <c r="B19" s="191"/>
      <c r="C19" s="194"/>
      <c r="D19" s="194"/>
      <c r="E19" s="192"/>
      <c r="F19" s="192"/>
      <c r="G19" s="193"/>
      <c r="H19" s="193"/>
      <c r="I19" s="193"/>
      <c r="J19" s="194"/>
      <c r="K19" s="195"/>
      <c r="L19" s="192"/>
      <c r="M19" s="192"/>
      <c r="N19" s="196"/>
      <c r="O19" s="192"/>
      <c r="P19" s="197"/>
      <c r="Q19" s="333" t="str">
        <f>IFERROR(_xlfn.XLOOKUP(A19,'[1]Table 1'!$F:$F,'[1]Table 1'!$M:$M),"")</f>
        <v/>
      </c>
      <c r="R19" s="334" t="str">
        <f t="shared" si="3"/>
        <v/>
      </c>
      <c r="S19" s="335" t="str">
        <f>IFERROR(_xlfn.XLOOKUP(A19,'[1]Table 1'!$F:$F,'[1]Table 1'!$O:$O),"")</f>
        <v/>
      </c>
      <c r="T19" s="336" t="str">
        <f t="shared" si="4"/>
        <v/>
      </c>
    </row>
    <row r="20" spans="1:20" s="221" customFormat="1" ht="27.75" customHeight="1" thickBot="1">
      <c r="A20" s="278" t="s">
        <v>132</v>
      </c>
      <c r="B20" s="239" t="s">
        <v>133</v>
      </c>
      <c r="C20" s="250" t="s">
        <v>44</v>
      </c>
      <c r="D20" s="236" t="s">
        <v>79</v>
      </c>
      <c r="E20" s="241">
        <v>30</v>
      </c>
      <c r="F20" s="241" t="s">
        <v>913</v>
      </c>
      <c r="G20" s="241">
        <v>2</v>
      </c>
      <c r="H20" s="241" t="s">
        <v>897</v>
      </c>
      <c r="I20" s="241">
        <v>2</v>
      </c>
      <c r="J20" s="242"/>
      <c r="K20" s="243">
        <v>81</v>
      </c>
      <c r="L20" s="244">
        <f>ROUNDUP(J20/K20,0)</f>
        <v>0</v>
      </c>
      <c r="M20" s="241">
        <v>14.77</v>
      </c>
      <c r="N20" s="350">
        <f>L20*M20</f>
        <v>0</v>
      </c>
      <c r="O20" s="245"/>
      <c r="P20" s="341">
        <f t="shared" ref="P20" si="8">L20*O20</f>
        <v>0</v>
      </c>
      <c r="Q20" s="333" t="str">
        <f>IFERROR(_xlfn.XLOOKUP(A20,'[1]Table 1'!$F:$F,'[1]Table 1'!$M:$M),"")</f>
        <v/>
      </c>
      <c r="R20" s="334" t="str">
        <f t="shared" si="3"/>
        <v/>
      </c>
      <c r="S20" s="335" t="str">
        <f>IFERROR(_xlfn.XLOOKUP(A20,'[1]Table 1'!$F:$F,'[1]Table 1'!$O:$O),"")</f>
        <v/>
      </c>
      <c r="T20" s="336" t="str">
        <f t="shared" si="4"/>
        <v/>
      </c>
    </row>
    <row r="21" spans="1:20" ht="19">
      <c r="A21" s="198" t="s">
        <v>95</v>
      </c>
      <c r="B21" s="191"/>
      <c r="C21" s="194"/>
      <c r="D21" s="194"/>
      <c r="E21" s="192"/>
      <c r="F21" s="192"/>
      <c r="G21" s="193"/>
      <c r="H21" s="193"/>
      <c r="I21" s="193"/>
      <c r="J21" s="194"/>
      <c r="K21" s="195"/>
      <c r="L21" s="192"/>
      <c r="M21" s="192"/>
      <c r="N21" s="196"/>
      <c r="O21" s="192"/>
      <c r="P21" s="197"/>
      <c r="Q21" s="333" t="str">
        <f>IFERROR(_xlfn.XLOOKUP(A21,'[1]Table 1'!$F:$F,'[1]Table 1'!$M:$M),"")</f>
        <v/>
      </c>
      <c r="R21" s="334" t="str">
        <f t="shared" si="3"/>
        <v/>
      </c>
      <c r="S21" s="335" t="str">
        <f>IFERROR(_xlfn.XLOOKUP(A21,'[1]Table 1'!$F:$F,'[1]Table 1'!$O:$O),"")</f>
        <v/>
      </c>
      <c r="T21" s="336" t="str">
        <f t="shared" si="4"/>
        <v/>
      </c>
    </row>
    <row r="22" spans="1:20" s="221" customFormat="1" ht="27.75" customHeight="1" thickBot="1">
      <c r="A22" s="278" t="s">
        <v>134</v>
      </c>
      <c r="B22" s="239" t="s">
        <v>135</v>
      </c>
      <c r="C22" s="240" t="s">
        <v>48</v>
      </c>
      <c r="D22" s="252"/>
      <c r="E22" s="241">
        <v>30</v>
      </c>
      <c r="F22" s="241" t="s">
        <v>914</v>
      </c>
      <c r="G22" s="241">
        <v>2</v>
      </c>
      <c r="H22" s="241" t="s">
        <v>897</v>
      </c>
      <c r="I22" s="241">
        <v>2</v>
      </c>
      <c r="J22" s="242"/>
      <c r="K22" s="243">
        <v>176</v>
      </c>
      <c r="L22" s="244">
        <f>ROUNDUP(J22/K22,0)</f>
        <v>0</v>
      </c>
      <c r="M22" s="241">
        <v>22.71</v>
      </c>
      <c r="N22" s="350">
        <f>L22*M22</f>
        <v>0</v>
      </c>
      <c r="O22" s="245"/>
      <c r="P22" s="341">
        <f t="shared" ref="P22" si="9">L22*O22</f>
        <v>0</v>
      </c>
      <c r="Q22" s="333" t="str">
        <f>IFERROR(_xlfn.XLOOKUP(A22,'[1]Table 1'!$F:$F,'[1]Table 1'!$M:$M),"")</f>
        <v/>
      </c>
      <c r="R22" s="334" t="str">
        <f t="shared" si="3"/>
        <v/>
      </c>
      <c r="S22" s="335" t="str">
        <f>IFERROR(_xlfn.XLOOKUP(A22,'[1]Table 1'!$F:$F,'[1]Table 1'!$O:$O),"")</f>
        <v/>
      </c>
      <c r="T22" s="336" t="str">
        <f t="shared" si="4"/>
        <v/>
      </c>
    </row>
    <row r="23" spans="1:20" ht="19">
      <c r="A23" s="198" t="s">
        <v>136</v>
      </c>
      <c r="B23" s="191"/>
      <c r="C23" s="194"/>
      <c r="D23" s="194"/>
      <c r="E23" s="192"/>
      <c r="F23" s="192"/>
      <c r="G23" s="193"/>
      <c r="H23" s="193"/>
      <c r="I23" s="193"/>
      <c r="J23" s="194"/>
      <c r="K23" s="195"/>
      <c r="L23" s="192"/>
      <c r="M23" s="192"/>
      <c r="N23" s="196"/>
      <c r="O23" s="192"/>
      <c r="P23" s="197"/>
      <c r="Q23" s="333" t="str">
        <f>IFERROR(_xlfn.XLOOKUP(A23,'[1]Table 1'!$F:$F,'[1]Table 1'!$M:$M),"")</f>
        <v/>
      </c>
      <c r="R23" s="334" t="str">
        <f t="shared" si="3"/>
        <v/>
      </c>
      <c r="S23" s="335" t="str">
        <f>IFERROR(_xlfn.XLOOKUP(A23,'[1]Table 1'!$F:$F,'[1]Table 1'!$O:$O),"")</f>
        <v/>
      </c>
      <c r="T23" s="336" t="str">
        <f t="shared" si="4"/>
        <v/>
      </c>
    </row>
    <row r="24" spans="1:20" s="221" customFormat="1" ht="27.75" customHeight="1" thickBot="1">
      <c r="A24" s="278" t="s">
        <v>137</v>
      </c>
      <c r="B24" s="239" t="s">
        <v>138</v>
      </c>
      <c r="C24" s="240" t="s">
        <v>48</v>
      </c>
      <c r="D24" s="240"/>
      <c r="E24" s="241">
        <v>29.4</v>
      </c>
      <c r="F24" s="241" t="s">
        <v>915</v>
      </c>
      <c r="G24" s="241">
        <v>2</v>
      </c>
      <c r="H24" s="241" t="s">
        <v>897</v>
      </c>
      <c r="I24" s="241">
        <v>2</v>
      </c>
      <c r="J24" s="242"/>
      <c r="K24" s="243">
        <v>168</v>
      </c>
      <c r="L24" s="244">
        <f>ROUNDUP(J24/K24,0)</f>
        <v>0</v>
      </c>
      <c r="M24" s="241">
        <v>25.21</v>
      </c>
      <c r="N24" s="350">
        <f>L24*M24</f>
        <v>0</v>
      </c>
      <c r="O24" s="245"/>
      <c r="P24" s="341">
        <f t="shared" ref="P24" si="10">L24*O24</f>
        <v>0</v>
      </c>
      <c r="Q24" s="333" t="str">
        <f>IFERROR(_xlfn.XLOOKUP(A24,'[1]Table 1'!$F:$F,'[1]Table 1'!$M:$M),"")</f>
        <v/>
      </c>
      <c r="R24" s="334" t="str">
        <f t="shared" si="3"/>
        <v/>
      </c>
      <c r="S24" s="335" t="str">
        <f>IFERROR(_xlfn.XLOOKUP(A24,'[1]Table 1'!$F:$F,'[1]Table 1'!$O:$O),"")</f>
        <v/>
      </c>
      <c r="T24" s="336" t="str">
        <f t="shared" si="4"/>
        <v/>
      </c>
    </row>
    <row r="25" spans="1:20" ht="19">
      <c r="A25" s="198" t="s">
        <v>113</v>
      </c>
      <c r="B25" s="191"/>
      <c r="C25" s="194"/>
      <c r="D25" s="194"/>
      <c r="E25" s="192"/>
      <c r="F25" s="192"/>
      <c r="G25" s="193"/>
      <c r="H25" s="193"/>
      <c r="I25" s="193"/>
      <c r="J25" s="194"/>
      <c r="K25" s="195"/>
      <c r="L25" s="192"/>
      <c r="M25" s="192"/>
      <c r="N25" s="196"/>
      <c r="O25" s="192"/>
      <c r="P25" s="197"/>
      <c r="Q25" s="333" t="str">
        <f>IFERROR(_xlfn.XLOOKUP(A25,'[1]Table 1'!$F:$F,'[1]Table 1'!$M:$M),"")</f>
        <v/>
      </c>
      <c r="R25" s="334" t="str">
        <f t="shared" si="3"/>
        <v/>
      </c>
      <c r="S25" s="335" t="str">
        <f>IFERROR(_xlfn.XLOOKUP(A25,'[1]Table 1'!$F:$F,'[1]Table 1'!$O:$O),"")</f>
        <v/>
      </c>
      <c r="T25" s="336" t="str">
        <f t="shared" si="4"/>
        <v/>
      </c>
    </row>
    <row r="26" spans="1:20" s="221" customFormat="1" ht="27.75" customHeight="1" thickBot="1">
      <c r="A26" s="279" t="s">
        <v>139</v>
      </c>
      <c r="B26" s="270" t="s">
        <v>140</v>
      </c>
      <c r="C26" s="271" t="s">
        <v>48</v>
      </c>
      <c r="D26" s="271"/>
      <c r="E26" s="273">
        <v>28.89</v>
      </c>
      <c r="F26" s="273" t="s">
        <v>916</v>
      </c>
      <c r="G26" s="273">
        <v>2</v>
      </c>
      <c r="H26" s="273">
        <v>0.5</v>
      </c>
      <c r="I26" s="273">
        <v>2</v>
      </c>
      <c r="J26" s="274"/>
      <c r="K26" s="275">
        <v>137</v>
      </c>
      <c r="L26" s="276">
        <f>ROUNDUP(J26/K26,0)</f>
        <v>0</v>
      </c>
      <c r="M26" s="241">
        <v>19.78</v>
      </c>
      <c r="N26" s="350">
        <f>L26*M26</f>
        <v>0</v>
      </c>
      <c r="O26" s="277"/>
      <c r="P26" s="341">
        <f t="shared" ref="P26" si="11">L26*O26</f>
        <v>0</v>
      </c>
      <c r="Q26" s="333" t="str">
        <f>IFERROR(_xlfn.XLOOKUP(A26,'[1]Table 1'!$F:$F,'[1]Table 1'!$M:$M),"")</f>
        <v/>
      </c>
      <c r="R26" s="334" t="str">
        <f t="shared" si="3"/>
        <v/>
      </c>
      <c r="S26" s="335" t="str">
        <f>IFERROR(_xlfn.XLOOKUP(A26,'[1]Table 1'!$F:$F,'[1]Table 1'!$O:$O),"")</f>
        <v/>
      </c>
      <c r="T26" s="336" t="str">
        <f t="shared" si="4"/>
        <v/>
      </c>
    </row>
    <row r="27" spans="1:20" s="237" customFormat="1" ht="21.65" customHeight="1">
      <c r="A27" s="237" t="s">
        <v>115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1"/>
      <c r="N27" s="281"/>
      <c r="O27" s="281"/>
      <c r="P27" s="281"/>
    </row>
    <row r="28" spans="1:20" ht="31.65" customHeight="1">
      <c r="A28" s="13"/>
      <c r="B28" s="13"/>
      <c r="C28" s="13"/>
      <c r="D28" s="13"/>
      <c r="E28" s="13"/>
      <c r="F28" s="13"/>
      <c r="G28" s="13"/>
      <c r="H28" s="13"/>
      <c r="I28" s="13"/>
      <c r="J28" s="5"/>
      <c r="K28" s="9"/>
      <c r="N28" s="188">
        <f>ROUNDUP(SUBTOTAL(109,N11:N26),2)</f>
        <v>0</v>
      </c>
      <c r="O28" s="189"/>
      <c r="P28" s="190">
        <f>SUBTOTAL(109,P11:P26)</f>
        <v>0</v>
      </c>
    </row>
    <row r="29" spans="1:20" ht="16.5" customHeight="1">
      <c r="A29" s="5"/>
      <c r="B29" s="5"/>
      <c r="C29" s="50"/>
      <c r="D29" s="50"/>
      <c r="E29" s="5"/>
      <c r="F29" s="5"/>
      <c r="G29" s="5"/>
      <c r="H29" s="5"/>
      <c r="I29" s="5"/>
      <c r="J29" s="5"/>
      <c r="K29" s="51"/>
      <c r="L29" s="52"/>
      <c r="M29" s="52"/>
      <c r="N29" s="53"/>
      <c r="O29" s="54"/>
      <c r="P29" s="54"/>
    </row>
    <row r="70" spans="11:11">
      <c r="K70" s="3" t="s">
        <v>141</v>
      </c>
    </row>
  </sheetData>
  <sheetProtection selectLockedCells="1" autoFilter="0"/>
  <autoFilter ref="A9:S9" xr:uid="{9528611A-F5A7-4849-BC55-6CDC8CCC51D6}"/>
  <mergeCells count="6">
    <mergeCell ref="H4:P6"/>
    <mergeCell ref="D11:D12"/>
    <mergeCell ref="A4:B7"/>
    <mergeCell ref="D5:E5"/>
    <mergeCell ref="D6:E6"/>
    <mergeCell ref="C4:D4"/>
  </mergeCells>
  <phoneticPr fontId="0" type="noConversion"/>
  <hyperlinks>
    <hyperlink ref="B24" r:id="rId1" xr:uid="{20E50715-3E93-4D31-8F2D-4D9E715A31ED}"/>
    <hyperlink ref="B11" r:id="rId2" xr:uid="{FB1915E9-86E7-4F75-BB62-E355F73E4D1A}"/>
    <hyperlink ref="B12" r:id="rId3" xr:uid="{88D941FC-F998-4477-BBC4-C2816C092F28}"/>
    <hyperlink ref="B20" r:id="rId4" xr:uid="{C11551EC-ED79-414E-9FE4-99E89CB48D3E}"/>
    <hyperlink ref="B26" r:id="rId5" xr:uid="{11BE51B3-7B30-4BD1-B95E-A2B9C303212E}"/>
    <hyperlink ref="B18" r:id="rId6" xr:uid="{2FEE0DBF-A0C7-42F4-BA81-F54F0E9FEE9A}"/>
    <hyperlink ref="B16" r:id="rId7" xr:uid="{506DF349-803B-4C1D-8375-90C159AD2794}"/>
    <hyperlink ref="B14" r:id="rId8" xr:uid="{071C92B9-F532-4028-8DC1-DFC9EE7ADAA0}"/>
    <hyperlink ref="B22" r:id="rId9" xr:uid="{68974913-84C6-4A4B-8E4A-47DE7B192A47}"/>
    <hyperlink ref="D20" r:id="rId10" display="Simple Solutions" xr:uid="{45BBF2E8-6E38-457F-B521-853593786483}"/>
    <hyperlink ref="C11:C12" r:id="rId11" display="(Allergen Free)" xr:uid="{FA1916C6-5162-4EAB-A697-AF4107C6256E}"/>
    <hyperlink ref="C20" r:id="rId12" xr:uid="{FB6EB8BC-7644-4A26-A5DC-557834D580DD}"/>
  </hyperlinks>
  <printOptions horizontalCentered="1"/>
  <pageMargins left="0.17" right="0.16" top="0.4" bottom="0.43" header="0.23" footer="0.17"/>
  <pageSetup scale="70" orientation="landscape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3"/>
  <sheetViews>
    <sheetView zoomScale="110" zoomScaleNormal="110" workbookViewId="0">
      <pane ySplit="2" topLeftCell="A3" activePane="bottomLeft" state="frozen"/>
      <selection activeCell="G3" sqref="G3"/>
      <selection pane="bottomLeft" activeCell="A9" sqref="A9"/>
    </sheetView>
  </sheetViews>
  <sheetFormatPr defaultColWidth="8.7265625" defaultRowHeight="13.5"/>
  <cols>
    <col min="1" max="1" width="9" style="3" customWidth="1"/>
    <col min="2" max="2" width="38" style="3" customWidth="1"/>
    <col min="3" max="3" width="19.08984375" style="3" customWidth="1"/>
    <col min="4" max="4" width="14.453125" style="3" customWidth="1"/>
    <col min="5" max="5" width="8.453125" style="3" customWidth="1"/>
    <col min="6" max="6" width="7.90625" style="3" customWidth="1"/>
    <col min="7" max="8" width="7.453125" style="11" customWidth="1"/>
    <col min="9" max="9" width="13.453125" style="3" customWidth="1"/>
    <col min="10" max="10" width="8.08984375" style="3" customWidth="1"/>
    <col min="11" max="12" width="11.36328125" style="3" customWidth="1"/>
    <col min="13" max="14" width="13.08984375" style="3" customWidth="1"/>
    <col min="15" max="15" width="13.453125" style="3" customWidth="1"/>
    <col min="16" max="16384" width="8.7265625" style="3"/>
  </cols>
  <sheetData>
    <row r="1" spans="1:21" s="1" customFormat="1" ht="63" customHeight="1">
      <c r="A1" s="100"/>
      <c r="C1" s="100"/>
      <c r="D1" s="100"/>
      <c r="E1" s="2"/>
      <c r="F1" s="2"/>
      <c r="G1" s="2"/>
      <c r="H1" s="2"/>
      <c r="I1" s="2"/>
      <c r="J1" s="7"/>
      <c r="K1" s="2"/>
      <c r="L1" s="2"/>
      <c r="M1" s="14"/>
      <c r="O1" s="78"/>
    </row>
    <row r="2" spans="1:21" s="1" customFormat="1" ht="51" customHeight="1">
      <c r="A2" s="185" t="str">
        <f>'Beef - 100154'!A2</f>
        <v>SY 26-27 USDA Foods / Cost Calculator</v>
      </c>
      <c r="C2" s="100"/>
      <c r="D2" s="100"/>
      <c r="E2" s="2"/>
      <c r="F2" s="2"/>
      <c r="G2" s="2"/>
      <c r="H2" s="2"/>
      <c r="I2" s="2"/>
      <c r="J2" s="7"/>
      <c r="K2" s="2"/>
      <c r="L2" s="2"/>
      <c r="M2" s="14"/>
      <c r="N2" s="187"/>
      <c r="O2" s="232" t="s">
        <v>142</v>
      </c>
    </row>
    <row r="3" spans="1:21" s="1" customFormat="1" ht="5.25" customHeight="1">
      <c r="A3" s="41"/>
      <c r="B3" s="41"/>
      <c r="C3" s="41"/>
      <c r="D3" s="41"/>
      <c r="E3" s="2"/>
      <c r="J3" s="7"/>
      <c r="K3" s="2"/>
      <c r="L3" s="2"/>
      <c r="M3" s="14"/>
      <c r="O3" s="79"/>
    </row>
    <row r="4" spans="1:21" ht="18.75" customHeight="1">
      <c r="A4" s="433" t="s">
        <v>866</v>
      </c>
      <c r="B4" s="433"/>
      <c r="C4" s="434" t="s">
        <v>26</v>
      </c>
      <c r="D4" s="435"/>
      <c r="E4" s="289"/>
      <c r="F4" s="212"/>
      <c r="G4" s="181" t="s">
        <v>15</v>
      </c>
      <c r="H4" s="436"/>
      <c r="I4" s="437"/>
      <c r="J4" s="437"/>
      <c r="K4" s="437"/>
      <c r="L4" s="437"/>
      <c r="M4" s="437"/>
      <c r="N4" s="437"/>
      <c r="O4" s="438"/>
      <c r="Q4" s="175"/>
      <c r="R4" s="175"/>
      <c r="S4" s="175"/>
      <c r="T4" s="175"/>
    </row>
    <row r="5" spans="1:21" ht="27" customHeight="1">
      <c r="A5" s="433"/>
      <c r="B5" s="433"/>
      <c r="C5" s="180" t="s">
        <v>27</v>
      </c>
      <c r="D5" s="400">
        <f>$M$20</f>
        <v>0</v>
      </c>
      <c r="E5" s="400"/>
      <c r="F5" s="214"/>
      <c r="G5" s="182"/>
      <c r="H5" s="439"/>
      <c r="I5" s="440"/>
      <c r="J5" s="440"/>
      <c r="K5" s="440"/>
      <c r="L5" s="440"/>
      <c r="M5" s="440"/>
      <c r="N5" s="440"/>
      <c r="O5" s="441"/>
      <c r="P5" s="174"/>
      <c r="R5" s="176"/>
      <c r="S5" s="176"/>
      <c r="T5" s="177"/>
      <c r="U5" s="177"/>
    </row>
    <row r="6" spans="1:21" ht="21.65" customHeight="1">
      <c r="A6" s="433"/>
      <c r="B6" s="433"/>
      <c r="C6" s="180" t="s">
        <v>28</v>
      </c>
      <c r="D6" s="419">
        <f>$O$20</f>
        <v>0</v>
      </c>
      <c r="E6" s="419"/>
      <c r="F6" s="213"/>
      <c r="G6" s="183"/>
      <c r="H6" s="442"/>
      <c r="I6" s="443"/>
      <c r="J6" s="443"/>
      <c r="K6" s="443"/>
      <c r="L6" s="443"/>
      <c r="M6" s="443"/>
      <c r="N6" s="443"/>
      <c r="O6" s="444"/>
      <c r="P6" s="174"/>
      <c r="R6" s="176"/>
      <c r="S6" s="176"/>
      <c r="T6" s="177"/>
      <c r="U6" s="177"/>
    </row>
    <row r="7" spans="1:21" ht="9.5" customHeight="1" thickBot="1">
      <c r="A7" s="352"/>
      <c r="B7" s="352"/>
      <c r="C7" s="180"/>
      <c r="D7" s="353"/>
      <c r="E7" s="353"/>
      <c r="F7" s="213"/>
      <c r="G7" s="183"/>
      <c r="H7" s="361"/>
      <c r="I7" s="361"/>
      <c r="J7" s="361"/>
      <c r="K7" s="361"/>
      <c r="L7" s="361"/>
      <c r="M7" s="361"/>
      <c r="N7" s="361"/>
      <c r="O7" s="361"/>
      <c r="P7" s="174"/>
      <c r="R7" s="176"/>
      <c r="S7" s="176"/>
      <c r="T7" s="177"/>
      <c r="U7" s="177"/>
    </row>
    <row r="8" spans="1:21" ht="22.15" customHeight="1" thickTop="1" thickBot="1">
      <c r="A8" s="233"/>
      <c r="B8" s="233"/>
      <c r="C8" s="6"/>
      <c r="D8" s="6"/>
      <c r="E8" s="160"/>
      <c r="F8" s="160"/>
      <c r="G8" s="160"/>
      <c r="H8" s="160"/>
      <c r="I8" s="172" t="s">
        <v>29</v>
      </c>
      <c r="J8" s="160"/>
      <c r="K8" s="160"/>
      <c r="L8" s="160"/>
      <c r="M8" s="160"/>
      <c r="N8" s="160"/>
      <c r="O8" s="160"/>
    </row>
    <row r="9" spans="1:21" ht="59.25" customHeight="1" thickBot="1">
      <c r="A9" s="162" t="s">
        <v>30</v>
      </c>
      <c r="B9" s="219" t="s">
        <v>31</v>
      </c>
      <c r="C9" s="220"/>
      <c r="D9" s="202" t="s">
        <v>32</v>
      </c>
      <c r="E9" s="163" t="s">
        <v>33</v>
      </c>
      <c r="F9" s="163" t="s">
        <v>34</v>
      </c>
      <c r="G9" s="168" t="s">
        <v>35</v>
      </c>
      <c r="H9" s="168" t="s">
        <v>143</v>
      </c>
      <c r="I9" s="164" t="s">
        <v>144</v>
      </c>
      <c r="J9" s="163" t="s">
        <v>37</v>
      </c>
      <c r="K9" s="163" t="s">
        <v>145</v>
      </c>
      <c r="L9" s="163" t="s">
        <v>843</v>
      </c>
      <c r="M9" s="163" t="s">
        <v>146</v>
      </c>
      <c r="N9" s="224" t="s">
        <v>883</v>
      </c>
      <c r="O9" s="199" t="s">
        <v>14</v>
      </c>
    </row>
    <row r="10" spans="1:21" ht="19">
      <c r="A10" s="198" t="s">
        <v>118</v>
      </c>
      <c r="B10" s="191"/>
      <c r="C10" s="192"/>
      <c r="D10" s="192"/>
      <c r="E10" s="192"/>
      <c r="F10" s="192"/>
      <c r="G10" s="193"/>
      <c r="H10" s="194"/>
      <c r="I10" s="195"/>
      <c r="J10" s="192"/>
      <c r="K10" s="192"/>
      <c r="L10" s="196"/>
      <c r="M10" s="192"/>
      <c r="N10" s="192"/>
      <c r="O10" s="197"/>
    </row>
    <row r="11" spans="1:21" s="221" customFormat="1" ht="31">
      <c r="A11" s="238" t="s">
        <v>242</v>
      </c>
      <c r="B11" s="239" t="s">
        <v>874</v>
      </c>
      <c r="C11" s="240" t="s">
        <v>876</v>
      </c>
      <c r="D11" s="254" t="s">
        <v>147</v>
      </c>
      <c r="E11" s="241">
        <v>30</v>
      </c>
      <c r="F11" s="241" t="s">
        <v>905</v>
      </c>
      <c r="G11" s="338" t="s">
        <v>906</v>
      </c>
      <c r="H11" s="241" t="s">
        <v>897</v>
      </c>
      <c r="I11" s="242"/>
      <c r="J11" s="243">
        <v>131</v>
      </c>
      <c r="K11" s="244">
        <f>ROUNDUP(I11/J11,0)</f>
        <v>0</v>
      </c>
      <c r="L11" s="241">
        <v>6.32</v>
      </c>
      <c r="M11" s="340">
        <f>K11*L11</f>
        <v>0</v>
      </c>
      <c r="N11" s="245"/>
      <c r="O11" s="341">
        <f t="shared" ref="O11:O13" si="0">K11*N11</f>
        <v>0</v>
      </c>
      <c r="P11" s="333" t="str">
        <f>IFERROR(_xlfn.XLOOKUP($A11,'[1]Table 1'!$F:$F,'[1]Table 1'!$M:$M),"")</f>
        <v/>
      </c>
      <c r="Q11" s="334" t="str">
        <f t="shared" ref="Q11" si="1">IFERROR(P11-L11,"")</f>
        <v/>
      </c>
      <c r="R11" s="335" t="str">
        <f>IFERROR(_xlfn.XLOOKUP($A11,'[1]Table 1'!$F:$F,'[1]Table 1'!$O:$O),"")</f>
        <v/>
      </c>
      <c r="S11" s="336" t="str">
        <f t="shared" ref="S11" si="2">IFERROR(R11-N11,"")</f>
        <v/>
      </c>
    </row>
    <row r="12" spans="1:21" s="221" customFormat="1" ht="25" customHeight="1">
      <c r="A12" s="238" t="s">
        <v>881</v>
      </c>
      <c r="B12" s="247" t="s">
        <v>243</v>
      </c>
      <c r="C12" s="291" t="s">
        <v>877</v>
      </c>
      <c r="D12" s="310"/>
      <c r="E12" s="241">
        <v>18</v>
      </c>
      <c r="F12" s="241">
        <v>3.65</v>
      </c>
      <c r="G12" s="241">
        <v>2</v>
      </c>
      <c r="H12" s="241">
        <v>0</v>
      </c>
      <c r="I12" s="242"/>
      <c r="J12" s="243">
        <v>78</v>
      </c>
      <c r="K12" s="244">
        <f t="shared" ref="K12" si="3">ROUNDUP(I12/J12,0)</f>
        <v>0</v>
      </c>
      <c r="L12" s="241">
        <v>3.79</v>
      </c>
      <c r="M12" s="340">
        <f t="shared" ref="M12:M18" si="4">K12*L12</f>
        <v>0</v>
      </c>
      <c r="N12" s="245"/>
      <c r="O12" s="341">
        <f t="shared" si="0"/>
        <v>0</v>
      </c>
      <c r="P12" s="333" t="str">
        <f>IFERROR(_xlfn.XLOOKUP(A12,'[1]Table 1'!$F:$F,'[1]Table 1'!$M:$M),"")</f>
        <v/>
      </c>
      <c r="Q12" s="334" t="str">
        <f t="shared" ref="Q12:Q18" si="5">IFERROR(P12-L12,"")</f>
        <v/>
      </c>
      <c r="R12" s="335" t="str">
        <f>IFERROR(_xlfn.XLOOKUP(A12,'[1]Table 1'!$F:$F,'[1]Table 1'!$O:$O),"")</f>
        <v/>
      </c>
      <c r="S12" s="336" t="str">
        <f t="shared" ref="S12:S18" si="6">IFERROR(R12-N12,"")</f>
        <v/>
      </c>
    </row>
    <row r="13" spans="1:21" s="221" customFormat="1" ht="27" customHeight="1" thickBot="1">
      <c r="A13" s="238">
        <v>5091</v>
      </c>
      <c r="B13" s="267" t="s">
        <v>148</v>
      </c>
      <c r="C13" s="240"/>
      <c r="D13" s="268" t="s">
        <v>149</v>
      </c>
      <c r="E13" s="241">
        <v>30.15</v>
      </c>
      <c r="F13" s="241" t="s">
        <v>907</v>
      </c>
      <c r="G13" s="241">
        <v>2</v>
      </c>
      <c r="H13" s="241">
        <v>1.5</v>
      </c>
      <c r="I13" s="242"/>
      <c r="J13" s="243">
        <v>120</v>
      </c>
      <c r="K13" s="244">
        <f>ROUNDUP(I13/J13,0)</f>
        <v>0</v>
      </c>
      <c r="L13" s="241">
        <v>25.7</v>
      </c>
      <c r="M13" s="340">
        <f t="shared" si="4"/>
        <v>0</v>
      </c>
      <c r="N13" s="245"/>
      <c r="O13" s="341">
        <f t="shared" si="0"/>
        <v>0</v>
      </c>
      <c r="P13" s="333" t="str">
        <f>IFERROR(_xlfn.XLOOKUP(A13,'[1]Table 1'!$F:$F,'[1]Table 1'!$M:$M),"")</f>
        <v/>
      </c>
      <c r="Q13" s="334" t="str">
        <f t="shared" si="5"/>
        <v/>
      </c>
      <c r="R13" s="335" t="str">
        <f>IFERROR(_xlfn.XLOOKUP(A13,'[1]Table 1'!$F:$F,'[1]Table 1'!$O:$O),"")</f>
        <v/>
      </c>
      <c r="S13" s="336" t="str">
        <f t="shared" si="6"/>
        <v/>
      </c>
    </row>
    <row r="14" spans="1:21" ht="19">
      <c r="A14" s="198" t="s">
        <v>150</v>
      </c>
      <c r="B14" s="191"/>
      <c r="C14" s="194"/>
      <c r="D14" s="194"/>
      <c r="E14" s="192"/>
      <c r="F14" s="192"/>
      <c r="G14" s="193"/>
      <c r="H14" s="194"/>
      <c r="I14" s="195"/>
      <c r="J14" s="192"/>
      <c r="K14" s="192"/>
      <c r="L14" s="196"/>
      <c r="M14" s="192"/>
      <c r="N14" s="192"/>
      <c r="O14" s="197"/>
      <c r="P14" s="333" t="str">
        <f>IFERROR(_xlfn.XLOOKUP(A14,'[1]Table 1'!$F:$F,'[1]Table 1'!$M:$M),"")</f>
        <v/>
      </c>
      <c r="Q14" s="334" t="str">
        <f t="shared" si="5"/>
        <v/>
      </c>
      <c r="R14" s="335" t="str">
        <f>IFERROR(_xlfn.XLOOKUP(A14,'[1]Table 1'!$F:$F,'[1]Table 1'!$O:$O),"")</f>
        <v/>
      </c>
      <c r="S14" s="336" t="str">
        <f t="shared" si="6"/>
        <v/>
      </c>
    </row>
    <row r="15" spans="1:21" s="221" customFormat="1" ht="27" customHeight="1">
      <c r="A15" s="238">
        <v>5202</v>
      </c>
      <c r="B15" s="239" t="s">
        <v>151</v>
      </c>
      <c r="C15" s="250" t="s">
        <v>44</v>
      </c>
      <c r="D15" s="240"/>
      <c r="E15" s="241">
        <v>30</v>
      </c>
      <c r="F15" s="241" t="s">
        <v>908</v>
      </c>
      <c r="G15" s="241">
        <v>2</v>
      </c>
      <c r="H15" s="241" t="s">
        <v>897</v>
      </c>
      <c r="I15" s="242"/>
      <c r="J15" s="243">
        <v>139</v>
      </c>
      <c r="K15" s="244">
        <f>ROUNDUP(I15/J15,0)</f>
        <v>0</v>
      </c>
      <c r="L15" s="241">
        <v>24.91</v>
      </c>
      <c r="M15" s="340">
        <f t="shared" si="4"/>
        <v>0</v>
      </c>
      <c r="N15" s="245"/>
      <c r="O15" s="341">
        <f t="shared" ref="O15:O16" si="7">K15*N15</f>
        <v>0</v>
      </c>
      <c r="P15" s="333" t="str">
        <f>IFERROR(_xlfn.XLOOKUP(A15,'[1]Table 1'!$F:$F,'[1]Table 1'!$M:$M),"")</f>
        <v/>
      </c>
      <c r="Q15" s="334" t="str">
        <f t="shared" si="5"/>
        <v/>
      </c>
      <c r="R15" s="335" t="str">
        <f>IFERROR(_xlfn.XLOOKUP(A15,'[1]Table 1'!$F:$F,'[1]Table 1'!$O:$O),"")</f>
        <v/>
      </c>
      <c r="S15" s="336" t="str">
        <f t="shared" si="6"/>
        <v/>
      </c>
    </row>
    <row r="16" spans="1:21" s="221" customFormat="1" ht="27" customHeight="1" thickBot="1">
      <c r="A16" s="238">
        <v>5235</v>
      </c>
      <c r="B16" s="239" t="s">
        <v>152</v>
      </c>
      <c r="C16" s="240" t="s">
        <v>48</v>
      </c>
      <c r="D16" s="240"/>
      <c r="E16" s="241">
        <v>30</v>
      </c>
      <c r="F16" s="241" t="s">
        <v>908</v>
      </c>
      <c r="G16" s="241">
        <v>2</v>
      </c>
      <c r="H16" s="241" t="s">
        <v>897</v>
      </c>
      <c r="I16" s="242"/>
      <c r="J16" s="243">
        <v>139</v>
      </c>
      <c r="K16" s="244">
        <f>ROUNDUP(I16/J16,0)</f>
        <v>0</v>
      </c>
      <c r="L16" s="241">
        <v>18.3</v>
      </c>
      <c r="M16" s="340">
        <f t="shared" si="4"/>
        <v>0</v>
      </c>
      <c r="N16" s="245"/>
      <c r="O16" s="341">
        <f t="shared" si="7"/>
        <v>0</v>
      </c>
      <c r="P16" s="333" t="str">
        <f>IFERROR(_xlfn.XLOOKUP(A16,'[1]Table 1'!$F:$F,'[1]Table 1'!$M:$M),"")</f>
        <v/>
      </c>
      <c r="Q16" s="334" t="str">
        <f t="shared" si="5"/>
        <v/>
      </c>
      <c r="R16" s="335" t="str">
        <f>IFERROR(_xlfn.XLOOKUP(A16,'[1]Table 1'!$F:$F,'[1]Table 1'!$O:$O),"")</f>
        <v/>
      </c>
      <c r="S16" s="336" t="str">
        <f t="shared" si="6"/>
        <v/>
      </c>
    </row>
    <row r="17" spans="1:19" ht="19">
      <c r="A17" s="198" t="s">
        <v>153</v>
      </c>
      <c r="B17" s="191"/>
      <c r="C17" s="194"/>
      <c r="D17" s="194"/>
      <c r="E17" s="192"/>
      <c r="F17" s="192"/>
      <c r="G17" s="193"/>
      <c r="H17" s="194"/>
      <c r="I17" s="195"/>
      <c r="J17" s="192"/>
      <c r="K17" s="192"/>
      <c r="L17" s="196"/>
      <c r="M17" s="192"/>
      <c r="N17" s="192"/>
      <c r="O17" s="197"/>
      <c r="P17" s="333" t="str">
        <f>IFERROR(_xlfn.XLOOKUP(A17,'[1]Table 1'!$F:$F,'[1]Table 1'!$M:$M),"")</f>
        <v/>
      </c>
      <c r="Q17" s="334" t="str">
        <f t="shared" si="5"/>
        <v/>
      </c>
      <c r="R17" s="335" t="str">
        <f>IFERROR(_xlfn.XLOOKUP(A17,'[1]Table 1'!$F:$F,'[1]Table 1'!$O:$O),"")</f>
        <v/>
      </c>
      <c r="S17" s="336" t="str">
        <f t="shared" si="6"/>
        <v/>
      </c>
    </row>
    <row r="18" spans="1:19" s="221" customFormat="1" ht="27" customHeight="1" thickBot="1">
      <c r="A18" s="269">
        <v>5090</v>
      </c>
      <c r="B18" s="270" t="s">
        <v>154</v>
      </c>
      <c r="C18" s="271"/>
      <c r="D18" s="272" t="s">
        <v>155</v>
      </c>
      <c r="E18" s="273">
        <v>30.15</v>
      </c>
      <c r="F18" s="273" t="s">
        <v>907</v>
      </c>
      <c r="G18" s="273">
        <v>2</v>
      </c>
      <c r="H18" s="273">
        <v>2</v>
      </c>
      <c r="I18" s="274"/>
      <c r="J18" s="275">
        <v>120</v>
      </c>
      <c r="K18" s="276">
        <f>ROUNDUP(I18/J18,0)</f>
        <v>0</v>
      </c>
      <c r="L18" s="273">
        <v>17.04</v>
      </c>
      <c r="M18" s="348">
        <f t="shared" si="4"/>
        <v>0</v>
      </c>
      <c r="N18" s="277"/>
      <c r="O18" s="349">
        <f>K18*N18</f>
        <v>0</v>
      </c>
      <c r="P18" s="333" t="str">
        <f>IFERROR(_xlfn.XLOOKUP(A18,'[1]Table 1'!$F:$F,'[1]Table 1'!$M:$M),"")</f>
        <v/>
      </c>
      <c r="Q18" s="334" t="str">
        <f t="shared" si="5"/>
        <v/>
      </c>
      <c r="R18" s="335" t="str">
        <f>IFERROR(_xlfn.XLOOKUP(A18,'[1]Table 1'!$F:$F,'[1]Table 1'!$O:$O),"")</f>
        <v/>
      </c>
      <c r="S18" s="336" t="str">
        <f t="shared" si="6"/>
        <v/>
      </c>
    </row>
    <row r="19" spans="1:19" s="237" customFormat="1" ht="21.65" customHeight="1">
      <c r="A19" s="237" t="s">
        <v>115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  <c r="L19" s="280"/>
      <c r="M19" s="280"/>
      <c r="N19" s="280"/>
    </row>
    <row r="20" spans="1:19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188">
        <f>ROUNDUP(SUBTOTAL(109,M11:M18),2)</f>
        <v>0</v>
      </c>
      <c r="N20" s="189"/>
      <c r="O20" s="190">
        <f>SUBTOTAL(109,O11:O18)</f>
        <v>0</v>
      </c>
    </row>
    <row r="21" spans="1:19" ht="18" customHeight="1">
      <c r="E21" s="5"/>
      <c r="F21" s="5"/>
      <c r="G21" s="56"/>
      <c r="H21" s="56"/>
    </row>
    <row r="46" spans="10:10">
      <c r="J46" s="3">
        <v>228</v>
      </c>
    </row>
    <row r="73" spans="10:10">
      <c r="J73" s="3" t="s">
        <v>141</v>
      </c>
    </row>
  </sheetData>
  <sheetProtection selectLockedCells="1" autoFilter="0"/>
  <autoFilter ref="A9:R9" xr:uid="{46B95339-7D7B-4229-9454-6BE4988A4D7D}"/>
  <mergeCells count="5">
    <mergeCell ref="A4:B6"/>
    <mergeCell ref="D5:E5"/>
    <mergeCell ref="D6:E6"/>
    <mergeCell ref="C4:D4"/>
    <mergeCell ref="H4:O6"/>
  </mergeCells>
  <conditionalFormatting sqref="J20">
    <cfRule type="expression" dxfId="9" priority="257" stopIfTrue="1">
      <formula>#REF!=#REF!</formula>
    </cfRule>
    <cfRule type="expression" dxfId="8" priority="258" stopIfTrue="1">
      <formula>#REF!=#REF!</formula>
    </cfRule>
    <cfRule type="expression" dxfId="7" priority="275" stopIfTrue="1">
      <formula>#REF!=#REF!</formula>
    </cfRule>
    <cfRule type="expression" dxfId="6" priority="276" stopIfTrue="1">
      <formula>$U$3=#REF!</formula>
    </cfRule>
  </conditionalFormatting>
  <hyperlinks>
    <hyperlink ref="B18" r:id="rId1" xr:uid="{C6F53476-2C9B-46D0-A550-DD87B4758721}"/>
    <hyperlink ref="B16" r:id="rId2" xr:uid="{B22CBA03-FBD4-4597-8593-F2ED23DB5AE7}"/>
    <hyperlink ref="B15" r:id="rId3" xr:uid="{AE8160B4-6D3B-4F3B-ACC0-67AD1647361F}"/>
    <hyperlink ref="D18" r:id="rId4" display="Home Heating" xr:uid="{C3DE6C3A-1F07-4105-9296-BFC116A9B55F}"/>
    <hyperlink ref="D11" r:id="rId5" xr:uid="{C19DE715-5B8A-4162-AF9B-A6C99274E77E}"/>
    <hyperlink ref="D13" r:id="rId6" xr:uid="{F1A82531-BBBA-4566-B967-A1E0CD1DB684}"/>
    <hyperlink ref="C15" r:id="rId7" xr:uid="{264CD9F8-183E-4CE3-908D-8341F0570C5B}"/>
    <hyperlink ref="B11" r:id="rId8" display="Country Breakfast Scramble (Turkey, Egg, Cheese &amp; Potato)" xr:uid="{6F4F87C8-77BF-40A2-B5FB-82456D593809}"/>
    <hyperlink ref="B13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S98"/>
  <sheetViews>
    <sheetView zoomScale="110" zoomScaleNormal="110" workbookViewId="0">
      <pane ySplit="2" topLeftCell="A3" activePane="bottomLeft" state="frozen"/>
      <selection activeCell="G3" sqref="G3"/>
      <selection pane="bottomLeft" activeCell="A9" sqref="A9"/>
    </sheetView>
  </sheetViews>
  <sheetFormatPr defaultColWidth="8.7265625" defaultRowHeight="13.5"/>
  <cols>
    <col min="1" max="1" width="9" style="3" customWidth="1"/>
    <col min="2" max="2" width="39.6328125" style="3" customWidth="1"/>
    <col min="3" max="3" width="19.7265625" style="3" customWidth="1"/>
    <col min="4" max="4" width="14.26953125" style="3" customWidth="1"/>
    <col min="5" max="5" width="8.453125" style="3" customWidth="1"/>
    <col min="6" max="6" width="7.90625" style="3" customWidth="1"/>
    <col min="7" max="8" width="7.453125" style="11" customWidth="1"/>
    <col min="9" max="9" width="13.453125" style="3" customWidth="1"/>
    <col min="10" max="10" width="8.08984375" style="3" customWidth="1"/>
    <col min="11" max="11" width="10" style="55" customWidth="1"/>
    <col min="12" max="12" width="11.36328125" style="3" customWidth="1"/>
    <col min="13" max="13" width="12.08984375" style="3" customWidth="1"/>
    <col min="14" max="14" width="14" style="3" customWidth="1"/>
    <col min="15" max="15" width="13.453125" style="58" customWidth="1"/>
    <col min="16" max="16" width="8.7265625" style="210"/>
    <col min="17" max="19" width="8.7265625" style="201"/>
    <col min="20" max="16384" width="8.7265625" style="3"/>
  </cols>
  <sheetData>
    <row r="1" spans="1:19" s="1" customFormat="1" ht="63" customHeight="1">
      <c r="A1" s="101"/>
      <c r="C1" s="77"/>
      <c r="D1" s="77"/>
      <c r="E1" s="2"/>
      <c r="F1" s="2"/>
      <c r="G1" s="2"/>
      <c r="H1" s="2"/>
      <c r="I1" s="7"/>
      <c r="J1" s="2"/>
      <c r="K1" s="2"/>
      <c r="L1" s="14"/>
      <c r="N1" s="44"/>
      <c r="O1" s="78"/>
      <c r="P1" s="209"/>
      <c r="Q1" s="329"/>
      <c r="R1" s="329"/>
      <c r="S1" s="329"/>
    </row>
    <row r="2" spans="1:19" s="1" customFormat="1" ht="51" customHeight="1">
      <c r="A2" s="185" t="str">
        <f>'Beef - 100154'!A2</f>
        <v>SY 26-27 USDA Foods / Cost Calculator</v>
      </c>
      <c r="C2" s="77"/>
      <c r="D2" s="77"/>
      <c r="E2" s="2"/>
      <c r="F2" s="2"/>
      <c r="G2" s="2"/>
      <c r="H2" s="2"/>
      <c r="I2" s="7"/>
      <c r="J2" s="2"/>
      <c r="K2" s="2"/>
      <c r="L2" s="14"/>
      <c r="N2" s="186"/>
      <c r="O2" s="232" t="s">
        <v>156</v>
      </c>
      <c r="P2" s="209"/>
      <c r="Q2" s="329"/>
      <c r="R2" s="329"/>
      <c r="S2" s="329"/>
    </row>
    <row r="3" spans="1:19" s="1" customFormat="1" ht="5.25" customHeight="1">
      <c r="A3" s="41"/>
      <c r="B3" s="41"/>
      <c r="C3" s="41"/>
      <c r="D3" s="41"/>
      <c r="E3" s="2"/>
      <c r="I3" s="7"/>
      <c r="J3" s="2"/>
      <c r="K3" s="2"/>
      <c r="L3" s="14"/>
      <c r="N3" s="45"/>
      <c r="O3" s="79"/>
      <c r="P3" s="209"/>
      <c r="Q3" s="329"/>
      <c r="R3" s="329"/>
      <c r="S3" s="329"/>
    </row>
    <row r="4" spans="1:19" ht="18.75" customHeight="1">
      <c r="A4" s="433" t="s">
        <v>866</v>
      </c>
      <c r="B4" s="433"/>
      <c r="C4" s="434" t="s">
        <v>26</v>
      </c>
      <c r="D4" s="435"/>
      <c r="E4" s="289"/>
      <c r="F4" s="212"/>
      <c r="G4" s="181" t="s">
        <v>15</v>
      </c>
      <c r="H4" s="436"/>
      <c r="I4" s="437"/>
      <c r="J4" s="437"/>
      <c r="K4" s="437"/>
      <c r="L4" s="437"/>
      <c r="M4" s="437"/>
      <c r="N4" s="437"/>
      <c r="O4" s="438"/>
      <c r="Q4" s="330"/>
      <c r="R4" s="330"/>
    </row>
    <row r="5" spans="1:19" ht="27" customHeight="1">
      <c r="A5" s="433"/>
      <c r="B5" s="433"/>
      <c r="C5" s="180" t="s">
        <v>27</v>
      </c>
      <c r="D5" s="400">
        <f>$M$58</f>
        <v>0</v>
      </c>
      <c r="E5" s="400"/>
      <c r="F5" s="214"/>
      <c r="G5" s="3"/>
      <c r="H5" s="439"/>
      <c r="I5" s="440"/>
      <c r="J5" s="440"/>
      <c r="K5" s="440"/>
      <c r="L5" s="440"/>
      <c r="M5" s="440"/>
      <c r="N5" s="440"/>
      <c r="O5" s="441"/>
      <c r="P5" s="211"/>
      <c r="Q5" s="331"/>
      <c r="R5" s="332"/>
      <c r="S5" s="332"/>
    </row>
    <row r="6" spans="1:19" ht="21.75" customHeight="1">
      <c r="A6" s="433"/>
      <c r="B6" s="433"/>
      <c r="C6" s="180" t="s">
        <v>28</v>
      </c>
      <c r="D6" s="419">
        <f>$O$58</f>
        <v>0</v>
      </c>
      <c r="E6" s="419"/>
      <c r="F6" s="213"/>
      <c r="G6" s="3"/>
      <c r="H6" s="442"/>
      <c r="I6" s="443"/>
      <c r="J6" s="443"/>
      <c r="K6" s="443"/>
      <c r="L6" s="443"/>
      <c r="M6" s="443"/>
      <c r="N6" s="443"/>
      <c r="O6" s="444"/>
      <c r="P6" s="211"/>
      <c r="Q6" s="331"/>
      <c r="R6" s="332"/>
      <c r="S6" s="332"/>
    </row>
    <row r="7" spans="1:19" ht="9.5" customHeight="1" thickBot="1">
      <c r="A7" s="352"/>
      <c r="B7" s="352"/>
      <c r="C7" s="180"/>
      <c r="D7" s="353"/>
      <c r="E7" s="353"/>
      <c r="F7" s="213"/>
      <c r="G7" s="3"/>
      <c r="H7" s="3"/>
      <c r="I7" s="362"/>
      <c r="J7" s="362"/>
      <c r="K7" s="362"/>
      <c r="L7" s="362"/>
      <c r="M7" s="362"/>
      <c r="N7" s="362"/>
      <c r="O7" s="362"/>
      <c r="P7" s="211"/>
      <c r="Q7" s="331"/>
      <c r="R7" s="332"/>
      <c r="S7" s="332"/>
    </row>
    <row r="8" spans="1:19" ht="16.5" thickTop="1" thickBot="1">
      <c r="A8" s="233"/>
      <c r="B8" s="233"/>
      <c r="C8" s="6"/>
      <c r="D8" s="6"/>
      <c r="E8" s="160"/>
      <c r="F8" s="160"/>
      <c r="G8" s="160"/>
      <c r="H8" s="160"/>
      <c r="I8" s="184" t="s">
        <v>29</v>
      </c>
      <c r="J8" s="161"/>
      <c r="K8" s="160"/>
      <c r="L8" s="160"/>
      <c r="M8" s="160"/>
      <c r="N8" s="160"/>
      <c r="O8" s="3"/>
    </row>
    <row r="9" spans="1:19" s="6" customFormat="1" ht="59.25" customHeight="1" thickBot="1">
      <c r="A9" s="165" t="s">
        <v>30</v>
      </c>
      <c r="B9" s="166" t="s">
        <v>31</v>
      </c>
      <c r="C9" s="167"/>
      <c r="D9" s="202" t="s">
        <v>32</v>
      </c>
      <c r="E9" s="163" t="s">
        <v>33</v>
      </c>
      <c r="F9" s="163" t="s">
        <v>34</v>
      </c>
      <c r="G9" s="168" t="s">
        <v>35</v>
      </c>
      <c r="H9" s="168" t="s">
        <v>143</v>
      </c>
      <c r="I9" s="169" t="s">
        <v>144</v>
      </c>
      <c r="J9" s="163" t="s">
        <v>37</v>
      </c>
      <c r="K9" s="170" t="s">
        <v>38</v>
      </c>
      <c r="L9" s="163" t="s">
        <v>843</v>
      </c>
      <c r="M9" s="163" t="s">
        <v>157</v>
      </c>
      <c r="N9" s="224" t="s">
        <v>883</v>
      </c>
      <c r="O9" s="199" t="s">
        <v>14</v>
      </c>
      <c r="P9" s="210" t="s">
        <v>40</v>
      </c>
      <c r="Q9" s="326"/>
      <c r="R9" s="326"/>
      <c r="S9" s="326"/>
    </row>
    <row r="10" spans="1:19" ht="19">
      <c r="A10" s="198" t="s">
        <v>118</v>
      </c>
      <c r="B10" s="191"/>
      <c r="C10" s="192"/>
      <c r="D10" s="192"/>
      <c r="E10" s="192"/>
      <c r="F10" s="192"/>
      <c r="G10" s="193"/>
      <c r="H10" s="194"/>
      <c r="I10" s="195"/>
      <c r="J10" s="192"/>
      <c r="K10" s="192"/>
      <c r="L10" s="196"/>
      <c r="M10" s="192"/>
      <c r="N10" s="192"/>
      <c r="O10" s="197"/>
    </row>
    <row r="11" spans="1:19" s="221" customFormat="1" ht="31">
      <c r="A11" s="238" t="s">
        <v>244</v>
      </c>
      <c r="B11" s="239" t="s">
        <v>874</v>
      </c>
      <c r="C11" s="240" t="s">
        <v>878</v>
      </c>
      <c r="D11" s="236" t="s">
        <v>147</v>
      </c>
      <c r="E11" s="241">
        <v>30</v>
      </c>
      <c r="F11" s="241">
        <v>3.65</v>
      </c>
      <c r="G11" s="241">
        <v>2</v>
      </c>
      <c r="H11" s="241" t="s">
        <v>897</v>
      </c>
      <c r="I11" s="242"/>
      <c r="J11" s="243">
        <v>131</v>
      </c>
      <c r="K11" s="244">
        <f>ROUNDUP(I11/J11,0)</f>
        <v>0</v>
      </c>
      <c r="L11" s="241">
        <v>4.32</v>
      </c>
      <c r="M11" s="340">
        <f t="shared" ref="M11:M13" si="0">K11*L11</f>
        <v>0</v>
      </c>
      <c r="N11" s="245"/>
      <c r="O11" s="341">
        <f>K11*N11</f>
        <v>0</v>
      </c>
      <c r="P11" s="333" t="str">
        <f>IFERROR(_xlfn.XLOOKUP($A11,'[1]Table 1'!$F:$F,'[1]Table 1'!$M:$M),"")</f>
        <v/>
      </c>
      <c r="Q11" s="334" t="str">
        <f t="shared" ref="Q11" si="1">IFERROR(P11-L11,"")</f>
        <v/>
      </c>
      <c r="R11" s="335" t="str">
        <f>IFERROR(_xlfn.XLOOKUP($A11,'[1]Table 1'!$F:$F,'[1]Table 1'!$O:$O),"")</f>
        <v/>
      </c>
      <c r="S11" s="336" t="str">
        <f t="shared" ref="S11" si="2">IFERROR(R11-N11,"")</f>
        <v/>
      </c>
    </row>
    <row r="12" spans="1:19" s="221" customFormat="1" ht="25" customHeight="1">
      <c r="A12" s="238">
        <v>5165</v>
      </c>
      <c r="B12" s="239" t="s">
        <v>158</v>
      </c>
      <c r="C12" s="240" t="s">
        <v>48</v>
      </c>
      <c r="D12" s="246"/>
      <c r="E12" s="241">
        <v>30</v>
      </c>
      <c r="F12" s="241">
        <v>3.75</v>
      </c>
      <c r="G12" s="241">
        <v>2</v>
      </c>
      <c r="H12" s="241" t="s">
        <v>897</v>
      </c>
      <c r="I12" s="242"/>
      <c r="J12" s="243">
        <v>128</v>
      </c>
      <c r="K12" s="244">
        <f>ROUNDUP(I12/J12,0)</f>
        <v>0</v>
      </c>
      <c r="L12" s="241">
        <v>6</v>
      </c>
      <c r="M12" s="340">
        <f t="shared" si="0"/>
        <v>0</v>
      </c>
      <c r="N12" s="245"/>
      <c r="O12" s="341">
        <f>K12*N12</f>
        <v>0</v>
      </c>
      <c r="P12" s="333" t="str">
        <f>IFERROR(_xlfn.XLOOKUP($A12,'[1]Table 1'!$F:$F,'[1]Table 1'!$M:$M),"")</f>
        <v/>
      </c>
      <c r="Q12" s="334" t="str">
        <f t="shared" ref="Q12:Q57" si="3">IFERROR(P12-L12,"")</f>
        <v/>
      </c>
      <c r="R12" s="335" t="str">
        <f>IFERROR(_xlfn.XLOOKUP($A12,'[1]Table 1'!$F:$F,'[1]Table 1'!$O:$O),"")</f>
        <v/>
      </c>
      <c r="S12" s="336" t="str">
        <f t="shared" ref="S12:S57" si="4">IFERROR(R12-N12,"")</f>
        <v/>
      </c>
    </row>
    <row r="13" spans="1:19" s="221" customFormat="1" ht="25" customHeight="1" thickBot="1">
      <c r="A13" s="238" t="s">
        <v>882</v>
      </c>
      <c r="B13" s="247" t="s">
        <v>243</v>
      </c>
      <c r="C13" s="291" t="s">
        <v>877</v>
      </c>
      <c r="D13" s="308"/>
      <c r="E13" s="241">
        <v>18</v>
      </c>
      <c r="F13" s="241">
        <v>3.65</v>
      </c>
      <c r="G13" s="241">
        <v>2</v>
      </c>
      <c r="H13" s="241" t="s">
        <v>897</v>
      </c>
      <c r="I13" s="242"/>
      <c r="J13" s="243">
        <v>78</v>
      </c>
      <c r="K13" s="244">
        <f>ROUNDUP(I13/J13,0)</f>
        <v>0</v>
      </c>
      <c r="L13" s="241">
        <v>2.59</v>
      </c>
      <c r="M13" s="340">
        <f t="shared" si="0"/>
        <v>0</v>
      </c>
      <c r="N13" s="245"/>
      <c r="O13" s="341">
        <f t="shared" ref="O13" si="5">K13*N13</f>
        <v>0</v>
      </c>
      <c r="P13" s="333" t="str">
        <f>IFERROR(_xlfn.XLOOKUP($A13,'[1]Table 1'!$F:$F,'[1]Table 1'!$M:$M),"")</f>
        <v/>
      </c>
      <c r="Q13" s="334" t="str">
        <f t="shared" si="3"/>
        <v/>
      </c>
      <c r="R13" s="335" t="str">
        <f>IFERROR(_xlfn.XLOOKUP($A13,'[1]Table 1'!$F:$F,'[1]Table 1'!$O:$O),"")</f>
        <v/>
      </c>
      <c r="S13" s="336" t="str">
        <f t="shared" si="4"/>
        <v/>
      </c>
    </row>
    <row r="14" spans="1:19" ht="19">
      <c r="A14" s="198" t="s">
        <v>159</v>
      </c>
      <c r="B14" s="191"/>
      <c r="C14" s="194"/>
      <c r="D14" s="194"/>
      <c r="E14" s="192"/>
      <c r="F14" s="192"/>
      <c r="G14" s="193"/>
      <c r="H14" s="194"/>
      <c r="I14" s="195"/>
      <c r="J14" s="192"/>
      <c r="K14" s="192"/>
      <c r="L14" s="196"/>
      <c r="M14" s="192"/>
      <c r="N14" s="192"/>
      <c r="O14" s="197"/>
      <c r="P14" s="333" t="str">
        <f>IFERROR(_xlfn.XLOOKUP($A14,'[1]Table 1'!$F:$F,'[1]Table 1'!$M:$M),"")</f>
        <v/>
      </c>
      <c r="Q14" s="334" t="str">
        <f t="shared" si="3"/>
        <v/>
      </c>
      <c r="R14" s="335" t="str">
        <f>IFERROR(_xlfn.XLOOKUP($A14,'[1]Table 1'!$F:$F,'[1]Table 1'!$O:$O),"")</f>
        <v/>
      </c>
      <c r="S14" s="336" t="str">
        <f t="shared" si="4"/>
        <v/>
      </c>
    </row>
    <row r="15" spans="1:19" s="221" customFormat="1" ht="25" customHeight="1">
      <c r="A15" s="238">
        <v>5965</v>
      </c>
      <c r="B15" s="247" t="s">
        <v>160</v>
      </c>
      <c r="C15" s="240" t="s">
        <v>850</v>
      </c>
      <c r="D15" s="357"/>
      <c r="E15" s="241">
        <v>12</v>
      </c>
      <c r="F15" s="241">
        <v>4</v>
      </c>
      <c r="G15" s="241">
        <v>2</v>
      </c>
      <c r="H15" s="241" t="s">
        <v>897</v>
      </c>
      <c r="I15" s="242"/>
      <c r="J15" s="243">
        <v>48</v>
      </c>
      <c r="K15" s="244">
        <f t="shared" ref="K15:K34" si="6">ROUNDUP(I15/J15,0)</f>
        <v>0</v>
      </c>
      <c r="L15" s="241">
        <v>6</v>
      </c>
      <c r="M15" s="340">
        <f t="shared" ref="M15:M34" si="7">K15*L15</f>
        <v>0</v>
      </c>
      <c r="N15" s="245"/>
      <c r="O15" s="341">
        <f t="shared" ref="O15:O17" si="8">K15*N15</f>
        <v>0</v>
      </c>
      <c r="P15" s="333" t="str">
        <f>IFERROR(_xlfn.XLOOKUP($A15,'[1]Table 1'!$F:$F,'[1]Table 1'!$M:$M),"")</f>
        <v/>
      </c>
      <c r="Q15" s="334" t="str">
        <f t="shared" si="3"/>
        <v/>
      </c>
      <c r="R15" s="335" t="str">
        <f>IFERROR(_xlfn.XLOOKUP($A15,'[1]Table 1'!$F:$F,'[1]Table 1'!$O:$O),"")</f>
        <v/>
      </c>
      <c r="S15" s="336" t="str">
        <f t="shared" si="4"/>
        <v/>
      </c>
    </row>
    <row r="16" spans="1:19" s="221" customFormat="1" ht="25" customHeight="1">
      <c r="A16" s="238">
        <v>5966</v>
      </c>
      <c r="B16" s="247" t="s">
        <v>851</v>
      </c>
      <c r="C16" s="240" t="s">
        <v>850</v>
      </c>
      <c r="D16" s="358"/>
      <c r="E16" s="241">
        <v>12</v>
      </c>
      <c r="F16" s="241">
        <v>4</v>
      </c>
      <c r="G16" s="241">
        <v>2</v>
      </c>
      <c r="H16" s="241" t="s">
        <v>897</v>
      </c>
      <c r="J16" s="243">
        <v>48</v>
      </c>
      <c r="K16" s="244">
        <f t="shared" si="6"/>
        <v>0</v>
      </c>
      <c r="L16" s="241">
        <v>6</v>
      </c>
      <c r="M16" s="340">
        <f t="shared" si="7"/>
        <v>0</v>
      </c>
      <c r="N16" s="245"/>
      <c r="O16" s="341">
        <f t="shared" si="8"/>
        <v>0</v>
      </c>
      <c r="P16" s="333" t="str">
        <f>IFERROR(_xlfn.XLOOKUP($A16,'[1]Table 1'!$F:$F,'[1]Table 1'!$M:$M),"")</f>
        <v/>
      </c>
      <c r="Q16" s="334" t="str">
        <f t="shared" si="3"/>
        <v/>
      </c>
      <c r="R16" s="335" t="str">
        <f>IFERROR(_xlfn.XLOOKUP($A16,'[1]Table 1'!$F:$F,'[1]Table 1'!$O:$O),"")</f>
        <v/>
      </c>
      <c r="S16" s="336" t="str">
        <f t="shared" si="4"/>
        <v/>
      </c>
    </row>
    <row r="17" spans="1:19" s="221" customFormat="1" ht="25" customHeight="1">
      <c r="A17" s="238">
        <v>5967</v>
      </c>
      <c r="B17" s="247" t="s">
        <v>245</v>
      </c>
      <c r="C17" s="240" t="s">
        <v>850</v>
      </c>
      <c r="D17" s="359"/>
      <c r="E17" s="241">
        <v>12</v>
      </c>
      <c r="F17" s="241">
        <v>4</v>
      </c>
      <c r="G17" s="241">
        <v>2</v>
      </c>
      <c r="H17" s="241" t="s">
        <v>897</v>
      </c>
      <c r="I17" s="242"/>
      <c r="J17" s="243">
        <v>48</v>
      </c>
      <c r="K17" s="244">
        <f t="shared" si="6"/>
        <v>0</v>
      </c>
      <c r="L17" s="241">
        <v>6</v>
      </c>
      <c r="M17" s="340">
        <f t="shared" si="7"/>
        <v>0</v>
      </c>
      <c r="N17" s="245"/>
      <c r="O17" s="341">
        <f t="shared" si="8"/>
        <v>0</v>
      </c>
      <c r="P17" s="333" t="str">
        <f>IFERROR(_xlfn.XLOOKUP($A17,'[1]Table 1'!$F:$F,'[1]Table 1'!$M:$M),"")</f>
        <v/>
      </c>
      <c r="Q17" s="334" t="str">
        <f t="shared" si="3"/>
        <v/>
      </c>
      <c r="R17" s="335" t="str">
        <f>IFERROR(_xlfn.XLOOKUP($A17,'[1]Table 1'!$F:$F,'[1]Table 1'!$O:$O),"")</f>
        <v/>
      </c>
      <c r="S17" s="336" t="str">
        <f t="shared" si="4"/>
        <v/>
      </c>
    </row>
    <row r="18" spans="1:19" s="221" customFormat="1" ht="25" customHeight="1">
      <c r="A18" s="238">
        <v>5705</v>
      </c>
      <c r="B18" s="239" t="s">
        <v>160</v>
      </c>
      <c r="C18" s="240" t="s">
        <v>48</v>
      </c>
      <c r="D18" s="445" t="s">
        <v>53</v>
      </c>
      <c r="E18" s="241">
        <v>30</v>
      </c>
      <c r="F18" s="241" t="s">
        <v>898</v>
      </c>
      <c r="G18" s="241">
        <v>1</v>
      </c>
      <c r="H18" s="241" t="s">
        <v>897</v>
      </c>
      <c r="I18" s="242"/>
      <c r="J18" s="243">
        <v>263</v>
      </c>
      <c r="K18" s="244">
        <f t="shared" si="6"/>
        <v>0</v>
      </c>
      <c r="L18" s="241">
        <v>15</v>
      </c>
      <c r="M18" s="340">
        <f t="shared" si="7"/>
        <v>0</v>
      </c>
      <c r="N18" s="245"/>
      <c r="O18" s="341">
        <f t="shared" ref="O18:O34" si="9">K18*N18</f>
        <v>0</v>
      </c>
      <c r="P18" s="333" t="str">
        <f>IFERROR(_xlfn.XLOOKUP($A18,'[1]Table 1'!$F:$F,'[1]Table 1'!$M:$M),"")</f>
        <v/>
      </c>
      <c r="Q18" s="334" t="str">
        <f t="shared" si="3"/>
        <v/>
      </c>
      <c r="R18" s="335" t="str">
        <f>IFERROR(_xlfn.XLOOKUP($A18,'[1]Table 1'!$F:$F,'[1]Table 1'!$O:$O),"")</f>
        <v/>
      </c>
      <c r="S18" s="336" t="str">
        <f t="shared" si="4"/>
        <v/>
      </c>
    </row>
    <row r="19" spans="1:19" s="221" customFormat="1" ht="25" customHeight="1">
      <c r="A19" s="238">
        <v>5734</v>
      </c>
      <c r="B19" s="239" t="s">
        <v>161</v>
      </c>
      <c r="C19" s="234" t="s">
        <v>162</v>
      </c>
      <c r="D19" s="445"/>
      <c r="E19" s="241">
        <v>30</v>
      </c>
      <c r="F19" s="241" t="s">
        <v>898</v>
      </c>
      <c r="G19" s="241">
        <v>1</v>
      </c>
      <c r="H19" s="241" t="s">
        <v>897</v>
      </c>
      <c r="I19" s="242"/>
      <c r="J19" s="243">
        <v>263</v>
      </c>
      <c r="K19" s="244">
        <f t="shared" si="6"/>
        <v>0</v>
      </c>
      <c r="L19" s="241">
        <v>15</v>
      </c>
      <c r="M19" s="340">
        <f t="shared" si="7"/>
        <v>0</v>
      </c>
      <c r="N19" s="245"/>
      <c r="O19" s="341">
        <f t="shared" ref="O19" si="10">K19*N19</f>
        <v>0</v>
      </c>
      <c r="P19" s="333" t="str">
        <f>IFERROR(_xlfn.XLOOKUP($A19,'[1]Table 1'!$F:$F,'[1]Table 1'!$M:$M),"")</f>
        <v/>
      </c>
      <c r="Q19" s="334" t="str">
        <f t="shared" si="3"/>
        <v/>
      </c>
      <c r="R19" s="335" t="str">
        <f>IFERROR(_xlfn.XLOOKUP($A19,'[1]Table 1'!$F:$F,'[1]Table 1'!$O:$O),"")</f>
        <v/>
      </c>
      <c r="S19" s="336" t="str">
        <f t="shared" si="4"/>
        <v/>
      </c>
    </row>
    <row r="20" spans="1:19" s="221" customFormat="1" ht="25" customHeight="1">
      <c r="A20" s="238">
        <v>5708</v>
      </c>
      <c r="B20" s="239" t="s">
        <v>163</v>
      </c>
      <c r="C20" s="240" t="s">
        <v>48</v>
      </c>
      <c r="D20" s="249"/>
      <c r="E20" s="241">
        <v>30</v>
      </c>
      <c r="F20" s="241" t="s">
        <v>898</v>
      </c>
      <c r="G20" s="241">
        <v>1</v>
      </c>
      <c r="H20" s="241" t="s">
        <v>897</v>
      </c>
      <c r="I20" s="242"/>
      <c r="J20" s="243">
        <v>263</v>
      </c>
      <c r="K20" s="244">
        <f t="shared" si="6"/>
        <v>0</v>
      </c>
      <c r="L20" s="241">
        <v>15</v>
      </c>
      <c r="M20" s="340">
        <f t="shared" si="7"/>
        <v>0</v>
      </c>
      <c r="N20" s="245"/>
      <c r="O20" s="341">
        <f t="shared" si="9"/>
        <v>0</v>
      </c>
      <c r="P20" s="333" t="str">
        <f>IFERROR(_xlfn.XLOOKUP($A20,'[1]Table 1'!$F:$F,'[1]Table 1'!$M:$M),"")</f>
        <v/>
      </c>
      <c r="Q20" s="334" t="str">
        <f t="shared" si="3"/>
        <v/>
      </c>
      <c r="R20" s="335" t="str">
        <f>IFERROR(_xlfn.XLOOKUP($A20,'[1]Table 1'!$F:$F,'[1]Table 1'!$O:$O),"")</f>
        <v/>
      </c>
      <c r="S20" s="336" t="str">
        <f t="shared" si="4"/>
        <v/>
      </c>
    </row>
    <row r="21" spans="1:19" s="221" customFormat="1" ht="25" customHeight="1">
      <c r="A21" s="238">
        <v>5744</v>
      </c>
      <c r="B21" s="239" t="s">
        <v>164</v>
      </c>
      <c r="C21" s="234" t="s">
        <v>162</v>
      </c>
      <c r="D21" s="249"/>
      <c r="E21" s="241">
        <v>30</v>
      </c>
      <c r="F21" s="241">
        <v>1.82</v>
      </c>
      <c r="G21" s="241">
        <v>1</v>
      </c>
      <c r="H21" s="241" t="s">
        <v>897</v>
      </c>
      <c r="I21" s="242"/>
      <c r="J21" s="243">
        <v>263</v>
      </c>
      <c r="K21" s="244">
        <f t="shared" si="6"/>
        <v>0</v>
      </c>
      <c r="L21" s="241">
        <v>15</v>
      </c>
      <c r="M21" s="340">
        <f t="shared" si="7"/>
        <v>0</v>
      </c>
      <c r="N21" s="245"/>
      <c r="O21" s="341">
        <f t="shared" ref="O21" si="11">K21*N21</f>
        <v>0</v>
      </c>
      <c r="P21" s="333" t="str">
        <f>IFERROR(_xlfn.XLOOKUP($A21,'[1]Table 1'!$F:$F,'[1]Table 1'!$M:$M),"")</f>
        <v/>
      </c>
      <c r="Q21" s="334" t="str">
        <f t="shared" si="3"/>
        <v/>
      </c>
      <c r="R21" s="335" t="str">
        <f>IFERROR(_xlfn.XLOOKUP($A21,'[1]Table 1'!$F:$F,'[1]Table 1'!$O:$O),"")</f>
        <v/>
      </c>
      <c r="S21" s="336" t="str">
        <f t="shared" si="4"/>
        <v/>
      </c>
    </row>
    <row r="22" spans="1:19" s="221" customFormat="1" ht="25" customHeight="1">
      <c r="A22" s="238">
        <v>5718</v>
      </c>
      <c r="B22" s="239" t="s">
        <v>165</v>
      </c>
      <c r="C22" s="240" t="s">
        <v>48</v>
      </c>
      <c r="D22" s="249"/>
      <c r="E22" s="241">
        <v>30</v>
      </c>
      <c r="F22" s="241">
        <v>2</v>
      </c>
      <c r="G22" s="241">
        <v>1</v>
      </c>
      <c r="H22" s="241" t="s">
        <v>897</v>
      </c>
      <c r="I22" s="242"/>
      <c r="J22" s="243">
        <v>240</v>
      </c>
      <c r="K22" s="244">
        <f t="shared" si="6"/>
        <v>0</v>
      </c>
      <c r="L22" s="241">
        <v>15</v>
      </c>
      <c r="M22" s="340">
        <f t="shared" si="7"/>
        <v>0</v>
      </c>
      <c r="N22" s="245"/>
      <c r="O22" s="341">
        <f t="shared" si="9"/>
        <v>0</v>
      </c>
      <c r="P22" s="333" t="str">
        <f>IFERROR(_xlfn.XLOOKUP($A22,'[1]Table 1'!$F:$F,'[1]Table 1'!$M:$M),"")</f>
        <v/>
      </c>
      <c r="Q22" s="334" t="str">
        <f t="shared" si="3"/>
        <v/>
      </c>
      <c r="R22" s="335" t="str">
        <f>IFERROR(_xlfn.XLOOKUP($A22,'[1]Table 1'!$F:$F,'[1]Table 1'!$O:$O),"")</f>
        <v/>
      </c>
      <c r="S22" s="336" t="str">
        <f t="shared" si="4"/>
        <v/>
      </c>
    </row>
    <row r="23" spans="1:19" s="221" customFormat="1" ht="25" customHeight="1">
      <c r="A23" s="238">
        <v>5742</v>
      </c>
      <c r="B23" s="239" t="s">
        <v>166</v>
      </c>
      <c r="C23" s="234" t="s">
        <v>162</v>
      </c>
      <c r="D23" s="249"/>
      <c r="E23" s="241">
        <v>30</v>
      </c>
      <c r="F23" s="241">
        <v>2</v>
      </c>
      <c r="G23" s="241">
        <v>1</v>
      </c>
      <c r="H23" s="241" t="s">
        <v>897</v>
      </c>
      <c r="I23" s="242"/>
      <c r="J23" s="243">
        <v>240</v>
      </c>
      <c r="K23" s="244">
        <f t="shared" si="6"/>
        <v>0</v>
      </c>
      <c r="L23" s="241">
        <v>15</v>
      </c>
      <c r="M23" s="340">
        <f t="shared" si="7"/>
        <v>0</v>
      </c>
      <c r="N23" s="245"/>
      <c r="O23" s="341">
        <f t="shared" si="9"/>
        <v>0</v>
      </c>
      <c r="P23" s="333" t="str">
        <f>IFERROR(_xlfn.XLOOKUP($A23,'[1]Table 1'!$F:$F,'[1]Table 1'!$M:$M),"")</f>
        <v/>
      </c>
      <c r="Q23" s="334" t="str">
        <f t="shared" si="3"/>
        <v/>
      </c>
      <c r="R23" s="335" t="str">
        <f>IFERROR(_xlfn.XLOOKUP($A23,'[1]Table 1'!$F:$F,'[1]Table 1'!$O:$O),"")</f>
        <v/>
      </c>
      <c r="S23" s="336" t="str">
        <f t="shared" si="4"/>
        <v/>
      </c>
    </row>
    <row r="24" spans="1:19" s="221" customFormat="1" ht="25" customHeight="1">
      <c r="A24" s="238">
        <v>5730</v>
      </c>
      <c r="B24" s="239" t="s">
        <v>167</v>
      </c>
      <c r="C24" s="250" t="s">
        <v>168</v>
      </c>
      <c r="D24" s="249"/>
      <c r="E24" s="241">
        <v>30</v>
      </c>
      <c r="F24" s="241" t="s">
        <v>899</v>
      </c>
      <c r="G24" s="241">
        <v>1</v>
      </c>
      <c r="H24" s="241" t="s">
        <v>897</v>
      </c>
      <c r="I24" s="242"/>
      <c r="J24" s="243">
        <v>268</v>
      </c>
      <c r="K24" s="244">
        <f t="shared" si="6"/>
        <v>0</v>
      </c>
      <c r="L24" s="241">
        <v>15</v>
      </c>
      <c r="M24" s="340">
        <f t="shared" si="7"/>
        <v>0</v>
      </c>
      <c r="N24" s="245"/>
      <c r="O24" s="341">
        <f t="shared" si="9"/>
        <v>0</v>
      </c>
      <c r="P24" s="333" t="str">
        <f>IFERROR(_xlfn.XLOOKUP($A24,'[1]Table 1'!$F:$F,'[1]Table 1'!$M:$M),"")</f>
        <v/>
      </c>
      <c r="Q24" s="334" t="str">
        <f t="shared" si="3"/>
        <v/>
      </c>
      <c r="R24" s="335" t="str">
        <f>IFERROR(_xlfn.XLOOKUP($A24,'[1]Table 1'!$F:$F,'[1]Table 1'!$O:$O),"")</f>
        <v/>
      </c>
      <c r="S24" s="336" t="str">
        <f t="shared" si="4"/>
        <v/>
      </c>
    </row>
    <row r="25" spans="1:19" s="221" customFormat="1" ht="25" customHeight="1">
      <c r="A25" s="238">
        <v>5745</v>
      </c>
      <c r="B25" s="239" t="s">
        <v>169</v>
      </c>
      <c r="C25" s="234" t="s">
        <v>162</v>
      </c>
      <c r="D25" s="249"/>
      <c r="E25" s="241">
        <v>30</v>
      </c>
      <c r="F25" s="241" t="s">
        <v>899</v>
      </c>
      <c r="G25" s="241">
        <v>1</v>
      </c>
      <c r="H25" s="241" t="s">
        <v>897</v>
      </c>
      <c r="I25" s="242"/>
      <c r="J25" s="243">
        <v>268</v>
      </c>
      <c r="K25" s="244">
        <f t="shared" si="6"/>
        <v>0</v>
      </c>
      <c r="L25" s="241">
        <v>15</v>
      </c>
      <c r="M25" s="340">
        <f t="shared" si="7"/>
        <v>0</v>
      </c>
      <c r="N25" s="245"/>
      <c r="O25" s="341">
        <f t="shared" ref="O25" si="12">K25*N25</f>
        <v>0</v>
      </c>
      <c r="P25" s="333" t="str">
        <f>IFERROR(_xlfn.XLOOKUP($A25,'[1]Table 1'!$F:$F,'[1]Table 1'!$M:$M),"")</f>
        <v/>
      </c>
      <c r="Q25" s="334" t="str">
        <f t="shared" si="3"/>
        <v/>
      </c>
      <c r="R25" s="335" t="str">
        <f>IFERROR(_xlfn.XLOOKUP($A25,'[1]Table 1'!$F:$F,'[1]Table 1'!$O:$O),"")</f>
        <v/>
      </c>
      <c r="S25" s="336" t="str">
        <f t="shared" si="4"/>
        <v/>
      </c>
    </row>
    <row r="26" spans="1:19" s="221" customFormat="1" ht="25" customHeight="1">
      <c r="A26" s="238">
        <v>5731</v>
      </c>
      <c r="B26" s="239" t="s">
        <v>170</v>
      </c>
      <c r="C26" s="240" t="s">
        <v>48</v>
      </c>
      <c r="D26" s="303"/>
      <c r="E26" s="241">
        <v>30</v>
      </c>
      <c r="F26" s="241">
        <v>2</v>
      </c>
      <c r="G26" s="241">
        <v>1</v>
      </c>
      <c r="H26" s="241" t="s">
        <v>897</v>
      </c>
      <c r="I26" s="242"/>
      <c r="J26" s="243">
        <v>240</v>
      </c>
      <c r="K26" s="244">
        <f t="shared" si="6"/>
        <v>0</v>
      </c>
      <c r="L26" s="241">
        <v>15</v>
      </c>
      <c r="M26" s="340">
        <f t="shared" si="7"/>
        <v>0</v>
      </c>
      <c r="N26" s="245"/>
      <c r="O26" s="341">
        <f t="shared" si="9"/>
        <v>0</v>
      </c>
      <c r="P26" s="333" t="str">
        <f>IFERROR(_xlfn.XLOOKUP($A26,'[1]Table 1'!$F:$F,'[1]Table 1'!$M:$M),"")</f>
        <v/>
      </c>
      <c r="Q26" s="334" t="str">
        <f t="shared" si="3"/>
        <v/>
      </c>
      <c r="R26" s="335" t="str">
        <f>IFERROR(_xlfn.XLOOKUP($A26,'[1]Table 1'!$F:$F,'[1]Table 1'!$O:$O),"")</f>
        <v/>
      </c>
      <c r="S26" s="336" t="str">
        <f t="shared" si="4"/>
        <v/>
      </c>
    </row>
    <row r="27" spans="1:19" s="221" customFormat="1" ht="25" customHeight="1">
      <c r="A27" s="238">
        <v>5738</v>
      </c>
      <c r="B27" s="239" t="s">
        <v>171</v>
      </c>
      <c r="C27" s="234" t="s">
        <v>162</v>
      </c>
      <c r="D27" s="303"/>
      <c r="E27" s="241">
        <v>30</v>
      </c>
      <c r="F27" s="241">
        <v>2</v>
      </c>
      <c r="G27" s="241">
        <v>1</v>
      </c>
      <c r="H27" s="241" t="s">
        <v>897</v>
      </c>
      <c r="I27" s="242"/>
      <c r="J27" s="243">
        <v>240</v>
      </c>
      <c r="K27" s="244">
        <f t="shared" si="6"/>
        <v>0</v>
      </c>
      <c r="L27" s="241">
        <v>15</v>
      </c>
      <c r="M27" s="340">
        <f t="shared" si="7"/>
        <v>0</v>
      </c>
      <c r="N27" s="245"/>
      <c r="O27" s="341">
        <f t="shared" ref="O27" si="13">K27*N27</f>
        <v>0</v>
      </c>
      <c r="P27" s="333" t="str">
        <f>IFERROR(_xlfn.XLOOKUP($A27,'[1]Table 1'!$F:$F,'[1]Table 1'!$M:$M),"")</f>
        <v/>
      </c>
      <c r="Q27" s="334" t="str">
        <f t="shared" si="3"/>
        <v/>
      </c>
      <c r="R27" s="335" t="str">
        <f>IFERROR(_xlfn.XLOOKUP($A27,'[1]Table 1'!$F:$F,'[1]Table 1'!$O:$O),"")</f>
        <v/>
      </c>
      <c r="S27" s="336" t="str">
        <f t="shared" si="4"/>
        <v/>
      </c>
    </row>
    <row r="28" spans="1:19" s="221" customFormat="1" ht="25" customHeight="1">
      <c r="A28" s="238">
        <v>5715</v>
      </c>
      <c r="B28" s="239" t="s">
        <v>172</v>
      </c>
      <c r="C28" s="240" t="s">
        <v>48</v>
      </c>
      <c r="D28" s="249"/>
      <c r="E28" s="241">
        <v>30</v>
      </c>
      <c r="F28" s="241" t="s">
        <v>900</v>
      </c>
      <c r="G28" s="241">
        <v>1</v>
      </c>
      <c r="H28" s="241" t="s">
        <v>897</v>
      </c>
      <c r="I28" s="242"/>
      <c r="J28" s="243">
        <v>252</v>
      </c>
      <c r="K28" s="244">
        <f t="shared" si="6"/>
        <v>0</v>
      </c>
      <c r="L28" s="241">
        <v>8.1</v>
      </c>
      <c r="M28" s="340">
        <f t="shared" si="7"/>
        <v>0</v>
      </c>
      <c r="N28" s="245"/>
      <c r="O28" s="341">
        <f t="shared" ref="O28:O29" si="14">K28*N28</f>
        <v>0</v>
      </c>
      <c r="P28" s="333" t="str">
        <f>IFERROR(_xlfn.XLOOKUP($A28,'[1]Table 1'!$F:$F,'[1]Table 1'!$M:$M),"")</f>
        <v/>
      </c>
      <c r="Q28" s="334" t="str">
        <f t="shared" si="3"/>
        <v/>
      </c>
      <c r="R28" s="335" t="str">
        <f>IFERROR(_xlfn.XLOOKUP($A28,'[1]Table 1'!$F:$F,'[1]Table 1'!$O:$O),"")</f>
        <v/>
      </c>
      <c r="S28" s="336" t="str">
        <f t="shared" si="4"/>
        <v/>
      </c>
    </row>
    <row r="29" spans="1:19" s="221" customFormat="1" ht="25" customHeight="1">
      <c r="A29" s="238">
        <v>5735</v>
      </c>
      <c r="B29" s="239" t="s">
        <v>173</v>
      </c>
      <c r="C29" s="234" t="s">
        <v>162</v>
      </c>
      <c r="D29" s="249"/>
      <c r="E29" s="241">
        <v>30</v>
      </c>
      <c r="F29" s="241">
        <v>1.9</v>
      </c>
      <c r="G29" s="241">
        <v>1</v>
      </c>
      <c r="H29" s="241" t="s">
        <v>897</v>
      </c>
      <c r="I29" s="242"/>
      <c r="J29" s="243">
        <v>252</v>
      </c>
      <c r="K29" s="244">
        <f t="shared" si="6"/>
        <v>0</v>
      </c>
      <c r="L29" s="241">
        <v>8.1</v>
      </c>
      <c r="M29" s="340">
        <f t="shared" si="7"/>
        <v>0</v>
      </c>
      <c r="N29" s="245"/>
      <c r="O29" s="341">
        <f t="shared" si="14"/>
        <v>0</v>
      </c>
      <c r="P29" s="333" t="str">
        <f>IFERROR(_xlfn.XLOOKUP($A29,'[1]Table 1'!$F:$F,'[1]Table 1'!$M:$M),"")</f>
        <v/>
      </c>
      <c r="Q29" s="334" t="str">
        <f t="shared" si="3"/>
        <v/>
      </c>
      <c r="R29" s="335" t="str">
        <f>IFERROR(_xlfn.XLOOKUP($A29,'[1]Table 1'!$F:$F,'[1]Table 1'!$O:$O),"")</f>
        <v/>
      </c>
      <c r="S29" s="336" t="str">
        <f>IFERROR(R29-#REF!,"")</f>
        <v/>
      </c>
    </row>
    <row r="30" spans="1:19" s="221" customFormat="1" ht="25" customHeight="1">
      <c r="A30" s="238">
        <v>5722</v>
      </c>
      <c r="B30" s="239" t="s">
        <v>174</v>
      </c>
      <c r="C30" s="240" t="s">
        <v>48</v>
      </c>
      <c r="D30" s="249"/>
      <c r="E30" s="241">
        <v>30</v>
      </c>
      <c r="F30" s="241" t="s">
        <v>901</v>
      </c>
      <c r="G30" s="241">
        <v>1</v>
      </c>
      <c r="H30" s="241" t="s">
        <v>897</v>
      </c>
      <c r="I30" s="242"/>
      <c r="J30" s="243">
        <v>262</v>
      </c>
      <c r="K30" s="244">
        <f t="shared" si="6"/>
        <v>0</v>
      </c>
      <c r="L30" s="241">
        <v>8.11</v>
      </c>
      <c r="M30" s="340">
        <f t="shared" si="7"/>
        <v>0</v>
      </c>
      <c r="O30" s="341">
        <f>K30*N29</f>
        <v>0</v>
      </c>
      <c r="P30" s="333" t="str">
        <f>IFERROR(_xlfn.XLOOKUP($A30,'[1]Table 1'!$F:$F,'[1]Table 1'!$M:$M),"")</f>
        <v/>
      </c>
      <c r="Q30" s="334" t="str">
        <f t="shared" si="3"/>
        <v/>
      </c>
      <c r="R30" s="335" t="str">
        <f>IFERROR(_xlfn.XLOOKUP($A30,'[1]Table 1'!$F:$F,'[1]Table 1'!$O:$O),"")</f>
        <v/>
      </c>
      <c r="S30" s="336" t="str">
        <f>IFERROR(R30-N29,"")</f>
        <v/>
      </c>
    </row>
    <row r="31" spans="1:19" s="221" customFormat="1" ht="25" customHeight="1">
      <c r="A31" s="238">
        <v>5741</v>
      </c>
      <c r="B31" s="239" t="s">
        <v>175</v>
      </c>
      <c r="C31" s="234" t="s">
        <v>162</v>
      </c>
      <c r="D31" s="251"/>
      <c r="E31" s="241">
        <v>30</v>
      </c>
      <c r="F31" s="241" t="s">
        <v>901</v>
      </c>
      <c r="G31" s="241">
        <v>1</v>
      </c>
      <c r="H31" s="241" t="s">
        <v>897</v>
      </c>
      <c r="I31" s="242"/>
      <c r="J31" s="243">
        <v>262</v>
      </c>
      <c r="K31" s="244">
        <f t="shared" si="6"/>
        <v>0</v>
      </c>
      <c r="L31" s="241">
        <v>8.11</v>
      </c>
      <c r="M31" s="340">
        <f t="shared" si="7"/>
        <v>0</v>
      </c>
      <c r="N31" s="245"/>
      <c r="O31" s="341">
        <f t="shared" si="9"/>
        <v>0</v>
      </c>
      <c r="P31" s="333" t="str">
        <f>IFERROR(_xlfn.XLOOKUP($A31,'[1]Table 1'!$F:$F,'[1]Table 1'!$M:$M),"")</f>
        <v/>
      </c>
      <c r="Q31" s="334" t="str">
        <f t="shared" si="3"/>
        <v/>
      </c>
      <c r="R31" s="335" t="str">
        <f>IFERROR(_xlfn.XLOOKUP($A31,'[1]Table 1'!$F:$F,'[1]Table 1'!$O:$O),"")</f>
        <v/>
      </c>
      <c r="S31" s="336" t="str">
        <f t="shared" si="4"/>
        <v/>
      </c>
    </row>
    <row r="32" spans="1:19" s="221" customFormat="1" ht="25" customHeight="1">
      <c r="A32" s="238">
        <v>5724</v>
      </c>
      <c r="B32" s="239" t="s">
        <v>176</v>
      </c>
      <c r="C32" s="240" t="s">
        <v>48</v>
      </c>
      <c r="D32" s="249"/>
      <c r="E32" s="241">
        <v>30</v>
      </c>
      <c r="F32" s="241" t="s">
        <v>902</v>
      </c>
      <c r="G32" s="241">
        <v>1</v>
      </c>
      <c r="H32" s="241" t="s">
        <v>897</v>
      </c>
      <c r="I32" s="242"/>
      <c r="J32" s="243">
        <v>253</v>
      </c>
      <c r="K32" s="244">
        <f t="shared" si="6"/>
        <v>0</v>
      </c>
      <c r="L32" s="241">
        <v>8.1</v>
      </c>
      <c r="M32" s="340">
        <f t="shared" si="7"/>
        <v>0</v>
      </c>
      <c r="N32" s="245"/>
      <c r="O32" s="341">
        <f t="shared" si="9"/>
        <v>0</v>
      </c>
      <c r="P32" s="333" t="str">
        <f>IFERROR(_xlfn.XLOOKUP($A32,'[1]Table 1'!$F:$F,'[1]Table 1'!$M:$M),"")</f>
        <v/>
      </c>
      <c r="Q32" s="334" t="str">
        <f t="shared" si="3"/>
        <v/>
      </c>
      <c r="R32" s="335" t="str">
        <f>IFERROR(_xlfn.XLOOKUP($A32,'[1]Table 1'!$F:$F,'[1]Table 1'!$O:$O),"")</f>
        <v/>
      </c>
      <c r="S32" s="336" t="str">
        <f t="shared" si="4"/>
        <v/>
      </c>
    </row>
    <row r="33" spans="1:19" s="221" customFormat="1" ht="25" customHeight="1">
      <c r="A33" s="238">
        <v>5725</v>
      </c>
      <c r="B33" s="239" t="s">
        <v>177</v>
      </c>
      <c r="C33" s="240" t="s">
        <v>48</v>
      </c>
      <c r="D33" s="249"/>
      <c r="E33" s="241">
        <v>30</v>
      </c>
      <c r="F33" s="241" t="s">
        <v>903</v>
      </c>
      <c r="G33" s="241">
        <v>1</v>
      </c>
      <c r="H33" s="241" t="s">
        <v>897</v>
      </c>
      <c r="I33" s="242"/>
      <c r="J33" s="243">
        <v>240</v>
      </c>
      <c r="K33" s="244">
        <f t="shared" si="6"/>
        <v>0</v>
      </c>
      <c r="L33" s="241">
        <v>11.1</v>
      </c>
      <c r="M33" s="340">
        <f t="shared" si="7"/>
        <v>0</v>
      </c>
      <c r="N33" s="245"/>
      <c r="O33" s="341">
        <f t="shared" si="9"/>
        <v>0</v>
      </c>
      <c r="P33" s="333" t="str">
        <f>IFERROR(_xlfn.XLOOKUP($A33,'[1]Table 1'!$F:$F,'[1]Table 1'!$M:$M),"")</f>
        <v/>
      </c>
      <c r="Q33" s="334" t="str">
        <f t="shared" si="3"/>
        <v/>
      </c>
      <c r="R33" s="335" t="str">
        <f>IFERROR(_xlfn.XLOOKUP($A33,'[1]Table 1'!$F:$F,'[1]Table 1'!$O:$O),"")</f>
        <v/>
      </c>
      <c r="S33" s="336" t="str">
        <f t="shared" si="4"/>
        <v/>
      </c>
    </row>
    <row r="34" spans="1:19" s="221" customFormat="1" ht="25" customHeight="1" thickBot="1">
      <c r="A34" s="238">
        <v>5739</v>
      </c>
      <c r="B34" s="239" t="s">
        <v>940</v>
      </c>
      <c r="C34" s="234" t="s">
        <v>162</v>
      </c>
      <c r="D34" s="363"/>
      <c r="E34" s="241">
        <v>30</v>
      </c>
      <c r="F34" s="241">
        <v>1.82</v>
      </c>
      <c r="G34" s="241">
        <v>0.5</v>
      </c>
      <c r="H34" s="241" t="s">
        <v>897</v>
      </c>
      <c r="I34" s="242"/>
      <c r="J34" s="243">
        <v>263</v>
      </c>
      <c r="K34" s="244">
        <f t="shared" si="6"/>
        <v>0</v>
      </c>
      <c r="L34" s="241">
        <v>7.5</v>
      </c>
      <c r="M34" s="340">
        <f t="shared" si="7"/>
        <v>0</v>
      </c>
      <c r="N34" s="245"/>
      <c r="O34" s="341">
        <f t="shared" si="9"/>
        <v>0</v>
      </c>
      <c r="P34" s="333"/>
      <c r="Q34" s="334"/>
      <c r="R34" s="335"/>
      <c r="S34" s="336"/>
    </row>
    <row r="35" spans="1:19" ht="19">
      <c r="A35" s="198" t="s">
        <v>178</v>
      </c>
      <c r="B35" s="191"/>
      <c r="C35" s="194"/>
      <c r="D35" s="223"/>
      <c r="E35" s="192"/>
      <c r="F35" s="192"/>
      <c r="G35" s="193"/>
      <c r="H35" s="194"/>
      <c r="I35" s="195"/>
      <c r="J35" s="192"/>
      <c r="K35" s="192"/>
      <c r="L35" s="196"/>
      <c r="M35" s="192"/>
      <c r="N35" s="192"/>
      <c r="O35" s="197"/>
      <c r="P35" s="333" t="str">
        <f>IFERROR(_xlfn.XLOOKUP($A35,'[1]Table 1'!$F:$F,'[1]Table 1'!$M:$M),"")</f>
        <v/>
      </c>
      <c r="Q35" s="334" t="str">
        <f t="shared" si="3"/>
        <v/>
      </c>
      <c r="R35" s="335" t="str">
        <f>IFERROR(_xlfn.XLOOKUP($A35,'[1]Table 1'!$F:$F,'[1]Table 1'!$O:$O),"")</f>
        <v/>
      </c>
      <c r="S35" s="336" t="str">
        <f t="shared" si="4"/>
        <v/>
      </c>
    </row>
    <row r="36" spans="1:19" s="221" customFormat="1" ht="25" customHeight="1" thickBot="1">
      <c r="A36" s="238">
        <v>5114</v>
      </c>
      <c r="B36" s="239" t="s">
        <v>179</v>
      </c>
      <c r="C36" s="240" t="s">
        <v>48</v>
      </c>
      <c r="D36" s="290" t="s">
        <v>875</v>
      </c>
      <c r="E36" s="241">
        <v>30</v>
      </c>
      <c r="F36" s="241" t="s">
        <v>904</v>
      </c>
      <c r="G36" s="241">
        <v>2</v>
      </c>
      <c r="H36" s="241" t="s">
        <v>897</v>
      </c>
      <c r="I36" s="242"/>
      <c r="J36" s="243">
        <v>80</v>
      </c>
      <c r="K36" s="244">
        <f>ROUNDUP(I36/J36,0)</f>
        <v>0</v>
      </c>
      <c r="L36" s="241">
        <v>5.12</v>
      </c>
      <c r="M36" s="340">
        <f t="shared" ref="M36" si="15">K36*L36</f>
        <v>0</v>
      </c>
      <c r="N36" s="245"/>
      <c r="O36" s="341">
        <f>K36*N36</f>
        <v>0</v>
      </c>
      <c r="P36" s="333" t="str">
        <f>IFERROR(_xlfn.XLOOKUP($A36,'[1]Table 1'!$F:$F,'[1]Table 1'!$M:$M),"")</f>
        <v/>
      </c>
      <c r="Q36" s="334" t="str">
        <f t="shared" si="3"/>
        <v/>
      </c>
      <c r="R36" s="335" t="str">
        <f>IFERROR(_xlfn.XLOOKUP($A36,'[1]Table 1'!$F:$F,'[1]Table 1'!$O:$O),"")</f>
        <v/>
      </c>
      <c r="S36" s="336" t="str">
        <f t="shared" si="4"/>
        <v/>
      </c>
    </row>
    <row r="37" spans="1:19" ht="19">
      <c r="A37" s="198" t="s">
        <v>180</v>
      </c>
      <c r="B37" s="191"/>
      <c r="C37" s="194"/>
      <c r="D37" s="194"/>
      <c r="E37" s="192"/>
      <c r="F37" s="192"/>
      <c r="G37" s="193"/>
      <c r="H37" s="194"/>
      <c r="I37" s="195"/>
      <c r="J37" s="192"/>
      <c r="K37" s="192"/>
      <c r="L37" s="196"/>
      <c r="M37" s="192"/>
      <c r="N37" s="192"/>
      <c r="O37" s="197"/>
      <c r="P37" s="333" t="str">
        <f>IFERROR(_xlfn.XLOOKUP($A37,'[1]Table 1'!$F:$F,'[1]Table 1'!$M:$M),"")</f>
        <v/>
      </c>
      <c r="Q37" s="334" t="str">
        <f t="shared" si="3"/>
        <v/>
      </c>
      <c r="R37" s="335" t="str">
        <f>IFERROR(_xlfn.XLOOKUP($A37,'[1]Table 1'!$F:$F,'[1]Table 1'!$O:$O),"")</f>
        <v/>
      </c>
      <c r="S37" s="336" t="str">
        <f t="shared" si="4"/>
        <v/>
      </c>
    </row>
    <row r="38" spans="1:19" s="221" customFormat="1" ht="25" customHeight="1">
      <c r="A38" s="238">
        <v>5784</v>
      </c>
      <c r="B38" s="247" t="s">
        <v>858</v>
      </c>
      <c r="C38" s="240" t="s">
        <v>850</v>
      </c>
      <c r="D38" s="354"/>
      <c r="E38" s="241">
        <v>15</v>
      </c>
      <c r="F38" s="241" t="s">
        <v>904</v>
      </c>
      <c r="G38" s="241">
        <v>2</v>
      </c>
      <c r="H38" s="241">
        <v>1</v>
      </c>
      <c r="I38" s="242"/>
      <c r="J38" s="243">
        <v>40</v>
      </c>
      <c r="K38" s="244">
        <f t="shared" ref="K38:K52" si="16">ROUNDUP(I38/J38,0)</f>
        <v>0</v>
      </c>
      <c r="L38" s="241">
        <v>2.56</v>
      </c>
      <c r="M38" s="340">
        <f t="shared" ref="M38:M52" si="17">K38*L38</f>
        <v>0</v>
      </c>
      <c r="N38" s="245"/>
      <c r="O38" s="341">
        <f t="shared" ref="O38:O43" si="18">K38*N38</f>
        <v>0</v>
      </c>
      <c r="P38" s="333" t="str">
        <f>IFERROR(_xlfn.XLOOKUP($A38,'[1]Table 1'!$F:$F,'[1]Table 1'!$M:$M),"")</f>
        <v/>
      </c>
      <c r="Q38" s="334" t="str">
        <f t="shared" si="3"/>
        <v/>
      </c>
      <c r="R38" s="335" t="str">
        <f>IFERROR(_xlfn.XLOOKUP($A38,'[1]Table 1'!$F:$F,'[1]Table 1'!$O:$O),"")</f>
        <v/>
      </c>
      <c r="S38" s="336" t="str">
        <f t="shared" si="4"/>
        <v/>
      </c>
    </row>
    <row r="39" spans="1:19" s="221" customFormat="1" ht="25" customHeight="1">
      <c r="A39" s="238">
        <v>5785</v>
      </c>
      <c r="B39" s="247" t="s">
        <v>859</v>
      </c>
      <c r="C39" s="240" t="s">
        <v>850</v>
      </c>
      <c r="D39" s="355"/>
      <c r="E39" s="241">
        <v>15</v>
      </c>
      <c r="F39" s="241" t="s">
        <v>904</v>
      </c>
      <c r="G39" s="241">
        <v>2</v>
      </c>
      <c r="H39" s="241">
        <v>1</v>
      </c>
      <c r="I39" s="242"/>
      <c r="J39" s="243">
        <v>40</v>
      </c>
      <c r="K39" s="244">
        <f t="shared" si="16"/>
        <v>0</v>
      </c>
      <c r="L39" s="241">
        <v>2.56</v>
      </c>
      <c r="M39" s="340">
        <f t="shared" si="17"/>
        <v>0</v>
      </c>
      <c r="N39" s="245"/>
      <c r="O39" s="341">
        <f t="shared" si="18"/>
        <v>0</v>
      </c>
      <c r="P39" s="333" t="str">
        <f>IFERROR(_xlfn.XLOOKUP($A39,'[1]Table 1'!$F:$F,'[1]Table 1'!$M:$M),"")</f>
        <v/>
      </c>
      <c r="Q39" s="334" t="str">
        <f t="shared" si="3"/>
        <v/>
      </c>
      <c r="R39" s="335" t="str">
        <f>IFERROR(_xlfn.XLOOKUP($A39,'[1]Table 1'!$F:$F,'[1]Table 1'!$O:$O),"")</f>
        <v/>
      </c>
      <c r="S39" s="336" t="str">
        <f t="shared" si="4"/>
        <v/>
      </c>
    </row>
    <row r="40" spans="1:19" s="221" customFormat="1" ht="25" customHeight="1">
      <c r="A40" s="238">
        <v>5786</v>
      </c>
      <c r="B40" s="247" t="s">
        <v>860</v>
      </c>
      <c r="C40" s="240" t="s">
        <v>850</v>
      </c>
      <c r="D40" s="355"/>
      <c r="E40" s="241">
        <v>15</v>
      </c>
      <c r="F40" s="241" t="s">
        <v>904</v>
      </c>
      <c r="G40" s="241">
        <v>2</v>
      </c>
      <c r="H40" s="241">
        <v>1</v>
      </c>
      <c r="I40" s="242"/>
      <c r="J40" s="243">
        <v>40</v>
      </c>
      <c r="K40" s="244">
        <f t="shared" si="16"/>
        <v>0</v>
      </c>
      <c r="L40" s="241">
        <v>2.56</v>
      </c>
      <c r="M40" s="340">
        <f t="shared" si="17"/>
        <v>0</v>
      </c>
      <c r="N40" s="245"/>
      <c r="O40" s="341">
        <f t="shared" si="18"/>
        <v>0</v>
      </c>
      <c r="P40" s="333" t="str">
        <f>IFERROR(_xlfn.XLOOKUP($A40,'[1]Table 1'!$F:$F,'[1]Table 1'!$M:$M),"")</f>
        <v/>
      </c>
      <c r="Q40" s="334" t="str">
        <f t="shared" si="3"/>
        <v/>
      </c>
      <c r="R40" s="335" t="str">
        <f>IFERROR(_xlfn.XLOOKUP($A40,'[1]Table 1'!$F:$F,'[1]Table 1'!$O:$O),"")</f>
        <v/>
      </c>
      <c r="S40" s="336" t="str">
        <f t="shared" si="4"/>
        <v/>
      </c>
    </row>
    <row r="41" spans="1:19" s="221" customFormat="1" ht="25" customHeight="1">
      <c r="A41" s="238">
        <v>5960</v>
      </c>
      <c r="B41" s="247" t="s">
        <v>861</v>
      </c>
      <c r="C41" s="291" t="s">
        <v>877</v>
      </c>
      <c r="D41" s="355"/>
      <c r="E41" s="241">
        <v>18</v>
      </c>
      <c r="F41" s="241">
        <v>6</v>
      </c>
      <c r="G41" s="241">
        <v>2</v>
      </c>
      <c r="H41" s="241">
        <v>1</v>
      </c>
      <c r="I41" s="242"/>
      <c r="J41" s="243">
        <v>48</v>
      </c>
      <c r="K41" s="244">
        <f t="shared" si="16"/>
        <v>0</v>
      </c>
      <c r="L41" s="241">
        <v>4.32</v>
      </c>
      <c r="M41" s="340">
        <f t="shared" si="17"/>
        <v>0</v>
      </c>
      <c r="N41" s="245"/>
      <c r="O41" s="341">
        <f t="shared" si="18"/>
        <v>0</v>
      </c>
      <c r="P41" s="333" t="str">
        <f>IFERROR(_xlfn.XLOOKUP($A41,'[1]Table 1'!$F:$F,'[1]Table 1'!$M:$M),"")</f>
        <v/>
      </c>
      <c r="Q41" s="334" t="str">
        <f t="shared" si="3"/>
        <v/>
      </c>
      <c r="R41" s="335" t="str">
        <f>IFERROR(_xlfn.XLOOKUP($A41,'[1]Table 1'!$F:$F,'[1]Table 1'!$O:$O),"")</f>
        <v/>
      </c>
      <c r="S41" s="336" t="str">
        <f t="shared" si="4"/>
        <v/>
      </c>
    </row>
    <row r="42" spans="1:19" s="221" customFormat="1" ht="25" customHeight="1">
      <c r="A42" s="238">
        <v>5961</v>
      </c>
      <c r="B42" s="247" t="s">
        <v>186</v>
      </c>
      <c r="C42" s="291" t="s">
        <v>877</v>
      </c>
      <c r="D42" s="355"/>
      <c r="E42" s="241">
        <v>18</v>
      </c>
      <c r="F42" s="241">
        <v>6</v>
      </c>
      <c r="G42" s="241">
        <v>2</v>
      </c>
      <c r="H42" s="241">
        <v>1</v>
      </c>
      <c r="I42" s="242"/>
      <c r="J42" s="243">
        <v>48</v>
      </c>
      <c r="K42" s="244">
        <f t="shared" si="16"/>
        <v>0</v>
      </c>
      <c r="L42" s="241">
        <v>3.07</v>
      </c>
      <c r="M42" s="340">
        <f t="shared" si="17"/>
        <v>0</v>
      </c>
      <c r="N42" s="245"/>
      <c r="O42" s="341">
        <f t="shared" si="18"/>
        <v>0</v>
      </c>
      <c r="P42" s="333" t="str">
        <f>IFERROR(_xlfn.XLOOKUP($A42,'[1]Table 1'!$F:$F,'[1]Table 1'!$M:$M),"")</f>
        <v/>
      </c>
      <c r="Q42" s="334" t="str">
        <f t="shared" si="3"/>
        <v/>
      </c>
      <c r="R42" s="335" t="str">
        <f>IFERROR(_xlfn.XLOOKUP($A42,'[1]Table 1'!$F:$F,'[1]Table 1'!$O:$O),"")</f>
        <v/>
      </c>
      <c r="S42" s="336" t="str">
        <f t="shared" si="4"/>
        <v/>
      </c>
    </row>
    <row r="43" spans="1:19" s="221" customFormat="1" ht="25" customHeight="1">
      <c r="A43" s="238">
        <v>5963</v>
      </c>
      <c r="B43" s="247" t="s">
        <v>862</v>
      </c>
      <c r="C43" s="291" t="s">
        <v>877</v>
      </c>
      <c r="D43" s="356"/>
      <c r="E43" s="241">
        <v>18</v>
      </c>
      <c r="F43" s="241">
        <v>6</v>
      </c>
      <c r="G43" s="241">
        <v>2</v>
      </c>
      <c r="H43" s="241">
        <v>1</v>
      </c>
      <c r="I43" s="242"/>
      <c r="J43" s="243">
        <v>48</v>
      </c>
      <c r="K43" s="244">
        <f t="shared" si="16"/>
        <v>0</v>
      </c>
      <c r="L43" s="241">
        <v>3.07</v>
      </c>
      <c r="M43" s="340">
        <f t="shared" si="17"/>
        <v>0</v>
      </c>
      <c r="N43" s="245"/>
      <c r="O43" s="341">
        <f t="shared" si="18"/>
        <v>0</v>
      </c>
      <c r="P43" s="333" t="str">
        <f>IFERROR(_xlfn.XLOOKUP($A43,'[1]Table 1'!$F:$F,'[1]Table 1'!$M:$M),"")</f>
        <v/>
      </c>
      <c r="Q43" s="334" t="str">
        <f t="shared" si="3"/>
        <v/>
      </c>
      <c r="R43" s="335" t="str">
        <f>IFERROR(_xlfn.XLOOKUP($A43,'[1]Table 1'!$F:$F,'[1]Table 1'!$O:$O),"")</f>
        <v/>
      </c>
      <c r="S43" s="336" t="str">
        <f t="shared" si="4"/>
        <v/>
      </c>
    </row>
    <row r="44" spans="1:19" s="221" customFormat="1" ht="25" customHeight="1">
      <c r="A44" s="238">
        <v>5768</v>
      </c>
      <c r="B44" s="239" t="s">
        <v>181</v>
      </c>
      <c r="C44" s="240" t="s">
        <v>182</v>
      </c>
      <c r="D44" s="235"/>
      <c r="E44" s="241">
        <v>30</v>
      </c>
      <c r="F44" s="241" t="s">
        <v>904</v>
      </c>
      <c r="G44" s="241">
        <v>2</v>
      </c>
      <c r="H44" s="241">
        <v>1</v>
      </c>
      <c r="I44" s="242"/>
      <c r="J44" s="243">
        <v>80</v>
      </c>
      <c r="K44" s="244">
        <f t="shared" si="16"/>
        <v>0</v>
      </c>
      <c r="L44" s="241">
        <v>7.2</v>
      </c>
      <c r="M44" s="340">
        <f t="shared" si="17"/>
        <v>0</v>
      </c>
      <c r="N44" s="245"/>
      <c r="O44" s="341">
        <f>K44*N44</f>
        <v>0</v>
      </c>
      <c r="P44" s="333" t="str">
        <f>IFERROR(_xlfn.XLOOKUP($A44,'[1]Table 1'!$F:$F,'[1]Table 1'!$M:$M),"")</f>
        <v/>
      </c>
      <c r="Q44" s="334" t="str">
        <f t="shared" si="3"/>
        <v/>
      </c>
      <c r="R44" s="335" t="str">
        <f>IFERROR(_xlfn.XLOOKUP($A44,'[1]Table 1'!$F:$F,'[1]Table 1'!$O:$O),"")</f>
        <v/>
      </c>
      <c r="S44" s="336" t="str">
        <f t="shared" si="4"/>
        <v/>
      </c>
    </row>
    <row r="45" spans="1:19" s="221" customFormat="1" ht="25" customHeight="1">
      <c r="A45" s="238">
        <v>5776</v>
      </c>
      <c r="B45" s="253" t="s">
        <v>183</v>
      </c>
      <c r="C45" s="234" t="s">
        <v>162</v>
      </c>
      <c r="D45" s="421" t="s">
        <v>155</v>
      </c>
      <c r="E45" s="241">
        <v>30</v>
      </c>
      <c r="F45" s="241" t="s">
        <v>904</v>
      </c>
      <c r="G45" s="241">
        <v>2</v>
      </c>
      <c r="H45" s="241">
        <v>1</v>
      </c>
      <c r="I45" s="242"/>
      <c r="J45" s="243">
        <v>80</v>
      </c>
      <c r="K45" s="244">
        <f t="shared" si="16"/>
        <v>0</v>
      </c>
      <c r="L45" s="241">
        <v>7.26</v>
      </c>
      <c r="M45" s="340">
        <f t="shared" si="17"/>
        <v>0</v>
      </c>
      <c r="N45" s="245"/>
      <c r="O45" s="341">
        <f t="shared" ref="O45" si="19">K45*N45</f>
        <v>0</v>
      </c>
      <c r="P45" s="333" t="str">
        <f>IFERROR(_xlfn.XLOOKUP($A45,'[1]Table 1'!$F:$F,'[1]Table 1'!$M:$M),"")</f>
        <v/>
      </c>
      <c r="Q45" s="334" t="str">
        <f t="shared" si="3"/>
        <v/>
      </c>
      <c r="R45" s="335" t="str">
        <f>IFERROR(_xlfn.XLOOKUP($A45,'[1]Table 1'!$F:$F,'[1]Table 1'!$O:$O),"")</f>
        <v/>
      </c>
      <c r="S45" s="336" t="str">
        <f t="shared" si="4"/>
        <v/>
      </c>
    </row>
    <row r="46" spans="1:19" s="221" customFormat="1" ht="25" customHeight="1">
      <c r="A46" s="238">
        <v>5769</v>
      </c>
      <c r="B46" s="239" t="s">
        <v>181</v>
      </c>
      <c r="C46" s="240" t="s">
        <v>184</v>
      </c>
      <c r="D46" s="414"/>
      <c r="E46" s="241">
        <v>30</v>
      </c>
      <c r="F46" s="241" t="s">
        <v>904</v>
      </c>
      <c r="G46" s="241">
        <v>2</v>
      </c>
      <c r="H46" s="241">
        <v>1</v>
      </c>
      <c r="I46" s="242"/>
      <c r="J46" s="243">
        <v>80</v>
      </c>
      <c r="K46" s="244">
        <f t="shared" si="16"/>
        <v>0</v>
      </c>
      <c r="L46" s="241">
        <v>7.2</v>
      </c>
      <c r="M46" s="340">
        <f t="shared" si="17"/>
        <v>0</v>
      </c>
      <c r="N46" s="245"/>
      <c r="O46" s="341">
        <f t="shared" ref="O46:O52" si="20">K46*N46</f>
        <v>0</v>
      </c>
      <c r="P46" s="333" t="str">
        <f>IFERROR(_xlfn.XLOOKUP($A46,'[1]Table 1'!$F:$F,'[1]Table 1'!$M:$M),"")</f>
        <v/>
      </c>
      <c r="Q46" s="334" t="str">
        <f t="shared" si="3"/>
        <v/>
      </c>
      <c r="R46" s="335" t="str">
        <f>IFERROR(_xlfn.XLOOKUP($A46,'[1]Table 1'!$F:$F,'[1]Table 1'!$O:$O),"")</f>
        <v/>
      </c>
      <c r="S46" s="336" t="str">
        <f t="shared" si="4"/>
        <v/>
      </c>
    </row>
    <row r="47" spans="1:19" s="221" customFormat="1" ht="25" customHeight="1">
      <c r="A47" s="238">
        <v>5749</v>
      </c>
      <c r="B47" s="255" t="s">
        <v>185</v>
      </c>
      <c r="C47" s="234" t="s">
        <v>162</v>
      </c>
      <c r="D47" s="236"/>
      <c r="E47" s="241">
        <v>30</v>
      </c>
      <c r="F47" s="241" t="s">
        <v>904</v>
      </c>
      <c r="G47" s="241">
        <v>2</v>
      </c>
      <c r="H47" s="241">
        <v>1</v>
      </c>
      <c r="I47" s="242"/>
      <c r="J47" s="243">
        <v>80</v>
      </c>
      <c r="K47" s="244">
        <f t="shared" si="16"/>
        <v>0</v>
      </c>
      <c r="L47" s="241">
        <v>7.2</v>
      </c>
      <c r="M47" s="340">
        <f t="shared" si="17"/>
        <v>0</v>
      </c>
      <c r="N47" s="245"/>
      <c r="O47" s="341">
        <f t="shared" ref="O47" si="21">K47*N47</f>
        <v>0</v>
      </c>
      <c r="P47" s="333" t="str">
        <f>IFERROR(_xlfn.XLOOKUP($A47,'[1]Table 1'!$F:$F,'[1]Table 1'!$M:$M),"")</f>
        <v/>
      </c>
      <c r="Q47" s="334" t="str">
        <f t="shared" si="3"/>
        <v/>
      </c>
      <c r="R47" s="335" t="str">
        <f>IFERROR(_xlfn.XLOOKUP($A47,'[1]Table 1'!$F:$F,'[1]Table 1'!$O:$O),"")</f>
        <v/>
      </c>
      <c r="S47" s="336" t="str">
        <f t="shared" si="4"/>
        <v/>
      </c>
    </row>
    <row r="48" spans="1:19" s="221" customFormat="1" ht="25" customHeight="1">
      <c r="A48" s="256">
        <v>5764</v>
      </c>
      <c r="B48" s="239" t="s">
        <v>186</v>
      </c>
      <c r="C48" s="240"/>
      <c r="D48" s="257"/>
      <c r="E48" s="241">
        <v>30</v>
      </c>
      <c r="F48" s="241" t="s">
        <v>904</v>
      </c>
      <c r="G48" s="241">
        <v>2</v>
      </c>
      <c r="H48" s="241">
        <v>1</v>
      </c>
      <c r="I48" s="242"/>
      <c r="J48" s="243">
        <v>80</v>
      </c>
      <c r="K48" s="244">
        <f t="shared" si="16"/>
        <v>0</v>
      </c>
      <c r="L48" s="241">
        <v>5.12</v>
      </c>
      <c r="M48" s="340">
        <f t="shared" si="17"/>
        <v>0</v>
      </c>
      <c r="N48" s="245"/>
      <c r="O48" s="341">
        <f t="shared" ref="O48" si="22">K48*N48</f>
        <v>0</v>
      </c>
      <c r="P48" s="333" t="str">
        <f>IFERROR(_xlfn.XLOOKUP($A48,'[1]Table 1'!$F:$F,'[1]Table 1'!$M:$M),"")</f>
        <v/>
      </c>
      <c r="Q48" s="334" t="str">
        <f t="shared" si="3"/>
        <v/>
      </c>
      <c r="R48" s="335" t="str">
        <f>IFERROR(_xlfn.XLOOKUP($A48,'[1]Table 1'!$F:$F,'[1]Table 1'!$O:$O),"")</f>
        <v/>
      </c>
      <c r="S48" s="336" t="str">
        <f t="shared" si="4"/>
        <v/>
      </c>
    </row>
    <row r="49" spans="1:19" s="221" customFormat="1" ht="25" customHeight="1">
      <c r="A49" s="238">
        <v>5773</v>
      </c>
      <c r="B49" s="239" t="s">
        <v>187</v>
      </c>
      <c r="C49" s="250" t="s">
        <v>188</v>
      </c>
      <c r="D49" s="414"/>
      <c r="E49" s="241">
        <v>30</v>
      </c>
      <c r="F49" s="241" t="s">
        <v>904</v>
      </c>
      <c r="G49" s="241">
        <v>2</v>
      </c>
      <c r="H49" s="241">
        <v>1</v>
      </c>
      <c r="I49" s="242"/>
      <c r="J49" s="243">
        <v>80</v>
      </c>
      <c r="K49" s="244">
        <f t="shared" si="16"/>
        <v>0</v>
      </c>
      <c r="L49" s="241">
        <v>7.2</v>
      </c>
      <c r="M49" s="340">
        <f t="shared" si="17"/>
        <v>0</v>
      </c>
      <c r="N49" s="245"/>
      <c r="O49" s="341">
        <f t="shared" si="20"/>
        <v>0</v>
      </c>
      <c r="P49" s="333" t="str">
        <f>IFERROR(_xlfn.XLOOKUP($A49,'[1]Table 1'!$F:$F,'[1]Table 1'!$M:$M),"")</f>
        <v/>
      </c>
      <c r="Q49" s="334" t="str">
        <f t="shared" si="3"/>
        <v/>
      </c>
      <c r="R49" s="335" t="str">
        <f>IFERROR(_xlfn.XLOOKUP($A49,'[1]Table 1'!$F:$F,'[1]Table 1'!$O:$O),"")</f>
        <v/>
      </c>
      <c r="S49" s="336" t="str">
        <f t="shared" si="4"/>
        <v/>
      </c>
    </row>
    <row r="50" spans="1:19" s="221" customFormat="1" ht="25" customHeight="1">
      <c r="A50" s="238">
        <v>5743</v>
      </c>
      <c r="B50" s="255" t="s">
        <v>189</v>
      </c>
      <c r="C50" s="234" t="s">
        <v>162</v>
      </c>
      <c r="D50" s="414"/>
      <c r="E50" s="241">
        <v>30</v>
      </c>
      <c r="F50" s="241" t="s">
        <v>904</v>
      </c>
      <c r="G50" s="241">
        <v>2</v>
      </c>
      <c r="H50" s="241">
        <v>1</v>
      </c>
      <c r="I50" s="242"/>
      <c r="J50" s="243">
        <v>80</v>
      </c>
      <c r="K50" s="244">
        <f t="shared" si="16"/>
        <v>0</v>
      </c>
      <c r="L50" s="241">
        <v>7.2</v>
      </c>
      <c r="M50" s="340">
        <f t="shared" si="17"/>
        <v>0</v>
      </c>
      <c r="N50" s="245"/>
      <c r="O50" s="341">
        <f t="shared" ref="O50" si="23">K50*N50</f>
        <v>0</v>
      </c>
      <c r="P50" s="333" t="str">
        <f>IFERROR(_xlfn.XLOOKUP($A50,'[1]Table 1'!$F:$F,'[1]Table 1'!$M:$M),"")</f>
        <v/>
      </c>
      <c r="Q50" s="334" t="str">
        <f t="shared" si="3"/>
        <v/>
      </c>
      <c r="R50" s="335" t="str">
        <f>IFERROR(_xlfn.XLOOKUP($A50,'[1]Table 1'!$F:$F,'[1]Table 1'!$O:$O),"")</f>
        <v/>
      </c>
      <c r="S50" s="336" t="str">
        <f t="shared" si="4"/>
        <v/>
      </c>
    </row>
    <row r="51" spans="1:19" s="221" customFormat="1" ht="25" customHeight="1">
      <c r="A51" s="238">
        <v>5756</v>
      </c>
      <c r="B51" s="239" t="s">
        <v>190</v>
      </c>
      <c r="C51" s="240" t="s">
        <v>182</v>
      </c>
      <c r="D51" s="258"/>
      <c r="E51" s="241">
        <v>30</v>
      </c>
      <c r="F51" s="241" t="s">
        <v>904</v>
      </c>
      <c r="G51" s="241">
        <v>2</v>
      </c>
      <c r="H51" s="241">
        <v>1</v>
      </c>
      <c r="I51" s="242"/>
      <c r="J51" s="243">
        <v>80</v>
      </c>
      <c r="K51" s="244">
        <f t="shared" si="16"/>
        <v>0</v>
      </c>
      <c r="L51" s="241">
        <v>5.12</v>
      </c>
      <c r="M51" s="340">
        <f t="shared" si="17"/>
        <v>0</v>
      </c>
      <c r="N51" s="245"/>
      <c r="O51" s="341">
        <f t="shared" si="20"/>
        <v>0</v>
      </c>
      <c r="P51" s="333" t="str">
        <f>IFERROR(_xlfn.XLOOKUP($A51,'[1]Table 1'!$F:$F,'[1]Table 1'!$M:$M),"")</f>
        <v/>
      </c>
      <c r="Q51" s="334" t="str">
        <f t="shared" si="3"/>
        <v/>
      </c>
      <c r="R51" s="335" t="str">
        <f>IFERROR(_xlfn.XLOOKUP($A51,'[1]Table 1'!$F:$F,'[1]Table 1'!$O:$O),"")</f>
        <v/>
      </c>
      <c r="S51" s="336" t="str">
        <f t="shared" si="4"/>
        <v/>
      </c>
    </row>
    <row r="52" spans="1:19" s="221" customFormat="1" ht="25" customHeight="1" thickBot="1">
      <c r="A52" s="238">
        <v>5765</v>
      </c>
      <c r="B52" s="239" t="s">
        <v>190</v>
      </c>
      <c r="C52" s="240" t="s">
        <v>184</v>
      </c>
      <c r="D52" s="252"/>
      <c r="E52" s="241">
        <v>30</v>
      </c>
      <c r="F52" s="241" t="s">
        <v>904</v>
      </c>
      <c r="G52" s="241">
        <v>2</v>
      </c>
      <c r="H52" s="241">
        <v>1</v>
      </c>
      <c r="I52" s="242"/>
      <c r="J52" s="243">
        <v>80</v>
      </c>
      <c r="K52" s="244">
        <f t="shared" si="16"/>
        <v>0</v>
      </c>
      <c r="L52" s="241">
        <v>5.12</v>
      </c>
      <c r="M52" s="340">
        <f t="shared" si="17"/>
        <v>0</v>
      </c>
      <c r="N52" s="245"/>
      <c r="O52" s="341">
        <f t="shared" si="20"/>
        <v>0</v>
      </c>
      <c r="P52" s="333" t="str">
        <f>IFERROR(_xlfn.XLOOKUP($A52,'[1]Table 1'!$F:$F,'[1]Table 1'!$M:$M),"")</f>
        <v/>
      </c>
      <c r="Q52" s="334" t="str">
        <f t="shared" si="3"/>
        <v/>
      </c>
      <c r="R52" s="335" t="str">
        <f>IFERROR(_xlfn.XLOOKUP($A52,'[1]Table 1'!$F:$F,'[1]Table 1'!$O:$O),"")</f>
        <v/>
      </c>
      <c r="S52" s="336" t="str">
        <f t="shared" si="4"/>
        <v/>
      </c>
    </row>
    <row r="53" spans="1:19" ht="19">
      <c r="A53" s="198" t="s">
        <v>191</v>
      </c>
      <c r="B53" s="191"/>
      <c r="C53" s="194"/>
      <c r="D53" s="194"/>
      <c r="E53" s="192"/>
      <c r="F53" s="192"/>
      <c r="G53" s="193"/>
      <c r="H53" s="194"/>
      <c r="I53" s="195"/>
      <c r="J53" s="192"/>
      <c r="K53" s="192"/>
      <c r="L53" s="196"/>
      <c r="M53" s="192"/>
      <c r="N53" s="192"/>
      <c r="O53" s="197"/>
      <c r="P53" s="333" t="str">
        <f>IFERROR(_xlfn.XLOOKUP($A53,'[1]Table 1'!$F:$F,'[1]Table 1'!$M:$M),"")</f>
        <v/>
      </c>
      <c r="Q53" s="334" t="str">
        <f t="shared" si="3"/>
        <v/>
      </c>
      <c r="R53" s="335" t="str">
        <f>IFERROR(_xlfn.XLOOKUP($A53,'[1]Table 1'!$F:$F,'[1]Table 1'!$O:$O),"")</f>
        <v/>
      </c>
      <c r="S53" s="336" t="str">
        <f t="shared" si="4"/>
        <v/>
      </c>
    </row>
    <row r="54" spans="1:19" s="221" customFormat="1" ht="25" customHeight="1">
      <c r="A54" s="238">
        <v>5757</v>
      </c>
      <c r="B54" s="239" t="s">
        <v>192</v>
      </c>
      <c r="C54" s="240" t="s">
        <v>193</v>
      </c>
      <c r="D54" s="413" t="s">
        <v>155</v>
      </c>
      <c r="E54" s="241">
        <v>30</v>
      </c>
      <c r="F54" s="241" t="s">
        <v>904</v>
      </c>
      <c r="G54" s="241">
        <v>2</v>
      </c>
      <c r="H54" s="241">
        <v>1</v>
      </c>
      <c r="I54" s="242"/>
      <c r="J54" s="243">
        <v>80</v>
      </c>
      <c r="K54" s="244">
        <f t="shared" ref="K54:K57" si="24">ROUNDUP(I54/J54,0)</f>
        <v>0</v>
      </c>
      <c r="L54" s="241">
        <v>7.2</v>
      </c>
      <c r="M54" s="340">
        <f t="shared" ref="M54:M57" si="25">K54*L54</f>
        <v>0</v>
      </c>
      <c r="N54" s="245"/>
      <c r="O54" s="341">
        <f t="shared" ref="O54:O57" si="26">K54*N54</f>
        <v>0</v>
      </c>
      <c r="P54" s="333" t="str">
        <f>IFERROR(_xlfn.XLOOKUP($A54,'[1]Table 1'!$F:$F,'[1]Table 1'!$M:$M),"")</f>
        <v/>
      </c>
      <c r="Q54" s="334" t="str">
        <f t="shared" si="3"/>
        <v/>
      </c>
      <c r="R54" s="335" t="str">
        <f>IFERROR(_xlfn.XLOOKUP($A54,'[1]Table 1'!$F:$F,'[1]Table 1'!$O:$O),"")</f>
        <v/>
      </c>
      <c r="S54" s="336" t="str">
        <f t="shared" si="4"/>
        <v/>
      </c>
    </row>
    <row r="55" spans="1:19" s="221" customFormat="1" ht="25" customHeight="1">
      <c r="A55" s="238">
        <v>5759</v>
      </c>
      <c r="B55" s="239" t="s">
        <v>194</v>
      </c>
      <c r="C55" s="240" t="s">
        <v>193</v>
      </c>
      <c r="D55" s="414"/>
      <c r="E55" s="241">
        <v>30</v>
      </c>
      <c r="F55" s="241" t="s">
        <v>904</v>
      </c>
      <c r="G55" s="241">
        <v>2</v>
      </c>
      <c r="H55" s="241">
        <v>1</v>
      </c>
      <c r="I55" s="242"/>
      <c r="J55" s="243">
        <v>80</v>
      </c>
      <c r="K55" s="244">
        <f t="shared" si="24"/>
        <v>0</v>
      </c>
      <c r="L55" s="241">
        <v>7.2</v>
      </c>
      <c r="M55" s="340">
        <f t="shared" si="25"/>
        <v>0</v>
      </c>
      <c r="N55" s="245"/>
      <c r="O55" s="341">
        <f t="shared" si="26"/>
        <v>0</v>
      </c>
      <c r="P55" s="333" t="str">
        <f>IFERROR(_xlfn.XLOOKUP($A55,'[1]Table 1'!$F:$F,'[1]Table 1'!$M:$M),"")</f>
        <v/>
      </c>
      <c r="Q55" s="334" t="str">
        <f t="shared" si="3"/>
        <v/>
      </c>
      <c r="R55" s="335" t="str">
        <f>IFERROR(_xlfn.XLOOKUP($A55,'[1]Table 1'!$F:$F,'[1]Table 1'!$O:$O),"")</f>
        <v/>
      </c>
      <c r="S55" s="336" t="str">
        <f t="shared" si="4"/>
        <v/>
      </c>
    </row>
    <row r="56" spans="1:19" s="221" customFormat="1" ht="25" customHeight="1">
      <c r="A56" s="238">
        <v>5758</v>
      </c>
      <c r="B56" s="239" t="s">
        <v>195</v>
      </c>
      <c r="C56" s="240" t="s">
        <v>193</v>
      </c>
      <c r="D56" s="258"/>
      <c r="E56" s="241">
        <v>30</v>
      </c>
      <c r="F56" s="241" t="s">
        <v>904</v>
      </c>
      <c r="G56" s="241">
        <v>2</v>
      </c>
      <c r="H56" s="241">
        <v>1</v>
      </c>
      <c r="I56" s="242"/>
      <c r="J56" s="243">
        <v>80</v>
      </c>
      <c r="K56" s="244">
        <f t="shared" si="24"/>
        <v>0</v>
      </c>
      <c r="L56" s="241">
        <v>5.08</v>
      </c>
      <c r="M56" s="340">
        <f t="shared" si="25"/>
        <v>0</v>
      </c>
      <c r="N56" s="245"/>
      <c r="O56" s="341">
        <f t="shared" si="26"/>
        <v>0</v>
      </c>
      <c r="P56" s="333" t="str">
        <f>IFERROR(_xlfn.XLOOKUP($A56,'[1]Table 1'!$F:$F,'[1]Table 1'!$M:$M),"")</f>
        <v/>
      </c>
      <c r="Q56" s="334" t="str">
        <f t="shared" si="3"/>
        <v/>
      </c>
      <c r="R56" s="335" t="str">
        <f>IFERROR(_xlfn.XLOOKUP($A56,'[1]Table 1'!$F:$F,'[1]Table 1'!$O:$O),"")</f>
        <v/>
      </c>
      <c r="S56" s="336" t="str">
        <f t="shared" si="4"/>
        <v/>
      </c>
    </row>
    <row r="57" spans="1:19" s="221" customFormat="1" ht="25" customHeight="1" thickBot="1">
      <c r="A57" s="259">
        <v>5761</v>
      </c>
      <c r="B57" s="260" t="s">
        <v>196</v>
      </c>
      <c r="C57" s="261" t="s">
        <v>193</v>
      </c>
      <c r="D57" s="252"/>
      <c r="E57" s="262">
        <v>30</v>
      </c>
      <c r="F57" s="262" t="s">
        <v>904</v>
      </c>
      <c r="G57" s="262">
        <v>2</v>
      </c>
      <c r="H57" s="262">
        <v>1</v>
      </c>
      <c r="I57" s="263"/>
      <c r="J57" s="264">
        <v>80</v>
      </c>
      <c r="K57" s="265">
        <f t="shared" si="24"/>
        <v>0</v>
      </c>
      <c r="L57" s="262">
        <v>5.0199999999999996</v>
      </c>
      <c r="M57" s="347">
        <f t="shared" si="25"/>
        <v>0</v>
      </c>
      <c r="N57" s="266"/>
      <c r="O57" s="346">
        <f t="shared" si="26"/>
        <v>0</v>
      </c>
      <c r="P57" s="333" t="str">
        <f>IFERROR(_xlfn.XLOOKUP($A57,'[1]Table 1'!$F:$F,'[1]Table 1'!$M:$M),"")</f>
        <v/>
      </c>
      <c r="Q57" s="334" t="str">
        <f t="shared" si="3"/>
        <v/>
      </c>
      <c r="R57" s="335" t="str">
        <f>IFERROR(_xlfn.XLOOKUP($A57,'[1]Table 1'!$F:$F,'[1]Table 1'!$O:$O),"")</f>
        <v/>
      </c>
      <c r="S57" s="336" t="str">
        <f t="shared" si="4"/>
        <v/>
      </c>
    </row>
    <row r="58" spans="1:19" s="237" customFormat="1" ht="21.65" customHeight="1">
      <c r="A58" s="237" t="s">
        <v>115</v>
      </c>
      <c r="B58" s="280"/>
      <c r="C58" s="280"/>
      <c r="D58" s="280"/>
      <c r="E58" s="280"/>
      <c r="F58" s="280"/>
      <c r="G58" s="280"/>
      <c r="H58" s="280"/>
      <c r="I58" s="280"/>
      <c r="J58" s="280"/>
      <c r="K58" s="281"/>
      <c r="L58" s="280"/>
      <c r="M58" s="280">
        <f>ROUNDUP(SUBTOTAL(109,M11:M57),2)</f>
        <v>0</v>
      </c>
      <c r="N58" s="280"/>
      <c r="O58" s="237">
        <f>SUBTOTAL(109,O11:O57)</f>
        <v>0</v>
      </c>
      <c r="P58" s="337"/>
      <c r="Q58" s="337"/>
      <c r="R58" s="337"/>
      <c r="S58" s="337"/>
    </row>
    <row r="59" spans="1:19" ht="21.75" customHeight="1">
      <c r="A59" s="13"/>
      <c r="B59" s="13"/>
      <c r="C59" s="13"/>
      <c r="D59" s="13"/>
      <c r="E59" s="13"/>
      <c r="F59" s="13"/>
      <c r="G59" s="13"/>
      <c r="H59" s="5"/>
      <c r="M59" s="46"/>
      <c r="N59" s="57"/>
    </row>
    <row r="98" spans="7:15">
      <c r="G98" s="3"/>
      <c r="H98" s="3"/>
      <c r="O98" s="3"/>
    </row>
  </sheetData>
  <sheetProtection selectLockedCells="1" autoFilter="0"/>
  <autoFilter ref="A9:O9" xr:uid="{00000000-0001-0000-0700-000000000000}"/>
  <mergeCells count="9">
    <mergeCell ref="D54:D55"/>
    <mergeCell ref="D45:D46"/>
    <mergeCell ref="D18:D19"/>
    <mergeCell ref="H4:O6"/>
    <mergeCell ref="A4:B6"/>
    <mergeCell ref="D5:E5"/>
    <mergeCell ref="D6:E6"/>
    <mergeCell ref="C4:D4"/>
    <mergeCell ref="D49:D50"/>
  </mergeCells>
  <phoneticPr fontId="0" type="noConversion"/>
  <hyperlinks>
    <hyperlink ref="B30" r:id="rId1" xr:uid="{71FFDEA3-30E3-4610-83AD-3BBB5408DEDA}"/>
    <hyperlink ref="B26" r:id="rId2" xr:uid="{FE43D08E-6310-40A4-848B-FB315FEACD8F}"/>
    <hyperlink ref="B20" r:id="rId3" xr:uid="{9D6AB612-F0DD-40B3-A8BB-D2753BFE8146}"/>
    <hyperlink ref="B22" r:id="rId4" xr:uid="{4BF64434-3540-4BE1-9EB7-8F02F2A7E83C}"/>
    <hyperlink ref="B33" r:id="rId5" xr:uid="{5B64D1D0-2C0E-4CF2-AB2A-EE369875A26C}"/>
    <hyperlink ref="B32" r:id="rId6" xr:uid="{D36E907E-AD45-4B78-BE15-BAAA7CE99B12}"/>
    <hyperlink ref="B56" r:id="rId7" xr:uid="{C6988DD5-4460-492A-9C18-B0F78DD34C6C}"/>
    <hyperlink ref="B54" r:id="rId8" xr:uid="{63D06DB7-EA58-43D0-A72C-62CB79F5A414}"/>
    <hyperlink ref="B55" r:id="rId9" xr:uid="{FDD78AE2-D72D-4B36-9566-8CDF0CAD093E}"/>
    <hyperlink ref="B57" r:id="rId10" xr:uid="{00083EAB-D685-4900-B893-277B7FB268C9}"/>
    <hyperlink ref="B49" r:id="rId11" xr:uid="{C6625883-B84E-4777-90AE-1F4F3F9EB499}"/>
    <hyperlink ref="B44" r:id="rId12" xr:uid="{F45A750D-3EB6-4DEA-9FED-2D516E0FED0E}"/>
    <hyperlink ref="B46" r:id="rId13" xr:uid="{C6A803C6-0E9F-45FB-AEA6-AC21FCD1E464}"/>
    <hyperlink ref="B51" r:id="rId14" xr:uid="{1577AD2D-4987-4639-B281-6B1C0A214B8B}"/>
    <hyperlink ref="B52" r:id="rId15" xr:uid="{F1464648-66D2-4E23-B760-6C40D8EB70FD}"/>
    <hyperlink ref="B18" r:id="rId16" xr:uid="{AF9AF170-715D-4A95-8737-ABA1EDE5AB72}"/>
    <hyperlink ref="B36" r:id="rId17" xr:uid="{76D2BB74-41EA-4263-B7C7-948610A8CABA}"/>
    <hyperlink ref="B24" r:id="rId18" xr:uid="{C2CD0C25-3CA6-4633-A9FE-E7F742D8B84D}"/>
    <hyperlink ref="D45" r:id="rId19" display="https://www.jtmfoodgroup.com/uploadIMG/rfUploads/PDFS/HeatingInstShtPastaEntree2upEngSp.pdf" xr:uid="{A7373AD0-B2A4-4F27-80E3-839CF0FB0C85}"/>
    <hyperlink ref="D54" r:id="rId20" display="https://www.jtmfoodgroup.com/uploadIMG/rfUploads/PDFS/HeatingInstShtPastaEntree2upEngSp.pdf" xr:uid="{2A893BD5-02E2-4CCD-91F0-D67787A45A4A}"/>
    <hyperlink ref="D18" r:id="rId21" display="https://www.jtmfoodgroup.com/uploadIMG/rfUploads/PDFS/CheeseSaucesSimpleSolutions.pdf" xr:uid="{1A1A5C4A-1892-484A-A78F-66C0CB81CE2F}"/>
    <hyperlink ref="C49" r:id="rId22" xr:uid="{D0B7EAC5-2AAA-43A1-85DA-BFA17BC859A2}"/>
    <hyperlink ref="C24" r:id="rId23" xr:uid="{8BFA62A5-0F2C-448F-95C0-1AB99CF50A73}"/>
    <hyperlink ref="B28" r:id="rId24" xr:uid="{CAE56A0B-5AC0-4634-8C77-D88EBB29BA5A}"/>
    <hyperlink ref="D28" r:id="rId25" display="https://www.jtmfoodgroup.com/uploadIMG/rfUploads/PDFS/CheeseSaucesSimpleSolutionsSpanish.pdf" xr:uid="{625D644B-4728-455A-A6C0-C17C306B87F5}"/>
    <hyperlink ref="B48" r:id="rId26" xr:uid="{01685A90-49CB-4C17-BC4C-703AE5C46418}"/>
    <hyperlink ref="B45" r:id="rId27" display="PREMIUM WGR Macaroni &amp; Cheese" xr:uid="{690C7881-A55E-4E1C-A9B1-6DBDADDB689C}"/>
    <hyperlink ref="B23" r:id="rId28" display="PREMIUM Queso Blanco Sauce" xr:uid="{0076D5F2-61CA-4CF7-AA03-1606E6D18045}"/>
    <hyperlink ref="B31" r:id="rId29" display="SIGNATURE Alfredo Sauce" xr:uid="{F34ACE89-0564-4346-A61D-A59CFAD6CD79}"/>
    <hyperlink ref="D29" r:id="rId30" display="https://www.jtmfoodgroup.com/uploadIMG/rfUploads/PDFS/CheeseSaucesSimpleSolutionsSpanish.pdf" xr:uid="{98BF7802-4DEF-41B2-BBE8-920387BF5A67}"/>
    <hyperlink ref="B19" r:id="rId31" display="PREMIUM Cheddar Cheese Sauce" xr:uid="{64FCF6C3-7C2D-4396-A5C5-B0D4E2498D21}"/>
    <hyperlink ref="B47" r:id="rId32" xr:uid="{90DDA6B3-09CE-4117-8F80-A9CFA2EAC1C4}"/>
    <hyperlink ref="B50" r:id="rId33" xr:uid="{30B4798F-4D00-4058-ABEE-0E5AAE11F5A3}"/>
    <hyperlink ref="B21" r:id="rId34" xr:uid="{2CD623B5-E157-42EE-8027-FF892DA60E8C}"/>
    <hyperlink ref="B25" r:id="rId35" xr:uid="{4A2B9DDC-90DC-4E94-92D9-437AE2AAB1B4}"/>
    <hyperlink ref="B27" r:id="rId36" xr:uid="{4A7386C6-EFE2-4178-B21A-FBABE8037C66}"/>
    <hyperlink ref="B29" r:id="rId37" xr:uid="{9173735D-7D0B-47DD-8A54-52602A7962D3}"/>
    <hyperlink ref="D11" r:id="rId38" xr:uid="{EFE55466-CA8D-45A1-BE7D-B5B2C3584B8F}"/>
    <hyperlink ref="B11" r:id="rId39" display="Country Breakfast Scramble (Turkey, Egg, Cheese &amp; Potato)" xr:uid="{AF469C14-0A6F-4613-A40D-EC00DF17C589}"/>
    <hyperlink ref="B12" r:id="rId40" xr:uid="{E2CE74CF-74A8-4C85-9970-FE311E1E4FC6}"/>
  </hyperlinks>
  <printOptions horizontalCentered="1"/>
  <pageMargins left="0.17" right="0.16" top="0.4" bottom="0.43" header="0.23" footer="0.17"/>
  <pageSetup scale="65" orientation="landscape" r:id="rId41"/>
  <headerFooter alignWithMargins="0"/>
  <rowBreaks count="1" manualBreakCount="1">
    <brk id="36" max="16383" man="1"/>
  </rowBreaks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17"/>
  <sheetViews>
    <sheetView zoomScale="80" zoomScaleNormal="80" workbookViewId="0">
      <pane xSplit="8" ySplit="11" topLeftCell="I37" activePane="bottomRight" state="frozen"/>
      <selection pane="topRight" activeCell="I1" sqref="I1"/>
      <selection pane="bottomLeft" activeCell="A12" sqref="A12"/>
      <selection pane="bottomRight" activeCell="A51" sqref="A51:XFD54"/>
    </sheetView>
  </sheetViews>
  <sheetFormatPr defaultColWidth="0" defaultRowHeight="15.5"/>
  <cols>
    <col min="1" max="1" width="9" style="110" customWidth="1"/>
    <col min="2" max="2" width="42.7265625" style="103" customWidth="1"/>
    <col min="3" max="3" width="15" style="104" customWidth="1"/>
    <col min="4" max="4" width="11.90625" style="104" customWidth="1"/>
    <col min="5" max="5" width="10.90625" style="107" customWidth="1"/>
    <col min="6" max="6" width="10.453125" style="107" customWidth="1"/>
    <col min="7" max="7" width="12" style="107" customWidth="1"/>
    <col min="8" max="8" width="11.7265625" style="62" customWidth="1"/>
    <col min="9" max="11" width="10.08984375" style="60" customWidth="1"/>
    <col min="12" max="12" width="10.90625" style="60" customWidth="1"/>
    <col min="13" max="14" width="11" style="60" bestFit="1" customWidth="1"/>
    <col min="15" max="20" width="10.08984375" style="60" customWidth="1"/>
    <col min="21" max="21" width="12.26953125" style="62" customWidth="1"/>
    <col min="22" max="22" width="9.08984375" style="117" customWidth="1"/>
    <col min="23" max="23" width="11.36328125" style="117" customWidth="1"/>
    <col min="24" max="25" width="11.453125" style="116" customWidth="1"/>
    <col min="26" max="27" width="11.90625" style="116" customWidth="1"/>
    <col min="28" max="33" width="9.08984375" style="116" customWidth="1"/>
    <col min="34" max="251" width="9.08984375" style="60" customWidth="1"/>
    <col min="252" max="252" width="7.453125" style="60" customWidth="1"/>
    <col min="253" max="254" width="7.6328125" style="60" customWidth="1"/>
    <col min="255" max="255" width="9.453125" style="60" bestFit="1" customWidth="1"/>
    <col min="256" max="256" width="13.08984375" style="60" customWidth="1"/>
    <col min="257" max="257" width="6.7265625" style="60" customWidth="1"/>
    <col min="258" max="259" width="7.453125" style="60" customWidth="1"/>
    <col min="260" max="260" width="9.26953125" style="60" customWidth="1"/>
    <col min="261" max="261" width="10.90625" style="60" customWidth="1"/>
    <col min="262" max="262" width="9.7265625" style="60" customWidth="1"/>
    <col min="263" max="263" width="10.26953125" style="60" customWidth="1"/>
    <col min="264" max="266" width="8.08984375" style="60" customWidth="1"/>
    <col min="267" max="267" width="10.453125" style="60" customWidth="1"/>
    <col min="268" max="270" width="9.26953125" style="60" customWidth="1"/>
    <col min="271" max="276" width="8.08984375" style="60" customWidth="1"/>
    <col min="277" max="277" width="6.90625" style="60" customWidth="1"/>
    <col min="278" max="278" width="9.08984375" style="60" customWidth="1"/>
    <col min="279" max="279" width="11.36328125" style="60" customWidth="1"/>
    <col min="280" max="280" width="9.453125" style="60" customWidth="1"/>
    <col min="281" max="507" width="0" style="60" hidden="1"/>
    <col min="508" max="508" width="7.453125" style="60" customWidth="1"/>
    <col min="509" max="510" width="7.6328125" style="60" customWidth="1"/>
    <col min="511" max="511" width="37.7265625" style="60" customWidth="1"/>
    <col min="512" max="512" width="13.08984375" style="60" customWidth="1"/>
    <col min="513" max="513" width="6.7265625" style="60" customWidth="1"/>
    <col min="514" max="515" width="7.453125" style="60" customWidth="1"/>
    <col min="516" max="516" width="9.26953125" style="60" customWidth="1"/>
    <col min="517" max="517" width="10.90625" style="60" customWidth="1"/>
    <col min="518" max="518" width="9.7265625" style="60" customWidth="1"/>
    <col min="519" max="519" width="10.26953125" style="60" customWidth="1"/>
    <col min="520" max="522" width="8.08984375" style="60" customWidth="1"/>
    <col min="523" max="523" width="10.453125" style="60" customWidth="1"/>
    <col min="524" max="526" width="9.26953125" style="60" customWidth="1"/>
    <col min="527" max="532" width="8.08984375" style="60" customWidth="1"/>
    <col min="533" max="533" width="6.90625" style="60" customWidth="1"/>
    <col min="534" max="534" width="9.08984375" style="60" customWidth="1"/>
    <col min="535" max="535" width="11.36328125" style="60" customWidth="1"/>
    <col min="536" max="536" width="9.453125" style="60" customWidth="1"/>
    <col min="537" max="763" width="0" style="60" hidden="1"/>
    <col min="764" max="764" width="7.453125" style="60" customWidth="1"/>
    <col min="765" max="766" width="7.6328125" style="60" customWidth="1"/>
    <col min="767" max="767" width="37.7265625" style="60" customWidth="1"/>
    <col min="768" max="768" width="13.08984375" style="60" customWidth="1"/>
    <col min="769" max="769" width="6.7265625" style="60" customWidth="1"/>
    <col min="770" max="771" width="7.453125" style="60" customWidth="1"/>
    <col min="772" max="772" width="9.26953125" style="60" customWidth="1"/>
    <col min="773" max="773" width="10.90625" style="60" customWidth="1"/>
    <col min="774" max="774" width="9.7265625" style="60" customWidth="1"/>
    <col min="775" max="775" width="10.26953125" style="60" customWidth="1"/>
    <col min="776" max="778" width="8.08984375" style="60" customWidth="1"/>
    <col min="779" max="779" width="10.453125" style="60" customWidth="1"/>
    <col min="780" max="782" width="9.26953125" style="60" customWidth="1"/>
    <col min="783" max="788" width="8.08984375" style="60" customWidth="1"/>
    <col min="789" max="789" width="6.90625" style="60" customWidth="1"/>
    <col min="790" max="790" width="9.08984375" style="60" customWidth="1"/>
    <col min="791" max="791" width="11.36328125" style="60" customWidth="1"/>
    <col min="792" max="792" width="9.453125" style="60" customWidth="1"/>
    <col min="793" max="1019" width="0" style="60" hidden="1"/>
    <col min="1020" max="1020" width="7.453125" style="60" customWidth="1"/>
    <col min="1021" max="1022" width="7.6328125" style="60" customWidth="1"/>
    <col min="1023" max="1023" width="37.7265625" style="60" customWidth="1"/>
    <col min="1024" max="1024" width="13.08984375" style="60" customWidth="1"/>
    <col min="1025" max="1025" width="6.7265625" style="60" customWidth="1"/>
    <col min="1026" max="1027" width="7.453125" style="60" customWidth="1"/>
    <col min="1028" max="1028" width="9.26953125" style="60" customWidth="1"/>
    <col min="1029" max="1029" width="10.90625" style="60" customWidth="1"/>
    <col min="1030" max="1030" width="9.7265625" style="60" customWidth="1"/>
    <col min="1031" max="1031" width="10.26953125" style="60" customWidth="1"/>
    <col min="1032" max="1034" width="8.08984375" style="60" customWidth="1"/>
    <col min="1035" max="1035" width="10.453125" style="60" customWidth="1"/>
    <col min="1036" max="1038" width="9.26953125" style="60" customWidth="1"/>
    <col min="1039" max="1044" width="8.08984375" style="60" customWidth="1"/>
    <col min="1045" max="1045" width="6.90625" style="60" customWidth="1"/>
    <col min="1046" max="1046" width="9.08984375" style="60" customWidth="1"/>
    <col min="1047" max="1047" width="11.36328125" style="60" customWidth="1"/>
    <col min="1048" max="1048" width="9.453125" style="60" customWidth="1"/>
    <col min="1049" max="1275" width="0" style="60" hidden="1"/>
    <col min="1276" max="1276" width="7.453125" style="60" customWidth="1"/>
    <col min="1277" max="1278" width="7.6328125" style="60" customWidth="1"/>
    <col min="1279" max="1279" width="37.7265625" style="60" customWidth="1"/>
    <col min="1280" max="1280" width="13.08984375" style="60" customWidth="1"/>
    <col min="1281" max="1281" width="6.7265625" style="60" customWidth="1"/>
    <col min="1282" max="1283" width="7.453125" style="60" customWidth="1"/>
    <col min="1284" max="1284" width="9.26953125" style="60" customWidth="1"/>
    <col min="1285" max="1285" width="10.90625" style="60" customWidth="1"/>
    <col min="1286" max="1286" width="9.7265625" style="60" customWidth="1"/>
    <col min="1287" max="1287" width="10.26953125" style="60" customWidth="1"/>
    <col min="1288" max="1290" width="8.08984375" style="60" customWidth="1"/>
    <col min="1291" max="1291" width="10.453125" style="60" customWidth="1"/>
    <col min="1292" max="1294" width="9.26953125" style="60" customWidth="1"/>
    <col min="1295" max="1300" width="8.08984375" style="60" customWidth="1"/>
    <col min="1301" max="1301" width="6.90625" style="60" customWidth="1"/>
    <col min="1302" max="1302" width="9.08984375" style="60" customWidth="1"/>
    <col min="1303" max="1303" width="11.36328125" style="60" customWidth="1"/>
    <col min="1304" max="1304" width="9.453125" style="60" customWidth="1"/>
    <col min="1305" max="1531" width="0" style="60" hidden="1"/>
    <col min="1532" max="1532" width="7.453125" style="60" customWidth="1"/>
    <col min="1533" max="1534" width="7.6328125" style="60" customWidth="1"/>
    <col min="1535" max="1535" width="37.7265625" style="60" customWidth="1"/>
    <col min="1536" max="1536" width="13.08984375" style="60" customWidth="1"/>
    <col min="1537" max="1537" width="6.7265625" style="60" customWidth="1"/>
    <col min="1538" max="1539" width="7.453125" style="60" customWidth="1"/>
    <col min="1540" max="1540" width="9.26953125" style="60" customWidth="1"/>
    <col min="1541" max="1541" width="10.90625" style="60" customWidth="1"/>
    <col min="1542" max="1542" width="9.7265625" style="60" customWidth="1"/>
    <col min="1543" max="1543" width="10.26953125" style="60" customWidth="1"/>
    <col min="1544" max="1546" width="8.08984375" style="60" customWidth="1"/>
    <col min="1547" max="1547" width="10.453125" style="60" customWidth="1"/>
    <col min="1548" max="1550" width="9.26953125" style="60" customWidth="1"/>
    <col min="1551" max="1556" width="8.08984375" style="60" customWidth="1"/>
    <col min="1557" max="1557" width="6.90625" style="60" customWidth="1"/>
    <col min="1558" max="1558" width="9.08984375" style="60" customWidth="1"/>
    <col min="1559" max="1559" width="11.36328125" style="60" customWidth="1"/>
    <col min="1560" max="1560" width="9.453125" style="60" customWidth="1"/>
    <col min="1561" max="1787" width="0" style="60" hidden="1"/>
    <col min="1788" max="1788" width="7.453125" style="60" customWidth="1"/>
    <col min="1789" max="1790" width="7.6328125" style="60" customWidth="1"/>
    <col min="1791" max="1791" width="37.7265625" style="60" customWidth="1"/>
    <col min="1792" max="1792" width="13.08984375" style="60" customWidth="1"/>
    <col min="1793" max="1793" width="6.7265625" style="60" customWidth="1"/>
    <col min="1794" max="1795" width="7.453125" style="60" customWidth="1"/>
    <col min="1796" max="1796" width="9.26953125" style="60" customWidth="1"/>
    <col min="1797" max="1797" width="10.90625" style="60" customWidth="1"/>
    <col min="1798" max="1798" width="9.7265625" style="60" customWidth="1"/>
    <col min="1799" max="1799" width="10.26953125" style="60" customWidth="1"/>
    <col min="1800" max="1802" width="8.08984375" style="60" customWidth="1"/>
    <col min="1803" max="1803" width="10.453125" style="60" customWidth="1"/>
    <col min="1804" max="1806" width="9.26953125" style="60" customWidth="1"/>
    <col min="1807" max="1812" width="8.08984375" style="60" customWidth="1"/>
    <col min="1813" max="1813" width="6.90625" style="60" customWidth="1"/>
    <col min="1814" max="1814" width="9.08984375" style="60" customWidth="1"/>
    <col min="1815" max="1815" width="11.36328125" style="60" customWidth="1"/>
    <col min="1816" max="1816" width="9.453125" style="60" customWidth="1"/>
    <col min="1817" max="2043" width="0" style="60" hidden="1"/>
    <col min="2044" max="2044" width="7.453125" style="60" customWidth="1"/>
    <col min="2045" max="2046" width="7.6328125" style="60" customWidth="1"/>
    <col min="2047" max="2047" width="37.7265625" style="60" customWidth="1"/>
    <col min="2048" max="2048" width="13.08984375" style="60" customWidth="1"/>
    <col min="2049" max="2049" width="6.7265625" style="60" customWidth="1"/>
    <col min="2050" max="2051" width="7.453125" style="60" customWidth="1"/>
    <col min="2052" max="2052" width="9.26953125" style="60" customWidth="1"/>
    <col min="2053" max="2053" width="10.90625" style="60" customWidth="1"/>
    <col min="2054" max="2054" width="9.7265625" style="60" customWidth="1"/>
    <col min="2055" max="2055" width="10.26953125" style="60" customWidth="1"/>
    <col min="2056" max="2058" width="8.08984375" style="60" customWidth="1"/>
    <col min="2059" max="2059" width="10.453125" style="60" customWidth="1"/>
    <col min="2060" max="2062" width="9.26953125" style="60" customWidth="1"/>
    <col min="2063" max="2068" width="8.08984375" style="60" customWidth="1"/>
    <col min="2069" max="2069" width="6.90625" style="60" customWidth="1"/>
    <col min="2070" max="2070" width="9.08984375" style="60" customWidth="1"/>
    <col min="2071" max="2071" width="11.36328125" style="60" customWidth="1"/>
    <col min="2072" max="2072" width="9.453125" style="60" customWidth="1"/>
    <col min="2073" max="2299" width="0" style="60" hidden="1"/>
    <col min="2300" max="2300" width="7.453125" style="60" customWidth="1"/>
    <col min="2301" max="2302" width="7.6328125" style="60" customWidth="1"/>
    <col min="2303" max="2303" width="37.7265625" style="60" customWidth="1"/>
    <col min="2304" max="2304" width="13.08984375" style="60" customWidth="1"/>
    <col min="2305" max="2305" width="6.7265625" style="60" customWidth="1"/>
    <col min="2306" max="2307" width="7.453125" style="60" customWidth="1"/>
    <col min="2308" max="2308" width="9.26953125" style="60" customWidth="1"/>
    <col min="2309" max="2309" width="10.90625" style="60" customWidth="1"/>
    <col min="2310" max="2310" width="9.7265625" style="60" customWidth="1"/>
    <col min="2311" max="2311" width="10.26953125" style="60" customWidth="1"/>
    <col min="2312" max="2314" width="8.08984375" style="60" customWidth="1"/>
    <col min="2315" max="2315" width="10.453125" style="60" customWidth="1"/>
    <col min="2316" max="2318" width="9.26953125" style="60" customWidth="1"/>
    <col min="2319" max="2324" width="8.08984375" style="60" customWidth="1"/>
    <col min="2325" max="2325" width="6.90625" style="60" customWidth="1"/>
    <col min="2326" max="2326" width="9.08984375" style="60" customWidth="1"/>
    <col min="2327" max="2327" width="11.36328125" style="60" customWidth="1"/>
    <col min="2328" max="2328" width="9.453125" style="60" customWidth="1"/>
    <col min="2329" max="2555" width="0" style="60" hidden="1"/>
    <col min="2556" max="2556" width="7.453125" style="60" customWidth="1"/>
    <col min="2557" max="2558" width="7.6328125" style="60" customWidth="1"/>
    <col min="2559" max="2559" width="37.7265625" style="60" customWidth="1"/>
    <col min="2560" max="2560" width="13.08984375" style="60" customWidth="1"/>
    <col min="2561" max="2561" width="6.7265625" style="60" customWidth="1"/>
    <col min="2562" max="2563" width="7.453125" style="60" customWidth="1"/>
    <col min="2564" max="2564" width="9.26953125" style="60" customWidth="1"/>
    <col min="2565" max="2565" width="10.90625" style="60" customWidth="1"/>
    <col min="2566" max="2566" width="9.7265625" style="60" customWidth="1"/>
    <col min="2567" max="2567" width="10.26953125" style="60" customWidth="1"/>
    <col min="2568" max="2570" width="8.08984375" style="60" customWidth="1"/>
    <col min="2571" max="2571" width="10.453125" style="60" customWidth="1"/>
    <col min="2572" max="2574" width="9.26953125" style="60" customWidth="1"/>
    <col min="2575" max="2580" width="8.08984375" style="60" customWidth="1"/>
    <col min="2581" max="2581" width="6.90625" style="60" customWidth="1"/>
    <col min="2582" max="2582" width="9.08984375" style="60" customWidth="1"/>
    <col min="2583" max="2583" width="11.36328125" style="60" customWidth="1"/>
    <col min="2584" max="2584" width="9.453125" style="60" customWidth="1"/>
    <col min="2585" max="2811" width="0" style="60" hidden="1"/>
    <col min="2812" max="2812" width="7.453125" style="60" customWidth="1"/>
    <col min="2813" max="2814" width="7.6328125" style="60" customWidth="1"/>
    <col min="2815" max="2815" width="37.7265625" style="60" customWidth="1"/>
    <col min="2816" max="2816" width="13.08984375" style="60" customWidth="1"/>
    <col min="2817" max="2817" width="6.7265625" style="60" customWidth="1"/>
    <col min="2818" max="2819" width="7.453125" style="60" customWidth="1"/>
    <col min="2820" max="2820" width="9.26953125" style="60" customWidth="1"/>
    <col min="2821" max="2821" width="10.90625" style="60" customWidth="1"/>
    <col min="2822" max="2822" width="9.7265625" style="60" customWidth="1"/>
    <col min="2823" max="2823" width="10.26953125" style="60" customWidth="1"/>
    <col min="2824" max="2826" width="8.08984375" style="60" customWidth="1"/>
    <col min="2827" max="2827" width="10.453125" style="60" customWidth="1"/>
    <col min="2828" max="2830" width="9.26953125" style="60" customWidth="1"/>
    <col min="2831" max="2836" width="8.08984375" style="60" customWidth="1"/>
    <col min="2837" max="2837" width="6.90625" style="60" customWidth="1"/>
    <col min="2838" max="2838" width="9.08984375" style="60" customWidth="1"/>
    <col min="2839" max="2839" width="11.36328125" style="60" customWidth="1"/>
    <col min="2840" max="2840" width="9.453125" style="60" customWidth="1"/>
    <col min="2841" max="3067" width="0" style="60" hidden="1"/>
    <col min="3068" max="3068" width="7.453125" style="60" customWidth="1"/>
    <col min="3069" max="3070" width="7.6328125" style="60" customWidth="1"/>
    <col min="3071" max="3071" width="37.7265625" style="60" customWidth="1"/>
    <col min="3072" max="3072" width="13.08984375" style="60" customWidth="1"/>
    <col min="3073" max="3073" width="6.7265625" style="60" customWidth="1"/>
    <col min="3074" max="3075" width="7.453125" style="60" customWidth="1"/>
    <col min="3076" max="3076" width="9.26953125" style="60" customWidth="1"/>
    <col min="3077" max="3077" width="10.90625" style="60" customWidth="1"/>
    <col min="3078" max="3078" width="9.7265625" style="60" customWidth="1"/>
    <col min="3079" max="3079" width="10.26953125" style="60" customWidth="1"/>
    <col min="3080" max="3082" width="8.08984375" style="60" customWidth="1"/>
    <col min="3083" max="3083" width="10.453125" style="60" customWidth="1"/>
    <col min="3084" max="3086" width="9.26953125" style="60" customWidth="1"/>
    <col min="3087" max="3092" width="8.08984375" style="60" customWidth="1"/>
    <col min="3093" max="3093" width="6.90625" style="60" customWidth="1"/>
    <col min="3094" max="3094" width="9.08984375" style="60" customWidth="1"/>
    <col min="3095" max="3095" width="11.36328125" style="60" customWidth="1"/>
    <col min="3096" max="3096" width="9.453125" style="60" customWidth="1"/>
    <col min="3097" max="3323" width="0" style="60" hidden="1"/>
    <col min="3324" max="3324" width="7.453125" style="60" customWidth="1"/>
    <col min="3325" max="3326" width="7.6328125" style="60" customWidth="1"/>
    <col min="3327" max="3327" width="37.7265625" style="60" customWidth="1"/>
    <col min="3328" max="3328" width="13.08984375" style="60" customWidth="1"/>
    <col min="3329" max="3329" width="6.7265625" style="60" customWidth="1"/>
    <col min="3330" max="3331" width="7.453125" style="60" customWidth="1"/>
    <col min="3332" max="3332" width="9.26953125" style="60" customWidth="1"/>
    <col min="3333" max="3333" width="10.90625" style="60" customWidth="1"/>
    <col min="3334" max="3334" width="9.7265625" style="60" customWidth="1"/>
    <col min="3335" max="3335" width="10.26953125" style="60" customWidth="1"/>
    <col min="3336" max="3338" width="8.08984375" style="60" customWidth="1"/>
    <col min="3339" max="3339" width="10.453125" style="60" customWidth="1"/>
    <col min="3340" max="3342" width="9.26953125" style="60" customWidth="1"/>
    <col min="3343" max="3348" width="8.08984375" style="60" customWidth="1"/>
    <col min="3349" max="3349" width="6.90625" style="60" customWidth="1"/>
    <col min="3350" max="3350" width="9.08984375" style="60" customWidth="1"/>
    <col min="3351" max="3351" width="11.36328125" style="60" customWidth="1"/>
    <col min="3352" max="3352" width="9.453125" style="60" customWidth="1"/>
    <col min="3353" max="3579" width="0" style="60" hidden="1"/>
    <col min="3580" max="3580" width="7.453125" style="60" customWidth="1"/>
    <col min="3581" max="3582" width="7.6328125" style="60" customWidth="1"/>
    <col min="3583" max="3583" width="37.7265625" style="60" customWidth="1"/>
    <col min="3584" max="3584" width="13.08984375" style="60" customWidth="1"/>
    <col min="3585" max="3585" width="6.7265625" style="60" customWidth="1"/>
    <col min="3586" max="3587" width="7.453125" style="60" customWidth="1"/>
    <col min="3588" max="3588" width="9.26953125" style="60" customWidth="1"/>
    <col min="3589" max="3589" width="10.90625" style="60" customWidth="1"/>
    <col min="3590" max="3590" width="9.7265625" style="60" customWidth="1"/>
    <col min="3591" max="3591" width="10.26953125" style="60" customWidth="1"/>
    <col min="3592" max="3594" width="8.08984375" style="60" customWidth="1"/>
    <col min="3595" max="3595" width="10.453125" style="60" customWidth="1"/>
    <col min="3596" max="3598" width="9.26953125" style="60" customWidth="1"/>
    <col min="3599" max="3604" width="8.08984375" style="60" customWidth="1"/>
    <col min="3605" max="3605" width="6.90625" style="60" customWidth="1"/>
    <col min="3606" max="3606" width="9.08984375" style="60" customWidth="1"/>
    <col min="3607" max="3607" width="11.36328125" style="60" customWidth="1"/>
    <col min="3608" max="3608" width="9.453125" style="60" customWidth="1"/>
    <col min="3609" max="3835" width="0" style="60" hidden="1"/>
    <col min="3836" max="3836" width="7.453125" style="60" customWidth="1"/>
    <col min="3837" max="3838" width="7.6328125" style="60" customWidth="1"/>
    <col min="3839" max="3839" width="37.7265625" style="60" customWidth="1"/>
    <col min="3840" max="3840" width="13.08984375" style="60" customWidth="1"/>
    <col min="3841" max="3841" width="6.7265625" style="60" customWidth="1"/>
    <col min="3842" max="3843" width="7.453125" style="60" customWidth="1"/>
    <col min="3844" max="3844" width="9.26953125" style="60" customWidth="1"/>
    <col min="3845" max="3845" width="10.90625" style="60" customWidth="1"/>
    <col min="3846" max="3846" width="9.7265625" style="60" customWidth="1"/>
    <col min="3847" max="3847" width="10.26953125" style="60" customWidth="1"/>
    <col min="3848" max="3850" width="8.08984375" style="60" customWidth="1"/>
    <col min="3851" max="3851" width="10.453125" style="60" customWidth="1"/>
    <col min="3852" max="3854" width="9.26953125" style="60" customWidth="1"/>
    <col min="3855" max="3860" width="8.08984375" style="60" customWidth="1"/>
    <col min="3861" max="3861" width="6.90625" style="60" customWidth="1"/>
    <col min="3862" max="3862" width="9.08984375" style="60" customWidth="1"/>
    <col min="3863" max="3863" width="11.36328125" style="60" customWidth="1"/>
    <col min="3864" max="3864" width="9.453125" style="60" customWidth="1"/>
    <col min="3865" max="4091" width="0" style="60" hidden="1"/>
    <col min="4092" max="4092" width="7.453125" style="60" customWidth="1"/>
    <col min="4093" max="4094" width="7.6328125" style="60" customWidth="1"/>
    <col min="4095" max="4095" width="37.7265625" style="60" customWidth="1"/>
    <col min="4096" max="4096" width="13.08984375" style="60" customWidth="1"/>
    <col min="4097" max="4097" width="6.7265625" style="60" customWidth="1"/>
    <col min="4098" max="4099" width="7.453125" style="60" customWidth="1"/>
    <col min="4100" max="4100" width="9.26953125" style="60" customWidth="1"/>
    <col min="4101" max="4101" width="10.90625" style="60" customWidth="1"/>
    <col min="4102" max="4102" width="9.7265625" style="60" customWidth="1"/>
    <col min="4103" max="4103" width="10.26953125" style="60" customWidth="1"/>
    <col min="4104" max="4106" width="8.08984375" style="60" customWidth="1"/>
    <col min="4107" max="4107" width="10.453125" style="60" customWidth="1"/>
    <col min="4108" max="4110" width="9.26953125" style="60" customWidth="1"/>
    <col min="4111" max="4116" width="8.08984375" style="60" customWidth="1"/>
    <col min="4117" max="4117" width="6.90625" style="60" customWidth="1"/>
    <col min="4118" max="4118" width="9.08984375" style="60" customWidth="1"/>
    <col min="4119" max="4119" width="11.36328125" style="60" customWidth="1"/>
    <col min="4120" max="4120" width="9.453125" style="60" customWidth="1"/>
    <col min="4121" max="4347" width="0" style="60" hidden="1"/>
    <col min="4348" max="4348" width="7.453125" style="60" customWidth="1"/>
    <col min="4349" max="4350" width="7.6328125" style="60" customWidth="1"/>
    <col min="4351" max="4351" width="37.7265625" style="60" customWidth="1"/>
    <col min="4352" max="4352" width="13.08984375" style="60" customWidth="1"/>
    <col min="4353" max="4353" width="6.7265625" style="60" customWidth="1"/>
    <col min="4354" max="4355" width="7.453125" style="60" customWidth="1"/>
    <col min="4356" max="4356" width="9.26953125" style="60" customWidth="1"/>
    <col min="4357" max="4357" width="10.90625" style="60" customWidth="1"/>
    <col min="4358" max="4358" width="9.7265625" style="60" customWidth="1"/>
    <col min="4359" max="4359" width="10.26953125" style="60" customWidth="1"/>
    <col min="4360" max="4362" width="8.08984375" style="60" customWidth="1"/>
    <col min="4363" max="4363" width="10.453125" style="60" customWidth="1"/>
    <col min="4364" max="4366" width="9.26953125" style="60" customWidth="1"/>
    <col min="4367" max="4372" width="8.08984375" style="60" customWidth="1"/>
    <col min="4373" max="4373" width="6.90625" style="60" customWidth="1"/>
    <col min="4374" max="4374" width="9.08984375" style="60" customWidth="1"/>
    <col min="4375" max="4375" width="11.36328125" style="60" customWidth="1"/>
    <col min="4376" max="4376" width="9.453125" style="60" customWidth="1"/>
    <col min="4377" max="4603" width="0" style="60" hidden="1"/>
    <col min="4604" max="4604" width="7.453125" style="60" customWidth="1"/>
    <col min="4605" max="4606" width="7.6328125" style="60" customWidth="1"/>
    <col min="4607" max="4607" width="37.7265625" style="60" customWidth="1"/>
    <col min="4608" max="4608" width="13.08984375" style="60" customWidth="1"/>
    <col min="4609" max="4609" width="6.7265625" style="60" customWidth="1"/>
    <col min="4610" max="4611" width="7.453125" style="60" customWidth="1"/>
    <col min="4612" max="4612" width="9.26953125" style="60" customWidth="1"/>
    <col min="4613" max="4613" width="10.90625" style="60" customWidth="1"/>
    <col min="4614" max="4614" width="9.7265625" style="60" customWidth="1"/>
    <col min="4615" max="4615" width="10.26953125" style="60" customWidth="1"/>
    <col min="4616" max="4618" width="8.08984375" style="60" customWidth="1"/>
    <col min="4619" max="4619" width="10.453125" style="60" customWidth="1"/>
    <col min="4620" max="4622" width="9.26953125" style="60" customWidth="1"/>
    <col min="4623" max="4628" width="8.08984375" style="60" customWidth="1"/>
    <col min="4629" max="4629" width="6.90625" style="60" customWidth="1"/>
    <col min="4630" max="4630" width="9.08984375" style="60" customWidth="1"/>
    <col min="4631" max="4631" width="11.36328125" style="60" customWidth="1"/>
    <col min="4632" max="4632" width="9.453125" style="60" customWidth="1"/>
    <col min="4633" max="4859" width="0" style="60" hidden="1"/>
    <col min="4860" max="4860" width="7.453125" style="60" customWidth="1"/>
    <col min="4861" max="4862" width="7.6328125" style="60" customWidth="1"/>
    <col min="4863" max="4863" width="37.7265625" style="60" customWidth="1"/>
    <col min="4864" max="4864" width="13.08984375" style="60" customWidth="1"/>
    <col min="4865" max="4865" width="6.7265625" style="60" customWidth="1"/>
    <col min="4866" max="4867" width="7.453125" style="60" customWidth="1"/>
    <col min="4868" max="4868" width="9.26953125" style="60" customWidth="1"/>
    <col min="4869" max="4869" width="10.90625" style="60" customWidth="1"/>
    <col min="4870" max="4870" width="9.7265625" style="60" customWidth="1"/>
    <col min="4871" max="4871" width="10.26953125" style="60" customWidth="1"/>
    <col min="4872" max="4874" width="8.08984375" style="60" customWidth="1"/>
    <col min="4875" max="4875" width="10.453125" style="60" customWidth="1"/>
    <col min="4876" max="4878" width="9.26953125" style="60" customWidth="1"/>
    <col min="4879" max="4884" width="8.08984375" style="60" customWidth="1"/>
    <col min="4885" max="4885" width="6.90625" style="60" customWidth="1"/>
    <col min="4886" max="4886" width="9.08984375" style="60" customWidth="1"/>
    <col min="4887" max="4887" width="11.36328125" style="60" customWidth="1"/>
    <col min="4888" max="4888" width="9.453125" style="60" customWidth="1"/>
    <col min="4889" max="5115" width="0" style="60" hidden="1"/>
    <col min="5116" max="5116" width="7.453125" style="60" customWidth="1"/>
    <col min="5117" max="5118" width="7.6328125" style="60" customWidth="1"/>
    <col min="5119" max="5119" width="37.7265625" style="60" customWidth="1"/>
    <col min="5120" max="5120" width="13.08984375" style="60" customWidth="1"/>
    <col min="5121" max="5121" width="6.7265625" style="60" customWidth="1"/>
    <col min="5122" max="5123" width="7.453125" style="60" customWidth="1"/>
    <col min="5124" max="5124" width="9.26953125" style="60" customWidth="1"/>
    <col min="5125" max="5125" width="10.90625" style="60" customWidth="1"/>
    <col min="5126" max="5126" width="9.7265625" style="60" customWidth="1"/>
    <col min="5127" max="5127" width="10.26953125" style="60" customWidth="1"/>
    <col min="5128" max="5130" width="8.08984375" style="60" customWidth="1"/>
    <col min="5131" max="5131" width="10.453125" style="60" customWidth="1"/>
    <col min="5132" max="5134" width="9.26953125" style="60" customWidth="1"/>
    <col min="5135" max="5140" width="8.08984375" style="60" customWidth="1"/>
    <col min="5141" max="5141" width="6.90625" style="60" customWidth="1"/>
    <col min="5142" max="5142" width="9.08984375" style="60" customWidth="1"/>
    <col min="5143" max="5143" width="11.36328125" style="60" customWidth="1"/>
    <col min="5144" max="5144" width="9.453125" style="60" customWidth="1"/>
    <col min="5145" max="5371" width="0" style="60" hidden="1"/>
    <col min="5372" max="5372" width="7.453125" style="60" customWidth="1"/>
    <col min="5373" max="5374" width="7.6328125" style="60" customWidth="1"/>
    <col min="5375" max="5375" width="37.7265625" style="60" customWidth="1"/>
    <col min="5376" max="5376" width="13.08984375" style="60" customWidth="1"/>
    <col min="5377" max="5377" width="6.7265625" style="60" customWidth="1"/>
    <col min="5378" max="5379" width="7.453125" style="60" customWidth="1"/>
    <col min="5380" max="5380" width="9.26953125" style="60" customWidth="1"/>
    <col min="5381" max="5381" width="10.90625" style="60" customWidth="1"/>
    <col min="5382" max="5382" width="9.7265625" style="60" customWidth="1"/>
    <col min="5383" max="5383" width="10.26953125" style="60" customWidth="1"/>
    <col min="5384" max="5386" width="8.08984375" style="60" customWidth="1"/>
    <col min="5387" max="5387" width="10.453125" style="60" customWidth="1"/>
    <col min="5388" max="5390" width="9.26953125" style="60" customWidth="1"/>
    <col min="5391" max="5396" width="8.08984375" style="60" customWidth="1"/>
    <col min="5397" max="5397" width="6.90625" style="60" customWidth="1"/>
    <col min="5398" max="5398" width="9.08984375" style="60" customWidth="1"/>
    <col min="5399" max="5399" width="11.36328125" style="60" customWidth="1"/>
    <col min="5400" max="5400" width="9.453125" style="60" customWidth="1"/>
    <col min="5401" max="5627" width="0" style="60" hidden="1"/>
    <col min="5628" max="5628" width="7.453125" style="60" customWidth="1"/>
    <col min="5629" max="5630" width="7.6328125" style="60" customWidth="1"/>
    <col min="5631" max="5631" width="37.7265625" style="60" customWidth="1"/>
    <col min="5632" max="5632" width="13.08984375" style="60" customWidth="1"/>
    <col min="5633" max="5633" width="6.7265625" style="60" customWidth="1"/>
    <col min="5634" max="5635" width="7.453125" style="60" customWidth="1"/>
    <col min="5636" max="5636" width="9.26953125" style="60" customWidth="1"/>
    <col min="5637" max="5637" width="10.90625" style="60" customWidth="1"/>
    <col min="5638" max="5638" width="9.7265625" style="60" customWidth="1"/>
    <col min="5639" max="5639" width="10.26953125" style="60" customWidth="1"/>
    <col min="5640" max="5642" width="8.08984375" style="60" customWidth="1"/>
    <col min="5643" max="5643" width="10.453125" style="60" customWidth="1"/>
    <col min="5644" max="5646" width="9.26953125" style="60" customWidth="1"/>
    <col min="5647" max="5652" width="8.08984375" style="60" customWidth="1"/>
    <col min="5653" max="5653" width="6.90625" style="60" customWidth="1"/>
    <col min="5654" max="5654" width="9.08984375" style="60" customWidth="1"/>
    <col min="5655" max="5655" width="11.36328125" style="60" customWidth="1"/>
    <col min="5656" max="5656" width="9.453125" style="60" customWidth="1"/>
    <col min="5657" max="5883" width="0" style="60" hidden="1"/>
    <col min="5884" max="5884" width="7.453125" style="60" customWidth="1"/>
    <col min="5885" max="5886" width="7.6328125" style="60" customWidth="1"/>
    <col min="5887" max="5887" width="37.7265625" style="60" customWidth="1"/>
    <col min="5888" max="5888" width="13.08984375" style="60" customWidth="1"/>
    <col min="5889" max="5889" width="6.7265625" style="60" customWidth="1"/>
    <col min="5890" max="5891" width="7.453125" style="60" customWidth="1"/>
    <col min="5892" max="5892" width="9.26953125" style="60" customWidth="1"/>
    <col min="5893" max="5893" width="10.90625" style="60" customWidth="1"/>
    <col min="5894" max="5894" width="9.7265625" style="60" customWidth="1"/>
    <col min="5895" max="5895" width="10.26953125" style="60" customWidth="1"/>
    <col min="5896" max="5898" width="8.08984375" style="60" customWidth="1"/>
    <col min="5899" max="5899" width="10.453125" style="60" customWidth="1"/>
    <col min="5900" max="5902" width="9.26953125" style="60" customWidth="1"/>
    <col min="5903" max="5908" width="8.08984375" style="60" customWidth="1"/>
    <col min="5909" max="5909" width="6.90625" style="60" customWidth="1"/>
    <col min="5910" max="5910" width="9.08984375" style="60" customWidth="1"/>
    <col min="5911" max="5911" width="11.36328125" style="60" customWidth="1"/>
    <col min="5912" max="5912" width="9.453125" style="60" customWidth="1"/>
    <col min="5913" max="6139" width="0" style="60" hidden="1"/>
    <col min="6140" max="6140" width="7.453125" style="60" customWidth="1"/>
    <col min="6141" max="6142" width="7.6328125" style="60" customWidth="1"/>
    <col min="6143" max="6143" width="37.7265625" style="60" customWidth="1"/>
    <col min="6144" max="6144" width="13.08984375" style="60" customWidth="1"/>
    <col min="6145" max="6145" width="6.7265625" style="60" customWidth="1"/>
    <col min="6146" max="6147" width="7.453125" style="60" customWidth="1"/>
    <col min="6148" max="6148" width="9.26953125" style="60" customWidth="1"/>
    <col min="6149" max="6149" width="10.90625" style="60" customWidth="1"/>
    <col min="6150" max="6150" width="9.7265625" style="60" customWidth="1"/>
    <col min="6151" max="6151" width="10.26953125" style="60" customWidth="1"/>
    <col min="6152" max="6154" width="8.08984375" style="60" customWidth="1"/>
    <col min="6155" max="6155" width="10.453125" style="60" customWidth="1"/>
    <col min="6156" max="6158" width="9.26953125" style="60" customWidth="1"/>
    <col min="6159" max="6164" width="8.08984375" style="60" customWidth="1"/>
    <col min="6165" max="6165" width="6.90625" style="60" customWidth="1"/>
    <col min="6166" max="6166" width="9.08984375" style="60" customWidth="1"/>
    <col min="6167" max="6167" width="11.36328125" style="60" customWidth="1"/>
    <col min="6168" max="6168" width="9.453125" style="60" customWidth="1"/>
    <col min="6169" max="6395" width="0" style="60" hidden="1"/>
    <col min="6396" max="6396" width="7.453125" style="60" customWidth="1"/>
    <col min="6397" max="6398" width="7.6328125" style="60" customWidth="1"/>
    <col min="6399" max="6399" width="37.7265625" style="60" customWidth="1"/>
    <col min="6400" max="6400" width="13.08984375" style="60" customWidth="1"/>
    <col min="6401" max="6401" width="6.7265625" style="60" customWidth="1"/>
    <col min="6402" max="6403" width="7.453125" style="60" customWidth="1"/>
    <col min="6404" max="6404" width="9.26953125" style="60" customWidth="1"/>
    <col min="6405" max="6405" width="10.90625" style="60" customWidth="1"/>
    <col min="6406" max="6406" width="9.7265625" style="60" customWidth="1"/>
    <col min="6407" max="6407" width="10.26953125" style="60" customWidth="1"/>
    <col min="6408" max="6410" width="8.08984375" style="60" customWidth="1"/>
    <col min="6411" max="6411" width="10.453125" style="60" customWidth="1"/>
    <col min="6412" max="6414" width="9.26953125" style="60" customWidth="1"/>
    <col min="6415" max="6420" width="8.08984375" style="60" customWidth="1"/>
    <col min="6421" max="6421" width="6.90625" style="60" customWidth="1"/>
    <col min="6422" max="6422" width="9.08984375" style="60" customWidth="1"/>
    <col min="6423" max="6423" width="11.36328125" style="60" customWidth="1"/>
    <col min="6424" max="6424" width="9.453125" style="60" customWidth="1"/>
    <col min="6425" max="6651" width="0" style="60" hidden="1"/>
    <col min="6652" max="6652" width="7.453125" style="60" customWidth="1"/>
    <col min="6653" max="6654" width="7.6328125" style="60" customWidth="1"/>
    <col min="6655" max="6655" width="37.7265625" style="60" customWidth="1"/>
    <col min="6656" max="6656" width="13.08984375" style="60" customWidth="1"/>
    <col min="6657" max="6657" width="6.7265625" style="60" customWidth="1"/>
    <col min="6658" max="6659" width="7.453125" style="60" customWidth="1"/>
    <col min="6660" max="6660" width="9.26953125" style="60" customWidth="1"/>
    <col min="6661" max="6661" width="10.90625" style="60" customWidth="1"/>
    <col min="6662" max="6662" width="9.7265625" style="60" customWidth="1"/>
    <col min="6663" max="6663" width="10.26953125" style="60" customWidth="1"/>
    <col min="6664" max="6666" width="8.08984375" style="60" customWidth="1"/>
    <col min="6667" max="6667" width="10.453125" style="60" customWidth="1"/>
    <col min="6668" max="6670" width="9.26953125" style="60" customWidth="1"/>
    <col min="6671" max="6676" width="8.08984375" style="60" customWidth="1"/>
    <col min="6677" max="6677" width="6.90625" style="60" customWidth="1"/>
    <col min="6678" max="6678" width="9.08984375" style="60" customWidth="1"/>
    <col min="6679" max="6679" width="11.36328125" style="60" customWidth="1"/>
    <col min="6680" max="6680" width="9.453125" style="60" customWidth="1"/>
    <col min="6681" max="6907" width="0" style="60" hidden="1"/>
    <col min="6908" max="6908" width="7.453125" style="60" customWidth="1"/>
    <col min="6909" max="6910" width="7.6328125" style="60" customWidth="1"/>
    <col min="6911" max="6911" width="37.7265625" style="60" customWidth="1"/>
    <col min="6912" max="6912" width="13.08984375" style="60" customWidth="1"/>
    <col min="6913" max="6913" width="6.7265625" style="60" customWidth="1"/>
    <col min="6914" max="6915" width="7.453125" style="60" customWidth="1"/>
    <col min="6916" max="6916" width="9.26953125" style="60" customWidth="1"/>
    <col min="6917" max="6917" width="10.90625" style="60" customWidth="1"/>
    <col min="6918" max="6918" width="9.7265625" style="60" customWidth="1"/>
    <col min="6919" max="6919" width="10.26953125" style="60" customWidth="1"/>
    <col min="6920" max="6922" width="8.08984375" style="60" customWidth="1"/>
    <col min="6923" max="6923" width="10.453125" style="60" customWidth="1"/>
    <col min="6924" max="6926" width="9.26953125" style="60" customWidth="1"/>
    <col min="6927" max="6932" width="8.08984375" style="60" customWidth="1"/>
    <col min="6933" max="6933" width="6.90625" style="60" customWidth="1"/>
    <col min="6934" max="6934" width="9.08984375" style="60" customWidth="1"/>
    <col min="6935" max="6935" width="11.36328125" style="60" customWidth="1"/>
    <col min="6936" max="6936" width="9.453125" style="60" customWidth="1"/>
    <col min="6937" max="7163" width="0" style="60" hidden="1"/>
    <col min="7164" max="7164" width="7.453125" style="60" customWidth="1"/>
    <col min="7165" max="7166" width="7.6328125" style="60" customWidth="1"/>
    <col min="7167" max="7167" width="37.7265625" style="60" customWidth="1"/>
    <col min="7168" max="7168" width="13.08984375" style="60" customWidth="1"/>
    <col min="7169" max="7169" width="6.7265625" style="60" customWidth="1"/>
    <col min="7170" max="7171" width="7.453125" style="60" customWidth="1"/>
    <col min="7172" max="7172" width="9.26953125" style="60" customWidth="1"/>
    <col min="7173" max="7173" width="10.90625" style="60" customWidth="1"/>
    <col min="7174" max="7174" width="9.7265625" style="60" customWidth="1"/>
    <col min="7175" max="7175" width="10.26953125" style="60" customWidth="1"/>
    <col min="7176" max="7178" width="8.08984375" style="60" customWidth="1"/>
    <col min="7179" max="7179" width="10.453125" style="60" customWidth="1"/>
    <col min="7180" max="7182" width="9.26953125" style="60" customWidth="1"/>
    <col min="7183" max="7188" width="8.08984375" style="60" customWidth="1"/>
    <col min="7189" max="7189" width="6.90625" style="60" customWidth="1"/>
    <col min="7190" max="7190" width="9.08984375" style="60" customWidth="1"/>
    <col min="7191" max="7191" width="11.36328125" style="60" customWidth="1"/>
    <col min="7192" max="7192" width="9.453125" style="60" customWidth="1"/>
    <col min="7193" max="7419" width="0" style="60" hidden="1"/>
    <col min="7420" max="7420" width="7.453125" style="60" customWidth="1"/>
    <col min="7421" max="7422" width="7.6328125" style="60" customWidth="1"/>
    <col min="7423" max="7423" width="37.7265625" style="60" customWidth="1"/>
    <col min="7424" max="7424" width="13.08984375" style="60" customWidth="1"/>
    <col min="7425" max="7425" width="6.7265625" style="60" customWidth="1"/>
    <col min="7426" max="7427" width="7.453125" style="60" customWidth="1"/>
    <col min="7428" max="7428" width="9.26953125" style="60" customWidth="1"/>
    <col min="7429" max="7429" width="10.90625" style="60" customWidth="1"/>
    <col min="7430" max="7430" width="9.7265625" style="60" customWidth="1"/>
    <col min="7431" max="7431" width="10.26953125" style="60" customWidth="1"/>
    <col min="7432" max="7434" width="8.08984375" style="60" customWidth="1"/>
    <col min="7435" max="7435" width="10.453125" style="60" customWidth="1"/>
    <col min="7436" max="7438" width="9.26953125" style="60" customWidth="1"/>
    <col min="7439" max="7444" width="8.08984375" style="60" customWidth="1"/>
    <col min="7445" max="7445" width="6.90625" style="60" customWidth="1"/>
    <col min="7446" max="7446" width="9.08984375" style="60" customWidth="1"/>
    <col min="7447" max="7447" width="11.36328125" style="60" customWidth="1"/>
    <col min="7448" max="7448" width="9.453125" style="60" customWidth="1"/>
    <col min="7449" max="7675" width="0" style="60" hidden="1"/>
    <col min="7676" max="7676" width="7.453125" style="60" customWidth="1"/>
    <col min="7677" max="7678" width="7.6328125" style="60" customWidth="1"/>
    <col min="7679" max="7679" width="37.7265625" style="60" customWidth="1"/>
    <col min="7680" max="7680" width="13.08984375" style="60" customWidth="1"/>
    <col min="7681" max="7681" width="6.7265625" style="60" customWidth="1"/>
    <col min="7682" max="7683" width="7.453125" style="60" customWidth="1"/>
    <col min="7684" max="7684" width="9.26953125" style="60" customWidth="1"/>
    <col min="7685" max="7685" width="10.90625" style="60" customWidth="1"/>
    <col min="7686" max="7686" width="9.7265625" style="60" customWidth="1"/>
    <col min="7687" max="7687" width="10.26953125" style="60" customWidth="1"/>
    <col min="7688" max="7690" width="8.08984375" style="60" customWidth="1"/>
    <col min="7691" max="7691" width="10.453125" style="60" customWidth="1"/>
    <col min="7692" max="7694" width="9.26953125" style="60" customWidth="1"/>
    <col min="7695" max="7700" width="8.08984375" style="60" customWidth="1"/>
    <col min="7701" max="7701" width="6.90625" style="60" customWidth="1"/>
    <col min="7702" max="7702" width="9.08984375" style="60" customWidth="1"/>
    <col min="7703" max="7703" width="11.36328125" style="60" customWidth="1"/>
    <col min="7704" max="7704" width="9.453125" style="60" customWidth="1"/>
    <col min="7705" max="7931" width="0" style="60" hidden="1"/>
    <col min="7932" max="7932" width="7.453125" style="60" customWidth="1"/>
    <col min="7933" max="7934" width="7.6328125" style="60" customWidth="1"/>
    <col min="7935" max="7935" width="37.7265625" style="60" customWidth="1"/>
    <col min="7936" max="7936" width="13.08984375" style="60" customWidth="1"/>
    <col min="7937" max="7937" width="6.7265625" style="60" customWidth="1"/>
    <col min="7938" max="7939" width="7.453125" style="60" customWidth="1"/>
    <col min="7940" max="7940" width="9.26953125" style="60" customWidth="1"/>
    <col min="7941" max="7941" width="10.90625" style="60" customWidth="1"/>
    <col min="7942" max="7942" width="9.7265625" style="60" customWidth="1"/>
    <col min="7943" max="7943" width="10.26953125" style="60" customWidth="1"/>
    <col min="7944" max="7946" width="8.08984375" style="60" customWidth="1"/>
    <col min="7947" max="7947" width="10.453125" style="60" customWidth="1"/>
    <col min="7948" max="7950" width="9.26953125" style="60" customWidth="1"/>
    <col min="7951" max="7956" width="8.08984375" style="60" customWidth="1"/>
    <col min="7957" max="7957" width="6.90625" style="60" customWidth="1"/>
    <col min="7958" max="7958" width="9.08984375" style="60" customWidth="1"/>
    <col min="7959" max="7959" width="11.36328125" style="60" customWidth="1"/>
    <col min="7960" max="7960" width="9.453125" style="60" customWidth="1"/>
    <col min="7961" max="8187" width="0" style="60" hidden="1"/>
    <col min="8188" max="8188" width="7.453125" style="60" customWidth="1"/>
    <col min="8189" max="8190" width="7.6328125" style="60" customWidth="1"/>
    <col min="8191" max="8191" width="37.7265625" style="60" customWidth="1"/>
    <col min="8192" max="8192" width="13.08984375" style="60" customWidth="1"/>
    <col min="8193" max="8193" width="6.7265625" style="60" customWidth="1"/>
    <col min="8194" max="8195" width="7.453125" style="60" customWidth="1"/>
    <col min="8196" max="8196" width="9.26953125" style="60" customWidth="1"/>
    <col min="8197" max="8197" width="10.90625" style="60" customWidth="1"/>
    <col min="8198" max="8198" width="9.7265625" style="60" customWidth="1"/>
    <col min="8199" max="8199" width="10.26953125" style="60" customWidth="1"/>
    <col min="8200" max="8202" width="8.08984375" style="60" customWidth="1"/>
    <col min="8203" max="8203" width="10.453125" style="60" customWidth="1"/>
    <col min="8204" max="8206" width="9.26953125" style="60" customWidth="1"/>
    <col min="8207" max="8212" width="8.08984375" style="60" customWidth="1"/>
    <col min="8213" max="8213" width="6.90625" style="60" customWidth="1"/>
    <col min="8214" max="8214" width="9.08984375" style="60" customWidth="1"/>
    <col min="8215" max="8215" width="11.36328125" style="60" customWidth="1"/>
    <col min="8216" max="8216" width="9.453125" style="60" customWidth="1"/>
    <col min="8217" max="8443" width="0" style="60" hidden="1"/>
    <col min="8444" max="8444" width="7.453125" style="60" customWidth="1"/>
    <col min="8445" max="8446" width="7.6328125" style="60" customWidth="1"/>
    <col min="8447" max="8447" width="37.7265625" style="60" customWidth="1"/>
    <col min="8448" max="8448" width="13.08984375" style="60" customWidth="1"/>
    <col min="8449" max="8449" width="6.7265625" style="60" customWidth="1"/>
    <col min="8450" max="8451" width="7.453125" style="60" customWidth="1"/>
    <col min="8452" max="8452" width="9.26953125" style="60" customWidth="1"/>
    <col min="8453" max="8453" width="10.90625" style="60" customWidth="1"/>
    <col min="8454" max="8454" width="9.7265625" style="60" customWidth="1"/>
    <col min="8455" max="8455" width="10.26953125" style="60" customWidth="1"/>
    <col min="8456" max="8458" width="8.08984375" style="60" customWidth="1"/>
    <col min="8459" max="8459" width="10.453125" style="60" customWidth="1"/>
    <col min="8460" max="8462" width="9.26953125" style="60" customWidth="1"/>
    <col min="8463" max="8468" width="8.08984375" style="60" customWidth="1"/>
    <col min="8469" max="8469" width="6.90625" style="60" customWidth="1"/>
    <col min="8470" max="8470" width="9.08984375" style="60" customWidth="1"/>
    <col min="8471" max="8471" width="11.36328125" style="60" customWidth="1"/>
    <col min="8472" max="8472" width="9.453125" style="60" customWidth="1"/>
    <col min="8473" max="8699" width="0" style="60" hidden="1"/>
    <col min="8700" max="8700" width="7.453125" style="60" customWidth="1"/>
    <col min="8701" max="8702" width="7.6328125" style="60" customWidth="1"/>
    <col min="8703" max="8703" width="37.7265625" style="60" customWidth="1"/>
    <col min="8704" max="8704" width="13.08984375" style="60" customWidth="1"/>
    <col min="8705" max="8705" width="6.7265625" style="60" customWidth="1"/>
    <col min="8706" max="8707" width="7.453125" style="60" customWidth="1"/>
    <col min="8708" max="8708" width="9.26953125" style="60" customWidth="1"/>
    <col min="8709" max="8709" width="10.90625" style="60" customWidth="1"/>
    <col min="8710" max="8710" width="9.7265625" style="60" customWidth="1"/>
    <col min="8711" max="8711" width="10.26953125" style="60" customWidth="1"/>
    <col min="8712" max="8714" width="8.08984375" style="60" customWidth="1"/>
    <col min="8715" max="8715" width="10.453125" style="60" customWidth="1"/>
    <col min="8716" max="8718" width="9.26953125" style="60" customWidth="1"/>
    <col min="8719" max="8724" width="8.08984375" style="60" customWidth="1"/>
    <col min="8725" max="8725" width="6.90625" style="60" customWidth="1"/>
    <col min="8726" max="8726" width="9.08984375" style="60" customWidth="1"/>
    <col min="8727" max="8727" width="11.36328125" style="60" customWidth="1"/>
    <col min="8728" max="8728" width="9.453125" style="60" customWidth="1"/>
    <col min="8729" max="8955" width="0" style="60" hidden="1"/>
    <col min="8956" max="8956" width="7.453125" style="60" customWidth="1"/>
    <col min="8957" max="8958" width="7.6328125" style="60" customWidth="1"/>
    <col min="8959" max="8959" width="37.7265625" style="60" customWidth="1"/>
    <col min="8960" max="8960" width="13.08984375" style="60" customWidth="1"/>
    <col min="8961" max="8961" width="6.7265625" style="60" customWidth="1"/>
    <col min="8962" max="8963" width="7.453125" style="60" customWidth="1"/>
    <col min="8964" max="8964" width="9.26953125" style="60" customWidth="1"/>
    <col min="8965" max="8965" width="10.90625" style="60" customWidth="1"/>
    <col min="8966" max="8966" width="9.7265625" style="60" customWidth="1"/>
    <col min="8967" max="8967" width="10.26953125" style="60" customWidth="1"/>
    <col min="8968" max="8970" width="8.08984375" style="60" customWidth="1"/>
    <col min="8971" max="8971" width="10.453125" style="60" customWidth="1"/>
    <col min="8972" max="8974" width="9.26953125" style="60" customWidth="1"/>
    <col min="8975" max="8980" width="8.08984375" style="60" customWidth="1"/>
    <col min="8981" max="8981" width="6.90625" style="60" customWidth="1"/>
    <col min="8982" max="8982" width="9.08984375" style="60" customWidth="1"/>
    <col min="8983" max="8983" width="11.36328125" style="60" customWidth="1"/>
    <col min="8984" max="8984" width="9.453125" style="60" customWidth="1"/>
    <col min="8985" max="9211" width="0" style="60" hidden="1"/>
    <col min="9212" max="9212" width="7.453125" style="60" customWidth="1"/>
    <col min="9213" max="9214" width="7.6328125" style="60" customWidth="1"/>
    <col min="9215" max="9215" width="37.7265625" style="60" customWidth="1"/>
    <col min="9216" max="9216" width="13.08984375" style="60" customWidth="1"/>
    <col min="9217" max="9217" width="6.7265625" style="60" customWidth="1"/>
    <col min="9218" max="9219" width="7.453125" style="60" customWidth="1"/>
    <col min="9220" max="9220" width="9.26953125" style="60" customWidth="1"/>
    <col min="9221" max="9221" width="10.90625" style="60" customWidth="1"/>
    <col min="9222" max="9222" width="9.7265625" style="60" customWidth="1"/>
    <col min="9223" max="9223" width="10.26953125" style="60" customWidth="1"/>
    <col min="9224" max="9226" width="8.08984375" style="60" customWidth="1"/>
    <col min="9227" max="9227" width="10.453125" style="60" customWidth="1"/>
    <col min="9228" max="9230" width="9.26953125" style="60" customWidth="1"/>
    <col min="9231" max="9236" width="8.08984375" style="60" customWidth="1"/>
    <col min="9237" max="9237" width="6.90625" style="60" customWidth="1"/>
    <col min="9238" max="9238" width="9.08984375" style="60" customWidth="1"/>
    <col min="9239" max="9239" width="11.36328125" style="60" customWidth="1"/>
    <col min="9240" max="9240" width="9.453125" style="60" customWidth="1"/>
    <col min="9241" max="9467" width="0" style="60" hidden="1"/>
    <col min="9468" max="9468" width="7.453125" style="60" customWidth="1"/>
    <col min="9469" max="9470" width="7.6328125" style="60" customWidth="1"/>
    <col min="9471" max="9471" width="37.7265625" style="60" customWidth="1"/>
    <col min="9472" max="9472" width="13.08984375" style="60" customWidth="1"/>
    <col min="9473" max="9473" width="6.7265625" style="60" customWidth="1"/>
    <col min="9474" max="9475" width="7.453125" style="60" customWidth="1"/>
    <col min="9476" max="9476" width="9.26953125" style="60" customWidth="1"/>
    <col min="9477" max="9477" width="10.90625" style="60" customWidth="1"/>
    <col min="9478" max="9478" width="9.7265625" style="60" customWidth="1"/>
    <col min="9479" max="9479" width="10.26953125" style="60" customWidth="1"/>
    <col min="9480" max="9482" width="8.08984375" style="60" customWidth="1"/>
    <col min="9483" max="9483" width="10.453125" style="60" customWidth="1"/>
    <col min="9484" max="9486" width="9.26953125" style="60" customWidth="1"/>
    <col min="9487" max="9492" width="8.08984375" style="60" customWidth="1"/>
    <col min="9493" max="9493" width="6.90625" style="60" customWidth="1"/>
    <col min="9494" max="9494" width="9.08984375" style="60" customWidth="1"/>
    <col min="9495" max="9495" width="11.36328125" style="60" customWidth="1"/>
    <col min="9496" max="9496" width="9.453125" style="60" customWidth="1"/>
    <col min="9497" max="9723" width="0" style="60" hidden="1"/>
    <col min="9724" max="9724" width="7.453125" style="60" customWidth="1"/>
    <col min="9725" max="9726" width="7.6328125" style="60" customWidth="1"/>
    <col min="9727" max="9727" width="37.7265625" style="60" customWidth="1"/>
    <col min="9728" max="9728" width="13.08984375" style="60" customWidth="1"/>
    <col min="9729" max="9729" width="6.7265625" style="60" customWidth="1"/>
    <col min="9730" max="9731" width="7.453125" style="60" customWidth="1"/>
    <col min="9732" max="9732" width="9.26953125" style="60" customWidth="1"/>
    <col min="9733" max="9733" width="10.90625" style="60" customWidth="1"/>
    <col min="9734" max="9734" width="9.7265625" style="60" customWidth="1"/>
    <col min="9735" max="9735" width="10.26953125" style="60" customWidth="1"/>
    <col min="9736" max="9738" width="8.08984375" style="60" customWidth="1"/>
    <col min="9739" max="9739" width="10.453125" style="60" customWidth="1"/>
    <col min="9740" max="9742" width="9.26953125" style="60" customWidth="1"/>
    <col min="9743" max="9748" width="8.08984375" style="60" customWidth="1"/>
    <col min="9749" max="9749" width="6.90625" style="60" customWidth="1"/>
    <col min="9750" max="9750" width="9.08984375" style="60" customWidth="1"/>
    <col min="9751" max="9751" width="11.36328125" style="60" customWidth="1"/>
    <col min="9752" max="9752" width="9.453125" style="60" customWidth="1"/>
    <col min="9753" max="9979" width="0" style="60" hidden="1"/>
    <col min="9980" max="9980" width="7.453125" style="60" customWidth="1"/>
    <col min="9981" max="9982" width="7.6328125" style="60" customWidth="1"/>
    <col min="9983" max="9983" width="37.7265625" style="60" customWidth="1"/>
    <col min="9984" max="9984" width="13.08984375" style="60" customWidth="1"/>
    <col min="9985" max="9985" width="6.7265625" style="60" customWidth="1"/>
    <col min="9986" max="9987" width="7.453125" style="60" customWidth="1"/>
    <col min="9988" max="9988" width="9.26953125" style="60" customWidth="1"/>
    <col min="9989" max="9989" width="10.90625" style="60" customWidth="1"/>
    <col min="9990" max="9990" width="9.7265625" style="60" customWidth="1"/>
    <col min="9991" max="9991" width="10.26953125" style="60" customWidth="1"/>
    <col min="9992" max="9994" width="8.08984375" style="60" customWidth="1"/>
    <col min="9995" max="9995" width="10.453125" style="60" customWidth="1"/>
    <col min="9996" max="9998" width="9.26953125" style="60" customWidth="1"/>
    <col min="9999" max="10004" width="8.08984375" style="60" customWidth="1"/>
    <col min="10005" max="10005" width="6.90625" style="60" customWidth="1"/>
    <col min="10006" max="10006" width="9.08984375" style="60" customWidth="1"/>
    <col min="10007" max="10007" width="11.36328125" style="60" customWidth="1"/>
    <col min="10008" max="10008" width="9.453125" style="60" customWidth="1"/>
    <col min="10009" max="10235" width="0" style="60" hidden="1"/>
    <col min="10236" max="10236" width="7.453125" style="60" customWidth="1"/>
    <col min="10237" max="10238" width="7.6328125" style="60" customWidth="1"/>
    <col min="10239" max="10239" width="37.7265625" style="60" customWidth="1"/>
    <col min="10240" max="10240" width="13.08984375" style="60" customWidth="1"/>
    <col min="10241" max="10241" width="6.7265625" style="60" customWidth="1"/>
    <col min="10242" max="10243" width="7.453125" style="60" customWidth="1"/>
    <col min="10244" max="10244" width="9.26953125" style="60" customWidth="1"/>
    <col min="10245" max="10245" width="10.90625" style="60" customWidth="1"/>
    <col min="10246" max="10246" width="9.7265625" style="60" customWidth="1"/>
    <col min="10247" max="10247" width="10.26953125" style="60" customWidth="1"/>
    <col min="10248" max="10250" width="8.08984375" style="60" customWidth="1"/>
    <col min="10251" max="10251" width="10.453125" style="60" customWidth="1"/>
    <col min="10252" max="10254" width="9.26953125" style="60" customWidth="1"/>
    <col min="10255" max="10260" width="8.08984375" style="60" customWidth="1"/>
    <col min="10261" max="10261" width="6.90625" style="60" customWidth="1"/>
    <col min="10262" max="10262" width="9.08984375" style="60" customWidth="1"/>
    <col min="10263" max="10263" width="11.36328125" style="60" customWidth="1"/>
    <col min="10264" max="10264" width="9.453125" style="60" customWidth="1"/>
    <col min="10265" max="10491" width="0" style="60" hidden="1"/>
    <col min="10492" max="10492" width="7.453125" style="60" customWidth="1"/>
    <col min="10493" max="10494" width="7.6328125" style="60" customWidth="1"/>
    <col min="10495" max="10495" width="37.7265625" style="60" customWidth="1"/>
    <col min="10496" max="10496" width="13.08984375" style="60" customWidth="1"/>
    <col min="10497" max="10497" width="6.7265625" style="60" customWidth="1"/>
    <col min="10498" max="10499" width="7.453125" style="60" customWidth="1"/>
    <col min="10500" max="10500" width="9.26953125" style="60" customWidth="1"/>
    <col min="10501" max="10501" width="10.90625" style="60" customWidth="1"/>
    <col min="10502" max="10502" width="9.7265625" style="60" customWidth="1"/>
    <col min="10503" max="10503" width="10.26953125" style="60" customWidth="1"/>
    <col min="10504" max="10506" width="8.08984375" style="60" customWidth="1"/>
    <col min="10507" max="10507" width="10.453125" style="60" customWidth="1"/>
    <col min="10508" max="10510" width="9.26953125" style="60" customWidth="1"/>
    <col min="10511" max="10516" width="8.08984375" style="60" customWidth="1"/>
    <col min="10517" max="10517" width="6.90625" style="60" customWidth="1"/>
    <col min="10518" max="10518" width="9.08984375" style="60" customWidth="1"/>
    <col min="10519" max="10519" width="11.36328125" style="60" customWidth="1"/>
    <col min="10520" max="10520" width="9.453125" style="60" customWidth="1"/>
    <col min="10521" max="10747" width="0" style="60" hidden="1"/>
    <col min="10748" max="10748" width="7.453125" style="60" customWidth="1"/>
    <col min="10749" max="10750" width="7.6328125" style="60" customWidth="1"/>
    <col min="10751" max="10751" width="37.7265625" style="60" customWidth="1"/>
    <col min="10752" max="10752" width="13.08984375" style="60" customWidth="1"/>
    <col min="10753" max="10753" width="6.7265625" style="60" customWidth="1"/>
    <col min="10754" max="10755" width="7.453125" style="60" customWidth="1"/>
    <col min="10756" max="10756" width="9.26953125" style="60" customWidth="1"/>
    <col min="10757" max="10757" width="10.90625" style="60" customWidth="1"/>
    <col min="10758" max="10758" width="9.7265625" style="60" customWidth="1"/>
    <col min="10759" max="10759" width="10.26953125" style="60" customWidth="1"/>
    <col min="10760" max="10762" width="8.08984375" style="60" customWidth="1"/>
    <col min="10763" max="10763" width="10.453125" style="60" customWidth="1"/>
    <col min="10764" max="10766" width="9.26953125" style="60" customWidth="1"/>
    <col min="10767" max="10772" width="8.08984375" style="60" customWidth="1"/>
    <col min="10773" max="10773" width="6.90625" style="60" customWidth="1"/>
    <col min="10774" max="10774" width="9.08984375" style="60" customWidth="1"/>
    <col min="10775" max="10775" width="11.36328125" style="60" customWidth="1"/>
    <col min="10776" max="10776" width="9.453125" style="60" customWidth="1"/>
    <col min="10777" max="11003" width="0" style="60" hidden="1"/>
    <col min="11004" max="11004" width="7.453125" style="60" customWidth="1"/>
    <col min="11005" max="11006" width="7.6328125" style="60" customWidth="1"/>
    <col min="11007" max="11007" width="37.7265625" style="60" customWidth="1"/>
    <col min="11008" max="11008" width="13.08984375" style="60" customWidth="1"/>
    <col min="11009" max="11009" width="6.7265625" style="60" customWidth="1"/>
    <col min="11010" max="11011" width="7.453125" style="60" customWidth="1"/>
    <col min="11012" max="11012" width="9.26953125" style="60" customWidth="1"/>
    <col min="11013" max="11013" width="10.90625" style="60" customWidth="1"/>
    <col min="11014" max="11014" width="9.7265625" style="60" customWidth="1"/>
    <col min="11015" max="11015" width="10.26953125" style="60" customWidth="1"/>
    <col min="11016" max="11018" width="8.08984375" style="60" customWidth="1"/>
    <col min="11019" max="11019" width="10.453125" style="60" customWidth="1"/>
    <col min="11020" max="11022" width="9.26953125" style="60" customWidth="1"/>
    <col min="11023" max="11028" width="8.08984375" style="60" customWidth="1"/>
    <col min="11029" max="11029" width="6.90625" style="60" customWidth="1"/>
    <col min="11030" max="11030" width="9.08984375" style="60" customWidth="1"/>
    <col min="11031" max="11031" width="11.36328125" style="60" customWidth="1"/>
    <col min="11032" max="11032" width="9.453125" style="60" customWidth="1"/>
    <col min="11033" max="11259" width="0" style="60" hidden="1"/>
    <col min="11260" max="11260" width="7.453125" style="60" customWidth="1"/>
    <col min="11261" max="11262" width="7.6328125" style="60" customWidth="1"/>
    <col min="11263" max="11263" width="37.7265625" style="60" customWidth="1"/>
    <col min="11264" max="11264" width="13.08984375" style="60" customWidth="1"/>
    <col min="11265" max="11265" width="6.7265625" style="60" customWidth="1"/>
    <col min="11266" max="11267" width="7.453125" style="60" customWidth="1"/>
    <col min="11268" max="11268" width="9.26953125" style="60" customWidth="1"/>
    <col min="11269" max="11269" width="10.90625" style="60" customWidth="1"/>
    <col min="11270" max="11270" width="9.7265625" style="60" customWidth="1"/>
    <col min="11271" max="11271" width="10.26953125" style="60" customWidth="1"/>
    <col min="11272" max="11274" width="8.08984375" style="60" customWidth="1"/>
    <col min="11275" max="11275" width="10.453125" style="60" customWidth="1"/>
    <col min="11276" max="11278" width="9.26953125" style="60" customWidth="1"/>
    <col min="11279" max="11284" width="8.08984375" style="60" customWidth="1"/>
    <col min="11285" max="11285" width="6.90625" style="60" customWidth="1"/>
    <col min="11286" max="11286" width="9.08984375" style="60" customWidth="1"/>
    <col min="11287" max="11287" width="11.36328125" style="60" customWidth="1"/>
    <col min="11288" max="11288" width="9.453125" style="60" customWidth="1"/>
    <col min="11289" max="11515" width="0" style="60" hidden="1"/>
    <col min="11516" max="11516" width="7.453125" style="60" customWidth="1"/>
    <col min="11517" max="11518" width="7.6328125" style="60" customWidth="1"/>
    <col min="11519" max="11519" width="37.7265625" style="60" customWidth="1"/>
    <col min="11520" max="11520" width="13.08984375" style="60" customWidth="1"/>
    <col min="11521" max="11521" width="6.7265625" style="60" customWidth="1"/>
    <col min="11522" max="11523" width="7.453125" style="60" customWidth="1"/>
    <col min="11524" max="11524" width="9.26953125" style="60" customWidth="1"/>
    <col min="11525" max="11525" width="10.90625" style="60" customWidth="1"/>
    <col min="11526" max="11526" width="9.7265625" style="60" customWidth="1"/>
    <col min="11527" max="11527" width="10.26953125" style="60" customWidth="1"/>
    <col min="11528" max="11530" width="8.08984375" style="60" customWidth="1"/>
    <col min="11531" max="11531" width="10.453125" style="60" customWidth="1"/>
    <col min="11532" max="11534" width="9.26953125" style="60" customWidth="1"/>
    <col min="11535" max="11540" width="8.08984375" style="60" customWidth="1"/>
    <col min="11541" max="11541" width="6.90625" style="60" customWidth="1"/>
    <col min="11542" max="11542" width="9.08984375" style="60" customWidth="1"/>
    <col min="11543" max="11543" width="11.36328125" style="60" customWidth="1"/>
    <col min="11544" max="11544" width="9.453125" style="60" customWidth="1"/>
    <col min="11545" max="11771" width="0" style="60" hidden="1"/>
    <col min="11772" max="11772" width="7.453125" style="60" customWidth="1"/>
    <col min="11773" max="11774" width="7.6328125" style="60" customWidth="1"/>
    <col min="11775" max="11775" width="37.7265625" style="60" customWidth="1"/>
    <col min="11776" max="11776" width="13.08984375" style="60" customWidth="1"/>
    <col min="11777" max="11777" width="6.7265625" style="60" customWidth="1"/>
    <col min="11778" max="11779" width="7.453125" style="60" customWidth="1"/>
    <col min="11780" max="11780" width="9.26953125" style="60" customWidth="1"/>
    <col min="11781" max="11781" width="10.90625" style="60" customWidth="1"/>
    <col min="11782" max="11782" width="9.7265625" style="60" customWidth="1"/>
    <col min="11783" max="11783" width="10.26953125" style="60" customWidth="1"/>
    <col min="11784" max="11786" width="8.08984375" style="60" customWidth="1"/>
    <col min="11787" max="11787" width="10.453125" style="60" customWidth="1"/>
    <col min="11788" max="11790" width="9.26953125" style="60" customWidth="1"/>
    <col min="11791" max="11796" width="8.08984375" style="60" customWidth="1"/>
    <col min="11797" max="11797" width="6.90625" style="60" customWidth="1"/>
    <col min="11798" max="11798" width="9.08984375" style="60" customWidth="1"/>
    <col min="11799" max="11799" width="11.36328125" style="60" customWidth="1"/>
    <col min="11800" max="11800" width="9.453125" style="60" customWidth="1"/>
    <col min="11801" max="12027" width="0" style="60" hidden="1"/>
    <col min="12028" max="12028" width="7.453125" style="60" customWidth="1"/>
    <col min="12029" max="12030" width="7.6328125" style="60" customWidth="1"/>
    <col min="12031" max="12031" width="37.7265625" style="60" customWidth="1"/>
    <col min="12032" max="12032" width="13.08984375" style="60" customWidth="1"/>
    <col min="12033" max="12033" width="6.7265625" style="60" customWidth="1"/>
    <col min="12034" max="12035" width="7.453125" style="60" customWidth="1"/>
    <col min="12036" max="12036" width="9.26953125" style="60" customWidth="1"/>
    <col min="12037" max="12037" width="10.90625" style="60" customWidth="1"/>
    <col min="12038" max="12038" width="9.7265625" style="60" customWidth="1"/>
    <col min="12039" max="12039" width="10.26953125" style="60" customWidth="1"/>
    <col min="12040" max="12042" width="8.08984375" style="60" customWidth="1"/>
    <col min="12043" max="12043" width="10.453125" style="60" customWidth="1"/>
    <col min="12044" max="12046" width="9.26953125" style="60" customWidth="1"/>
    <col min="12047" max="12052" width="8.08984375" style="60" customWidth="1"/>
    <col min="12053" max="12053" width="6.90625" style="60" customWidth="1"/>
    <col min="12054" max="12054" width="9.08984375" style="60" customWidth="1"/>
    <col min="12055" max="12055" width="11.36328125" style="60" customWidth="1"/>
    <col min="12056" max="12056" width="9.453125" style="60" customWidth="1"/>
    <col min="12057" max="12283" width="0" style="60" hidden="1"/>
    <col min="12284" max="12284" width="7.453125" style="60" customWidth="1"/>
    <col min="12285" max="12286" width="7.6328125" style="60" customWidth="1"/>
    <col min="12287" max="12287" width="37.7265625" style="60" customWidth="1"/>
    <col min="12288" max="12288" width="13.08984375" style="60" customWidth="1"/>
    <col min="12289" max="12289" width="6.7265625" style="60" customWidth="1"/>
    <col min="12290" max="12291" width="7.453125" style="60" customWidth="1"/>
    <col min="12292" max="12292" width="9.26953125" style="60" customWidth="1"/>
    <col min="12293" max="12293" width="10.90625" style="60" customWidth="1"/>
    <col min="12294" max="12294" width="9.7265625" style="60" customWidth="1"/>
    <col min="12295" max="12295" width="10.26953125" style="60" customWidth="1"/>
    <col min="12296" max="12298" width="8.08984375" style="60" customWidth="1"/>
    <col min="12299" max="12299" width="10.453125" style="60" customWidth="1"/>
    <col min="12300" max="12302" width="9.26953125" style="60" customWidth="1"/>
    <col min="12303" max="12308" width="8.08984375" style="60" customWidth="1"/>
    <col min="12309" max="12309" width="6.90625" style="60" customWidth="1"/>
    <col min="12310" max="12310" width="9.08984375" style="60" customWidth="1"/>
    <col min="12311" max="12311" width="11.36328125" style="60" customWidth="1"/>
    <col min="12312" max="12312" width="9.453125" style="60" customWidth="1"/>
    <col min="12313" max="12539" width="0" style="60" hidden="1"/>
    <col min="12540" max="12540" width="7.453125" style="60" customWidth="1"/>
    <col min="12541" max="12542" width="7.6328125" style="60" customWidth="1"/>
    <col min="12543" max="12543" width="37.7265625" style="60" customWidth="1"/>
    <col min="12544" max="12544" width="13.08984375" style="60" customWidth="1"/>
    <col min="12545" max="12545" width="6.7265625" style="60" customWidth="1"/>
    <col min="12546" max="12547" width="7.453125" style="60" customWidth="1"/>
    <col min="12548" max="12548" width="9.26953125" style="60" customWidth="1"/>
    <col min="12549" max="12549" width="10.90625" style="60" customWidth="1"/>
    <col min="12550" max="12550" width="9.7265625" style="60" customWidth="1"/>
    <col min="12551" max="12551" width="10.26953125" style="60" customWidth="1"/>
    <col min="12552" max="12554" width="8.08984375" style="60" customWidth="1"/>
    <col min="12555" max="12555" width="10.453125" style="60" customWidth="1"/>
    <col min="12556" max="12558" width="9.26953125" style="60" customWidth="1"/>
    <col min="12559" max="12564" width="8.08984375" style="60" customWidth="1"/>
    <col min="12565" max="12565" width="6.90625" style="60" customWidth="1"/>
    <col min="12566" max="12566" width="9.08984375" style="60" customWidth="1"/>
    <col min="12567" max="12567" width="11.36328125" style="60" customWidth="1"/>
    <col min="12568" max="12568" width="9.453125" style="60" customWidth="1"/>
    <col min="12569" max="12795" width="0" style="60" hidden="1"/>
    <col min="12796" max="12796" width="7.453125" style="60" customWidth="1"/>
    <col min="12797" max="12798" width="7.6328125" style="60" customWidth="1"/>
    <col min="12799" max="12799" width="37.7265625" style="60" customWidth="1"/>
    <col min="12800" max="12800" width="13.08984375" style="60" customWidth="1"/>
    <col min="12801" max="12801" width="6.7265625" style="60" customWidth="1"/>
    <col min="12802" max="12803" width="7.453125" style="60" customWidth="1"/>
    <col min="12804" max="12804" width="9.26953125" style="60" customWidth="1"/>
    <col min="12805" max="12805" width="10.90625" style="60" customWidth="1"/>
    <col min="12806" max="12806" width="9.7265625" style="60" customWidth="1"/>
    <col min="12807" max="12807" width="10.26953125" style="60" customWidth="1"/>
    <col min="12808" max="12810" width="8.08984375" style="60" customWidth="1"/>
    <col min="12811" max="12811" width="10.453125" style="60" customWidth="1"/>
    <col min="12812" max="12814" width="9.26953125" style="60" customWidth="1"/>
    <col min="12815" max="12820" width="8.08984375" style="60" customWidth="1"/>
    <col min="12821" max="12821" width="6.90625" style="60" customWidth="1"/>
    <col min="12822" max="12822" width="9.08984375" style="60" customWidth="1"/>
    <col min="12823" max="12823" width="11.36328125" style="60" customWidth="1"/>
    <col min="12824" max="12824" width="9.453125" style="60" customWidth="1"/>
    <col min="12825" max="13051" width="0" style="60" hidden="1"/>
    <col min="13052" max="13052" width="7.453125" style="60" customWidth="1"/>
    <col min="13053" max="13054" width="7.6328125" style="60" customWidth="1"/>
    <col min="13055" max="13055" width="37.7265625" style="60" customWidth="1"/>
    <col min="13056" max="13056" width="13.08984375" style="60" customWidth="1"/>
    <col min="13057" max="13057" width="6.7265625" style="60" customWidth="1"/>
    <col min="13058" max="13059" width="7.453125" style="60" customWidth="1"/>
    <col min="13060" max="13060" width="9.26953125" style="60" customWidth="1"/>
    <col min="13061" max="13061" width="10.90625" style="60" customWidth="1"/>
    <col min="13062" max="13062" width="9.7265625" style="60" customWidth="1"/>
    <col min="13063" max="13063" width="10.26953125" style="60" customWidth="1"/>
    <col min="13064" max="13066" width="8.08984375" style="60" customWidth="1"/>
    <col min="13067" max="13067" width="10.453125" style="60" customWidth="1"/>
    <col min="13068" max="13070" width="9.26953125" style="60" customWidth="1"/>
    <col min="13071" max="13076" width="8.08984375" style="60" customWidth="1"/>
    <col min="13077" max="13077" width="6.90625" style="60" customWidth="1"/>
    <col min="13078" max="13078" width="9.08984375" style="60" customWidth="1"/>
    <col min="13079" max="13079" width="11.36328125" style="60" customWidth="1"/>
    <col min="13080" max="13080" width="9.453125" style="60" customWidth="1"/>
    <col min="13081" max="13307" width="0" style="60" hidden="1"/>
    <col min="13308" max="13308" width="7.453125" style="60" customWidth="1"/>
    <col min="13309" max="13310" width="7.6328125" style="60" customWidth="1"/>
    <col min="13311" max="13311" width="37.7265625" style="60" customWidth="1"/>
    <col min="13312" max="13312" width="13.08984375" style="60" customWidth="1"/>
    <col min="13313" max="13313" width="6.7265625" style="60" customWidth="1"/>
    <col min="13314" max="13315" width="7.453125" style="60" customWidth="1"/>
    <col min="13316" max="13316" width="9.26953125" style="60" customWidth="1"/>
    <col min="13317" max="13317" width="10.90625" style="60" customWidth="1"/>
    <col min="13318" max="13318" width="9.7265625" style="60" customWidth="1"/>
    <col min="13319" max="13319" width="10.26953125" style="60" customWidth="1"/>
    <col min="13320" max="13322" width="8.08984375" style="60" customWidth="1"/>
    <col min="13323" max="13323" width="10.453125" style="60" customWidth="1"/>
    <col min="13324" max="13326" width="9.26953125" style="60" customWidth="1"/>
    <col min="13327" max="13332" width="8.08984375" style="60" customWidth="1"/>
    <col min="13333" max="13333" width="6.90625" style="60" customWidth="1"/>
    <col min="13334" max="13334" width="9.08984375" style="60" customWidth="1"/>
    <col min="13335" max="13335" width="11.36328125" style="60" customWidth="1"/>
    <col min="13336" max="13336" width="9.453125" style="60" customWidth="1"/>
    <col min="13337" max="13563" width="0" style="60" hidden="1"/>
    <col min="13564" max="13564" width="7.453125" style="60" customWidth="1"/>
    <col min="13565" max="13566" width="7.6328125" style="60" customWidth="1"/>
    <col min="13567" max="13567" width="37.7265625" style="60" customWidth="1"/>
    <col min="13568" max="13568" width="13.08984375" style="60" customWidth="1"/>
    <col min="13569" max="13569" width="6.7265625" style="60" customWidth="1"/>
    <col min="13570" max="13571" width="7.453125" style="60" customWidth="1"/>
    <col min="13572" max="13572" width="9.26953125" style="60" customWidth="1"/>
    <col min="13573" max="13573" width="10.90625" style="60" customWidth="1"/>
    <col min="13574" max="13574" width="9.7265625" style="60" customWidth="1"/>
    <col min="13575" max="13575" width="10.26953125" style="60" customWidth="1"/>
    <col min="13576" max="13578" width="8.08984375" style="60" customWidth="1"/>
    <col min="13579" max="13579" width="10.453125" style="60" customWidth="1"/>
    <col min="13580" max="13582" width="9.26953125" style="60" customWidth="1"/>
    <col min="13583" max="13588" width="8.08984375" style="60" customWidth="1"/>
    <col min="13589" max="13589" width="6.90625" style="60" customWidth="1"/>
    <col min="13590" max="13590" width="9.08984375" style="60" customWidth="1"/>
    <col min="13591" max="13591" width="11.36328125" style="60" customWidth="1"/>
    <col min="13592" max="13592" width="9.453125" style="60" customWidth="1"/>
    <col min="13593" max="13819" width="0" style="60" hidden="1"/>
    <col min="13820" max="13820" width="7.453125" style="60" customWidth="1"/>
    <col min="13821" max="13822" width="7.6328125" style="60" customWidth="1"/>
    <col min="13823" max="13823" width="37.7265625" style="60" customWidth="1"/>
    <col min="13824" max="13824" width="13.08984375" style="60" customWidth="1"/>
    <col min="13825" max="13825" width="6.7265625" style="60" customWidth="1"/>
    <col min="13826" max="13827" width="7.453125" style="60" customWidth="1"/>
    <col min="13828" max="13828" width="9.26953125" style="60" customWidth="1"/>
    <col min="13829" max="13829" width="10.90625" style="60" customWidth="1"/>
    <col min="13830" max="13830" width="9.7265625" style="60" customWidth="1"/>
    <col min="13831" max="13831" width="10.26953125" style="60" customWidth="1"/>
    <col min="13832" max="13834" width="8.08984375" style="60" customWidth="1"/>
    <col min="13835" max="13835" width="10.453125" style="60" customWidth="1"/>
    <col min="13836" max="13838" width="9.26953125" style="60" customWidth="1"/>
    <col min="13839" max="13844" width="8.08984375" style="60" customWidth="1"/>
    <col min="13845" max="13845" width="6.90625" style="60" customWidth="1"/>
    <col min="13846" max="13846" width="9.08984375" style="60" customWidth="1"/>
    <col min="13847" max="13847" width="11.36328125" style="60" customWidth="1"/>
    <col min="13848" max="13848" width="9.453125" style="60" customWidth="1"/>
    <col min="13849" max="14075" width="0" style="60" hidden="1"/>
    <col min="14076" max="14076" width="7.453125" style="60" customWidth="1"/>
    <col min="14077" max="14078" width="7.6328125" style="60" customWidth="1"/>
    <col min="14079" max="14079" width="37.7265625" style="60" customWidth="1"/>
    <col min="14080" max="14080" width="13.08984375" style="60" customWidth="1"/>
    <col min="14081" max="14081" width="6.7265625" style="60" customWidth="1"/>
    <col min="14082" max="14083" width="7.453125" style="60" customWidth="1"/>
    <col min="14084" max="14084" width="9.26953125" style="60" customWidth="1"/>
    <col min="14085" max="14085" width="10.90625" style="60" customWidth="1"/>
    <col min="14086" max="14086" width="9.7265625" style="60" customWidth="1"/>
    <col min="14087" max="14087" width="10.26953125" style="60" customWidth="1"/>
    <col min="14088" max="14090" width="8.08984375" style="60" customWidth="1"/>
    <col min="14091" max="14091" width="10.453125" style="60" customWidth="1"/>
    <col min="14092" max="14094" width="9.26953125" style="60" customWidth="1"/>
    <col min="14095" max="14100" width="8.08984375" style="60" customWidth="1"/>
    <col min="14101" max="14101" width="6.90625" style="60" customWidth="1"/>
    <col min="14102" max="14102" width="9.08984375" style="60" customWidth="1"/>
    <col min="14103" max="14103" width="11.36328125" style="60" customWidth="1"/>
    <col min="14104" max="14104" width="9.453125" style="60" customWidth="1"/>
    <col min="14105" max="14331" width="0" style="60" hidden="1"/>
    <col min="14332" max="14332" width="7.453125" style="60" customWidth="1"/>
    <col min="14333" max="14334" width="7.6328125" style="60" customWidth="1"/>
    <col min="14335" max="14335" width="37.7265625" style="60" customWidth="1"/>
    <col min="14336" max="14336" width="13.08984375" style="60" customWidth="1"/>
    <col min="14337" max="14337" width="6.7265625" style="60" customWidth="1"/>
    <col min="14338" max="14339" width="7.453125" style="60" customWidth="1"/>
    <col min="14340" max="14340" width="9.26953125" style="60" customWidth="1"/>
    <col min="14341" max="14341" width="10.90625" style="60" customWidth="1"/>
    <col min="14342" max="14342" width="9.7265625" style="60" customWidth="1"/>
    <col min="14343" max="14343" width="10.26953125" style="60" customWidth="1"/>
    <col min="14344" max="14346" width="8.08984375" style="60" customWidth="1"/>
    <col min="14347" max="14347" width="10.453125" style="60" customWidth="1"/>
    <col min="14348" max="14350" width="9.26953125" style="60" customWidth="1"/>
    <col min="14351" max="14356" width="8.08984375" style="60" customWidth="1"/>
    <col min="14357" max="14357" width="6.90625" style="60" customWidth="1"/>
    <col min="14358" max="14358" width="9.08984375" style="60" customWidth="1"/>
    <col min="14359" max="14359" width="11.36328125" style="60" customWidth="1"/>
    <col min="14360" max="14360" width="9.453125" style="60" customWidth="1"/>
    <col min="14361" max="14587" width="0" style="60" hidden="1"/>
    <col min="14588" max="14588" width="7.453125" style="60" customWidth="1"/>
    <col min="14589" max="14590" width="7.6328125" style="60" customWidth="1"/>
    <col min="14591" max="14591" width="37.7265625" style="60" customWidth="1"/>
    <col min="14592" max="14592" width="13.08984375" style="60" customWidth="1"/>
    <col min="14593" max="14593" width="6.7265625" style="60" customWidth="1"/>
    <col min="14594" max="14595" width="7.453125" style="60" customWidth="1"/>
    <col min="14596" max="14596" width="9.26953125" style="60" customWidth="1"/>
    <col min="14597" max="14597" width="10.90625" style="60" customWidth="1"/>
    <col min="14598" max="14598" width="9.7265625" style="60" customWidth="1"/>
    <col min="14599" max="14599" width="10.26953125" style="60" customWidth="1"/>
    <col min="14600" max="14602" width="8.08984375" style="60" customWidth="1"/>
    <col min="14603" max="14603" width="10.453125" style="60" customWidth="1"/>
    <col min="14604" max="14606" width="9.26953125" style="60" customWidth="1"/>
    <col min="14607" max="14612" width="8.08984375" style="60" customWidth="1"/>
    <col min="14613" max="14613" width="6.90625" style="60" customWidth="1"/>
    <col min="14614" max="14614" width="9.08984375" style="60" customWidth="1"/>
    <col min="14615" max="14615" width="11.36328125" style="60" customWidth="1"/>
    <col min="14616" max="14616" width="9.453125" style="60" customWidth="1"/>
    <col min="14617" max="14843" width="0" style="60" hidden="1"/>
    <col min="14844" max="14844" width="7.453125" style="60" customWidth="1"/>
    <col min="14845" max="14846" width="7.6328125" style="60" customWidth="1"/>
    <col min="14847" max="14847" width="37.7265625" style="60" customWidth="1"/>
    <col min="14848" max="14848" width="13.08984375" style="60" customWidth="1"/>
    <col min="14849" max="14849" width="6.7265625" style="60" customWidth="1"/>
    <col min="14850" max="14851" width="7.453125" style="60" customWidth="1"/>
    <col min="14852" max="14852" width="9.26953125" style="60" customWidth="1"/>
    <col min="14853" max="14853" width="10.90625" style="60" customWidth="1"/>
    <col min="14854" max="14854" width="9.7265625" style="60" customWidth="1"/>
    <col min="14855" max="14855" width="10.26953125" style="60" customWidth="1"/>
    <col min="14856" max="14858" width="8.08984375" style="60" customWidth="1"/>
    <col min="14859" max="14859" width="10.453125" style="60" customWidth="1"/>
    <col min="14860" max="14862" width="9.26953125" style="60" customWidth="1"/>
    <col min="14863" max="14868" width="8.08984375" style="60" customWidth="1"/>
    <col min="14869" max="14869" width="6.90625" style="60" customWidth="1"/>
    <col min="14870" max="14870" width="9.08984375" style="60" customWidth="1"/>
    <col min="14871" max="14871" width="11.36328125" style="60" customWidth="1"/>
    <col min="14872" max="14872" width="9.453125" style="60" customWidth="1"/>
    <col min="14873" max="15099" width="0" style="60" hidden="1"/>
    <col min="15100" max="15100" width="7.453125" style="60" customWidth="1"/>
    <col min="15101" max="15102" width="7.6328125" style="60" customWidth="1"/>
    <col min="15103" max="15103" width="37.7265625" style="60" customWidth="1"/>
    <col min="15104" max="15104" width="13.08984375" style="60" customWidth="1"/>
    <col min="15105" max="15105" width="6.7265625" style="60" customWidth="1"/>
    <col min="15106" max="15107" width="7.453125" style="60" customWidth="1"/>
    <col min="15108" max="15108" width="9.26953125" style="60" customWidth="1"/>
    <col min="15109" max="15109" width="10.90625" style="60" customWidth="1"/>
    <col min="15110" max="15110" width="9.7265625" style="60" customWidth="1"/>
    <col min="15111" max="15111" width="10.26953125" style="60" customWidth="1"/>
    <col min="15112" max="15114" width="8.08984375" style="60" customWidth="1"/>
    <col min="15115" max="15115" width="10.453125" style="60" customWidth="1"/>
    <col min="15116" max="15118" width="9.26953125" style="60" customWidth="1"/>
    <col min="15119" max="15124" width="8.08984375" style="60" customWidth="1"/>
    <col min="15125" max="15125" width="6.90625" style="60" customWidth="1"/>
    <col min="15126" max="15126" width="9.08984375" style="60" customWidth="1"/>
    <col min="15127" max="15127" width="11.36328125" style="60" customWidth="1"/>
    <col min="15128" max="15128" width="9.453125" style="60" customWidth="1"/>
    <col min="15129" max="15355" width="0" style="60" hidden="1"/>
    <col min="15356" max="15356" width="7.453125" style="60" customWidth="1"/>
    <col min="15357" max="15358" width="7.6328125" style="60" customWidth="1"/>
    <col min="15359" max="15359" width="37.7265625" style="60" customWidth="1"/>
    <col min="15360" max="15360" width="13.08984375" style="60" customWidth="1"/>
    <col min="15361" max="15361" width="6.7265625" style="60" customWidth="1"/>
    <col min="15362" max="15363" width="7.453125" style="60" customWidth="1"/>
    <col min="15364" max="15364" width="9.26953125" style="60" customWidth="1"/>
    <col min="15365" max="15365" width="10.90625" style="60" customWidth="1"/>
    <col min="15366" max="15366" width="9.7265625" style="60" customWidth="1"/>
    <col min="15367" max="15367" width="10.26953125" style="60" customWidth="1"/>
    <col min="15368" max="15370" width="8.08984375" style="60" customWidth="1"/>
    <col min="15371" max="15371" width="10.453125" style="60" customWidth="1"/>
    <col min="15372" max="15374" width="9.26953125" style="60" customWidth="1"/>
    <col min="15375" max="15380" width="8.08984375" style="60" customWidth="1"/>
    <col min="15381" max="15381" width="6.90625" style="60" customWidth="1"/>
    <col min="15382" max="15382" width="9.08984375" style="60" customWidth="1"/>
    <col min="15383" max="15383" width="11.36328125" style="60" customWidth="1"/>
    <col min="15384" max="15384" width="9.453125" style="60" customWidth="1"/>
    <col min="15385" max="15611" width="0" style="60" hidden="1"/>
    <col min="15612" max="15612" width="7.453125" style="60" customWidth="1"/>
    <col min="15613" max="15614" width="7.6328125" style="60" customWidth="1"/>
    <col min="15615" max="15615" width="37.7265625" style="60" customWidth="1"/>
    <col min="15616" max="15616" width="13.08984375" style="60" customWidth="1"/>
    <col min="15617" max="15617" width="6.7265625" style="60" customWidth="1"/>
    <col min="15618" max="15619" width="7.453125" style="60" customWidth="1"/>
    <col min="15620" max="15620" width="9.26953125" style="60" customWidth="1"/>
    <col min="15621" max="15621" width="10.90625" style="60" customWidth="1"/>
    <col min="15622" max="15622" width="9.7265625" style="60" customWidth="1"/>
    <col min="15623" max="15623" width="10.26953125" style="60" customWidth="1"/>
    <col min="15624" max="15626" width="8.08984375" style="60" customWidth="1"/>
    <col min="15627" max="15627" width="10.453125" style="60" customWidth="1"/>
    <col min="15628" max="15630" width="9.26953125" style="60" customWidth="1"/>
    <col min="15631" max="15636" width="8.08984375" style="60" customWidth="1"/>
    <col min="15637" max="15637" width="6.90625" style="60" customWidth="1"/>
    <col min="15638" max="15638" width="9.08984375" style="60" customWidth="1"/>
    <col min="15639" max="15639" width="11.36328125" style="60" customWidth="1"/>
    <col min="15640" max="15640" width="9.453125" style="60" customWidth="1"/>
    <col min="15641" max="15867" width="0" style="60" hidden="1"/>
    <col min="15868" max="15868" width="7.453125" style="60" customWidth="1"/>
    <col min="15869" max="15870" width="7.6328125" style="60" customWidth="1"/>
    <col min="15871" max="15871" width="37.7265625" style="60" customWidth="1"/>
    <col min="15872" max="15872" width="13.08984375" style="60" customWidth="1"/>
    <col min="15873" max="15873" width="6.7265625" style="60" customWidth="1"/>
    <col min="15874" max="15875" width="7.453125" style="60" customWidth="1"/>
    <col min="15876" max="15876" width="9.26953125" style="60" customWidth="1"/>
    <col min="15877" max="15877" width="10.90625" style="60" customWidth="1"/>
    <col min="15878" max="15878" width="9.7265625" style="60" customWidth="1"/>
    <col min="15879" max="15879" width="10.26953125" style="60" customWidth="1"/>
    <col min="15880" max="15882" width="8.08984375" style="60" customWidth="1"/>
    <col min="15883" max="15883" width="10.453125" style="60" customWidth="1"/>
    <col min="15884" max="15886" width="9.26953125" style="60" customWidth="1"/>
    <col min="15887" max="15892" width="8.08984375" style="60" customWidth="1"/>
    <col min="15893" max="15893" width="6.90625" style="60" customWidth="1"/>
    <col min="15894" max="15894" width="9.08984375" style="60" customWidth="1"/>
    <col min="15895" max="15895" width="11.36328125" style="60" customWidth="1"/>
    <col min="15896" max="15896" width="9.453125" style="60" customWidth="1"/>
    <col min="15897" max="16123" width="0" style="60" hidden="1"/>
    <col min="16124" max="16124" width="7.453125" style="60" customWidth="1"/>
    <col min="16125" max="16126" width="7.6328125" style="60" customWidth="1"/>
    <col min="16127" max="16127" width="37.7265625" style="60" customWidth="1"/>
    <col min="16128" max="16128" width="13.08984375" style="60" customWidth="1"/>
    <col min="16129" max="16129" width="6.7265625" style="60" customWidth="1"/>
    <col min="16130" max="16131" width="7.453125" style="60" customWidth="1"/>
    <col min="16132" max="16132" width="9.26953125" style="60" customWidth="1"/>
    <col min="16133" max="16133" width="10.90625" style="60" customWidth="1"/>
    <col min="16134" max="16134" width="9.7265625" style="60" customWidth="1"/>
    <col min="16135" max="16135" width="10.26953125" style="60" customWidth="1"/>
    <col min="16136" max="16138" width="8.08984375" style="60" customWidth="1"/>
    <col min="16139" max="16139" width="10.453125" style="60" customWidth="1"/>
    <col min="16140" max="16142" width="9.26953125" style="60" customWidth="1"/>
    <col min="16143" max="16148" width="8.08984375" style="60" customWidth="1"/>
    <col min="16149" max="16149" width="6.90625" style="60" customWidth="1"/>
    <col min="16150" max="16150" width="9.08984375" style="60" customWidth="1"/>
    <col min="16151" max="16151" width="11.36328125" style="60" customWidth="1"/>
    <col min="16152" max="16152" width="9.45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4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148">
        <v>100332</v>
      </c>
      <c r="I3" s="469" t="s">
        <v>936</v>
      </c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61"/>
      <c r="V3" s="115"/>
      <c r="W3" s="115"/>
    </row>
    <row r="4" spans="1:261" ht="26.4" customHeight="1" thickBot="1">
      <c r="A4" s="470" t="str">
        <f>'PAL Summary'!A2</f>
        <v>&lt;RA/DA Name&gt;</v>
      </c>
      <c r="B4" s="470"/>
      <c r="D4" s="149">
        <f>'Beef - 100154'!D4</f>
        <v>0</v>
      </c>
      <c r="E4" s="150">
        <f>'Pork Picnics - 100193'!D5</f>
        <v>0</v>
      </c>
      <c r="F4" s="150">
        <f>'Turkey Thighs - 100883'!E5</f>
        <v>0</v>
      </c>
      <c r="G4" s="150">
        <f>'Cheese - 110242'!D5</f>
        <v>0</v>
      </c>
      <c r="H4" s="151" t="e">
        <f>#REF!</f>
        <v>#REF!</v>
      </c>
      <c r="I4" s="129" t="s">
        <v>199</v>
      </c>
      <c r="J4" s="129" t="s">
        <v>200</v>
      </c>
      <c r="K4" s="129" t="s">
        <v>201</v>
      </c>
      <c r="L4" s="129" t="s">
        <v>202</v>
      </c>
      <c r="M4" s="129" t="s">
        <v>203</v>
      </c>
      <c r="N4" s="129" t="s">
        <v>204</v>
      </c>
      <c r="O4" s="129" t="s">
        <v>205</v>
      </c>
      <c r="P4" s="129" t="s">
        <v>206</v>
      </c>
      <c r="Q4" s="129" t="s">
        <v>207</v>
      </c>
      <c r="R4" s="129" t="s">
        <v>208</v>
      </c>
      <c r="S4" s="129" t="s">
        <v>209</v>
      </c>
      <c r="T4" s="129" t="s">
        <v>210</v>
      </c>
      <c r="U4" s="67"/>
      <c r="V4" s="115"/>
      <c r="W4" s="115"/>
    </row>
    <row r="5" spans="1:261" ht="16" thickBot="1">
      <c r="A5" s="464" t="s">
        <v>211</v>
      </c>
      <c r="B5" s="464"/>
      <c r="C5" s="458" t="s">
        <v>212</v>
      </c>
      <c r="D5" s="459"/>
      <c r="E5" s="459"/>
      <c r="F5" s="459"/>
      <c r="G5" s="459"/>
      <c r="H5" s="460"/>
      <c r="I5" s="130">
        <v>46204</v>
      </c>
      <c r="J5" s="131">
        <f>I9+7</f>
        <v>46239</v>
      </c>
      <c r="K5" s="131">
        <f>J8+7</f>
        <v>46267</v>
      </c>
      <c r="L5" s="131">
        <f t="shared" ref="L5:R5" si="0">K8+7</f>
        <v>46295</v>
      </c>
      <c r="M5" s="131">
        <f>L9+7</f>
        <v>46330</v>
      </c>
      <c r="N5" s="131">
        <f t="shared" si="0"/>
        <v>46358</v>
      </c>
      <c r="O5" s="131">
        <f>N9+7</f>
        <v>46393</v>
      </c>
      <c r="P5" s="131">
        <f t="shared" si="0"/>
        <v>46421</v>
      </c>
      <c r="Q5" s="131">
        <f>P8+7</f>
        <v>46449</v>
      </c>
      <c r="R5" s="131">
        <f t="shared" si="0"/>
        <v>46477</v>
      </c>
      <c r="S5" s="131">
        <f>R9+7</f>
        <v>46512</v>
      </c>
      <c r="T5" s="132">
        <f>S8+7</f>
        <v>46540</v>
      </c>
      <c r="U5" s="67"/>
      <c r="V5" s="115"/>
      <c r="W5" s="115"/>
    </row>
    <row r="6" spans="1:261">
      <c r="A6" s="464" t="str">
        <f>'PAL Summary'!A4</f>
        <v>&lt;Warehouse/Delivery address 2&gt;</v>
      </c>
      <c r="B6" s="464"/>
      <c r="C6" s="466" t="s">
        <v>213</v>
      </c>
      <c r="D6" s="467"/>
      <c r="E6" s="467"/>
      <c r="F6" s="467"/>
      <c r="G6" s="467"/>
      <c r="H6" s="468"/>
      <c r="I6" s="133">
        <f t="shared" ref="I6:T9" si="1">I5+7</f>
        <v>46211</v>
      </c>
      <c r="J6" s="134">
        <f t="shared" ref="J6" si="2">J5+7</f>
        <v>46246</v>
      </c>
      <c r="K6" s="134">
        <f t="shared" si="1"/>
        <v>46274</v>
      </c>
      <c r="L6" s="134">
        <f t="shared" si="1"/>
        <v>46302</v>
      </c>
      <c r="M6" s="134">
        <f t="shared" si="1"/>
        <v>46337</v>
      </c>
      <c r="N6" s="134">
        <f t="shared" si="1"/>
        <v>46365</v>
      </c>
      <c r="O6" s="134">
        <f t="shared" si="1"/>
        <v>46400</v>
      </c>
      <c r="P6" s="134">
        <f t="shared" si="1"/>
        <v>46428</v>
      </c>
      <c r="Q6" s="134">
        <f t="shared" si="1"/>
        <v>46456</v>
      </c>
      <c r="R6" s="134">
        <f t="shared" si="1"/>
        <v>46484</v>
      </c>
      <c r="S6" s="134">
        <f t="shared" si="1"/>
        <v>46519</v>
      </c>
      <c r="T6" s="135">
        <f t="shared" si="1"/>
        <v>46547</v>
      </c>
      <c r="U6" s="67"/>
      <c r="V6" s="447" t="s">
        <v>214</v>
      </c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</row>
    <row r="7" spans="1:261">
      <c r="A7" s="464" t="str">
        <f>'PAL Summary'!A5</f>
        <v>&lt;City, ST, ZIP&gt;</v>
      </c>
      <c r="B7" s="464"/>
      <c r="C7" s="452"/>
      <c r="D7" s="453"/>
      <c r="E7" s="453"/>
      <c r="F7" s="453"/>
      <c r="G7" s="453"/>
      <c r="H7" s="454"/>
      <c r="I7" s="133">
        <f t="shared" si="1"/>
        <v>46218</v>
      </c>
      <c r="J7" s="134">
        <f t="shared" ref="J7" si="3">J6+7</f>
        <v>46253</v>
      </c>
      <c r="K7" s="134">
        <f t="shared" si="1"/>
        <v>46281</v>
      </c>
      <c r="L7" s="134">
        <f t="shared" si="1"/>
        <v>46309</v>
      </c>
      <c r="M7" s="134">
        <f t="shared" si="1"/>
        <v>46344</v>
      </c>
      <c r="N7" s="134">
        <f t="shared" si="1"/>
        <v>46372</v>
      </c>
      <c r="O7" s="134">
        <f t="shared" si="1"/>
        <v>46407</v>
      </c>
      <c r="P7" s="134">
        <f t="shared" si="1"/>
        <v>46435</v>
      </c>
      <c r="Q7" s="134">
        <f t="shared" si="1"/>
        <v>46463</v>
      </c>
      <c r="R7" s="134">
        <f t="shared" si="1"/>
        <v>46491</v>
      </c>
      <c r="S7" s="134">
        <f t="shared" si="1"/>
        <v>46526</v>
      </c>
      <c r="T7" s="135">
        <f t="shared" si="1"/>
        <v>46554</v>
      </c>
      <c r="U7" s="6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</row>
    <row r="8" spans="1:261">
      <c r="A8" s="470" t="s">
        <v>215</v>
      </c>
      <c r="B8" s="470"/>
      <c r="C8" s="452" t="s">
        <v>216</v>
      </c>
      <c r="D8" s="453"/>
      <c r="E8" s="453"/>
      <c r="F8" s="453"/>
      <c r="G8" s="453"/>
      <c r="H8" s="454"/>
      <c r="I8" s="133">
        <f t="shared" si="1"/>
        <v>46225</v>
      </c>
      <c r="J8" s="134">
        <f t="shared" si="1"/>
        <v>46260</v>
      </c>
      <c r="K8" s="134">
        <f t="shared" si="1"/>
        <v>46288</v>
      </c>
      <c r="L8" s="134">
        <f t="shared" si="1"/>
        <v>46316</v>
      </c>
      <c r="M8" s="134">
        <f t="shared" si="1"/>
        <v>46351</v>
      </c>
      <c r="N8" s="134">
        <f t="shared" si="1"/>
        <v>46379</v>
      </c>
      <c r="O8" s="134">
        <f t="shared" si="1"/>
        <v>46414</v>
      </c>
      <c r="P8" s="134">
        <f t="shared" si="1"/>
        <v>46442</v>
      </c>
      <c r="Q8" s="134">
        <f t="shared" si="1"/>
        <v>46470</v>
      </c>
      <c r="R8" s="134">
        <f t="shared" si="1"/>
        <v>46498</v>
      </c>
      <c r="S8" s="134">
        <f t="shared" si="1"/>
        <v>46533</v>
      </c>
      <c r="T8" s="135">
        <f t="shared" si="1"/>
        <v>46561</v>
      </c>
      <c r="U8" s="67"/>
      <c r="V8" s="142" t="str">
        <f>IF(I10="?","",TEXT(I9,"mm/dd"))</f>
        <v/>
      </c>
      <c r="W8" s="142" t="str">
        <f t="shared" ref="W8:Y8" si="4">IF(J10="?","",TEXT(J9,"mm/dd"))</f>
        <v/>
      </c>
      <c r="X8" s="142" t="str">
        <f t="shared" si="4"/>
        <v/>
      </c>
      <c r="Y8" s="142" t="str">
        <f t="shared" si="4"/>
        <v/>
      </c>
      <c r="Z8" s="142" t="str">
        <f t="shared" ref="Z8" si="5">IF(M10="?","",TEXT(M9,"mm/dd"))</f>
        <v/>
      </c>
      <c r="AA8" s="142" t="str">
        <f t="shared" ref="AA8" si="6">IF(N10="?","",TEXT(N9,"mm/dd"))</f>
        <v/>
      </c>
      <c r="AB8" s="142" t="str">
        <f t="shared" ref="AB8" si="7">IF(O10="?","",TEXT(O9,"mm/dd"))</f>
        <v/>
      </c>
      <c r="AC8" s="142" t="str">
        <f t="shared" ref="AC8" si="8">IF(P10="?","",TEXT(P9,"mm/dd"))</f>
        <v/>
      </c>
      <c r="AD8" s="142" t="str">
        <f t="shared" ref="AD8" si="9">IF(Q10="?","",TEXT(Q9,"mm/dd"))</f>
        <v/>
      </c>
      <c r="AE8" s="142" t="str">
        <f t="shared" ref="AE8" si="10">IF(R10="?","",TEXT(R9,"mm/dd"))</f>
        <v/>
      </c>
      <c r="AF8" s="142" t="str">
        <f t="shared" ref="AF8" si="11">IF(S10="?","",TEXT(S9,"mm/dd"))</f>
        <v/>
      </c>
      <c r="AG8" s="142" t="str">
        <f t="shared" ref="AG8" si="12">IF(T10="?","",TEXT(T9,"mm/dd"))</f>
        <v/>
      </c>
    </row>
    <row r="9" spans="1:261" ht="16" thickBot="1">
      <c r="A9" s="464" t="str">
        <f>'PAL Summary'!A6</f>
        <v>&lt;Point of Contact Name&gt;</v>
      </c>
      <c r="B9" s="464"/>
      <c r="C9" s="455"/>
      <c r="D9" s="456"/>
      <c r="E9" s="456"/>
      <c r="F9" s="456"/>
      <c r="G9" s="456"/>
      <c r="H9" s="457"/>
      <c r="I9" s="136">
        <f t="shared" si="1"/>
        <v>46232</v>
      </c>
      <c r="J9" s="136"/>
      <c r="K9" s="136"/>
      <c r="L9" s="136">
        <f t="shared" si="1"/>
        <v>46323</v>
      </c>
      <c r="M9" s="136"/>
      <c r="N9" s="136">
        <f t="shared" si="1"/>
        <v>46386</v>
      </c>
      <c r="O9" s="136"/>
      <c r="P9" s="136"/>
      <c r="Q9" s="136"/>
      <c r="R9" s="136">
        <f t="shared" si="1"/>
        <v>46505</v>
      </c>
      <c r="S9" s="136"/>
      <c r="T9" s="137">
        <f t="shared" si="1"/>
        <v>46568</v>
      </c>
      <c r="U9" s="67"/>
      <c r="V9" s="446" t="s">
        <v>199</v>
      </c>
      <c r="W9" s="446" t="s">
        <v>200</v>
      </c>
      <c r="X9" s="446" t="s">
        <v>201</v>
      </c>
      <c r="Y9" s="446" t="s">
        <v>202</v>
      </c>
      <c r="Z9" s="446" t="s">
        <v>203</v>
      </c>
      <c r="AA9" s="446" t="s">
        <v>204</v>
      </c>
      <c r="AB9" s="446" t="s">
        <v>205</v>
      </c>
      <c r="AC9" s="446" t="s">
        <v>206</v>
      </c>
      <c r="AD9" s="446" t="s">
        <v>207</v>
      </c>
      <c r="AE9" s="446" t="s">
        <v>208</v>
      </c>
      <c r="AF9" s="446" t="s">
        <v>209</v>
      </c>
      <c r="AG9" s="446" t="s">
        <v>210</v>
      </c>
    </row>
    <row r="10" spans="1:261" s="64" customFormat="1" ht="21.75" customHeight="1" thickBot="1">
      <c r="A10" s="465" t="str">
        <f>'PAL Summary'!C6</f>
        <v>&lt;POC Phone #&gt;</v>
      </c>
      <c r="B10" s="465"/>
      <c r="C10" s="461" t="s">
        <v>217</v>
      </c>
      <c r="D10" s="462"/>
      <c r="E10" s="462"/>
      <c r="F10" s="462"/>
      <c r="G10" s="462"/>
      <c r="H10" s="463"/>
      <c r="I10" s="153" t="s">
        <v>218</v>
      </c>
      <c r="J10" s="153" t="s">
        <v>218</v>
      </c>
      <c r="K10" s="153" t="s">
        <v>218</v>
      </c>
      <c r="L10" s="153" t="s">
        <v>218</v>
      </c>
      <c r="M10" s="153" t="s">
        <v>218</v>
      </c>
      <c r="N10" s="153" t="s">
        <v>218</v>
      </c>
      <c r="O10" s="153" t="s">
        <v>218</v>
      </c>
      <c r="P10" s="153" t="s">
        <v>218</v>
      </c>
      <c r="Q10" s="153" t="s">
        <v>218</v>
      </c>
      <c r="R10" s="153" t="s">
        <v>218</v>
      </c>
      <c r="S10" s="153" t="s">
        <v>218</v>
      </c>
      <c r="T10" s="154" t="s">
        <v>218</v>
      </c>
      <c r="U10" s="67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</row>
    <row r="11" spans="1:261" s="65" customFormat="1" ht="47" thickBot="1">
      <c r="A11" s="109" t="s">
        <v>219</v>
      </c>
      <c r="B11" s="102" t="s">
        <v>220</v>
      </c>
      <c r="C11" s="108" t="s">
        <v>221</v>
      </c>
      <c r="D11" s="224" t="s">
        <v>885</v>
      </c>
      <c r="E11" s="108" t="s">
        <v>222</v>
      </c>
      <c r="F11" s="108" t="s">
        <v>223</v>
      </c>
      <c r="G11" s="108" t="s">
        <v>224</v>
      </c>
      <c r="H11" s="152" t="s">
        <v>225</v>
      </c>
      <c r="I11" s="449" t="s">
        <v>226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1"/>
      <c r="U11" s="68" t="s">
        <v>227</v>
      </c>
      <c r="V11" s="143" t="str">
        <f t="shared" ref="V11:X11" si="13">CONCATENATE("Week of ",
V8)</f>
        <v xml:space="preserve">Week of </v>
      </c>
      <c r="W11" s="143" t="str">
        <f t="shared" si="13"/>
        <v xml:space="preserve">Week of </v>
      </c>
      <c r="X11" s="143" t="str">
        <f t="shared" si="13"/>
        <v xml:space="preserve">Week of </v>
      </c>
      <c r="Y11" s="143" t="str">
        <f>CONCATENATE("Week of ",
Y8)</f>
        <v xml:space="preserve">Week of </v>
      </c>
      <c r="Z11" s="143" t="str">
        <f t="shared" ref="Z11:AG11" si="14">CONCATENATE("Week of ",
Z8)</f>
        <v xml:space="preserve">Week of </v>
      </c>
      <c r="AA11" s="143" t="str">
        <f t="shared" si="14"/>
        <v xml:space="preserve">Week of </v>
      </c>
      <c r="AB11" s="143" t="str">
        <f t="shared" si="14"/>
        <v xml:space="preserve">Week of </v>
      </c>
      <c r="AC11" s="143" t="str">
        <f t="shared" si="14"/>
        <v xml:space="preserve">Week of </v>
      </c>
      <c r="AD11" s="143" t="str">
        <f t="shared" si="14"/>
        <v xml:space="preserve">Week of </v>
      </c>
      <c r="AE11" s="143" t="str">
        <f t="shared" si="14"/>
        <v xml:space="preserve">Week of </v>
      </c>
      <c r="AF11" s="143" t="str">
        <f t="shared" si="14"/>
        <v xml:space="preserve">Week of </v>
      </c>
      <c r="AG11" s="143" t="str">
        <f t="shared" si="14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6.5" customHeight="1">
      <c r="A12" s="123" t="s">
        <v>98</v>
      </c>
      <c r="B12" s="124" t="s">
        <v>228</v>
      </c>
      <c r="C12" s="125">
        <v>100154</v>
      </c>
      <c r="D12" s="296">
        <f>_xlfn.XLOOKUP($A12,'Beef - 100154'!$A:$A,'Beef - 100154'!N:N)</f>
        <v>0</v>
      </c>
      <c r="E12" s="293">
        <f>_xlfn.XLOOKUP($A12,'[2]Price List'!$A:$A,'[2]Price List'!$AF:$AF)</f>
        <v>264</v>
      </c>
      <c r="F12" s="293">
        <f>_xlfn.XLOOKUP($A12,'[2]Price List'!$A:$A,'[2]Price List'!$AG:$AG)</f>
        <v>8</v>
      </c>
      <c r="G12" s="296">
        <f>_xlfn.XLOOKUP($A12,'Beef - 100154'!$A:$A,'Beef - 100154'!K:K)</f>
        <v>171</v>
      </c>
      <c r="H12" s="138">
        <f>_xlfn.XLOOKUP(A12,'Beef - 100154'!A:A,'Beef - 100154'!L:L)</f>
        <v>0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5">
        <f t="shared" ref="U12:U32" si="15">SUM(I12:T12)</f>
        <v>0</v>
      </c>
      <c r="V12" s="296" t="str">
        <f t="shared" ref="V12:V18" si="16">IF($U12=0,"",I12)</f>
        <v/>
      </c>
      <c r="W12" s="296" t="str">
        <f t="shared" ref="W12:W18" si="17">IF($U12=0,"",J12)</f>
        <v/>
      </c>
      <c r="X12" s="296" t="str">
        <f t="shared" ref="X12:X18" si="18">IF($U12=0,"",K12)</f>
        <v/>
      </c>
      <c r="Y12" s="296" t="str">
        <f t="shared" ref="Y12:Y18" si="19">IF($U12=0,"",L12)</f>
        <v/>
      </c>
      <c r="Z12" s="296" t="str">
        <f t="shared" ref="Z12:Z18" si="20">IF($U12=0,"",M12)</f>
        <v/>
      </c>
      <c r="AA12" s="296" t="str">
        <f t="shared" ref="AA12:AA18" si="21">IF($U12=0,"",N12)</f>
        <v/>
      </c>
      <c r="AB12" s="296" t="str">
        <f t="shared" ref="AB12:AB18" si="22">IF($U12=0,"",O12)</f>
        <v/>
      </c>
      <c r="AC12" s="296" t="str">
        <f t="shared" ref="AC12:AC18" si="23">IF($U12=0,"",P12)</f>
        <v/>
      </c>
      <c r="AD12" s="296" t="str">
        <f t="shared" ref="AD12:AD18" si="24">IF($U12=0,"",Q12)</f>
        <v/>
      </c>
      <c r="AE12" s="296" t="str">
        <f t="shared" ref="AE12:AE18" si="25">IF($U12=0,"",R12)</f>
        <v/>
      </c>
      <c r="AF12" s="296" t="str">
        <f t="shared" ref="AF12:AF18" si="26">IF($U12=0,"",S12)</f>
        <v/>
      </c>
      <c r="AG12" s="297" t="str">
        <f t="shared" ref="AG12:AG18" si="27">IF($U12=0,"",T12)</f>
        <v/>
      </c>
      <c r="AH12" s="298"/>
      <c r="AI12" s="298"/>
      <c r="AJ12" s="298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  <c r="IW12" s="299"/>
      <c r="IX12" s="299"/>
      <c r="IY12" s="299"/>
      <c r="IZ12" s="299"/>
    </row>
    <row r="13" spans="1:261" s="122" customFormat="1">
      <c r="A13" s="123" t="s">
        <v>100</v>
      </c>
      <c r="B13" s="124" t="s">
        <v>229</v>
      </c>
      <c r="C13" s="125">
        <v>100154</v>
      </c>
      <c r="D13" s="296">
        <f>_xlfn.XLOOKUP($A13,'Beef - 100154'!$A:$A,'Beef - 100154'!N:N)</f>
        <v>0</v>
      </c>
      <c r="E13" s="293">
        <f>_xlfn.XLOOKUP($A13,'[2]Price List'!$A:$A,'[2]Price List'!$AF:$AF)</f>
        <v>220</v>
      </c>
      <c r="F13" s="293">
        <f>_xlfn.XLOOKUP($A13,'[2]Price List'!$A:$A,'[2]Price List'!$AG:$AG)</f>
        <v>8</v>
      </c>
      <c r="G13" s="296">
        <f>_xlfn.XLOOKUP($A13,'Beef - 100154'!$A:$A,'Beef - 100154'!K:K)</f>
        <v>184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ref="U13" si="28">SUM(I13:T13)</f>
        <v>0</v>
      </c>
      <c r="V13" s="118" t="str">
        <f t="shared" ref="V13" si="29">IF($U13=0,"",I13)</f>
        <v/>
      </c>
      <c r="W13" s="118" t="str">
        <f t="shared" ref="W13" si="30">IF($U13=0,"",J13)</f>
        <v/>
      </c>
      <c r="X13" s="118" t="str">
        <f t="shared" ref="X13" si="31">IF($U13=0,"",K13)</f>
        <v/>
      </c>
      <c r="Y13" s="118" t="str">
        <f t="shared" ref="Y13" si="32">IF($U13=0,"",L13)</f>
        <v/>
      </c>
      <c r="Z13" s="118" t="str">
        <f t="shared" ref="Z13" si="33">IF($U13=0,"",M13)</f>
        <v/>
      </c>
      <c r="AA13" s="118" t="str">
        <f t="shared" ref="AA13" si="34">IF($U13=0,"",N13)</f>
        <v/>
      </c>
      <c r="AB13" s="118" t="str">
        <f t="shared" ref="AB13" si="35">IF($U13=0,"",O13)</f>
        <v/>
      </c>
      <c r="AC13" s="118" t="str">
        <f t="shared" ref="AC13" si="36">IF($U13=0,"",P13)</f>
        <v/>
      </c>
      <c r="AD13" s="118" t="str">
        <f t="shared" ref="AD13" si="37">IF($U13=0,"",Q13)</f>
        <v/>
      </c>
      <c r="AE13" s="118" t="str">
        <f t="shared" ref="AE13" si="38">IF($U13=0,"",R13)</f>
        <v/>
      </c>
      <c r="AF13" s="118" t="str">
        <f t="shared" ref="AF13" si="39">IF($U13=0,"",S13)</f>
        <v/>
      </c>
      <c r="AG13" s="128" t="str">
        <f t="shared" ref="AG13" si="40">IF($U13=0,"",T13)</f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>
      <c r="A14" s="123" t="s">
        <v>96</v>
      </c>
      <c r="B14" s="124" t="s">
        <v>230</v>
      </c>
      <c r="C14" s="125">
        <v>100154</v>
      </c>
      <c r="D14" s="296">
        <f>_xlfn.XLOOKUP($A14,'Beef - 100154'!$A:$A,'Beef - 100154'!N:N)</f>
        <v>0</v>
      </c>
      <c r="E14" s="293">
        <f>_xlfn.XLOOKUP($A14,'[2]Price List'!$A:$A,'[2]Price List'!$AF:$AF)</f>
        <v>331</v>
      </c>
      <c r="F14" s="293">
        <f>_xlfn.XLOOKUP($A14,'[2]Price List'!$A:$A,'[2]Price List'!$AG:$AG)</f>
        <v>8</v>
      </c>
      <c r="G14" s="296">
        <f>_xlfn.XLOOKUP($A14,'Beef - 100154'!$A:$A,'Beef - 100154'!K:K)</f>
        <v>192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15"/>
        <v>0</v>
      </c>
      <c r="V14" s="118" t="str">
        <f t="shared" si="16"/>
        <v/>
      </c>
      <c r="W14" s="118" t="str">
        <f t="shared" si="17"/>
        <v/>
      </c>
      <c r="X14" s="118" t="str">
        <f t="shared" si="18"/>
        <v/>
      </c>
      <c r="Y14" s="118" t="str">
        <f t="shared" si="19"/>
        <v/>
      </c>
      <c r="Z14" s="118" t="str">
        <f t="shared" si="20"/>
        <v/>
      </c>
      <c r="AA14" s="118" t="str">
        <f t="shared" si="21"/>
        <v/>
      </c>
      <c r="AB14" s="118" t="str">
        <f t="shared" si="22"/>
        <v/>
      </c>
      <c r="AC14" s="118" t="str">
        <f t="shared" si="23"/>
        <v/>
      </c>
      <c r="AD14" s="118" t="str">
        <f t="shared" si="24"/>
        <v/>
      </c>
      <c r="AE14" s="118" t="str">
        <f t="shared" si="25"/>
        <v/>
      </c>
      <c r="AF14" s="118" t="str">
        <f t="shared" si="26"/>
        <v/>
      </c>
      <c r="AG14" s="128" t="str">
        <f t="shared" si="27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>
      <c r="A15" s="123" t="s">
        <v>51</v>
      </c>
      <c r="B15" s="124" t="s">
        <v>52</v>
      </c>
      <c r="C15" s="125">
        <v>100154</v>
      </c>
      <c r="D15" s="296">
        <f>_xlfn.XLOOKUP($A15,'Beef - 100154'!$A:$A,'Beef - 100154'!N:N)</f>
        <v>0</v>
      </c>
      <c r="E15" s="293">
        <f>_xlfn.XLOOKUP($A15,'[2]Price List'!$A:$A,'[2]Price List'!$AF:$AF)</f>
        <v>287</v>
      </c>
      <c r="F15" s="293">
        <f>_xlfn.XLOOKUP($A15,'[2]Price List'!$A:$A,'[2]Price List'!$AG:$AG)</f>
        <v>10</v>
      </c>
      <c r="G15" s="296">
        <f>_xlfn.XLOOKUP($A15,'Beef - 100154'!$A:$A,'Beef - 100154'!K:K)</f>
        <v>177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15"/>
        <v>0</v>
      </c>
      <c r="V15" s="118" t="str">
        <f t="shared" si="16"/>
        <v/>
      </c>
      <c r="W15" s="118" t="str">
        <f t="shared" si="17"/>
        <v/>
      </c>
      <c r="X15" s="118" t="str">
        <f t="shared" si="18"/>
        <v/>
      </c>
      <c r="Y15" s="118" t="str">
        <f t="shared" si="19"/>
        <v/>
      </c>
      <c r="Z15" s="118" t="str">
        <f t="shared" si="20"/>
        <v/>
      </c>
      <c r="AA15" s="118" t="str">
        <f t="shared" si="21"/>
        <v/>
      </c>
      <c r="AB15" s="118" t="str">
        <f t="shared" si="22"/>
        <v/>
      </c>
      <c r="AC15" s="118" t="str">
        <f t="shared" si="23"/>
        <v/>
      </c>
      <c r="AD15" s="118" t="str">
        <f t="shared" si="24"/>
        <v/>
      </c>
      <c r="AE15" s="118" t="str">
        <f t="shared" si="25"/>
        <v/>
      </c>
      <c r="AF15" s="118" t="str">
        <f t="shared" si="26"/>
        <v/>
      </c>
      <c r="AG15" s="128" t="str">
        <f t="shared" si="27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>
      <c r="A16" s="123" t="s">
        <v>55</v>
      </c>
      <c r="B16" s="124" t="s">
        <v>56</v>
      </c>
      <c r="C16" s="125">
        <v>100154</v>
      </c>
      <c r="D16" s="296">
        <f>_xlfn.XLOOKUP($A16,'Beef - 100154'!$A:$A,'Beef - 100154'!N:N)</f>
        <v>0</v>
      </c>
      <c r="E16" s="293">
        <f>_xlfn.XLOOKUP($A16,'[2]Price List'!$A:$A,'[2]Price List'!$AF:$AF)</f>
        <v>297</v>
      </c>
      <c r="F16" s="293">
        <f>_xlfn.XLOOKUP($A16,'[2]Price List'!$A:$A,'[2]Price List'!$AG:$AG)</f>
        <v>10</v>
      </c>
      <c r="G16" s="296">
        <f>_xlfn.XLOOKUP($A16,'Beef - 100154'!$A:$A,'Beef - 100154'!K:K)</f>
        <v>151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15"/>
        <v>0</v>
      </c>
      <c r="V16" s="118" t="str">
        <f t="shared" si="16"/>
        <v/>
      </c>
      <c r="W16" s="118" t="str">
        <f t="shared" si="17"/>
        <v/>
      </c>
      <c r="X16" s="118" t="str">
        <f t="shared" si="18"/>
        <v/>
      </c>
      <c r="Y16" s="118" t="str">
        <f t="shared" si="19"/>
        <v/>
      </c>
      <c r="Z16" s="118" t="str">
        <f t="shared" si="20"/>
        <v/>
      </c>
      <c r="AA16" s="118" t="str">
        <f t="shared" si="21"/>
        <v/>
      </c>
      <c r="AB16" s="118" t="str">
        <f t="shared" si="22"/>
        <v/>
      </c>
      <c r="AC16" s="118" t="str">
        <f t="shared" si="23"/>
        <v/>
      </c>
      <c r="AD16" s="118" t="str">
        <f t="shared" si="24"/>
        <v/>
      </c>
      <c r="AE16" s="118" t="str">
        <f t="shared" si="25"/>
        <v/>
      </c>
      <c r="AF16" s="118" t="str">
        <f t="shared" si="26"/>
        <v/>
      </c>
      <c r="AG16" s="128" t="str">
        <f t="shared" si="27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>
      <c r="A17" s="123" t="s">
        <v>57</v>
      </c>
      <c r="B17" s="124" t="s">
        <v>58</v>
      </c>
      <c r="C17" s="125">
        <v>100154</v>
      </c>
      <c r="D17" s="296">
        <f>_xlfn.XLOOKUP($A17,'Beef - 100154'!$A:$A,'Beef - 100154'!N:N)</f>
        <v>0</v>
      </c>
      <c r="E17" s="293">
        <f>_xlfn.XLOOKUP($A17,'[2]Price List'!$A:$A,'[2]Price List'!$AF:$AF)</f>
        <v>356</v>
      </c>
      <c r="F17" s="293">
        <f>_xlfn.XLOOKUP($A17,'[2]Price List'!$A:$A,'[2]Price List'!$AG:$AG)</f>
        <v>10</v>
      </c>
      <c r="G17" s="296">
        <f>_xlfn.XLOOKUP($A17,'Beef - 100154'!$A:$A,'Beef - 100154'!K:K)</f>
        <v>174</v>
      </c>
      <c r="H17" s="138">
        <f>_xlfn.XLOOKUP(A17,'Beef - 100154'!A:A,'Beef - 100154'!L:L)</f>
        <v>0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15"/>
        <v>0</v>
      </c>
      <c r="V17" s="118" t="str">
        <f t="shared" si="16"/>
        <v/>
      </c>
      <c r="W17" s="118" t="str">
        <f t="shared" si="17"/>
        <v/>
      </c>
      <c r="X17" s="118" t="str">
        <f t="shared" si="18"/>
        <v/>
      </c>
      <c r="Y17" s="118" t="str">
        <f t="shared" si="19"/>
        <v/>
      </c>
      <c r="Z17" s="118" t="str">
        <f t="shared" si="20"/>
        <v/>
      </c>
      <c r="AA17" s="118" t="str">
        <f t="shared" si="21"/>
        <v/>
      </c>
      <c r="AB17" s="118" t="str">
        <f t="shared" si="22"/>
        <v/>
      </c>
      <c r="AC17" s="118" t="str">
        <f t="shared" si="23"/>
        <v/>
      </c>
      <c r="AD17" s="118" t="str">
        <f t="shared" si="24"/>
        <v/>
      </c>
      <c r="AE17" s="118" t="str">
        <f t="shared" si="25"/>
        <v/>
      </c>
      <c r="AF17" s="118" t="str">
        <f t="shared" si="26"/>
        <v/>
      </c>
      <c r="AG17" s="128" t="str">
        <f t="shared" si="27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>
      <c r="A18" s="123" t="s">
        <v>61</v>
      </c>
      <c r="B18" s="124" t="s">
        <v>62</v>
      </c>
      <c r="C18" s="125">
        <v>100154</v>
      </c>
      <c r="D18" s="296">
        <f>_xlfn.XLOOKUP($A18,'Beef - 100154'!$A:$A,'Beef - 100154'!N:N)</f>
        <v>0</v>
      </c>
      <c r="E18" s="293">
        <f>_xlfn.XLOOKUP($A18,'[2]Price List'!$A:$A,'[2]Price List'!$AF:$AF)</f>
        <v>233</v>
      </c>
      <c r="F18" s="293">
        <f>_xlfn.XLOOKUP($A18,'[2]Price List'!$A:$A,'[2]Price List'!$AG:$AG)</f>
        <v>10</v>
      </c>
      <c r="G18" s="296">
        <f>_xlfn.XLOOKUP($A18,'Beef - 100154'!$A:$A,'Beef - 100154'!K:K)</f>
        <v>158</v>
      </c>
      <c r="H18" s="138">
        <f>_xlfn.XLOOKUP(A18,'Beef - 100154'!A:A,'Beef - 100154'!L:L)</f>
        <v>0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si="15"/>
        <v>0</v>
      </c>
      <c r="V18" s="118" t="str">
        <f t="shared" si="16"/>
        <v/>
      </c>
      <c r="W18" s="118" t="str">
        <f t="shared" si="17"/>
        <v/>
      </c>
      <c r="X18" s="118" t="str">
        <f t="shared" si="18"/>
        <v/>
      </c>
      <c r="Y18" s="118" t="str">
        <f t="shared" si="19"/>
        <v/>
      </c>
      <c r="Z18" s="118" t="str">
        <f t="shared" si="20"/>
        <v/>
      </c>
      <c r="AA18" s="118" t="str">
        <f t="shared" si="21"/>
        <v/>
      </c>
      <c r="AB18" s="118" t="str">
        <f t="shared" si="22"/>
        <v/>
      </c>
      <c r="AC18" s="118" t="str">
        <f t="shared" si="23"/>
        <v/>
      </c>
      <c r="AD18" s="118" t="str">
        <f t="shared" si="24"/>
        <v/>
      </c>
      <c r="AE18" s="118" t="str">
        <f t="shared" si="25"/>
        <v/>
      </c>
      <c r="AF18" s="118" t="str">
        <f t="shared" si="26"/>
        <v/>
      </c>
      <c r="AG18" s="128" t="str">
        <f t="shared" si="27"/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>
      <c r="A19" s="123" t="s">
        <v>54</v>
      </c>
      <c r="B19" s="124" t="s">
        <v>52</v>
      </c>
      <c r="C19" s="125">
        <v>100154</v>
      </c>
      <c r="D19" s="296">
        <f>_xlfn.XLOOKUP($A19,'Beef - 100154'!$A:$A,'Beef - 100154'!N:N)</f>
        <v>0</v>
      </c>
      <c r="E19" s="293">
        <f>_xlfn.XLOOKUP($A19,'[2]Price List'!$A:$A,'[2]Price List'!$AF:$AF)</f>
        <v>377</v>
      </c>
      <c r="F19" s="293">
        <f>_xlfn.XLOOKUP($A19,'[2]Price List'!$A:$A,'[2]Price List'!$AG:$AG)</f>
        <v>10</v>
      </c>
      <c r="G19" s="296">
        <f>_xlfn.XLOOKUP($A19,'Beef - 100154'!$A:$A,'Beef - 100154'!K:K)</f>
        <v>151</v>
      </c>
      <c r="H19" s="138">
        <f>_xlfn.XLOOKUP(A19,'Beef - 100154'!A:A,'Beef - 100154'!L:L)</f>
        <v>0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ref="U19" si="41">SUM(I19:T19)</f>
        <v>0</v>
      </c>
      <c r="V19" s="118" t="str">
        <f t="shared" ref="V19:V25" si="42">IF($U19=0,"",I19)</f>
        <v/>
      </c>
      <c r="W19" s="118" t="str">
        <f t="shared" ref="W19:W25" si="43">IF($U19=0,"",J19)</f>
        <v/>
      </c>
      <c r="X19" s="118" t="str">
        <f t="shared" ref="X19:X25" si="44">IF($U19=0,"",K19)</f>
        <v/>
      </c>
      <c r="Y19" s="118" t="str">
        <f t="shared" ref="Y19:Y25" si="45">IF($U19=0,"",L19)</f>
        <v/>
      </c>
      <c r="Z19" s="118" t="str">
        <f t="shared" ref="Z19:Z25" si="46">IF($U19=0,"",M19)</f>
        <v/>
      </c>
      <c r="AA19" s="118" t="str">
        <f t="shared" ref="AA19:AA25" si="47">IF($U19=0,"",N19)</f>
        <v/>
      </c>
      <c r="AB19" s="118" t="str">
        <f t="shared" ref="AB19:AB25" si="48">IF($U19=0,"",O19)</f>
        <v/>
      </c>
      <c r="AC19" s="118" t="str">
        <f t="shared" ref="AC19:AC25" si="49">IF($U19=0,"",P19)</f>
        <v/>
      </c>
      <c r="AD19" s="118" t="str">
        <f t="shared" ref="AD19:AD25" si="50">IF($U19=0,"",Q19)</f>
        <v/>
      </c>
      <c r="AE19" s="118" t="str">
        <f t="shared" ref="AE19:AE25" si="51">IF($U19=0,"",R19)</f>
        <v/>
      </c>
      <c r="AF19" s="118" t="str">
        <f t="shared" ref="AF19:AF25" si="52">IF($U19=0,"",S19)</f>
        <v/>
      </c>
      <c r="AG19" s="128" t="str">
        <f t="shared" ref="AG19:AG25" si="53">IF($U19=0,"",T19)</f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>
      <c r="A20" s="123" t="s">
        <v>66</v>
      </c>
      <c r="B20" s="124" t="s">
        <v>67</v>
      </c>
      <c r="C20" s="125">
        <v>100154</v>
      </c>
      <c r="D20" s="296">
        <f>_xlfn.XLOOKUP($A20,'Beef - 100154'!$A:$A,'Beef - 100154'!N:N)</f>
        <v>0</v>
      </c>
      <c r="E20" s="293">
        <f>_xlfn.XLOOKUP($A20,'[2]Price List'!$A:$A,'[2]Price List'!$AF:$AF)</f>
        <v>230</v>
      </c>
      <c r="F20" s="293">
        <f>_xlfn.XLOOKUP($A20,'[2]Price List'!$A:$A,'[2]Price List'!$AG:$AG)</f>
        <v>10</v>
      </c>
      <c r="G20" s="296">
        <f>_xlfn.XLOOKUP($A20,'Beef - 100154'!$A:$A,'Beef - 100154'!K:K)</f>
        <v>99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15"/>
        <v>0</v>
      </c>
      <c r="V20" s="118" t="str">
        <f t="shared" si="42"/>
        <v/>
      </c>
      <c r="W20" s="118" t="str">
        <f t="shared" si="43"/>
        <v/>
      </c>
      <c r="X20" s="118" t="str">
        <f t="shared" si="44"/>
        <v/>
      </c>
      <c r="Y20" s="118" t="str">
        <f t="shared" si="45"/>
        <v/>
      </c>
      <c r="Z20" s="118" t="str">
        <f t="shared" si="46"/>
        <v/>
      </c>
      <c r="AA20" s="118" t="str">
        <f t="shared" si="47"/>
        <v/>
      </c>
      <c r="AB20" s="118" t="str">
        <f t="shared" si="48"/>
        <v/>
      </c>
      <c r="AC20" s="118" t="str">
        <f t="shared" si="49"/>
        <v/>
      </c>
      <c r="AD20" s="118" t="str">
        <f t="shared" si="50"/>
        <v/>
      </c>
      <c r="AE20" s="118" t="str">
        <f t="shared" si="51"/>
        <v/>
      </c>
      <c r="AF20" s="118" t="str">
        <f t="shared" si="52"/>
        <v/>
      </c>
      <c r="AG20" s="128" t="str">
        <f t="shared" si="53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>
      <c r="A21" s="123" t="s">
        <v>70</v>
      </c>
      <c r="B21" s="124" t="s">
        <v>71</v>
      </c>
      <c r="C21" s="125">
        <v>100154</v>
      </c>
      <c r="D21" s="296">
        <f>_xlfn.XLOOKUP($A21,'Beef - 100154'!$A:$A,'Beef - 100154'!N:N)</f>
        <v>0</v>
      </c>
      <c r="E21" s="293">
        <f>_xlfn.XLOOKUP($A21,'[2]Price List'!$A:$A,'[2]Price List'!$AF:$AF)</f>
        <v>338</v>
      </c>
      <c r="F21" s="293">
        <f>_xlfn.XLOOKUP($A21,'[2]Price List'!$A:$A,'[2]Price List'!$AG:$AG)</f>
        <v>10</v>
      </c>
      <c r="G21" s="296">
        <f>_xlfn.XLOOKUP($A21,'Beef - 100154'!$A:$A,'Beef - 100154'!K:K)</f>
        <v>104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15"/>
        <v>0</v>
      </c>
      <c r="V21" s="118" t="str">
        <f t="shared" si="42"/>
        <v/>
      </c>
      <c r="W21" s="118" t="str">
        <f t="shared" si="43"/>
        <v/>
      </c>
      <c r="X21" s="118" t="str">
        <f t="shared" si="44"/>
        <v/>
      </c>
      <c r="Y21" s="118" t="str">
        <f t="shared" si="45"/>
        <v/>
      </c>
      <c r="Z21" s="118" t="str">
        <f t="shared" si="46"/>
        <v/>
      </c>
      <c r="AA21" s="118" t="str">
        <f t="shared" si="47"/>
        <v/>
      </c>
      <c r="AB21" s="118" t="str">
        <f t="shared" si="48"/>
        <v/>
      </c>
      <c r="AC21" s="118" t="str">
        <f t="shared" si="49"/>
        <v/>
      </c>
      <c r="AD21" s="118" t="str">
        <f t="shared" si="50"/>
        <v/>
      </c>
      <c r="AE21" s="118" t="str">
        <f t="shared" si="51"/>
        <v/>
      </c>
      <c r="AF21" s="118" t="str">
        <f t="shared" si="52"/>
        <v/>
      </c>
      <c r="AG21" s="128" t="str">
        <f t="shared" si="53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>
      <c r="A22" s="123" t="s">
        <v>72</v>
      </c>
      <c r="B22" s="124" t="s">
        <v>73</v>
      </c>
      <c r="C22" s="125">
        <v>100154</v>
      </c>
      <c r="D22" s="296">
        <f>_xlfn.XLOOKUP($A22,'Beef - 100154'!$A:$A,'Beef - 100154'!N:N)</f>
        <v>0</v>
      </c>
      <c r="E22" s="293">
        <f>_xlfn.XLOOKUP($A22,'[2]Price List'!$A:$A,'[2]Price List'!$AF:$AF)</f>
        <v>352</v>
      </c>
      <c r="F22" s="293">
        <f>_xlfn.XLOOKUP($A22,'[2]Price List'!$A:$A,'[2]Price List'!$AG:$AG)</f>
        <v>10</v>
      </c>
      <c r="G22" s="296">
        <f>_xlfn.XLOOKUP($A22,'Beef - 100154'!$A:$A,'Beef - 100154'!K:K)</f>
        <v>93</v>
      </c>
      <c r="H22" s="138">
        <f>_xlfn.XLOOKUP(A22,'Beef - 100154'!A:A,'Beef - 100154'!L:L)</f>
        <v>0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15"/>
        <v>0</v>
      </c>
      <c r="V22" s="118" t="str">
        <f t="shared" si="42"/>
        <v/>
      </c>
      <c r="W22" s="118" t="str">
        <f t="shared" si="43"/>
        <v/>
      </c>
      <c r="X22" s="118" t="str">
        <f t="shared" si="44"/>
        <v/>
      </c>
      <c r="Y22" s="118" t="str">
        <f t="shared" si="45"/>
        <v/>
      </c>
      <c r="Z22" s="118" t="str">
        <f t="shared" si="46"/>
        <v/>
      </c>
      <c r="AA22" s="118" t="str">
        <f t="shared" si="47"/>
        <v/>
      </c>
      <c r="AB22" s="118" t="str">
        <f t="shared" si="48"/>
        <v/>
      </c>
      <c r="AC22" s="118" t="str">
        <f t="shared" si="49"/>
        <v/>
      </c>
      <c r="AD22" s="118" t="str">
        <f t="shared" si="50"/>
        <v/>
      </c>
      <c r="AE22" s="118" t="str">
        <f t="shared" si="51"/>
        <v/>
      </c>
      <c r="AF22" s="118" t="str">
        <f t="shared" si="52"/>
        <v/>
      </c>
      <c r="AG22" s="128" t="str">
        <f t="shared" si="53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31">
      <c r="A23" s="123" t="s">
        <v>74</v>
      </c>
      <c r="B23" s="124" t="s">
        <v>75</v>
      </c>
      <c r="C23" s="125">
        <v>100154</v>
      </c>
      <c r="D23" s="296">
        <f>_xlfn.XLOOKUP($A23,'Beef - 100154'!$A:$A,'Beef - 100154'!N:N)</f>
        <v>0</v>
      </c>
      <c r="E23" s="293">
        <f>_xlfn.XLOOKUP($A23,'[2]Price List'!$A:$A,'[2]Price List'!$AF:$AF)</f>
        <v>372</v>
      </c>
      <c r="F23" s="293">
        <f>_xlfn.XLOOKUP($A23,'[2]Price List'!$A:$A,'[2]Price List'!$AG:$AG)</f>
        <v>10</v>
      </c>
      <c r="G23" s="296">
        <f>_xlfn.XLOOKUP($A23,'Beef - 100154'!$A:$A,'Beef - 100154'!K:K)</f>
        <v>96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15"/>
        <v>0</v>
      </c>
      <c r="V23" s="118" t="str">
        <f t="shared" si="42"/>
        <v/>
      </c>
      <c r="W23" s="118" t="str">
        <f t="shared" si="43"/>
        <v/>
      </c>
      <c r="X23" s="118" t="str">
        <f t="shared" si="44"/>
        <v/>
      </c>
      <c r="Y23" s="118" t="str">
        <f t="shared" si="45"/>
        <v/>
      </c>
      <c r="Z23" s="118" t="str">
        <f t="shared" si="46"/>
        <v/>
      </c>
      <c r="AA23" s="118" t="str">
        <f t="shared" si="47"/>
        <v/>
      </c>
      <c r="AB23" s="118" t="str">
        <f t="shared" si="48"/>
        <v/>
      </c>
      <c r="AC23" s="118" t="str">
        <f t="shared" si="49"/>
        <v/>
      </c>
      <c r="AD23" s="118" t="str">
        <f t="shared" si="50"/>
        <v/>
      </c>
      <c r="AE23" s="118" t="str">
        <f t="shared" si="51"/>
        <v/>
      </c>
      <c r="AF23" s="118" t="str">
        <f t="shared" si="52"/>
        <v/>
      </c>
      <c r="AG23" s="128" t="str">
        <f t="shared" si="53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>
      <c r="A24" s="123" t="s">
        <v>42</v>
      </c>
      <c r="B24" s="124" t="s">
        <v>231</v>
      </c>
      <c r="C24" s="125">
        <v>100154</v>
      </c>
      <c r="D24" s="296">
        <f>_xlfn.XLOOKUP($A24,'Beef - 100154'!$A:$A,'Beef - 100154'!N:N)</f>
        <v>0</v>
      </c>
      <c r="E24" s="293">
        <f>_xlfn.XLOOKUP($A24,'[2]Price List'!$A:$A,'[2]Price List'!$AF:$AF)</f>
        <v>332</v>
      </c>
      <c r="F24" s="293">
        <f>_xlfn.XLOOKUP($A24,'[2]Price List'!$A:$A,'[2]Price List'!$AG:$AG)</f>
        <v>10</v>
      </c>
      <c r="G24" s="296">
        <f>_xlfn.XLOOKUP($A24,'Beef - 100154'!$A:$A,'Beef - 100154'!K:K)</f>
        <v>122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 t="shared" si="15"/>
        <v>0</v>
      </c>
      <c r="V24" s="118" t="str">
        <f t="shared" si="42"/>
        <v/>
      </c>
      <c r="W24" s="118" t="str">
        <f t="shared" si="43"/>
        <v/>
      </c>
      <c r="X24" s="118" t="str">
        <f t="shared" si="44"/>
        <v/>
      </c>
      <c r="Y24" s="118" t="str">
        <f t="shared" si="45"/>
        <v/>
      </c>
      <c r="Z24" s="118" t="str">
        <f t="shared" si="46"/>
        <v/>
      </c>
      <c r="AA24" s="118" t="str">
        <f t="shared" si="47"/>
        <v/>
      </c>
      <c r="AB24" s="118" t="str">
        <f t="shared" si="48"/>
        <v/>
      </c>
      <c r="AC24" s="118" t="str">
        <f t="shared" si="49"/>
        <v/>
      </c>
      <c r="AD24" s="118" t="str">
        <f t="shared" si="50"/>
        <v/>
      </c>
      <c r="AE24" s="118" t="str">
        <f t="shared" si="51"/>
        <v/>
      </c>
      <c r="AF24" s="118" t="str">
        <f t="shared" si="52"/>
        <v/>
      </c>
      <c r="AG24" s="128" t="str">
        <f t="shared" si="53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>
      <c r="A25" s="123" t="s">
        <v>46</v>
      </c>
      <c r="B25" s="124" t="s">
        <v>47</v>
      </c>
      <c r="C25" s="125">
        <v>100154</v>
      </c>
      <c r="D25" s="296">
        <f>_xlfn.XLOOKUP($A25,'Beef - 100154'!$A:$A,'Beef - 100154'!N:N)</f>
        <v>0</v>
      </c>
      <c r="E25" s="293">
        <f>_xlfn.XLOOKUP($A25,'[2]Price List'!$A:$A,'[2]Price List'!$AF:$AF)</f>
        <v>669</v>
      </c>
      <c r="F25" s="293">
        <f>_xlfn.XLOOKUP($A25,'[2]Price List'!$A:$A,'[2]Price List'!$AG:$AG)</f>
        <v>10</v>
      </c>
      <c r="G25" s="296">
        <f>_xlfn.XLOOKUP($A25,'Beef - 100154'!$A:$A,'Beef - 100154'!K:K)</f>
        <v>132</v>
      </c>
      <c r="H25" s="138">
        <f>_xlfn.XLOOKUP(A25,'Beef - 100154'!A:A,'Beef - 100154'!L:L)</f>
        <v>0</v>
      </c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si="42"/>
        <v/>
      </c>
      <c r="W25" s="118" t="str">
        <f t="shared" si="43"/>
        <v/>
      </c>
      <c r="X25" s="118" t="str">
        <f t="shared" si="44"/>
        <v/>
      </c>
      <c r="Y25" s="118" t="str">
        <f t="shared" si="45"/>
        <v/>
      </c>
      <c r="Z25" s="118" t="str">
        <f t="shared" si="46"/>
        <v/>
      </c>
      <c r="AA25" s="118" t="str">
        <f t="shared" si="47"/>
        <v/>
      </c>
      <c r="AB25" s="118" t="str">
        <f t="shared" si="48"/>
        <v/>
      </c>
      <c r="AC25" s="118" t="str">
        <f t="shared" si="49"/>
        <v/>
      </c>
      <c r="AD25" s="118" t="str">
        <f t="shared" si="50"/>
        <v/>
      </c>
      <c r="AE25" s="118" t="str">
        <f t="shared" si="51"/>
        <v/>
      </c>
      <c r="AF25" s="118" t="str">
        <f t="shared" si="52"/>
        <v/>
      </c>
      <c r="AG25" s="128" t="str">
        <f t="shared" si="53"/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>
      <c r="A26" s="123" t="s">
        <v>82</v>
      </c>
      <c r="B26" s="124" t="s">
        <v>83</v>
      </c>
      <c r="C26" s="125">
        <v>100154</v>
      </c>
      <c r="D26" s="296">
        <f>_xlfn.XLOOKUP($A26,'Beef - 100154'!$A:$A,'Beef - 100154'!N:N)</f>
        <v>0</v>
      </c>
      <c r="E26" s="293">
        <f>_xlfn.XLOOKUP($A26,'[2]Price List'!$A:$A,'[2]Price List'!$AF:$AF)</f>
        <v>499</v>
      </c>
      <c r="F26" s="293">
        <f>_xlfn.XLOOKUP($A26,'[2]Price List'!$A:$A,'[2]Price List'!$AG:$AG)</f>
        <v>10</v>
      </c>
      <c r="G26" s="296">
        <f>_xlfn.XLOOKUP($A26,'Beef - 100154'!$A:$A,'Beef - 100154'!K:K)</f>
        <v>100</v>
      </c>
      <c r="H26" s="138">
        <f>_xlfn.XLOOKUP(A26,'Beef - 100154'!A:A,'Beef - 100154'!L:L)</f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>SUM(I26:T26)</f>
        <v>0</v>
      </c>
      <c r="V26" s="118" t="str">
        <f t="shared" ref="V26:V83" si="54">IF($U26=0,"",I26)</f>
        <v/>
      </c>
      <c r="W26" s="118" t="str">
        <f t="shared" ref="W26:W83" si="55">IF($U26=0,"",J26)</f>
        <v/>
      </c>
      <c r="X26" s="118" t="str">
        <f t="shared" ref="X26:X83" si="56">IF($U26=0,"",K26)</f>
        <v/>
      </c>
      <c r="Y26" s="118" t="str">
        <f t="shared" ref="Y26:Y83" si="57">IF($U26=0,"",L26)</f>
        <v/>
      </c>
      <c r="Z26" s="118" t="str">
        <f t="shared" ref="Z26:Z83" si="58">IF($U26=0,"",M26)</f>
        <v/>
      </c>
      <c r="AA26" s="118" t="str">
        <f t="shared" ref="AA26:AA83" si="59">IF($U26=0,"",N26)</f>
        <v/>
      </c>
      <c r="AB26" s="118" t="str">
        <f t="shared" ref="AB26:AB83" si="60">IF($U26=0,"",O26)</f>
        <v/>
      </c>
      <c r="AC26" s="118" t="str">
        <f t="shared" ref="AC26:AC83" si="61">IF($U26=0,"",P26)</f>
        <v/>
      </c>
      <c r="AD26" s="118" t="str">
        <f t="shared" ref="AD26:AD83" si="62">IF($U26=0,"",Q26)</f>
        <v/>
      </c>
      <c r="AE26" s="118" t="str">
        <f t="shared" ref="AE26:AE83" si="63">IF($U26=0,"",R26)</f>
        <v/>
      </c>
      <c r="AF26" s="118" t="str">
        <f t="shared" ref="AF26:AF83" si="64">IF($U26=0,"",S26)</f>
        <v/>
      </c>
      <c r="AG26" s="128" t="str">
        <f t="shared" ref="AG26:AG83" si="65">IF($U26=0,"",T26)</f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">
      <c r="A27" s="123" t="s">
        <v>847</v>
      </c>
      <c r="B27" s="124" t="s">
        <v>867</v>
      </c>
      <c r="C27" s="125">
        <v>100154</v>
      </c>
      <c r="D27" s="296">
        <f>_xlfn.XLOOKUP($A27,'Beef - 100154'!$A:$A,'Beef - 100154'!N:N)</f>
        <v>0</v>
      </c>
      <c r="E27" s="293">
        <f>_xlfn.XLOOKUP($A27,'[2]Price List'!$A:$A,'[2]Price List'!$AF:$AF)</f>
        <v>672</v>
      </c>
      <c r="F27" s="293">
        <f>_xlfn.XLOOKUP($A27,'[2]Price List'!$A:$A,'[2]Price List'!$AG:$AG)</f>
        <v>10</v>
      </c>
      <c r="G27" s="296">
        <f>_xlfn.XLOOKUP($A27,'Beef - 100154'!$A:$A,'Beef - 100154'!K:K)</f>
        <v>40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si="15"/>
        <v>0</v>
      </c>
      <c r="V27" s="118" t="str">
        <f t="shared" si="54"/>
        <v/>
      </c>
      <c r="W27" s="118" t="str">
        <f t="shared" si="55"/>
        <v/>
      </c>
      <c r="X27" s="118" t="str">
        <f t="shared" si="56"/>
        <v/>
      </c>
      <c r="Y27" s="118" t="str">
        <f t="shared" si="57"/>
        <v/>
      </c>
      <c r="Z27" s="118" t="str">
        <f t="shared" si="58"/>
        <v/>
      </c>
      <c r="AA27" s="118" t="str">
        <f t="shared" si="59"/>
        <v/>
      </c>
      <c r="AB27" s="118" t="str">
        <f t="shared" si="60"/>
        <v/>
      </c>
      <c r="AC27" s="118" t="str">
        <f t="shared" si="61"/>
        <v/>
      </c>
      <c r="AD27" s="118" t="str">
        <f t="shared" si="62"/>
        <v/>
      </c>
      <c r="AE27" s="118" t="str">
        <f t="shared" si="63"/>
        <v/>
      </c>
      <c r="AF27" s="118" t="str">
        <f t="shared" si="64"/>
        <v/>
      </c>
      <c r="AG27" s="128" t="str">
        <f t="shared" si="65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31">
      <c r="A28" s="123" t="s">
        <v>848</v>
      </c>
      <c r="B28" s="124" t="s">
        <v>868</v>
      </c>
      <c r="C28" s="125">
        <v>100154</v>
      </c>
      <c r="D28" s="296">
        <f>_xlfn.XLOOKUP($A28,'Beef - 100154'!$A:$A,'Beef - 100154'!N:N)</f>
        <v>0</v>
      </c>
      <c r="E28" s="293">
        <f>_xlfn.XLOOKUP($A28,'[2]Price List'!$A:$A,'[2]Price List'!$AF:$AF)</f>
        <v>480</v>
      </c>
      <c r="F28" s="293">
        <f>_xlfn.XLOOKUP($A28,'[2]Price List'!$A:$A,'[2]Price List'!$AG:$AG)</f>
        <v>10</v>
      </c>
      <c r="G28" s="296">
        <f>_xlfn.XLOOKUP($A28,'Beef - 100154'!$A:$A,'Beef - 100154'!K:K)</f>
        <v>40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ref="U28" si="66">SUM(I28:T28)</f>
        <v>0</v>
      </c>
      <c r="V28" s="118" t="str">
        <f t="shared" si="54"/>
        <v/>
      </c>
      <c r="W28" s="118" t="str">
        <f t="shared" si="55"/>
        <v/>
      </c>
      <c r="X28" s="118" t="str">
        <f t="shared" si="56"/>
        <v/>
      </c>
      <c r="Y28" s="118" t="str">
        <f t="shared" si="57"/>
        <v/>
      </c>
      <c r="Z28" s="118" t="str">
        <f t="shared" si="58"/>
        <v/>
      </c>
      <c r="AA28" s="118" t="str">
        <f t="shared" si="59"/>
        <v/>
      </c>
      <c r="AB28" s="118" t="str">
        <f t="shared" si="60"/>
        <v/>
      </c>
      <c r="AC28" s="118" t="str">
        <f t="shared" si="61"/>
        <v/>
      </c>
      <c r="AD28" s="118" t="str">
        <f t="shared" si="62"/>
        <v/>
      </c>
      <c r="AE28" s="118" t="str">
        <f t="shared" si="63"/>
        <v/>
      </c>
      <c r="AF28" s="118" t="str">
        <f t="shared" si="64"/>
        <v/>
      </c>
      <c r="AG28" s="128" t="str">
        <f t="shared" si="6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>
      <c r="A29" s="123" t="s">
        <v>77</v>
      </c>
      <c r="B29" s="124" t="s">
        <v>78</v>
      </c>
      <c r="C29" s="125">
        <v>100154</v>
      </c>
      <c r="D29" s="296">
        <f>_xlfn.XLOOKUP($A29,'Beef - 100154'!$A:$A,'Beef - 100154'!N:N)</f>
        <v>0</v>
      </c>
      <c r="E29" s="293">
        <f>_xlfn.XLOOKUP($A29,'[2]Price List'!$A:$A,'[2]Price List'!$AF:$AF)</f>
        <v>364</v>
      </c>
      <c r="F29" s="293">
        <f>_xlfn.XLOOKUP($A29,'[2]Price List'!$A:$A,'[2]Price List'!$AG:$AG)</f>
        <v>10</v>
      </c>
      <c r="G29" s="296">
        <f>_xlfn.XLOOKUP($A29,'Beef - 100154'!$A:$A,'Beef - 100154'!K:K)</f>
        <v>90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15"/>
        <v>0</v>
      </c>
      <c r="V29" s="118" t="str">
        <f t="shared" si="54"/>
        <v/>
      </c>
      <c r="W29" s="118" t="str">
        <f t="shared" si="55"/>
        <v/>
      </c>
      <c r="X29" s="118" t="str">
        <f t="shared" si="56"/>
        <v/>
      </c>
      <c r="Y29" s="118" t="str">
        <f t="shared" si="57"/>
        <v/>
      </c>
      <c r="Z29" s="118" t="str">
        <f t="shared" si="58"/>
        <v/>
      </c>
      <c r="AA29" s="118" t="str">
        <f t="shared" si="59"/>
        <v/>
      </c>
      <c r="AB29" s="118" t="str">
        <f t="shared" si="60"/>
        <v/>
      </c>
      <c r="AC29" s="118" t="str">
        <f t="shared" si="61"/>
        <v/>
      </c>
      <c r="AD29" s="118" t="str">
        <f t="shared" si="62"/>
        <v/>
      </c>
      <c r="AE29" s="118" t="str">
        <f t="shared" si="63"/>
        <v/>
      </c>
      <c r="AF29" s="118" t="str">
        <f t="shared" si="64"/>
        <v/>
      </c>
      <c r="AG29" s="128" t="str">
        <f t="shared" si="6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>
      <c r="A30" s="123" t="s">
        <v>80</v>
      </c>
      <c r="B30" s="124" t="s">
        <v>232</v>
      </c>
      <c r="C30" s="125">
        <v>100154</v>
      </c>
      <c r="D30" s="296">
        <f>_xlfn.XLOOKUP($A30,'Beef - 100154'!$A:$A,'Beef - 100154'!N:N)</f>
        <v>0</v>
      </c>
      <c r="E30" s="293">
        <f>_xlfn.XLOOKUP($A30,'[2]Price List'!$A:$A,'[2]Price List'!$AF:$AF)</f>
        <v>309</v>
      </c>
      <c r="F30" s="293">
        <f>_xlfn.XLOOKUP($A30,'[2]Price List'!$A:$A,'[2]Price List'!$AG:$AG)</f>
        <v>10</v>
      </c>
      <c r="G30" s="296">
        <f>_xlfn.XLOOKUP($A30,'Beef - 100154'!$A:$A,'Beef - 100154'!K:K)</f>
        <v>85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15"/>
        <v>0</v>
      </c>
      <c r="V30" s="118" t="str">
        <f t="shared" si="54"/>
        <v/>
      </c>
      <c r="W30" s="118" t="str">
        <f t="shared" si="55"/>
        <v/>
      </c>
      <c r="X30" s="118" t="str">
        <f t="shared" si="56"/>
        <v/>
      </c>
      <c r="Y30" s="118" t="str">
        <f t="shared" si="57"/>
        <v/>
      </c>
      <c r="Z30" s="118" t="str">
        <f t="shared" si="58"/>
        <v/>
      </c>
      <c r="AA30" s="118" t="str">
        <f t="shared" si="59"/>
        <v/>
      </c>
      <c r="AB30" s="118" t="str">
        <f t="shared" si="60"/>
        <v/>
      </c>
      <c r="AC30" s="118" t="str">
        <f t="shared" si="61"/>
        <v/>
      </c>
      <c r="AD30" s="118" t="str">
        <f t="shared" si="62"/>
        <v/>
      </c>
      <c r="AE30" s="118" t="str">
        <f t="shared" si="63"/>
        <v/>
      </c>
      <c r="AF30" s="118" t="str">
        <f t="shared" si="64"/>
        <v/>
      </c>
      <c r="AG30" s="128" t="str">
        <f t="shared" si="6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>
      <c r="A31" s="123" t="s">
        <v>84</v>
      </c>
      <c r="B31" s="124" t="s">
        <v>233</v>
      </c>
      <c r="C31" s="125">
        <v>100154</v>
      </c>
      <c r="D31" s="296">
        <f>_xlfn.XLOOKUP($A31,'Beef - 100154'!$A:$A,'Beef - 100154'!N:N)</f>
        <v>0</v>
      </c>
      <c r="E31" s="293">
        <f>_xlfn.XLOOKUP($A31,'[2]Price List'!$A:$A,'[2]Price List'!$AF:$AF)</f>
        <v>447</v>
      </c>
      <c r="F31" s="293">
        <f>_xlfn.XLOOKUP($A31,'[2]Price List'!$A:$A,'[2]Price List'!$AG:$AG)</f>
        <v>10</v>
      </c>
      <c r="G31" s="296">
        <f>_xlfn.XLOOKUP($A31,'Beef - 100154'!$A:$A,'Beef - 100154'!K:K)</f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15"/>
        <v>0</v>
      </c>
      <c r="V31" s="118" t="str">
        <f t="shared" si="54"/>
        <v/>
      </c>
      <c r="W31" s="118" t="str">
        <f t="shared" si="55"/>
        <v/>
      </c>
      <c r="X31" s="118" t="str">
        <f t="shared" si="56"/>
        <v/>
      </c>
      <c r="Y31" s="118" t="str">
        <f t="shared" si="57"/>
        <v/>
      </c>
      <c r="Z31" s="118" t="str">
        <f t="shared" si="58"/>
        <v/>
      </c>
      <c r="AA31" s="118" t="str">
        <f t="shared" si="59"/>
        <v/>
      </c>
      <c r="AB31" s="118" t="str">
        <f t="shared" si="60"/>
        <v/>
      </c>
      <c r="AC31" s="118" t="str">
        <f t="shared" si="61"/>
        <v/>
      </c>
      <c r="AD31" s="118" t="str">
        <f t="shared" si="62"/>
        <v/>
      </c>
      <c r="AE31" s="118" t="str">
        <f t="shared" si="63"/>
        <v/>
      </c>
      <c r="AF31" s="118" t="str">
        <f t="shared" si="64"/>
        <v/>
      </c>
      <c r="AG31" s="128" t="str">
        <f t="shared" si="6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>
      <c r="A32" s="123" t="s">
        <v>86</v>
      </c>
      <c r="B32" s="124" t="s">
        <v>234</v>
      </c>
      <c r="C32" s="125">
        <v>100154</v>
      </c>
      <c r="D32" s="296">
        <f>_xlfn.XLOOKUP($A32,'Beef - 100154'!$A:$A,'Beef - 100154'!N:N)</f>
        <v>0</v>
      </c>
      <c r="E32" s="293">
        <f>_xlfn.XLOOKUP($A32,'[2]Price List'!$A:$A,'[2]Price List'!$AF:$AF)</f>
        <v>621</v>
      </c>
      <c r="F32" s="293">
        <f>_xlfn.XLOOKUP($A32,'[2]Price List'!$A:$A,'[2]Price List'!$AG:$AG)</f>
        <v>10</v>
      </c>
      <c r="G32" s="296">
        <f>_xlfn.XLOOKUP($A32,'Beef - 100154'!$A:$A,'Beef - 100154'!K:K)</f>
        <v>64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si="15"/>
        <v>0</v>
      </c>
      <c r="V32" s="118" t="str">
        <f t="shared" si="54"/>
        <v/>
      </c>
      <c r="W32" s="118" t="str">
        <f t="shared" si="55"/>
        <v/>
      </c>
      <c r="X32" s="118" t="str">
        <f t="shared" si="56"/>
        <v/>
      </c>
      <c r="Y32" s="118" t="str">
        <f t="shared" si="57"/>
        <v/>
      </c>
      <c r="Z32" s="118" t="str">
        <f t="shared" si="58"/>
        <v/>
      </c>
      <c r="AA32" s="118" t="str">
        <f t="shared" si="59"/>
        <v/>
      </c>
      <c r="AB32" s="118" t="str">
        <f t="shared" si="60"/>
        <v/>
      </c>
      <c r="AC32" s="118" t="str">
        <f t="shared" si="61"/>
        <v/>
      </c>
      <c r="AD32" s="118" t="str">
        <f t="shared" si="62"/>
        <v/>
      </c>
      <c r="AE32" s="118" t="str">
        <f t="shared" si="63"/>
        <v/>
      </c>
      <c r="AF32" s="118" t="str">
        <f t="shared" si="64"/>
        <v/>
      </c>
      <c r="AG32" s="128" t="str">
        <f t="shared" si="6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>
      <c r="A33" s="123" t="s">
        <v>110</v>
      </c>
      <c r="B33" s="124" t="s">
        <v>111</v>
      </c>
      <c r="C33" s="125">
        <v>100154</v>
      </c>
      <c r="D33" s="296">
        <f>_xlfn.XLOOKUP($A33,'Beef - 100154'!$A:$A,'Beef - 100154'!N:N)</f>
        <v>0</v>
      </c>
      <c r="E33" s="293">
        <f>_xlfn.XLOOKUP($A33,'[2]Price List'!$A:$A,'[2]Price List'!$AF:$AF)</f>
        <v>299</v>
      </c>
      <c r="F33" s="293">
        <f>_xlfn.XLOOKUP($A33,'[2]Price List'!$A:$A,'[2]Price List'!$AG:$AG)</f>
        <v>6</v>
      </c>
      <c r="G33" s="296">
        <f>_xlfn.XLOOKUP($A33,'Beef - 100154'!$A:$A,'Beef - 100154'!K:K)</f>
        <v>196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ref="U33:U63" si="67">SUM(I33:T33)</f>
        <v>0</v>
      </c>
      <c r="V33" s="118" t="str">
        <f t="shared" si="54"/>
        <v/>
      </c>
      <c r="W33" s="118" t="str">
        <f t="shared" si="55"/>
        <v/>
      </c>
      <c r="X33" s="118" t="str">
        <f t="shared" si="56"/>
        <v/>
      </c>
      <c r="Y33" s="118" t="str">
        <f t="shared" si="57"/>
        <v/>
      </c>
      <c r="Z33" s="118" t="str">
        <f t="shared" si="58"/>
        <v/>
      </c>
      <c r="AA33" s="118" t="str">
        <f t="shared" si="59"/>
        <v/>
      </c>
      <c r="AB33" s="118" t="str">
        <f t="shared" si="60"/>
        <v/>
      </c>
      <c r="AC33" s="118" t="str">
        <f t="shared" si="61"/>
        <v/>
      </c>
      <c r="AD33" s="118" t="str">
        <f t="shared" si="62"/>
        <v/>
      </c>
      <c r="AE33" s="118" t="str">
        <f t="shared" si="63"/>
        <v/>
      </c>
      <c r="AF33" s="118" t="str">
        <f t="shared" si="64"/>
        <v/>
      </c>
      <c r="AG33" s="128" t="str">
        <f t="shared" si="6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>
      <c r="A34" s="123" t="s">
        <v>112</v>
      </c>
      <c r="B34" s="124" t="s">
        <v>104</v>
      </c>
      <c r="C34" s="125">
        <v>100154</v>
      </c>
      <c r="D34" s="296">
        <f>_xlfn.XLOOKUP($A34,'Beef - 100154'!$A:$A,'Beef - 100154'!N:N)</f>
        <v>0</v>
      </c>
      <c r="E34" s="293">
        <f>_xlfn.XLOOKUP($A34,'[2]Price List'!$A:$A,'[2]Price List'!$AF:$AF)</f>
        <v>263</v>
      </c>
      <c r="F34" s="293">
        <f>_xlfn.XLOOKUP($A34,'[2]Price List'!$A:$A,'[2]Price List'!$AG:$AG)</f>
        <v>6</v>
      </c>
      <c r="G34" s="296">
        <f>_xlfn.XLOOKUP($A34,'Beef - 100154'!$A:$A,'Beef - 100154'!K:K)</f>
        <v>228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ref="U34" si="68">SUM(I34:T34)</f>
        <v>0</v>
      </c>
      <c r="V34" s="118" t="str">
        <f t="shared" si="54"/>
        <v/>
      </c>
      <c r="W34" s="118" t="str">
        <f t="shared" si="55"/>
        <v/>
      </c>
      <c r="X34" s="118" t="str">
        <f t="shared" si="56"/>
        <v/>
      </c>
      <c r="Y34" s="118" t="str">
        <f t="shared" si="57"/>
        <v/>
      </c>
      <c r="Z34" s="118" t="str">
        <f t="shared" si="58"/>
        <v/>
      </c>
      <c r="AA34" s="118" t="str">
        <f t="shared" si="59"/>
        <v/>
      </c>
      <c r="AB34" s="118" t="str">
        <f t="shared" si="60"/>
        <v/>
      </c>
      <c r="AC34" s="118" t="str">
        <f t="shared" si="61"/>
        <v/>
      </c>
      <c r="AD34" s="118" t="str">
        <f t="shared" si="62"/>
        <v/>
      </c>
      <c r="AE34" s="118" t="str">
        <f t="shared" si="63"/>
        <v/>
      </c>
      <c r="AF34" s="118" t="str">
        <f t="shared" si="64"/>
        <v/>
      </c>
      <c r="AG34" s="128" t="str">
        <f t="shared" si="6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>
      <c r="A35" s="123" t="s">
        <v>103</v>
      </c>
      <c r="B35" s="124" t="s">
        <v>104</v>
      </c>
      <c r="C35" s="125">
        <v>100154</v>
      </c>
      <c r="D35" s="296">
        <f>_xlfn.XLOOKUP($A35,'Beef - 100154'!$A:$A,'Beef - 100154'!N:N)</f>
        <v>0</v>
      </c>
      <c r="E35" s="293">
        <f>_xlfn.XLOOKUP($A35,'[2]Price List'!$A:$A,'[2]Price List'!$AF:$AF)</f>
        <v>196</v>
      </c>
      <c r="F35" s="293">
        <f>_xlfn.XLOOKUP($A35,'[2]Price List'!$A:$A,'[2]Price List'!$AG:$AG)</f>
        <v>6</v>
      </c>
      <c r="G35" s="296">
        <f>_xlfn.XLOOKUP($A35,'Beef - 100154'!$A:$A,'Beef - 100154'!K:K)</f>
        <v>195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67"/>
        <v>0</v>
      </c>
      <c r="V35" s="118" t="str">
        <f t="shared" si="54"/>
        <v/>
      </c>
      <c r="W35" s="118" t="str">
        <f t="shared" si="55"/>
        <v/>
      </c>
      <c r="X35" s="118" t="str">
        <f t="shared" si="56"/>
        <v/>
      </c>
      <c r="Y35" s="118" t="str">
        <f t="shared" si="57"/>
        <v/>
      </c>
      <c r="Z35" s="118" t="str">
        <f t="shared" si="58"/>
        <v/>
      </c>
      <c r="AA35" s="118" t="str">
        <f t="shared" si="59"/>
        <v/>
      </c>
      <c r="AB35" s="118" t="str">
        <f t="shared" si="60"/>
        <v/>
      </c>
      <c r="AC35" s="118" t="str">
        <f t="shared" si="61"/>
        <v/>
      </c>
      <c r="AD35" s="118" t="str">
        <f t="shared" si="62"/>
        <v/>
      </c>
      <c r="AE35" s="118" t="str">
        <f t="shared" si="63"/>
        <v/>
      </c>
      <c r="AF35" s="118" t="str">
        <f t="shared" si="64"/>
        <v/>
      </c>
      <c r="AG35" s="128" t="str">
        <f t="shared" si="6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>
      <c r="A36" s="123" t="s">
        <v>108</v>
      </c>
      <c r="B36" s="124" t="s">
        <v>109</v>
      </c>
      <c r="C36" s="125">
        <v>100154</v>
      </c>
      <c r="D36" s="296">
        <f>_xlfn.XLOOKUP($A36,'Beef - 100154'!$A:$A,'Beef - 100154'!N:N)</f>
        <v>0</v>
      </c>
      <c r="E36" s="293">
        <f>_xlfn.XLOOKUP($A36,'[2]Price List'!$A:$A,'[2]Price List'!$AF:$AF)</f>
        <v>161</v>
      </c>
      <c r="F36" s="293">
        <f>_xlfn.XLOOKUP($A36,'[2]Price List'!$A:$A,'[2]Price List'!$AG:$AG)</f>
        <v>6</v>
      </c>
      <c r="G36" s="296">
        <f>_xlfn.XLOOKUP($A36,'Beef - 100154'!$A:$A,'Beef - 100154'!K:K)</f>
        <v>216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67"/>
        <v>0</v>
      </c>
      <c r="V36" s="118" t="str">
        <f t="shared" si="54"/>
        <v/>
      </c>
      <c r="W36" s="118" t="str">
        <f t="shared" si="55"/>
        <v/>
      </c>
      <c r="X36" s="118" t="str">
        <f t="shared" si="56"/>
        <v/>
      </c>
      <c r="Y36" s="118" t="str">
        <f t="shared" si="57"/>
        <v/>
      </c>
      <c r="Z36" s="118" t="str">
        <f t="shared" si="58"/>
        <v/>
      </c>
      <c r="AA36" s="118" t="str">
        <f t="shared" si="59"/>
        <v/>
      </c>
      <c r="AB36" s="118" t="str">
        <f t="shared" si="60"/>
        <v/>
      </c>
      <c r="AC36" s="118" t="str">
        <f t="shared" si="61"/>
        <v/>
      </c>
      <c r="AD36" s="118" t="str">
        <f t="shared" si="62"/>
        <v/>
      </c>
      <c r="AE36" s="118" t="str">
        <f t="shared" si="63"/>
        <v/>
      </c>
      <c r="AF36" s="118" t="str">
        <f t="shared" si="64"/>
        <v/>
      </c>
      <c r="AG36" s="128" t="str">
        <f t="shared" si="6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>
      <c r="A37" s="123" t="s">
        <v>105</v>
      </c>
      <c r="B37" s="124" t="s">
        <v>106</v>
      </c>
      <c r="C37" s="125">
        <v>100154</v>
      </c>
      <c r="D37" s="296">
        <f>_xlfn.XLOOKUP($A37,'Beef - 100154'!$A:$A,'Beef - 100154'!N:N)</f>
        <v>0</v>
      </c>
      <c r="E37" s="293">
        <f>_xlfn.XLOOKUP($A37,'[2]Price List'!$A:$A,'[2]Price List'!$AF:$AF)</f>
        <v>273</v>
      </c>
      <c r="F37" s="293">
        <f>_xlfn.XLOOKUP($A37,'[2]Price List'!$A:$A,'[2]Price List'!$AG:$AG)</f>
        <v>6</v>
      </c>
      <c r="G37" s="296">
        <f>_xlfn.XLOOKUP($A37,'Beef - 100154'!$A:$A,'Beef - 100154'!K:K)</f>
        <v>156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67"/>
        <v>0</v>
      </c>
      <c r="V37" s="118" t="str">
        <f t="shared" si="54"/>
        <v/>
      </c>
      <c r="W37" s="118" t="str">
        <f t="shared" si="55"/>
        <v/>
      </c>
      <c r="X37" s="118" t="str">
        <f t="shared" si="56"/>
        <v/>
      </c>
      <c r="Y37" s="118" t="str">
        <f t="shared" si="57"/>
        <v/>
      </c>
      <c r="Z37" s="118" t="str">
        <f t="shared" si="58"/>
        <v/>
      </c>
      <c r="AA37" s="118" t="str">
        <f t="shared" si="59"/>
        <v/>
      </c>
      <c r="AB37" s="118" t="str">
        <f t="shared" si="60"/>
        <v/>
      </c>
      <c r="AC37" s="118" t="str">
        <f t="shared" si="61"/>
        <v/>
      </c>
      <c r="AD37" s="118" t="str">
        <f t="shared" si="62"/>
        <v/>
      </c>
      <c r="AE37" s="118" t="str">
        <f t="shared" si="63"/>
        <v/>
      </c>
      <c r="AF37" s="118" t="str">
        <f t="shared" si="64"/>
        <v/>
      </c>
      <c r="AG37" s="128" t="str">
        <f t="shared" si="6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>
      <c r="A38" s="123" t="s">
        <v>68</v>
      </c>
      <c r="B38" s="124" t="s">
        <v>69</v>
      </c>
      <c r="C38" s="125">
        <v>100154</v>
      </c>
      <c r="D38" s="296">
        <f>_xlfn.XLOOKUP($A38,'Beef - 100154'!$A:$A,'Beef - 100154'!N:N)</f>
        <v>0</v>
      </c>
      <c r="E38" s="293">
        <f>_xlfn.XLOOKUP($A38,'[2]Price List'!$A:$A,'[2]Price List'!$AF:$AF)</f>
        <v>266</v>
      </c>
      <c r="F38" s="293">
        <f>_xlfn.XLOOKUP($A38,'[2]Price List'!$A:$A,'[2]Price List'!$AG:$AG)</f>
        <v>10</v>
      </c>
      <c r="G38" s="296">
        <f>_xlfn.XLOOKUP($A38,'Beef - 100154'!$A:$A,'Beef - 100154'!K:K)</f>
        <v>82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67"/>
        <v>0</v>
      </c>
      <c r="V38" s="118" t="str">
        <f t="shared" si="54"/>
        <v/>
      </c>
      <c r="W38" s="118" t="str">
        <f t="shared" si="55"/>
        <v/>
      </c>
      <c r="X38" s="118" t="str">
        <f t="shared" si="56"/>
        <v/>
      </c>
      <c r="Y38" s="118" t="str">
        <f t="shared" si="57"/>
        <v/>
      </c>
      <c r="Z38" s="118" t="str">
        <f t="shared" si="58"/>
        <v/>
      </c>
      <c r="AA38" s="118" t="str">
        <f t="shared" si="59"/>
        <v/>
      </c>
      <c r="AB38" s="118" t="str">
        <f t="shared" si="60"/>
        <v/>
      </c>
      <c r="AC38" s="118" t="str">
        <f t="shared" si="61"/>
        <v/>
      </c>
      <c r="AD38" s="118" t="str">
        <f t="shared" si="62"/>
        <v/>
      </c>
      <c r="AE38" s="118" t="str">
        <f t="shared" si="63"/>
        <v/>
      </c>
      <c r="AF38" s="118" t="str">
        <f t="shared" si="64"/>
        <v/>
      </c>
      <c r="AG38" s="128" t="str">
        <f t="shared" si="65"/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31">
      <c r="A39" s="123" t="s">
        <v>90</v>
      </c>
      <c r="B39" s="124" t="s">
        <v>235</v>
      </c>
      <c r="C39" s="125">
        <v>100154</v>
      </c>
      <c r="D39" s="296">
        <f>_xlfn.XLOOKUP($A39,'Beef - 100154'!$A:$A,'Beef - 100154'!N:N)</f>
        <v>0</v>
      </c>
      <c r="E39" s="293">
        <f>_xlfn.XLOOKUP($A39,'[2]Price List'!$A:$A,'[2]Price List'!$AF:$AF)</f>
        <v>172</v>
      </c>
      <c r="F39" s="293">
        <f>_xlfn.XLOOKUP($A39,'[2]Price List'!$A:$A,'[2]Price List'!$AG:$AG)</f>
        <v>10</v>
      </c>
      <c r="G39" s="296">
        <f>_xlfn.XLOOKUP($A39,'Beef - 100154'!$A:$A,'Beef - 100154'!K:K)</f>
        <v>196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si="67"/>
        <v>0</v>
      </c>
      <c r="V39" s="118" t="str">
        <f t="shared" si="54"/>
        <v/>
      </c>
      <c r="W39" s="118" t="str">
        <f t="shared" si="55"/>
        <v/>
      </c>
      <c r="X39" s="118" t="str">
        <f t="shared" si="56"/>
        <v/>
      </c>
      <c r="Y39" s="118" t="str">
        <f t="shared" si="57"/>
        <v/>
      </c>
      <c r="Z39" s="118" t="str">
        <f t="shared" si="58"/>
        <v/>
      </c>
      <c r="AA39" s="118" t="str">
        <f t="shared" si="59"/>
        <v/>
      </c>
      <c r="AB39" s="118" t="str">
        <f t="shared" si="60"/>
        <v/>
      </c>
      <c r="AC39" s="118" t="str">
        <f t="shared" si="61"/>
        <v/>
      </c>
      <c r="AD39" s="118" t="str">
        <f t="shared" si="62"/>
        <v/>
      </c>
      <c r="AE39" s="118" t="str">
        <f t="shared" si="63"/>
        <v/>
      </c>
      <c r="AF39" s="118" t="str">
        <f t="shared" si="64"/>
        <v/>
      </c>
      <c r="AG39" s="128" t="str">
        <f t="shared" si="6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>
      <c r="A40" s="123" t="s">
        <v>863</v>
      </c>
      <c r="B40" s="124" t="s">
        <v>873</v>
      </c>
      <c r="C40" s="125">
        <v>100154</v>
      </c>
      <c r="D40" s="296">
        <f>_xlfn.XLOOKUP($A40,'Beef - 100154'!$A:$A,'Beef - 100154'!N:N)</f>
        <v>0</v>
      </c>
      <c r="E40" s="293">
        <f>_xlfn.XLOOKUP($A40,'[2]Price List'!$A:$A,'[2]Price List'!$AF:$AF)</f>
        <v>125</v>
      </c>
      <c r="F40" s="293">
        <f>_xlfn.XLOOKUP($A40,'[2]Price List'!$A:$A,'[2]Price List'!$AG:$AG)</f>
        <v>10</v>
      </c>
      <c r="G40" s="296">
        <f>_xlfn.XLOOKUP($A40,'Beef - 100154'!$A:$A,'Beef - 100154'!K:K)</f>
        <v>177</v>
      </c>
      <c r="H40" s="138">
        <f>_xlfn.XLOOKUP(A40,'Beef - 100154'!A:A,'Beef - 100154'!L:L)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67"/>
        <v>0</v>
      </c>
      <c r="V40" s="118" t="str">
        <f t="shared" ref="V40" si="69">IF($U40=0,"",I40)</f>
        <v/>
      </c>
      <c r="W40" s="118" t="str">
        <f t="shared" ref="W40" si="70">IF($U40=0,"",J40)</f>
        <v/>
      </c>
      <c r="X40" s="118" t="str">
        <f t="shared" ref="X40" si="71">IF($U40=0,"",K40)</f>
        <v/>
      </c>
      <c r="Y40" s="118" t="str">
        <f t="shared" ref="Y40" si="72">IF($U40=0,"",L40)</f>
        <v/>
      </c>
      <c r="Z40" s="118" t="str">
        <f t="shared" ref="Z40" si="73">IF($U40=0,"",M40)</f>
        <v/>
      </c>
      <c r="AA40" s="118" t="str">
        <f t="shared" ref="AA40" si="74">IF($U40=0,"",N40)</f>
        <v/>
      </c>
      <c r="AB40" s="118" t="str">
        <f t="shared" ref="AB40" si="75">IF($U40=0,"",O40)</f>
        <v/>
      </c>
      <c r="AC40" s="118" t="str">
        <f t="shared" ref="AC40" si="76">IF($U40=0,"",P40)</f>
        <v/>
      </c>
      <c r="AD40" s="118" t="str">
        <f t="shared" ref="AD40" si="77">IF($U40=0,"",Q40)</f>
        <v/>
      </c>
      <c r="AE40" s="118" t="str">
        <f t="shared" ref="AE40" si="78">IF($U40=0,"",R40)</f>
        <v/>
      </c>
      <c r="AF40" s="118" t="str">
        <f t="shared" ref="AF40" si="79">IF($U40=0,"",S40)</f>
        <v/>
      </c>
      <c r="AG40" s="128" t="str">
        <f t="shared" ref="AG40" si="80">IF($U40=0,"",T40)</f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>
      <c r="A41" s="123" t="s">
        <v>93</v>
      </c>
      <c r="B41" s="124" t="s">
        <v>94</v>
      </c>
      <c r="C41" s="125">
        <v>100154</v>
      </c>
      <c r="D41" s="296">
        <f>_xlfn.XLOOKUP($A41,'Beef - 100154'!$A:$A,'Beef - 100154'!N:N)</f>
        <v>0</v>
      </c>
      <c r="E41" s="293">
        <f>_xlfn.XLOOKUP($A41,'[2]Price List'!$A:$A,'[2]Price List'!$AF:$AF)</f>
        <v>217</v>
      </c>
      <c r="F41" s="293">
        <f>_xlfn.XLOOKUP($A41,'[2]Price List'!$A:$A,'[2]Price List'!$AG:$AG)</f>
        <v>8</v>
      </c>
      <c r="G41" s="296">
        <f>_xlfn.XLOOKUP($A41,'Beef - 100154'!$A:$A,'Beef - 100154'!K:K)</f>
        <v>173</v>
      </c>
      <c r="H41" s="138">
        <f>_xlfn.XLOOKUP(A41,'Beef - 100154'!A:A,'Beef - 100154'!L:L)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ref="U41" si="81">SUM(I41:T41)</f>
        <v>0</v>
      </c>
      <c r="V41" s="118" t="str">
        <f t="shared" si="54"/>
        <v/>
      </c>
      <c r="W41" s="118" t="str">
        <f t="shared" si="55"/>
        <v/>
      </c>
      <c r="X41" s="118" t="str">
        <f t="shared" si="56"/>
        <v/>
      </c>
      <c r="Y41" s="118" t="str">
        <f t="shared" si="57"/>
        <v/>
      </c>
      <c r="Z41" s="118" t="str">
        <f t="shared" si="58"/>
        <v/>
      </c>
      <c r="AA41" s="118" t="str">
        <f t="shared" si="59"/>
        <v/>
      </c>
      <c r="AB41" s="118" t="str">
        <f t="shared" si="60"/>
        <v/>
      </c>
      <c r="AC41" s="118" t="str">
        <f t="shared" si="61"/>
        <v/>
      </c>
      <c r="AD41" s="118" t="str">
        <f t="shared" si="62"/>
        <v/>
      </c>
      <c r="AE41" s="118" t="str">
        <f t="shared" si="63"/>
        <v/>
      </c>
      <c r="AF41" s="118" t="str">
        <f t="shared" si="64"/>
        <v/>
      </c>
      <c r="AG41" s="128" t="str">
        <f t="shared" si="65"/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>
      <c r="A42" s="123" t="s">
        <v>134</v>
      </c>
      <c r="B42" s="124" t="s">
        <v>236</v>
      </c>
      <c r="C42" s="139">
        <v>100193</v>
      </c>
      <c r="D42" s="296">
        <f>_xlfn.XLOOKUP($A42,'Pork Picnics - 100193'!$A:$A,'Pork Picnics - 100193'!N:N)</f>
        <v>0</v>
      </c>
      <c r="E42" s="293">
        <f>_xlfn.XLOOKUP($A42,'[2]Price List'!$A:$A,'[2]Price List'!$AF:$AF)</f>
        <v>232</v>
      </c>
      <c r="F42" s="293">
        <f>_xlfn.XLOOKUP($A42,'[2]Price List'!$A:$A,'[2]Price List'!$AG:$AG)</f>
        <v>8</v>
      </c>
      <c r="G42" s="296">
        <f>_xlfn.XLOOKUP($A42,'Pork Picnics - 100193'!$A:$A,'Pork Picnics - 100193'!K:K)</f>
        <v>176</v>
      </c>
      <c r="H42" s="138">
        <f>_xlfn.XLOOKUP(A42,'Pork Picnics - 100193'!A:A,'Pork Picnics - 100193'!N:N)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si="67"/>
        <v>0</v>
      </c>
      <c r="V42" s="118" t="str">
        <f t="shared" si="54"/>
        <v/>
      </c>
      <c r="W42" s="118" t="str">
        <f t="shared" si="55"/>
        <v/>
      </c>
      <c r="X42" s="118" t="str">
        <f t="shared" si="56"/>
        <v/>
      </c>
      <c r="Y42" s="118" t="str">
        <f t="shared" si="57"/>
        <v/>
      </c>
      <c r="Z42" s="118" t="str">
        <f t="shared" si="58"/>
        <v/>
      </c>
      <c r="AA42" s="118" t="str">
        <f t="shared" si="59"/>
        <v/>
      </c>
      <c r="AB42" s="118" t="str">
        <f t="shared" si="60"/>
        <v/>
      </c>
      <c r="AC42" s="118" t="str">
        <f t="shared" si="61"/>
        <v/>
      </c>
      <c r="AD42" s="118" t="str">
        <f t="shared" si="62"/>
        <v/>
      </c>
      <c r="AE42" s="118" t="str">
        <f t="shared" si="63"/>
        <v/>
      </c>
      <c r="AF42" s="118" t="str">
        <f t="shared" si="64"/>
        <v/>
      </c>
      <c r="AG42" s="128" t="str">
        <f t="shared" si="6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>
      <c r="A43" s="123" t="s">
        <v>123</v>
      </c>
      <c r="B43" s="124" t="s">
        <v>124</v>
      </c>
      <c r="C43" s="139">
        <v>100193</v>
      </c>
      <c r="D43" s="296">
        <f>_xlfn.XLOOKUP($A43,'Pork Picnics - 100193'!$A:$A,'Pork Picnics - 100193'!N:N)</f>
        <v>0</v>
      </c>
      <c r="E43" s="293">
        <f>_xlfn.XLOOKUP($A43,'[2]Price List'!$A:$A,'[2]Price List'!$AF:$AF)</f>
        <v>297</v>
      </c>
      <c r="F43" s="293">
        <f>_xlfn.XLOOKUP($A43,'[2]Price List'!$A:$A,'[2]Price List'!$AG:$AG)</f>
        <v>10</v>
      </c>
      <c r="G43" s="296">
        <f>_xlfn.XLOOKUP($A43,'Pork Picnics - 100193'!$A:$A,'Pork Picnics - 100193'!K:K)</f>
        <v>151</v>
      </c>
      <c r="H43" s="138">
        <f>_xlfn.XLOOKUP(A43,'Pork Picnics - 100193'!A:A,'Pork Picnics - 100193'!N:N)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67"/>
        <v>0</v>
      </c>
      <c r="V43" s="118" t="str">
        <f t="shared" si="54"/>
        <v/>
      </c>
      <c r="W43" s="118" t="str">
        <f t="shared" si="55"/>
        <v/>
      </c>
      <c r="X43" s="118" t="str">
        <f t="shared" si="56"/>
        <v/>
      </c>
      <c r="Y43" s="118" t="str">
        <f t="shared" si="57"/>
        <v/>
      </c>
      <c r="Z43" s="118" t="str">
        <f t="shared" si="58"/>
        <v/>
      </c>
      <c r="AA43" s="118" t="str">
        <f t="shared" si="59"/>
        <v/>
      </c>
      <c r="AB43" s="118" t="str">
        <f t="shared" si="60"/>
        <v/>
      </c>
      <c r="AC43" s="118" t="str">
        <f t="shared" si="61"/>
        <v/>
      </c>
      <c r="AD43" s="118" t="str">
        <f t="shared" si="62"/>
        <v/>
      </c>
      <c r="AE43" s="118" t="str">
        <f t="shared" si="63"/>
        <v/>
      </c>
      <c r="AF43" s="118" t="str">
        <f t="shared" si="64"/>
        <v/>
      </c>
      <c r="AG43" s="128" t="str">
        <f t="shared" si="6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>
      <c r="A44" s="123" t="s">
        <v>126</v>
      </c>
      <c r="B44" s="124" t="s">
        <v>237</v>
      </c>
      <c r="C44" s="139">
        <v>100193</v>
      </c>
      <c r="D44" s="296">
        <f>_xlfn.XLOOKUP($A44,'Pork Picnics - 100193'!$A:$A,'Pork Picnics - 100193'!N:N)</f>
        <v>0</v>
      </c>
      <c r="E44" s="293">
        <f>_xlfn.XLOOKUP($A44,'[2]Price List'!$A:$A,'[2]Price List'!$AF:$AF)</f>
        <v>654</v>
      </c>
      <c r="F44" s="293">
        <f>_xlfn.XLOOKUP($A44,'[2]Price List'!$A:$A,'[2]Price List'!$AG:$AG)</f>
        <v>10</v>
      </c>
      <c r="G44" s="296">
        <f>_xlfn.XLOOKUP($A44,'Pork Picnics - 100193'!$A:$A,'Pork Picnics - 100193'!K:K)</f>
        <v>139</v>
      </c>
      <c r="H44" s="138">
        <f>_xlfn.XLOOKUP(A44,'Pork Picnics - 100193'!A:A,'Pork Picnics - 100193'!N:N)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67"/>
        <v>0</v>
      </c>
      <c r="V44" s="118" t="str">
        <f t="shared" si="54"/>
        <v/>
      </c>
      <c r="W44" s="118" t="str">
        <f t="shared" si="55"/>
        <v/>
      </c>
      <c r="X44" s="118" t="str">
        <f t="shared" si="56"/>
        <v/>
      </c>
      <c r="Y44" s="118" t="str">
        <f t="shared" si="57"/>
        <v/>
      </c>
      <c r="Z44" s="118" t="str">
        <f t="shared" si="58"/>
        <v/>
      </c>
      <c r="AA44" s="118" t="str">
        <f t="shared" si="59"/>
        <v/>
      </c>
      <c r="AB44" s="118" t="str">
        <f t="shared" si="60"/>
        <v/>
      </c>
      <c r="AC44" s="118" t="str">
        <f t="shared" si="61"/>
        <v/>
      </c>
      <c r="AD44" s="118" t="str">
        <f t="shared" si="62"/>
        <v/>
      </c>
      <c r="AE44" s="118" t="str">
        <f t="shared" si="63"/>
        <v/>
      </c>
      <c r="AF44" s="118" t="str">
        <f t="shared" si="64"/>
        <v/>
      </c>
      <c r="AG44" s="128" t="str">
        <f t="shared" si="6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>
      <c r="A45" s="123" t="s">
        <v>129</v>
      </c>
      <c r="B45" s="124" t="s">
        <v>130</v>
      </c>
      <c r="C45" s="139">
        <v>100193</v>
      </c>
      <c r="D45" s="296">
        <f>_xlfn.XLOOKUP($A45,'Pork Picnics - 100193'!$A:$A,'Pork Picnics - 100193'!N:N)</f>
        <v>0</v>
      </c>
      <c r="E45" s="293">
        <f>_xlfn.XLOOKUP($A45,'[2]Price List'!$A:$A,'[2]Price List'!$AF:$AF)</f>
        <v>510</v>
      </c>
      <c r="F45" s="293">
        <f>_xlfn.XLOOKUP($A45,'[2]Price List'!$A:$A,'[2]Price List'!$AG:$AG)</f>
        <v>10</v>
      </c>
      <c r="G45" s="296">
        <f>_xlfn.XLOOKUP($A45,'Pork Picnics - 100193'!$A:$A,'Pork Picnics - 100193'!K:K)</f>
        <v>121</v>
      </c>
      <c r="H45" s="138">
        <f>_xlfn.XLOOKUP(A45,'Pork Picnics - 100193'!A:A,'Pork Picnics - 100193'!N:N)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67"/>
        <v>0</v>
      </c>
      <c r="V45" s="118" t="str">
        <f t="shared" si="54"/>
        <v/>
      </c>
      <c r="W45" s="118" t="str">
        <f t="shared" si="55"/>
        <v/>
      </c>
      <c r="X45" s="118" t="str">
        <f t="shared" si="56"/>
        <v/>
      </c>
      <c r="Y45" s="118" t="str">
        <f t="shared" si="57"/>
        <v/>
      </c>
      <c r="Z45" s="118" t="str">
        <f t="shared" si="58"/>
        <v/>
      </c>
      <c r="AA45" s="118" t="str">
        <f t="shared" si="59"/>
        <v/>
      </c>
      <c r="AB45" s="118" t="str">
        <f t="shared" si="60"/>
        <v/>
      </c>
      <c r="AC45" s="118" t="str">
        <f t="shared" si="61"/>
        <v/>
      </c>
      <c r="AD45" s="118" t="str">
        <f t="shared" si="62"/>
        <v/>
      </c>
      <c r="AE45" s="118" t="str">
        <f t="shared" si="63"/>
        <v/>
      </c>
      <c r="AF45" s="118" t="str">
        <f t="shared" si="64"/>
        <v/>
      </c>
      <c r="AG45" s="128" t="str">
        <f t="shared" si="6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>
      <c r="A46" s="123" t="s">
        <v>132</v>
      </c>
      <c r="B46" s="124" t="s">
        <v>238</v>
      </c>
      <c r="C46" s="139">
        <v>100193</v>
      </c>
      <c r="D46" s="296">
        <f>_xlfn.XLOOKUP($A46,'Pork Picnics - 100193'!$A:$A,'Pork Picnics - 100193'!N:N)</f>
        <v>0</v>
      </c>
      <c r="E46" s="293">
        <f>_xlfn.XLOOKUP($A46,'[2]Price List'!$A:$A,'[2]Price List'!$AF:$AF)</f>
        <v>447</v>
      </c>
      <c r="F46" s="293">
        <f>_xlfn.XLOOKUP($A46,'[2]Price List'!$A:$A,'[2]Price List'!$AG:$AG)</f>
        <v>10</v>
      </c>
      <c r="G46" s="296">
        <f>_xlfn.XLOOKUP($A46,'Pork Picnics - 100193'!$A:$A,'Pork Picnics - 100193'!K:K)</f>
        <v>81</v>
      </c>
      <c r="H46" s="138">
        <f>_xlfn.XLOOKUP(A46,'Pork Picnics - 100193'!A:A,'Pork Picnics - 100193'!N:N)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67"/>
        <v>0</v>
      </c>
      <c r="V46" s="118" t="str">
        <f t="shared" si="54"/>
        <v/>
      </c>
      <c r="W46" s="118" t="str">
        <f t="shared" si="55"/>
        <v/>
      </c>
      <c r="X46" s="118" t="str">
        <f t="shared" si="56"/>
        <v/>
      </c>
      <c r="Y46" s="118" t="str">
        <f t="shared" si="57"/>
        <v/>
      </c>
      <c r="Z46" s="118" t="str">
        <f t="shared" si="58"/>
        <v/>
      </c>
      <c r="AA46" s="118" t="str">
        <f t="shared" si="59"/>
        <v/>
      </c>
      <c r="AB46" s="118" t="str">
        <f t="shared" si="60"/>
        <v/>
      </c>
      <c r="AC46" s="118" t="str">
        <f t="shared" si="61"/>
        <v/>
      </c>
      <c r="AD46" s="118" t="str">
        <f t="shared" si="62"/>
        <v/>
      </c>
      <c r="AE46" s="118" t="str">
        <f t="shared" si="63"/>
        <v/>
      </c>
      <c r="AF46" s="118" t="str">
        <f t="shared" si="64"/>
        <v/>
      </c>
      <c r="AG46" s="128" t="str">
        <f t="shared" si="65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>
      <c r="A47" s="123" t="s">
        <v>119</v>
      </c>
      <c r="B47" s="124" t="s">
        <v>120</v>
      </c>
      <c r="C47" s="139">
        <v>100193</v>
      </c>
      <c r="D47" s="296">
        <f>_xlfn.XLOOKUP($A47,'Pork Picnics - 100193'!$A:$A,'Pork Picnics - 100193'!N:N)</f>
        <v>0</v>
      </c>
      <c r="E47" s="293">
        <f>_xlfn.XLOOKUP($A47,'[2]Price List'!$A:$A,'[2]Price List'!$AF:$AF)</f>
        <v>150</v>
      </c>
      <c r="F47" s="293">
        <f>_xlfn.XLOOKUP($A47,'[2]Price List'!$A:$A,'[2]Price List'!$AG:$AG)</f>
        <v>8</v>
      </c>
      <c r="G47" s="296">
        <f>_xlfn.XLOOKUP($A47,'Pork Picnics - 100193'!$A:$A,'Pork Picnics - 100193'!K:K)</f>
        <v>384</v>
      </c>
      <c r="H47" s="138">
        <f>_xlfn.XLOOKUP(A47,'Pork Picnics - 100193'!A:A,'Pork Picnics - 100193'!N:N)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67"/>
        <v>0</v>
      </c>
      <c r="V47" s="118" t="str">
        <f t="shared" si="54"/>
        <v/>
      </c>
      <c r="W47" s="118" t="str">
        <f t="shared" si="55"/>
        <v/>
      </c>
      <c r="X47" s="118" t="str">
        <f t="shared" si="56"/>
        <v/>
      </c>
      <c r="Y47" s="118" t="str">
        <f t="shared" si="57"/>
        <v/>
      </c>
      <c r="Z47" s="118" t="str">
        <f t="shared" si="58"/>
        <v/>
      </c>
      <c r="AA47" s="118" t="str">
        <f t="shared" si="59"/>
        <v/>
      </c>
      <c r="AB47" s="118" t="str">
        <f t="shared" si="60"/>
        <v/>
      </c>
      <c r="AC47" s="118" t="str">
        <f t="shared" si="61"/>
        <v/>
      </c>
      <c r="AD47" s="118" t="str">
        <f t="shared" si="62"/>
        <v/>
      </c>
      <c r="AE47" s="118" t="str">
        <f t="shared" si="63"/>
        <v/>
      </c>
      <c r="AF47" s="118" t="str">
        <f t="shared" si="64"/>
        <v/>
      </c>
      <c r="AG47" s="128" t="str">
        <f t="shared" si="65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>
      <c r="A48" s="123" t="s">
        <v>121</v>
      </c>
      <c r="B48" s="124" t="s">
        <v>122</v>
      </c>
      <c r="C48" s="139">
        <v>100193</v>
      </c>
      <c r="D48" s="296">
        <f>_xlfn.XLOOKUP($A48,'Pork Picnics - 100193'!$A:$A,'Pork Picnics - 100193'!N:N)</f>
        <v>0</v>
      </c>
      <c r="E48" s="293">
        <f>_xlfn.XLOOKUP($A48,'[2]Price List'!$A:$A,'[2]Price List'!$AF:$AF)</f>
        <v>197</v>
      </c>
      <c r="F48" s="293">
        <f>_xlfn.XLOOKUP($A48,'[2]Price List'!$A:$A,'[2]Price List'!$AG:$AG)</f>
        <v>8</v>
      </c>
      <c r="G48" s="296">
        <f>_xlfn.XLOOKUP($A48,'Pork Picnics - 100193'!$A:$A,'Pork Picnics - 100193'!K:K)</f>
        <v>360</v>
      </c>
      <c r="H48" s="138">
        <f>_xlfn.XLOOKUP(A48,'Pork Picnics - 100193'!A:A,'Pork Picnics - 100193'!N:N)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67"/>
        <v>0</v>
      </c>
      <c r="V48" s="118" t="str">
        <f t="shared" si="54"/>
        <v/>
      </c>
      <c r="W48" s="118" t="str">
        <f t="shared" si="55"/>
        <v/>
      </c>
      <c r="X48" s="118" t="str">
        <f t="shared" si="56"/>
        <v/>
      </c>
      <c r="Y48" s="118" t="str">
        <f t="shared" si="57"/>
        <v/>
      </c>
      <c r="Z48" s="118" t="str">
        <f t="shared" si="58"/>
        <v/>
      </c>
      <c r="AA48" s="118" t="str">
        <f t="shared" si="59"/>
        <v/>
      </c>
      <c r="AB48" s="118" t="str">
        <f t="shared" si="60"/>
        <v/>
      </c>
      <c r="AC48" s="118" t="str">
        <f t="shared" si="61"/>
        <v/>
      </c>
      <c r="AD48" s="118" t="str">
        <f t="shared" si="62"/>
        <v/>
      </c>
      <c r="AE48" s="118" t="str">
        <f t="shared" si="63"/>
        <v/>
      </c>
      <c r="AF48" s="118" t="str">
        <f t="shared" si="64"/>
        <v/>
      </c>
      <c r="AG48" s="128" t="str">
        <f t="shared" si="65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31">
      <c r="A49" s="123" t="s">
        <v>137</v>
      </c>
      <c r="B49" s="124" t="s">
        <v>239</v>
      </c>
      <c r="C49" s="139">
        <v>100193</v>
      </c>
      <c r="D49" s="296">
        <f>_xlfn.XLOOKUP($A49,'Pork Picnics - 100193'!$A:$A,'Pork Picnics - 100193'!N:N)</f>
        <v>0</v>
      </c>
      <c r="E49" s="293">
        <v>6</v>
      </c>
      <c r="F49" s="293">
        <v>24</v>
      </c>
      <c r="G49" s="296">
        <f>_xlfn.XLOOKUP($A49,'Pork Picnics - 100193'!$A:$A,'Pork Picnics - 100193'!K:K)</f>
        <v>168</v>
      </c>
      <c r="H49" s="138">
        <f>_xlfn.XLOOKUP(A49,'Pork Picnics - 100193'!A:A,'Pork Picnics - 100193'!N:N)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67"/>
        <v>0</v>
      </c>
      <c r="V49" s="118" t="str">
        <f t="shared" si="54"/>
        <v/>
      </c>
      <c r="W49" s="118" t="str">
        <f t="shared" si="55"/>
        <v/>
      </c>
      <c r="X49" s="118" t="str">
        <f t="shared" si="56"/>
        <v/>
      </c>
      <c r="Y49" s="118" t="str">
        <f t="shared" si="57"/>
        <v/>
      </c>
      <c r="Z49" s="118" t="str">
        <f t="shared" si="58"/>
        <v/>
      </c>
      <c r="AA49" s="118" t="str">
        <f t="shared" si="59"/>
        <v/>
      </c>
      <c r="AB49" s="118" t="str">
        <f t="shared" si="60"/>
        <v/>
      </c>
      <c r="AC49" s="118" t="str">
        <f t="shared" si="61"/>
        <v/>
      </c>
      <c r="AD49" s="118" t="str">
        <f t="shared" si="62"/>
        <v/>
      </c>
      <c r="AE49" s="118" t="str">
        <f t="shared" si="63"/>
        <v/>
      </c>
      <c r="AF49" s="118" t="str">
        <f t="shared" si="64"/>
        <v/>
      </c>
      <c r="AG49" s="128" t="str">
        <f t="shared" si="65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>
      <c r="A50" s="123" t="s">
        <v>139</v>
      </c>
      <c r="B50" s="124" t="s">
        <v>140</v>
      </c>
      <c r="C50" s="139">
        <v>100193</v>
      </c>
      <c r="D50" s="296">
        <f>_xlfn.XLOOKUP($A50,'Pork Picnics - 100193'!$A:$A,'Pork Picnics - 100193'!N:N)</f>
        <v>0</v>
      </c>
      <c r="E50" s="293">
        <v>6</v>
      </c>
      <c r="F50" s="293">
        <v>24</v>
      </c>
      <c r="G50" s="296">
        <f>_xlfn.XLOOKUP($A50,'Pork Picnics - 100193'!$A:$A,'Pork Picnics - 100193'!K:K)</f>
        <v>137</v>
      </c>
      <c r="H50" s="138">
        <f>_xlfn.XLOOKUP(A50,'Pork Picnics - 100193'!A:A,'Pork Picnics - 100193'!N:N)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67"/>
        <v>0</v>
      </c>
      <c r="V50" s="118" t="str">
        <f t="shared" si="54"/>
        <v/>
      </c>
      <c r="W50" s="118" t="str">
        <f t="shared" si="55"/>
        <v/>
      </c>
      <c r="X50" s="118" t="str">
        <f t="shared" si="56"/>
        <v/>
      </c>
      <c r="Y50" s="118" t="str">
        <f t="shared" si="57"/>
        <v/>
      </c>
      <c r="Z50" s="118" t="str">
        <f t="shared" si="58"/>
        <v/>
      </c>
      <c r="AA50" s="118" t="str">
        <f t="shared" si="59"/>
        <v/>
      </c>
      <c r="AB50" s="118" t="str">
        <f t="shared" si="60"/>
        <v/>
      </c>
      <c r="AC50" s="118" t="str">
        <f t="shared" si="61"/>
        <v/>
      </c>
      <c r="AD50" s="118" t="str">
        <f t="shared" si="62"/>
        <v/>
      </c>
      <c r="AE50" s="118" t="str">
        <f t="shared" si="63"/>
        <v/>
      </c>
      <c r="AF50" s="118" t="str">
        <f t="shared" si="64"/>
        <v/>
      </c>
      <c r="AG50" s="128" t="str">
        <f t="shared" si="65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>
      <c r="A51" s="123">
        <v>5090</v>
      </c>
      <c r="B51" s="124" t="s">
        <v>241</v>
      </c>
      <c r="C51" s="140">
        <v>100883</v>
      </c>
      <c r="D51" s="296">
        <f>_xlfn.XLOOKUP(A51,'Turkey Thighs - 100883'!A:A,'Turkey Thighs - 100883'!M:M)</f>
        <v>0</v>
      </c>
      <c r="E51" s="293">
        <f>_xlfn.XLOOKUP($A51,'[2]Price List'!$A:$A,'[2]Price List'!$AF:$AF)</f>
        <v>362</v>
      </c>
      <c r="F51" s="293">
        <f>_xlfn.XLOOKUP($A51,'[2]Price List'!$A:$A,'[2]Price List'!$AG:$AG)</f>
        <v>6</v>
      </c>
      <c r="G51" s="339">
        <f>_xlfn.XLOOKUP(A51,'Turkey Thighs - 100883'!A:A,'Turkey Thighs - 100883'!J:J)</f>
        <v>120</v>
      </c>
      <c r="H51" s="138">
        <f>_xlfn.XLOOKUP(A51,'Turkey Thighs - 100883'!A:A,'Turkey Thighs - 100883'!K:K)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67"/>
        <v>0</v>
      </c>
      <c r="V51" s="118" t="str">
        <f t="shared" si="54"/>
        <v/>
      </c>
      <c r="W51" s="118" t="str">
        <f t="shared" si="55"/>
        <v/>
      </c>
      <c r="X51" s="118" t="str">
        <f t="shared" si="56"/>
        <v/>
      </c>
      <c r="Y51" s="118" t="str">
        <f t="shared" si="57"/>
        <v/>
      </c>
      <c r="Z51" s="118" t="str">
        <f t="shared" si="58"/>
        <v/>
      </c>
      <c r="AA51" s="118" t="str">
        <f t="shared" si="59"/>
        <v/>
      </c>
      <c r="AB51" s="118" t="str">
        <f t="shared" si="60"/>
        <v/>
      </c>
      <c r="AC51" s="118" t="str">
        <f t="shared" si="61"/>
        <v/>
      </c>
      <c r="AD51" s="118" t="str">
        <f t="shared" si="62"/>
        <v/>
      </c>
      <c r="AE51" s="118" t="str">
        <f t="shared" si="63"/>
        <v/>
      </c>
      <c r="AF51" s="118" t="str">
        <f t="shared" si="64"/>
        <v/>
      </c>
      <c r="AG51" s="128" t="str">
        <f t="shared" si="65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>
      <c r="A52" s="123">
        <v>5091</v>
      </c>
      <c r="B52" s="124" t="s">
        <v>148</v>
      </c>
      <c r="C52" s="140">
        <v>100883</v>
      </c>
      <c r="D52" s="296">
        <f>_xlfn.XLOOKUP(A52,'Turkey Thighs - 100883'!A:A,'Turkey Thighs - 100883'!M:M)</f>
        <v>0</v>
      </c>
      <c r="E52" s="293">
        <f>_xlfn.XLOOKUP($A52,'[2]Price List'!$A:$A,'[2]Price List'!$AF:$AF)</f>
        <v>586</v>
      </c>
      <c r="F52" s="293">
        <f>_xlfn.XLOOKUP($A52,'[2]Price List'!$A:$A,'[2]Price List'!$AG:$AG)</f>
        <v>6</v>
      </c>
      <c r="G52" s="339">
        <f>_xlfn.XLOOKUP(A52,'Turkey Thighs - 100883'!A:A,'Turkey Thighs - 100883'!J:J)</f>
        <v>120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67"/>
        <v>0</v>
      </c>
      <c r="V52" s="118" t="str">
        <f t="shared" si="54"/>
        <v/>
      </c>
      <c r="W52" s="118" t="str">
        <f t="shared" si="55"/>
        <v/>
      </c>
      <c r="X52" s="118" t="str">
        <f t="shared" si="56"/>
        <v/>
      </c>
      <c r="Y52" s="118" t="str">
        <f t="shared" si="57"/>
        <v/>
      </c>
      <c r="Z52" s="118" t="str">
        <f t="shared" si="58"/>
        <v/>
      </c>
      <c r="AA52" s="118" t="str">
        <f t="shared" si="59"/>
        <v/>
      </c>
      <c r="AB52" s="118" t="str">
        <f t="shared" si="60"/>
        <v/>
      </c>
      <c r="AC52" s="118" t="str">
        <f t="shared" si="61"/>
        <v/>
      </c>
      <c r="AD52" s="118" t="str">
        <f t="shared" si="62"/>
        <v/>
      </c>
      <c r="AE52" s="118" t="str">
        <f t="shared" si="63"/>
        <v/>
      </c>
      <c r="AF52" s="118" t="str">
        <f t="shared" si="64"/>
        <v/>
      </c>
      <c r="AG52" s="128" t="str">
        <f t="shared" si="65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>
      <c r="A53" s="123" t="s">
        <v>242</v>
      </c>
      <c r="B53" s="124" t="s">
        <v>243</v>
      </c>
      <c r="C53" s="140">
        <v>100883</v>
      </c>
      <c r="D53" s="296">
        <f>_xlfn.XLOOKUP(A53,'Turkey Thighs - 100883'!A:A,'Turkey Thighs - 100883'!M:M)</f>
        <v>0</v>
      </c>
      <c r="E53" s="293">
        <f>_xlfn.XLOOKUP($A53,'[2]Price List'!$A:$A,'[2]Price List'!$AF:$AF)</f>
        <v>428</v>
      </c>
      <c r="F53" s="293">
        <f>_xlfn.XLOOKUP($A53,'[2]Price List'!$A:$A,'[2]Price List'!$AG:$AG)</f>
        <v>10</v>
      </c>
      <c r="G53" s="339">
        <f>_xlfn.XLOOKUP(A53,'Turkey Thighs - 100883'!A:A,'Turkey Thighs - 100883'!J:J)</f>
        <v>131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67"/>
        <v>0</v>
      </c>
      <c r="V53" s="118" t="str">
        <f t="shared" si="54"/>
        <v/>
      </c>
      <c r="W53" s="118" t="str">
        <f t="shared" si="55"/>
        <v/>
      </c>
      <c r="X53" s="118" t="str">
        <f t="shared" si="56"/>
        <v/>
      </c>
      <c r="Y53" s="118" t="str">
        <f t="shared" si="57"/>
        <v/>
      </c>
      <c r="Z53" s="118" t="str">
        <f t="shared" si="58"/>
        <v/>
      </c>
      <c r="AA53" s="118" t="str">
        <f t="shared" si="59"/>
        <v/>
      </c>
      <c r="AB53" s="118" t="str">
        <f t="shared" si="60"/>
        <v/>
      </c>
      <c r="AC53" s="118" t="str">
        <f t="shared" si="61"/>
        <v/>
      </c>
      <c r="AD53" s="118" t="str">
        <f t="shared" si="62"/>
        <v/>
      </c>
      <c r="AE53" s="118" t="str">
        <f t="shared" si="63"/>
        <v/>
      </c>
      <c r="AF53" s="118" t="str">
        <f t="shared" si="64"/>
        <v/>
      </c>
      <c r="AG53" s="128" t="str">
        <f t="shared" si="65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>
      <c r="A54" s="123">
        <v>5202</v>
      </c>
      <c r="B54" s="124" t="s">
        <v>151</v>
      </c>
      <c r="C54" s="140">
        <v>100883</v>
      </c>
      <c r="D54" s="296">
        <f>_xlfn.XLOOKUP(A54,'Turkey Thighs - 100883'!A:A,'Turkey Thighs - 100883'!M:M)</f>
        <v>0</v>
      </c>
      <c r="E54" s="293">
        <f>_xlfn.XLOOKUP($A54,'[2]Price List'!$A:$A,'[2]Price List'!$AF:$AF)</f>
        <v>249</v>
      </c>
      <c r="F54" s="293">
        <f>_xlfn.XLOOKUP($A54,'[2]Price List'!$A:$A,'[2]Price List'!$AG:$AG)</f>
        <v>10</v>
      </c>
      <c r="G54" s="339">
        <f>_xlfn.XLOOKUP(A54,'Turkey Thighs - 100883'!A:A,'Turkey Thighs - 100883'!J:J)</f>
        <v>139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67"/>
        <v>0</v>
      </c>
      <c r="V54" s="118" t="str">
        <f t="shared" si="54"/>
        <v/>
      </c>
      <c r="W54" s="118" t="str">
        <f t="shared" si="55"/>
        <v/>
      </c>
      <c r="X54" s="118" t="str">
        <f t="shared" si="56"/>
        <v/>
      </c>
      <c r="Y54" s="118" t="str">
        <f t="shared" si="57"/>
        <v/>
      </c>
      <c r="Z54" s="118" t="str">
        <f t="shared" si="58"/>
        <v/>
      </c>
      <c r="AA54" s="118" t="str">
        <f t="shared" si="59"/>
        <v/>
      </c>
      <c r="AB54" s="118" t="str">
        <f t="shared" si="60"/>
        <v/>
      </c>
      <c r="AC54" s="118" t="str">
        <f t="shared" si="61"/>
        <v/>
      </c>
      <c r="AD54" s="118" t="str">
        <f t="shared" si="62"/>
        <v/>
      </c>
      <c r="AE54" s="118" t="str">
        <f t="shared" si="63"/>
        <v/>
      </c>
      <c r="AF54" s="118" t="str">
        <f t="shared" si="64"/>
        <v/>
      </c>
      <c r="AG54" s="128" t="str">
        <f t="shared" si="65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>
      <c r="A55" s="123">
        <v>5235</v>
      </c>
      <c r="B55" s="124" t="s">
        <v>152</v>
      </c>
      <c r="C55" s="140">
        <v>100883</v>
      </c>
      <c r="D55" s="296">
        <f>_xlfn.XLOOKUP(A55,'Turkey Thighs - 100883'!A:A,'Turkey Thighs - 100883'!M:M)</f>
        <v>0</v>
      </c>
      <c r="E55" s="293">
        <f>_xlfn.XLOOKUP($A55,'[2]Price List'!$A:$A,'[2]Price List'!$AF:$AF)</f>
        <v>274</v>
      </c>
      <c r="F55" s="293">
        <f>_xlfn.XLOOKUP($A55,'[2]Price List'!$A:$A,'[2]Price List'!$AG:$AG)</f>
        <v>10</v>
      </c>
      <c r="G55" s="339">
        <f>_xlfn.XLOOKUP(A55,'Turkey Thighs - 100883'!A:A,'Turkey Thighs - 100883'!J:J)</f>
        <v>139</v>
      </c>
      <c r="H55" s="138">
        <f>_xlfn.XLOOKUP(A55,'Turkey Thighs - 100883'!A:A,'Turkey Thighs - 100883'!K:K)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67"/>
        <v>0</v>
      </c>
      <c r="V55" s="118" t="str">
        <f t="shared" si="54"/>
        <v/>
      </c>
      <c r="W55" s="118" t="str">
        <f t="shared" si="55"/>
        <v/>
      </c>
      <c r="X55" s="118" t="str">
        <f t="shared" si="56"/>
        <v/>
      </c>
      <c r="Y55" s="118" t="str">
        <f t="shared" si="57"/>
        <v/>
      </c>
      <c r="Z55" s="118" t="str">
        <f t="shared" si="58"/>
        <v/>
      </c>
      <c r="AA55" s="118" t="str">
        <f t="shared" si="59"/>
        <v/>
      </c>
      <c r="AB55" s="118" t="str">
        <f t="shared" si="60"/>
        <v/>
      </c>
      <c r="AC55" s="118" t="str">
        <f t="shared" si="61"/>
        <v/>
      </c>
      <c r="AD55" s="118" t="str">
        <f t="shared" si="62"/>
        <v/>
      </c>
      <c r="AE55" s="118" t="str">
        <f t="shared" si="63"/>
        <v/>
      </c>
      <c r="AF55" s="118" t="str">
        <f t="shared" si="64"/>
        <v/>
      </c>
      <c r="AG55" s="128" t="str">
        <f t="shared" si="65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>
      <c r="A56" s="123" t="s">
        <v>881</v>
      </c>
      <c r="B56" s="124" t="s">
        <v>869</v>
      </c>
      <c r="C56" s="140">
        <v>100883</v>
      </c>
      <c r="D56" s="296">
        <f>_xlfn.XLOOKUP(A56,'Turkey Thighs - 100883'!A:A,'Turkey Thighs - 100883'!M:M)</f>
        <v>0</v>
      </c>
      <c r="E56" s="293">
        <f>_xlfn.XLOOKUP($A56,'[2]Price List'!$A:$A,'[2]Price List'!$AF:$AF)</f>
        <v>0</v>
      </c>
      <c r="F56" s="293">
        <f>_xlfn.XLOOKUP($A56,'[2]Price List'!$A:$A,'[2]Price List'!$AG:$AG)</f>
        <v>0</v>
      </c>
      <c r="G56" s="339">
        <f>_xlfn.XLOOKUP(A56,'Turkey Thighs - 100883'!A:A,'Turkey Thighs - 100883'!J:J)</f>
        <v>78</v>
      </c>
      <c r="H56" s="138">
        <f>_xlfn.XLOOKUP(A56,'Turkey Thighs - 100883'!A:A,'Turkey Thighs - 100883'!K:K)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67"/>
        <v>0</v>
      </c>
      <c r="V56" s="118" t="str">
        <f t="shared" si="54"/>
        <v/>
      </c>
      <c r="W56" s="118" t="str">
        <f t="shared" si="55"/>
        <v/>
      </c>
      <c r="X56" s="118" t="str">
        <f t="shared" si="56"/>
        <v/>
      </c>
      <c r="Y56" s="118" t="str">
        <f t="shared" si="57"/>
        <v/>
      </c>
      <c r="Z56" s="118" t="str">
        <f t="shared" si="58"/>
        <v/>
      </c>
      <c r="AA56" s="118" t="str">
        <f t="shared" si="59"/>
        <v/>
      </c>
      <c r="AB56" s="118" t="str">
        <f t="shared" si="60"/>
        <v/>
      </c>
      <c r="AC56" s="118" t="str">
        <f t="shared" si="61"/>
        <v/>
      </c>
      <c r="AD56" s="118" t="str">
        <f t="shared" si="62"/>
        <v/>
      </c>
      <c r="AE56" s="118" t="str">
        <f t="shared" si="63"/>
        <v/>
      </c>
      <c r="AF56" s="118" t="str">
        <f t="shared" si="64"/>
        <v/>
      </c>
      <c r="AG56" s="128" t="str">
        <f t="shared" si="65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>
      <c r="A57" s="123">
        <v>5114</v>
      </c>
      <c r="B57" s="124" t="s">
        <v>179</v>
      </c>
      <c r="C57" s="141">
        <v>110242</v>
      </c>
      <c r="D57" s="296">
        <f>_xlfn.XLOOKUP(A57,'Cheese - 110242'!A:A,'Cheese - 110242'!M:M)</f>
        <v>0</v>
      </c>
      <c r="E57" s="293">
        <f>_xlfn.XLOOKUP($A57,'[2]Price List'!$A:$A,'[2]Price List'!$AF:$AF)</f>
        <v>408</v>
      </c>
      <c r="F57" s="293" t="str">
        <f>_xlfn.XLOOKUP($A57,'[2]Price List'!$A:$A,'[2]Price List'!$AG:$AG)</f>
        <v>10</v>
      </c>
      <c r="G57" s="339">
        <f>_xlfn.XLOOKUP(A57,'Cheese - 110242'!A:A,'Cheese - 110242'!J:J)</f>
        <v>80</v>
      </c>
      <c r="H57" s="138">
        <f>_xlfn.XLOOKUP(A57,'Cheese - 110242'!A:A,'Cheese - 110242'!K:K)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67"/>
        <v>0</v>
      </c>
      <c r="V57" s="118" t="str">
        <f t="shared" si="54"/>
        <v/>
      </c>
      <c r="W57" s="118" t="str">
        <f t="shared" si="55"/>
        <v/>
      </c>
      <c r="X57" s="118" t="str">
        <f t="shared" si="56"/>
        <v/>
      </c>
      <c r="Y57" s="118" t="str">
        <f t="shared" si="57"/>
        <v/>
      </c>
      <c r="Z57" s="118" t="str">
        <f t="shared" si="58"/>
        <v/>
      </c>
      <c r="AA57" s="118" t="str">
        <f t="shared" si="59"/>
        <v/>
      </c>
      <c r="AB57" s="118" t="str">
        <f t="shared" si="60"/>
        <v/>
      </c>
      <c r="AC57" s="118" t="str">
        <f t="shared" si="61"/>
        <v/>
      </c>
      <c r="AD57" s="118" t="str">
        <f t="shared" si="62"/>
        <v/>
      </c>
      <c r="AE57" s="118" t="str">
        <f t="shared" si="63"/>
        <v/>
      </c>
      <c r="AF57" s="118" t="str">
        <f t="shared" si="64"/>
        <v/>
      </c>
      <c r="AG57" s="128" t="str">
        <f t="shared" si="65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>
      <c r="A58" s="123" t="s">
        <v>244</v>
      </c>
      <c r="B58" s="124" t="s">
        <v>243</v>
      </c>
      <c r="C58" s="141">
        <v>110242</v>
      </c>
      <c r="D58" s="296">
        <f>_xlfn.XLOOKUP(A58,'Cheese - 110242'!A:A,'Cheese - 110242'!M:M)</f>
        <v>0</v>
      </c>
      <c r="E58" s="293">
        <f>_xlfn.XLOOKUP($A58,'[2]Price List'!$A:$A,'[2]Price List'!$AF:$AF)</f>
        <v>0</v>
      </c>
      <c r="F58" s="293">
        <f>_xlfn.XLOOKUP($A58,'[2]Price List'!$A:$A,'[2]Price List'!$AG:$AG)</f>
        <v>0</v>
      </c>
      <c r="G58" s="339">
        <f>_xlfn.XLOOKUP(A58,'Cheese - 110242'!A:A,'Cheese - 110242'!J:J)</f>
        <v>131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67"/>
        <v>0</v>
      </c>
      <c r="V58" s="118" t="str">
        <f t="shared" si="54"/>
        <v/>
      </c>
      <c r="W58" s="118" t="str">
        <f t="shared" si="55"/>
        <v/>
      </c>
      <c r="X58" s="118" t="str">
        <f t="shared" si="56"/>
        <v/>
      </c>
      <c r="Y58" s="118" t="str">
        <f t="shared" si="57"/>
        <v/>
      </c>
      <c r="Z58" s="118" t="str">
        <f t="shared" si="58"/>
        <v/>
      </c>
      <c r="AA58" s="118" t="str">
        <f t="shared" si="59"/>
        <v/>
      </c>
      <c r="AB58" s="118" t="str">
        <f t="shared" si="60"/>
        <v/>
      </c>
      <c r="AC58" s="118" t="str">
        <f t="shared" si="61"/>
        <v/>
      </c>
      <c r="AD58" s="118" t="str">
        <f t="shared" si="62"/>
        <v/>
      </c>
      <c r="AE58" s="118" t="str">
        <f t="shared" si="63"/>
        <v/>
      </c>
      <c r="AF58" s="118" t="str">
        <f t="shared" si="64"/>
        <v/>
      </c>
      <c r="AG58" s="128" t="str">
        <f t="shared" si="65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>
      <c r="A59" s="123">
        <v>5165</v>
      </c>
      <c r="B59" s="124" t="s">
        <v>158</v>
      </c>
      <c r="C59" s="141">
        <v>110242</v>
      </c>
      <c r="D59" s="296">
        <f>_xlfn.XLOOKUP(A59,'Cheese - 110242'!A:A,'Cheese - 110242'!M:M)</f>
        <v>0</v>
      </c>
      <c r="E59" s="293">
        <f>_xlfn.XLOOKUP($A59,'[2]Price List'!$A:$A,'[2]Price List'!$AF:$AF)</f>
        <v>467</v>
      </c>
      <c r="F59" s="293">
        <f>_xlfn.XLOOKUP($A59,'[2]Price List'!$A:$A,'[2]Price List'!$AG:$AG)</f>
        <v>10</v>
      </c>
      <c r="G59" s="339">
        <f>_xlfn.XLOOKUP(A59,'Cheese - 110242'!A:A,'Cheese - 110242'!J:J)</f>
        <v>128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67"/>
        <v>0</v>
      </c>
      <c r="V59" s="118" t="str">
        <f t="shared" si="54"/>
        <v/>
      </c>
      <c r="W59" s="118" t="str">
        <f t="shared" si="55"/>
        <v/>
      </c>
      <c r="X59" s="118" t="str">
        <f t="shared" si="56"/>
        <v/>
      </c>
      <c r="Y59" s="118" t="str">
        <f t="shared" si="57"/>
        <v/>
      </c>
      <c r="Z59" s="118" t="str">
        <f t="shared" si="58"/>
        <v/>
      </c>
      <c r="AA59" s="118" t="str">
        <f t="shared" si="59"/>
        <v/>
      </c>
      <c r="AB59" s="118" t="str">
        <f t="shared" si="60"/>
        <v/>
      </c>
      <c r="AC59" s="118" t="str">
        <f t="shared" si="61"/>
        <v/>
      </c>
      <c r="AD59" s="118" t="str">
        <f t="shared" si="62"/>
        <v/>
      </c>
      <c r="AE59" s="118" t="str">
        <f t="shared" si="63"/>
        <v/>
      </c>
      <c r="AF59" s="118" t="str">
        <f t="shared" si="64"/>
        <v/>
      </c>
      <c r="AG59" s="128" t="str">
        <f t="shared" si="65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>
      <c r="A60" s="123" t="s">
        <v>882</v>
      </c>
      <c r="B60" s="124" t="s">
        <v>869</v>
      </c>
      <c r="C60" s="141">
        <v>110242</v>
      </c>
      <c r="D60" s="296">
        <f>_xlfn.XLOOKUP(A60,'Cheese - 110242'!A:A,'Cheese - 110242'!M:M)</f>
        <v>0</v>
      </c>
      <c r="E60" s="293">
        <f>_xlfn.XLOOKUP($A60,'[2]Price List'!$A:$A,'[2]Price List'!$AF:$AF)</f>
        <v>428</v>
      </c>
      <c r="F60" s="293">
        <f>_xlfn.XLOOKUP($A60,'[2]Price List'!$A:$A,'[2]Price List'!$AG:$AG)</f>
        <v>12</v>
      </c>
      <c r="G60" s="339">
        <f>_xlfn.XLOOKUP(A60,'Cheese - 110242'!A:A,'Cheese - 110242'!J:J)</f>
        <v>78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67"/>
        <v>0</v>
      </c>
      <c r="V60" s="118" t="str">
        <f t="shared" si="54"/>
        <v/>
      </c>
      <c r="W60" s="118" t="str">
        <f t="shared" si="55"/>
        <v/>
      </c>
      <c r="X60" s="118" t="str">
        <f t="shared" si="56"/>
        <v/>
      </c>
      <c r="Y60" s="118" t="str">
        <f t="shared" si="57"/>
        <v/>
      </c>
      <c r="Z60" s="118" t="str">
        <f t="shared" si="58"/>
        <v/>
      </c>
      <c r="AA60" s="118" t="str">
        <f t="shared" si="59"/>
        <v/>
      </c>
      <c r="AB60" s="118" t="str">
        <f t="shared" si="60"/>
        <v/>
      </c>
      <c r="AC60" s="118" t="str">
        <f t="shared" si="61"/>
        <v/>
      </c>
      <c r="AD60" s="118" t="str">
        <f t="shared" si="62"/>
        <v/>
      </c>
      <c r="AE60" s="118" t="str">
        <f t="shared" si="63"/>
        <v/>
      </c>
      <c r="AF60" s="118" t="str">
        <f t="shared" si="64"/>
        <v/>
      </c>
      <c r="AG60" s="128" t="str">
        <f t="shared" si="65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31">
      <c r="A61" s="123">
        <v>5965</v>
      </c>
      <c r="B61" s="124" t="s">
        <v>870</v>
      </c>
      <c r="C61" s="141">
        <v>110242</v>
      </c>
      <c r="D61" s="296">
        <f>_xlfn.XLOOKUP(A61,'Cheese - 110242'!A:A,'Cheese - 110242'!M:M)</f>
        <v>0</v>
      </c>
      <c r="E61" s="293">
        <f>_xlfn.XLOOKUP($A61,'[2]Price List'!$A:$A,'[2]Price List'!$AF:$AF)</f>
        <v>459</v>
      </c>
      <c r="F61" s="293">
        <f>_xlfn.XLOOKUP($A61,'[2]Price List'!$A:$A,'[2]Price List'!$AG:$AG)</f>
        <v>10</v>
      </c>
      <c r="G61" s="339">
        <f>_xlfn.XLOOKUP(A61,'Cheese - 110242'!A:A,'Cheese - 110242'!J:J)</f>
        <v>48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67"/>
        <v>0</v>
      </c>
      <c r="V61" s="118" t="str">
        <f t="shared" si="54"/>
        <v/>
      </c>
      <c r="W61" s="118" t="str">
        <f t="shared" si="55"/>
        <v/>
      </c>
      <c r="X61" s="118" t="str">
        <f t="shared" si="56"/>
        <v/>
      </c>
      <c r="Y61" s="118" t="str">
        <f t="shared" si="57"/>
        <v/>
      </c>
      <c r="Z61" s="118" t="str">
        <f t="shared" si="58"/>
        <v/>
      </c>
      <c r="AA61" s="118" t="str">
        <f t="shared" si="59"/>
        <v/>
      </c>
      <c r="AB61" s="118" t="str">
        <f t="shared" si="60"/>
        <v/>
      </c>
      <c r="AC61" s="118" t="str">
        <f t="shared" si="61"/>
        <v/>
      </c>
      <c r="AD61" s="118" t="str">
        <f t="shared" si="62"/>
        <v/>
      </c>
      <c r="AE61" s="118" t="str">
        <f t="shared" si="63"/>
        <v/>
      </c>
      <c r="AF61" s="118" t="str">
        <f t="shared" si="64"/>
        <v/>
      </c>
      <c r="AG61" s="128" t="str">
        <f t="shared" si="65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31">
      <c r="A62" s="123">
        <v>5966</v>
      </c>
      <c r="B62" s="124" t="s">
        <v>871</v>
      </c>
      <c r="C62" s="141">
        <v>110242</v>
      </c>
      <c r="D62" s="296">
        <f>_xlfn.XLOOKUP(A62,'Cheese - 110242'!A:A,'Cheese - 110242'!M:M)</f>
        <v>0</v>
      </c>
      <c r="E62" s="293">
        <f>_xlfn.XLOOKUP($A62,'[2]Price List'!$A:$A,'[2]Price List'!$AF:$AF)</f>
        <v>430</v>
      </c>
      <c r="F62" s="293">
        <f>_xlfn.XLOOKUP($A62,'[2]Price List'!$A:$A,'[2]Price List'!$AG:$AG)</f>
        <v>10</v>
      </c>
      <c r="G62" s="339">
        <f>_xlfn.XLOOKUP(A62,'Cheese - 110242'!A:A,'Cheese - 110242'!J:J)</f>
        <v>48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si="67"/>
        <v>0</v>
      </c>
      <c r="V62" s="118" t="str">
        <f t="shared" si="54"/>
        <v/>
      </c>
      <c r="W62" s="118" t="str">
        <f t="shared" si="55"/>
        <v/>
      </c>
      <c r="X62" s="118" t="str">
        <f t="shared" si="56"/>
        <v/>
      </c>
      <c r="Y62" s="118" t="str">
        <f t="shared" si="57"/>
        <v/>
      </c>
      <c r="Z62" s="118" t="str">
        <f t="shared" si="58"/>
        <v/>
      </c>
      <c r="AA62" s="118" t="str">
        <f t="shared" si="59"/>
        <v/>
      </c>
      <c r="AB62" s="118" t="str">
        <f t="shared" si="60"/>
        <v/>
      </c>
      <c r="AC62" s="118" t="str">
        <f t="shared" si="61"/>
        <v/>
      </c>
      <c r="AD62" s="118" t="str">
        <f t="shared" si="62"/>
        <v/>
      </c>
      <c r="AE62" s="118" t="str">
        <f t="shared" si="63"/>
        <v/>
      </c>
      <c r="AF62" s="118" t="str">
        <f t="shared" si="64"/>
        <v/>
      </c>
      <c r="AG62" s="128" t="str">
        <f t="shared" si="65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31">
      <c r="A63" s="123">
        <v>5967</v>
      </c>
      <c r="B63" s="124" t="s">
        <v>872</v>
      </c>
      <c r="C63" s="141">
        <v>110242</v>
      </c>
      <c r="D63" s="296">
        <f>_xlfn.XLOOKUP(A63,'Cheese - 110242'!A:A,'Cheese - 110242'!M:M)</f>
        <v>0</v>
      </c>
      <c r="E63" s="293">
        <f>_xlfn.XLOOKUP($A63,'[2]Price List'!$A:$A,'[2]Price List'!$AF:$AF)</f>
        <v>532</v>
      </c>
      <c r="F63" s="293">
        <f>_xlfn.XLOOKUP($A63,'[2]Price List'!$A:$A,'[2]Price List'!$AG:$AG)</f>
        <v>10</v>
      </c>
      <c r="G63" s="339">
        <f>_xlfn.XLOOKUP(A63,'Cheese - 110242'!A:A,'Cheese - 110242'!J:J)</f>
        <v>48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67"/>
        <v>0</v>
      </c>
      <c r="V63" s="118" t="str">
        <f t="shared" si="54"/>
        <v/>
      </c>
      <c r="W63" s="118" t="str">
        <f t="shared" si="55"/>
        <v/>
      </c>
      <c r="X63" s="118" t="str">
        <f t="shared" si="56"/>
        <v/>
      </c>
      <c r="Y63" s="118" t="str">
        <f t="shared" si="57"/>
        <v/>
      </c>
      <c r="Z63" s="118" t="str">
        <f t="shared" si="58"/>
        <v/>
      </c>
      <c r="AA63" s="118" t="str">
        <f t="shared" si="59"/>
        <v/>
      </c>
      <c r="AB63" s="118" t="str">
        <f t="shared" si="60"/>
        <v/>
      </c>
      <c r="AC63" s="118" t="str">
        <f t="shared" si="61"/>
        <v/>
      </c>
      <c r="AD63" s="118" t="str">
        <f t="shared" si="62"/>
        <v/>
      </c>
      <c r="AE63" s="118" t="str">
        <f t="shared" si="63"/>
        <v/>
      </c>
      <c r="AF63" s="118" t="str">
        <f t="shared" si="64"/>
        <v/>
      </c>
      <c r="AG63" s="128" t="str">
        <f t="shared" si="65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>
      <c r="A64" s="123">
        <v>5705</v>
      </c>
      <c r="B64" s="124" t="s">
        <v>160</v>
      </c>
      <c r="C64" s="141">
        <v>110242</v>
      </c>
      <c r="D64" s="296">
        <f>_xlfn.XLOOKUP(A64,'Cheese - 110242'!A:A,'Cheese - 110242'!M:M)</f>
        <v>0</v>
      </c>
      <c r="E64" s="293">
        <f>_xlfn.XLOOKUP($A64,'[2]Price List'!$A:$A,'[2]Price List'!$AF:$AF)</f>
        <v>414</v>
      </c>
      <c r="F64" s="293">
        <f>_xlfn.XLOOKUP($A64,'[2]Price List'!$A:$A,'[2]Price List'!$AG:$AG)</f>
        <v>10</v>
      </c>
      <c r="G64" s="293">
        <f>_xlfn.XLOOKUP(A64,'Cheese - 110242'!A:A,'Cheese - 110242'!J:J)</f>
        <v>263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ref="U64:U107" si="82">SUM(I64:T64)</f>
        <v>0</v>
      </c>
      <c r="V64" s="118" t="str">
        <f t="shared" si="54"/>
        <v/>
      </c>
      <c r="W64" s="118" t="str">
        <f t="shared" si="55"/>
        <v/>
      </c>
      <c r="X64" s="118" t="str">
        <f t="shared" si="56"/>
        <v/>
      </c>
      <c r="Y64" s="118" t="str">
        <f t="shared" si="57"/>
        <v/>
      </c>
      <c r="Z64" s="118" t="str">
        <f t="shared" si="58"/>
        <v/>
      </c>
      <c r="AA64" s="118" t="str">
        <f t="shared" si="59"/>
        <v/>
      </c>
      <c r="AB64" s="118" t="str">
        <f t="shared" si="60"/>
        <v/>
      </c>
      <c r="AC64" s="118" t="str">
        <f t="shared" si="61"/>
        <v/>
      </c>
      <c r="AD64" s="118" t="str">
        <f t="shared" si="62"/>
        <v/>
      </c>
      <c r="AE64" s="118" t="str">
        <f t="shared" si="63"/>
        <v/>
      </c>
      <c r="AF64" s="118" t="str">
        <f t="shared" si="64"/>
        <v/>
      </c>
      <c r="AG64" s="128" t="str">
        <f t="shared" si="65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>
      <c r="A65" s="123">
        <v>5734</v>
      </c>
      <c r="B65" s="124" t="s">
        <v>161</v>
      </c>
      <c r="C65" s="141">
        <v>110242</v>
      </c>
      <c r="D65" s="296">
        <f>_xlfn.XLOOKUP(A65,'Cheese - 110242'!A:A,'Cheese - 110242'!M:M)</f>
        <v>0</v>
      </c>
      <c r="E65" s="293">
        <f>_xlfn.XLOOKUP($A65,'[2]Price List'!$A:$A,'[2]Price List'!$AF:$AF)</f>
        <v>209</v>
      </c>
      <c r="F65" s="293">
        <f>_xlfn.XLOOKUP($A65,'[2]Price List'!$A:$A,'[2]Price List'!$AG:$AG)</f>
        <v>10</v>
      </c>
      <c r="G65" s="293">
        <f>_xlfn.XLOOKUP(A65,'Cheese - 110242'!A:A,'Cheese - 110242'!J:J)</f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si="82"/>
        <v>0</v>
      </c>
      <c r="V65" s="118" t="str">
        <f t="shared" si="54"/>
        <v/>
      </c>
      <c r="W65" s="118" t="str">
        <f t="shared" si="55"/>
        <v/>
      </c>
      <c r="X65" s="118" t="str">
        <f t="shared" si="56"/>
        <v/>
      </c>
      <c r="Y65" s="118" t="str">
        <f t="shared" si="57"/>
        <v/>
      </c>
      <c r="Z65" s="118" t="str">
        <f t="shared" si="58"/>
        <v/>
      </c>
      <c r="AA65" s="118" t="str">
        <f t="shared" si="59"/>
        <v/>
      </c>
      <c r="AB65" s="118" t="str">
        <f t="shared" si="60"/>
        <v/>
      </c>
      <c r="AC65" s="118" t="str">
        <f t="shared" si="61"/>
        <v/>
      </c>
      <c r="AD65" s="118" t="str">
        <f t="shared" si="62"/>
        <v/>
      </c>
      <c r="AE65" s="118" t="str">
        <f t="shared" si="63"/>
        <v/>
      </c>
      <c r="AF65" s="118" t="str">
        <f t="shared" si="64"/>
        <v/>
      </c>
      <c r="AG65" s="128" t="str">
        <f t="shared" si="65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>
      <c r="A66" s="123">
        <v>5708</v>
      </c>
      <c r="B66" s="124" t="s">
        <v>245</v>
      </c>
      <c r="C66" s="141">
        <v>110242</v>
      </c>
      <c r="D66" s="296">
        <f>_xlfn.XLOOKUP(A66,'Cheese - 110242'!A:A,'Cheese - 110242'!M:M)</f>
        <v>0</v>
      </c>
      <c r="E66" s="293">
        <f>_xlfn.XLOOKUP($A66,'[2]Price List'!$A:$A,'[2]Price List'!$AF:$AF)</f>
        <v>414</v>
      </c>
      <c r="F66" s="293">
        <f>_xlfn.XLOOKUP($A66,'[2]Price List'!$A:$A,'[2]Price List'!$AG:$AG)</f>
        <v>10</v>
      </c>
      <c r="G66" s="293">
        <f>_xlfn.XLOOKUP(A66,'Cheese - 110242'!A:A,'Cheese - 110242'!J:J)</f>
        <v>263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82"/>
        <v>0</v>
      </c>
      <c r="V66" s="118" t="str">
        <f t="shared" si="54"/>
        <v/>
      </c>
      <c r="W66" s="118" t="str">
        <f t="shared" si="55"/>
        <v/>
      </c>
      <c r="X66" s="118" t="str">
        <f t="shared" si="56"/>
        <v/>
      </c>
      <c r="Y66" s="118" t="str">
        <f t="shared" si="57"/>
        <v/>
      </c>
      <c r="Z66" s="118" t="str">
        <f t="shared" si="58"/>
        <v/>
      </c>
      <c r="AA66" s="118" t="str">
        <f t="shared" si="59"/>
        <v/>
      </c>
      <c r="AB66" s="118" t="str">
        <f t="shared" si="60"/>
        <v/>
      </c>
      <c r="AC66" s="118" t="str">
        <f t="shared" si="61"/>
        <v/>
      </c>
      <c r="AD66" s="118" t="str">
        <f t="shared" si="62"/>
        <v/>
      </c>
      <c r="AE66" s="118" t="str">
        <f t="shared" si="63"/>
        <v/>
      </c>
      <c r="AF66" s="118" t="str">
        <f t="shared" si="64"/>
        <v/>
      </c>
      <c r="AG66" s="128" t="str">
        <f t="shared" si="65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>
      <c r="A67" s="123">
        <v>5744</v>
      </c>
      <c r="B67" s="124" t="s">
        <v>164</v>
      </c>
      <c r="C67" s="141">
        <v>110242</v>
      </c>
      <c r="D67" s="296">
        <f>_xlfn.XLOOKUP(A67,'Cheese - 110242'!A:A,'Cheese - 110242'!M:M)</f>
        <v>0</v>
      </c>
      <c r="E67" s="293">
        <f>_xlfn.XLOOKUP($A67,'[2]Price List'!$A:$A,'[2]Price List'!$AF:$AF)</f>
        <v>242</v>
      </c>
      <c r="F67" s="293">
        <f>_xlfn.XLOOKUP($A67,'[2]Price List'!$A:$A,'[2]Price List'!$AG:$AG)</f>
        <v>10</v>
      </c>
      <c r="G67" s="293">
        <f>_xlfn.XLOOKUP(A67,'Cheese - 110242'!A:A,'Cheese - 110242'!J:J)</f>
        <v>263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82"/>
        <v>0</v>
      </c>
      <c r="V67" s="118" t="str">
        <f t="shared" si="54"/>
        <v/>
      </c>
      <c r="W67" s="118" t="str">
        <f t="shared" si="55"/>
        <v/>
      </c>
      <c r="X67" s="118" t="str">
        <f t="shared" si="56"/>
        <v/>
      </c>
      <c r="Y67" s="118" t="str">
        <f t="shared" si="57"/>
        <v/>
      </c>
      <c r="Z67" s="118" t="str">
        <f t="shared" si="58"/>
        <v/>
      </c>
      <c r="AA67" s="118" t="str">
        <f t="shared" si="59"/>
        <v/>
      </c>
      <c r="AB67" s="118" t="str">
        <f t="shared" si="60"/>
        <v/>
      </c>
      <c r="AC67" s="118" t="str">
        <f t="shared" si="61"/>
        <v/>
      </c>
      <c r="AD67" s="118" t="str">
        <f t="shared" si="62"/>
        <v/>
      </c>
      <c r="AE67" s="118" t="str">
        <f t="shared" si="63"/>
        <v/>
      </c>
      <c r="AF67" s="118" t="str">
        <f t="shared" si="64"/>
        <v/>
      </c>
      <c r="AG67" s="128" t="str">
        <f t="shared" si="65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>
      <c r="A68" s="123">
        <v>5715</v>
      </c>
      <c r="B68" s="124" t="s">
        <v>172</v>
      </c>
      <c r="C68" s="141">
        <v>110242</v>
      </c>
      <c r="D68" s="296">
        <f>_xlfn.XLOOKUP(A68,'Cheese - 110242'!A:A,'Cheese - 110242'!M:M)</f>
        <v>0</v>
      </c>
      <c r="E68" s="293">
        <f>_xlfn.XLOOKUP($A68,'[2]Price List'!$A:$A,'[2]Price List'!$AF:$AF)</f>
        <v>387</v>
      </c>
      <c r="F68" s="293">
        <f>_xlfn.XLOOKUP($A68,'[2]Price List'!$A:$A,'[2]Price List'!$AG:$AG)</f>
        <v>10</v>
      </c>
      <c r="G68" s="293">
        <f>_xlfn.XLOOKUP(A68,'Cheese - 110242'!A:A,'Cheese - 110242'!J:J)</f>
        <v>252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82"/>
        <v>0</v>
      </c>
      <c r="V68" s="118" t="str">
        <f t="shared" si="54"/>
        <v/>
      </c>
      <c r="W68" s="118" t="str">
        <f t="shared" si="55"/>
        <v/>
      </c>
      <c r="X68" s="118" t="str">
        <f t="shared" si="56"/>
        <v/>
      </c>
      <c r="Y68" s="118" t="str">
        <f t="shared" si="57"/>
        <v/>
      </c>
      <c r="Z68" s="118" t="str">
        <f t="shared" si="58"/>
        <v/>
      </c>
      <c r="AA68" s="118" t="str">
        <f t="shared" si="59"/>
        <v/>
      </c>
      <c r="AB68" s="118" t="str">
        <f t="shared" si="60"/>
        <v/>
      </c>
      <c r="AC68" s="118" t="str">
        <f t="shared" si="61"/>
        <v/>
      </c>
      <c r="AD68" s="118" t="str">
        <f t="shared" si="62"/>
        <v/>
      </c>
      <c r="AE68" s="118" t="str">
        <f t="shared" si="63"/>
        <v/>
      </c>
      <c r="AF68" s="118" t="str">
        <f t="shared" si="64"/>
        <v/>
      </c>
      <c r="AG68" s="128" t="str">
        <f t="shared" si="65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>
      <c r="A69" s="123">
        <v>5735</v>
      </c>
      <c r="B69" s="124" t="s">
        <v>173</v>
      </c>
      <c r="C69" s="141">
        <v>110242</v>
      </c>
      <c r="D69" s="296">
        <f>_xlfn.XLOOKUP(A69,'Cheese - 110242'!A:A,'Cheese - 110242'!M:M)</f>
        <v>0</v>
      </c>
      <c r="E69" s="293">
        <f>_xlfn.XLOOKUP($A69,'[2]Price List'!$A:$A,'[2]Price List'!$AF:$AF)</f>
        <v>192</v>
      </c>
      <c r="F69" s="293">
        <f>_xlfn.XLOOKUP($A69,'[2]Price List'!$A:$A,'[2]Price List'!$AG:$AG)</f>
        <v>10</v>
      </c>
      <c r="G69" s="293">
        <f>_xlfn.XLOOKUP(A69,'Cheese - 110242'!A:A,'Cheese - 110242'!J:J)</f>
        <v>252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si="82"/>
        <v>0</v>
      </c>
      <c r="V69" s="118" t="str">
        <f t="shared" si="54"/>
        <v/>
      </c>
      <c r="W69" s="118" t="str">
        <f t="shared" si="55"/>
        <v/>
      </c>
      <c r="X69" s="118" t="str">
        <f t="shared" si="56"/>
        <v/>
      </c>
      <c r="Y69" s="118" t="str">
        <f t="shared" si="57"/>
        <v/>
      </c>
      <c r="Z69" s="118" t="str">
        <f t="shared" si="58"/>
        <v/>
      </c>
      <c r="AA69" s="118" t="str">
        <f t="shared" si="59"/>
        <v/>
      </c>
      <c r="AB69" s="118" t="str">
        <f t="shared" si="60"/>
        <v/>
      </c>
      <c r="AC69" s="118" t="str">
        <f t="shared" si="61"/>
        <v/>
      </c>
      <c r="AD69" s="118" t="str">
        <f t="shared" si="62"/>
        <v/>
      </c>
      <c r="AE69" s="118" t="str">
        <f t="shared" si="63"/>
        <v/>
      </c>
      <c r="AF69" s="118" t="str">
        <f t="shared" si="64"/>
        <v/>
      </c>
      <c r="AG69" s="128" t="str">
        <f t="shared" si="65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>
      <c r="A70" s="123">
        <v>5718</v>
      </c>
      <c r="B70" s="124" t="s">
        <v>165</v>
      </c>
      <c r="C70" s="141">
        <v>110242</v>
      </c>
      <c r="D70" s="296">
        <f>_xlfn.XLOOKUP(A70,'Cheese - 110242'!A:A,'Cheese - 110242'!M:M)</f>
        <v>0</v>
      </c>
      <c r="E70" s="293">
        <f>_xlfn.XLOOKUP($A70,'[2]Price List'!$A:$A,'[2]Price List'!$AF:$AF)</f>
        <v>437</v>
      </c>
      <c r="F70" s="293">
        <f>_xlfn.XLOOKUP($A70,'[2]Price List'!$A:$A,'[2]Price List'!$AG:$AG)</f>
        <v>10</v>
      </c>
      <c r="G70" s="293">
        <f>_xlfn.XLOOKUP(A70,'Cheese - 110242'!A:A,'Cheese - 110242'!J:J)</f>
        <v>240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si="82"/>
        <v>0</v>
      </c>
      <c r="V70" s="118" t="str">
        <f t="shared" si="54"/>
        <v/>
      </c>
      <c r="W70" s="118" t="str">
        <f t="shared" si="55"/>
        <v/>
      </c>
      <c r="X70" s="118" t="str">
        <f t="shared" si="56"/>
        <v/>
      </c>
      <c r="Y70" s="118" t="str">
        <f t="shared" si="57"/>
        <v/>
      </c>
      <c r="Z70" s="118" t="str">
        <f t="shared" si="58"/>
        <v/>
      </c>
      <c r="AA70" s="118" t="str">
        <f t="shared" si="59"/>
        <v/>
      </c>
      <c r="AB70" s="118" t="str">
        <f t="shared" si="60"/>
        <v/>
      </c>
      <c r="AC70" s="118" t="str">
        <f t="shared" si="61"/>
        <v/>
      </c>
      <c r="AD70" s="118" t="str">
        <f t="shared" si="62"/>
        <v/>
      </c>
      <c r="AE70" s="118" t="str">
        <f t="shared" si="63"/>
        <v/>
      </c>
      <c r="AF70" s="118" t="str">
        <f t="shared" si="64"/>
        <v/>
      </c>
      <c r="AG70" s="128" t="str">
        <f t="shared" si="65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>
      <c r="A71" s="123">
        <v>5742</v>
      </c>
      <c r="B71" s="124" t="s">
        <v>166</v>
      </c>
      <c r="C71" s="141">
        <v>110242</v>
      </c>
      <c r="D71" s="296">
        <f>_xlfn.XLOOKUP(A71,'Cheese - 110242'!A:A,'Cheese - 110242'!M:M)</f>
        <v>0</v>
      </c>
      <c r="E71" s="293">
        <f>_xlfn.XLOOKUP($A71,'[2]Price List'!$A:$A,'[2]Price List'!$AF:$AF)</f>
        <v>215</v>
      </c>
      <c r="F71" s="293">
        <f>_xlfn.XLOOKUP($A71,'[2]Price List'!$A:$A,'[2]Price List'!$AG:$AG)</f>
        <v>10</v>
      </c>
      <c r="G71" s="293">
        <f>_xlfn.XLOOKUP(A71,'Cheese - 110242'!A:A,'Cheese - 110242'!J:J)</f>
        <v>240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si="82"/>
        <v>0</v>
      </c>
      <c r="V71" s="118" t="str">
        <f t="shared" si="54"/>
        <v/>
      </c>
      <c r="W71" s="118" t="str">
        <f t="shared" si="55"/>
        <v/>
      </c>
      <c r="X71" s="118" t="str">
        <f t="shared" si="56"/>
        <v/>
      </c>
      <c r="Y71" s="118" t="str">
        <f t="shared" si="57"/>
        <v/>
      </c>
      <c r="Z71" s="118" t="str">
        <f t="shared" si="58"/>
        <v/>
      </c>
      <c r="AA71" s="118" t="str">
        <f t="shared" si="59"/>
        <v/>
      </c>
      <c r="AB71" s="118" t="str">
        <f t="shared" si="60"/>
        <v/>
      </c>
      <c r="AC71" s="118" t="str">
        <f t="shared" si="61"/>
        <v/>
      </c>
      <c r="AD71" s="118" t="str">
        <f t="shared" si="62"/>
        <v/>
      </c>
      <c r="AE71" s="118" t="str">
        <f t="shared" si="63"/>
        <v/>
      </c>
      <c r="AF71" s="118" t="str">
        <f t="shared" si="64"/>
        <v/>
      </c>
      <c r="AG71" s="128" t="str">
        <f t="shared" si="65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>
      <c r="A72" s="123">
        <v>5722</v>
      </c>
      <c r="B72" s="124" t="s">
        <v>174</v>
      </c>
      <c r="C72" s="141">
        <v>110242</v>
      </c>
      <c r="D72" s="296">
        <f>_xlfn.XLOOKUP(A72,'Cheese - 110242'!A:A,'Cheese - 110242'!M:M)</f>
        <v>0</v>
      </c>
      <c r="E72" s="293">
        <f>_xlfn.XLOOKUP($A72,'[2]Price List'!$A:$A,'[2]Price List'!$AF:$AF)</f>
        <v>380</v>
      </c>
      <c r="F72" s="293">
        <f>_xlfn.XLOOKUP($A72,'[2]Price List'!$A:$A,'[2]Price List'!$AG:$AG)</f>
        <v>10</v>
      </c>
      <c r="G72" s="293">
        <f>_xlfn.XLOOKUP(A72,'Cheese - 110242'!A:A,'Cheese - 110242'!J:J)</f>
        <v>262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2"/>
        <v>0</v>
      </c>
      <c r="V72" s="118" t="str">
        <f t="shared" si="54"/>
        <v/>
      </c>
      <c r="W72" s="118" t="str">
        <f t="shared" si="55"/>
        <v/>
      </c>
      <c r="X72" s="118" t="str">
        <f t="shared" si="56"/>
        <v/>
      </c>
      <c r="Y72" s="118" t="str">
        <f t="shared" si="57"/>
        <v/>
      </c>
      <c r="Z72" s="118" t="str">
        <f t="shared" si="58"/>
        <v/>
      </c>
      <c r="AA72" s="118" t="str">
        <f t="shared" si="59"/>
        <v/>
      </c>
      <c r="AB72" s="118" t="str">
        <f t="shared" si="60"/>
        <v/>
      </c>
      <c r="AC72" s="118" t="str">
        <f t="shared" si="61"/>
        <v/>
      </c>
      <c r="AD72" s="118" t="str">
        <f t="shared" si="62"/>
        <v/>
      </c>
      <c r="AE72" s="118" t="str">
        <f t="shared" si="63"/>
        <v/>
      </c>
      <c r="AF72" s="118" t="str">
        <f t="shared" si="64"/>
        <v/>
      </c>
      <c r="AG72" s="128" t="str">
        <f t="shared" si="65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>
      <c r="A73" s="123">
        <v>5741</v>
      </c>
      <c r="B73" s="124" t="s">
        <v>175</v>
      </c>
      <c r="C73" s="141">
        <v>110242</v>
      </c>
      <c r="D73" s="296">
        <f>_xlfn.XLOOKUP(A73,'Cheese - 110242'!A:A,'Cheese - 110242'!M:M)</f>
        <v>0</v>
      </c>
      <c r="E73" s="293">
        <f>_xlfn.XLOOKUP($A73,'[2]Price List'!$A:$A,'[2]Price List'!$AF:$AF)</f>
        <v>196</v>
      </c>
      <c r="F73" s="293">
        <f>_xlfn.XLOOKUP($A73,'[2]Price List'!$A:$A,'[2]Price List'!$AG:$AG)</f>
        <v>10</v>
      </c>
      <c r="G73" s="293">
        <f>_xlfn.XLOOKUP(A73,'Cheese - 110242'!A:A,'Cheese - 110242'!J:J)</f>
        <v>262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2"/>
        <v>0</v>
      </c>
      <c r="V73" s="118" t="str">
        <f t="shared" si="54"/>
        <v/>
      </c>
      <c r="W73" s="118" t="str">
        <f t="shared" si="55"/>
        <v/>
      </c>
      <c r="X73" s="118" t="str">
        <f t="shared" si="56"/>
        <v/>
      </c>
      <c r="Y73" s="118" t="str">
        <f t="shared" si="57"/>
        <v/>
      </c>
      <c r="Z73" s="118" t="str">
        <f t="shared" si="58"/>
        <v/>
      </c>
      <c r="AA73" s="118" t="str">
        <f t="shared" si="59"/>
        <v/>
      </c>
      <c r="AB73" s="118" t="str">
        <f t="shared" si="60"/>
        <v/>
      </c>
      <c r="AC73" s="118" t="str">
        <f t="shared" si="61"/>
        <v/>
      </c>
      <c r="AD73" s="118" t="str">
        <f t="shared" si="62"/>
        <v/>
      </c>
      <c r="AE73" s="118" t="str">
        <f t="shared" si="63"/>
        <v/>
      </c>
      <c r="AF73" s="118" t="str">
        <f t="shared" si="64"/>
        <v/>
      </c>
      <c r="AG73" s="128" t="str">
        <f t="shared" si="65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>
      <c r="A74" s="123">
        <v>5724</v>
      </c>
      <c r="B74" s="124" t="s">
        <v>246</v>
      </c>
      <c r="C74" s="141">
        <v>110242</v>
      </c>
      <c r="D74" s="296">
        <f>_xlfn.XLOOKUP(A74,'Cheese - 110242'!A:A,'Cheese - 110242'!M:M)</f>
        <v>0</v>
      </c>
      <c r="E74" s="293">
        <f>_xlfn.XLOOKUP($A74,'[2]Price List'!$A:$A,'[2]Price List'!$AF:$AF)</f>
        <v>381</v>
      </c>
      <c r="F74" s="293">
        <f>_xlfn.XLOOKUP($A74,'[2]Price List'!$A:$A,'[2]Price List'!$AG:$AG)</f>
        <v>10</v>
      </c>
      <c r="G74" s="293">
        <f>_xlfn.XLOOKUP(A74,'Cheese - 110242'!A:A,'Cheese - 110242'!J:J)</f>
        <v>253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2"/>
        <v>0</v>
      </c>
      <c r="V74" s="118" t="str">
        <f t="shared" si="54"/>
        <v/>
      </c>
      <c r="W74" s="118" t="str">
        <f t="shared" si="55"/>
        <v/>
      </c>
      <c r="X74" s="118" t="str">
        <f t="shared" si="56"/>
        <v/>
      </c>
      <c r="Y74" s="118" t="str">
        <f t="shared" si="57"/>
        <v/>
      </c>
      <c r="Z74" s="118" t="str">
        <f t="shared" si="58"/>
        <v/>
      </c>
      <c r="AA74" s="118" t="str">
        <f t="shared" si="59"/>
        <v/>
      </c>
      <c r="AB74" s="118" t="str">
        <f t="shared" si="60"/>
        <v/>
      </c>
      <c r="AC74" s="118" t="str">
        <f t="shared" si="61"/>
        <v/>
      </c>
      <c r="AD74" s="118" t="str">
        <f t="shared" si="62"/>
        <v/>
      </c>
      <c r="AE74" s="118" t="str">
        <f t="shared" si="63"/>
        <v/>
      </c>
      <c r="AF74" s="118" t="str">
        <f t="shared" si="64"/>
        <v/>
      </c>
      <c r="AG74" s="128" t="str">
        <f t="shared" si="65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>
      <c r="A75" s="123">
        <v>5725</v>
      </c>
      <c r="B75" s="124" t="s">
        <v>247</v>
      </c>
      <c r="C75" s="141">
        <v>110242</v>
      </c>
      <c r="D75" s="296">
        <f>_xlfn.XLOOKUP(A75,'Cheese - 110242'!A:A,'Cheese - 110242'!M:M)</f>
        <v>0</v>
      </c>
      <c r="E75" s="293">
        <f>_xlfn.XLOOKUP($A75,'[2]Price List'!$A:$A,'[2]Price List'!$AF:$AF)</f>
        <v>435</v>
      </c>
      <c r="F75" s="293">
        <f>_xlfn.XLOOKUP($A75,'[2]Price List'!$A:$A,'[2]Price List'!$AG:$AG)</f>
        <v>10</v>
      </c>
      <c r="G75" s="293">
        <f>_xlfn.XLOOKUP(A75,'Cheese - 110242'!A:A,'Cheese - 110242'!J:J)</f>
        <v>240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2"/>
        <v>0</v>
      </c>
      <c r="V75" s="118" t="str">
        <f t="shared" si="54"/>
        <v/>
      </c>
      <c r="W75" s="118" t="str">
        <f t="shared" si="55"/>
        <v/>
      </c>
      <c r="X75" s="118" t="str">
        <f t="shared" si="56"/>
        <v/>
      </c>
      <c r="Y75" s="118" t="str">
        <f t="shared" si="57"/>
        <v/>
      </c>
      <c r="Z75" s="118" t="str">
        <f t="shared" si="58"/>
        <v/>
      </c>
      <c r="AA75" s="118" t="str">
        <f t="shared" si="59"/>
        <v/>
      </c>
      <c r="AB75" s="118" t="str">
        <f t="shared" si="60"/>
        <v/>
      </c>
      <c r="AC75" s="118" t="str">
        <f t="shared" si="61"/>
        <v/>
      </c>
      <c r="AD75" s="118" t="str">
        <f t="shared" si="62"/>
        <v/>
      </c>
      <c r="AE75" s="118" t="str">
        <f t="shared" si="63"/>
        <v/>
      </c>
      <c r="AF75" s="118" t="str">
        <f t="shared" si="64"/>
        <v/>
      </c>
      <c r="AG75" s="128" t="str">
        <f t="shared" si="65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>
      <c r="A76" s="123">
        <v>5730</v>
      </c>
      <c r="B76" s="124" t="s">
        <v>167</v>
      </c>
      <c r="C76" s="141">
        <v>110242</v>
      </c>
      <c r="D76" s="296">
        <f>_xlfn.XLOOKUP(A76,'Cheese - 110242'!A:A,'Cheese - 110242'!M:M)</f>
        <v>0</v>
      </c>
      <c r="E76" s="293">
        <f>_xlfn.XLOOKUP($A76,'[2]Price List'!$A:$A,'[2]Price List'!$AF:$AF)</f>
        <v>415</v>
      </c>
      <c r="F76" s="293">
        <f>_xlfn.XLOOKUP($A76,'[2]Price List'!$A:$A,'[2]Price List'!$AG:$AG)</f>
        <v>10</v>
      </c>
      <c r="G76" s="293">
        <f>_xlfn.XLOOKUP(A76,'Cheese - 110242'!A:A,'Cheese - 110242'!J:J)</f>
        <v>268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2"/>
        <v>0</v>
      </c>
      <c r="V76" s="118" t="str">
        <f t="shared" si="54"/>
        <v/>
      </c>
      <c r="W76" s="118" t="str">
        <f t="shared" si="55"/>
        <v/>
      </c>
      <c r="X76" s="118" t="str">
        <f t="shared" si="56"/>
        <v/>
      </c>
      <c r="Y76" s="118" t="str">
        <f t="shared" si="57"/>
        <v/>
      </c>
      <c r="Z76" s="118" t="str">
        <f t="shared" si="58"/>
        <v/>
      </c>
      <c r="AA76" s="118" t="str">
        <f t="shared" si="59"/>
        <v/>
      </c>
      <c r="AB76" s="118" t="str">
        <f t="shared" si="60"/>
        <v/>
      </c>
      <c r="AC76" s="118" t="str">
        <f t="shared" si="61"/>
        <v/>
      </c>
      <c r="AD76" s="118" t="str">
        <f t="shared" si="62"/>
        <v/>
      </c>
      <c r="AE76" s="118" t="str">
        <f t="shared" si="63"/>
        <v/>
      </c>
      <c r="AF76" s="118" t="str">
        <f t="shared" si="64"/>
        <v/>
      </c>
      <c r="AG76" s="128" t="str">
        <f t="shared" si="65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>
      <c r="A77" s="123">
        <v>5745</v>
      </c>
      <c r="B77" s="124" t="s">
        <v>169</v>
      </c>
      <c r="C77" s="141">
        <v>110242</v>
      </c>
      <c r="D77" s="296">
        <f>_xlfn.XLOOKUP(A77,'Cheese - 110242'!A:A,'Cheese - 110242'!M:M)</f>
        <v>0</v>
      </c>
      <c r="E77" s="293">
        <f>_xlfn.XLOOKUP($A77,'[2]Price List'!$A:$A,'[2]Price List'!$AF:$AF)</f>
        <v>200</v>
      </c>
      <c r="F77" s="293">
        <f>_xlfn.XLOOKUP($A77,'[2]Price List'!$A:$A,'[2]Price List'!$AG:$AG)</f>
        <v>10</v>
      </c>
      <c r="G77" s="293">
        <f>_xlfn.XLOOKUP(A77,'Cheese - 110242'!A:A,'Cheese - 110242'!J:J)</f>
        <v>268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2"/>
        <v>0</v>
      </c>
      <c r="V77" s="118" t="str">
        <f t="shared" si="54"/>
        <v/>
      </c>
      <c r="W77" s="118" t="str">
        <f t="shared" si="55"/>
        <v/>
      </c>
      <c r="X77" s="118" t="str">
        <f t="shared" si="56"/>
        <v/>
      </c>
      <c r="Y77" s="118" t="str">
        <f t="shared" si="57"/>
        <v/>
      </c>
      <c r="Z77" s="118" t="str">
        <f t="shared" si="58"/>
        <v/>
      </c>
      <c r="AA77" s="118" t="str">
        <f t="shared" si="59"/>
        <v/>
      </c>
      <c r="AB77" s="118" t="str">
        <f t="shared" si="60"/>
        <v/>
      </c>
      <c r="AC77" s="118" t="str">
        <f t="shared" si="61"/>
        <v/>
      </c>
      <c r="AD77" s="118" t="str">
        <f t="shared" si="62"/>
        <v/>
      </c>
      <c r="AE77" s="118" t="str">
        <f t="shared" si="63"/>
        <v/>
      </c>
      <c r="AF77" s="118" t="str">
        <f t="shared" si="64"/>
        <v/>
      </c>
      <c r="AG77" s="128" t="str">
        <f t="shared" si="65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>
      <c r="A78" s="123">
        <v>5731</v>
      </c>
      <c r="B78" s="124" t="s">
        <v>248</v>
      </c>
      <c r="C78" s="141">
        <v>110242</v>
      </c>
      <c r="D78" s="296">
        <f>_xlfn.XLOOKUP(A78,'Cheese - 110242'!A:A,'Cheese - 110242'!M:M)</f>
        <v>0</v>
      </c>
      <c r="E78" s="293">
        <f>_xlfn.XLOOKUP($A78,'[2]Price List'!$A:$A,'[2]Price List'!$AF:$AF)</f>
        <v>438</v>
      </c>
      <c r="F78" s="293">
        <f>_xlfn.XLOOKUP($A78,'[2]Price List'!$A:$A,'[2]Price List'!$AG:$AG)</f>
        <v>10</v>
      </c>
      <c r="G78" s="293">
        <f>_xlfn.XLOOKUP(A78,'Cheese - 110242'!A:A,'Cheese - 110242'!J:J)</f>
        <v>240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2"/>
        <v>0</v>
      </c>
      <c r="V78" s="118" t="str">
        <f t="shared" si="54"/>
        <v/>
      </c>
      <c r="W78" s="118" t="str">
        <f t="shared" si="55"/>
        <v/>
      </c>
      <c r="X78" s="118" t="str">
        <f t="shared" si="56"/>
        <v/>
      </c>
      <c r="Y78" s="118" t="str">
        <f t="shared" si="57"/>
        <v/>
      </c>
      <c r="Z78" s="118" t="str">
        <f t="shared" si="58"/>
        <v/>
      </c>
      <c r="AA78" s="118" t="str">
        <f t="shared" si="59"/>
        <v/>
      </c>
      <c r="AB78" s="118" t="str">
        <f t="shared" si="60"/>
        <v/>
      </c>
      <c r="AC78" s="118" t="str">
        <f t="shared" si="61"/>
        <v/>
      </c>
      <c r="AD78" s="118" t="str">
        <f t="shared" si="62"/>
        <v/>
      </c>
      <c r="AE78" s="118" t="str">
        <f t="shared" si="63"/>
        <v/>
      </c>
      <c r="AF78" s="118" t="str">
        <f t="shared" si="64"/>
        <v/>
      </c>
      <c r="AG78" s="128" t="str">
        <f t="shared" si="65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>
      <c r="A79" s="123">
        <v>5738</v>
      </c>
      <c r="B79" s="124" t="s">
        <v>171</v>
      </c>
      <c r="C79" s="141">
        <v>110242</v>
      </c>
      <c r="D79" s="296">
        <f>_xlfn.XLOOKUP(A79,'Cheese - 110242'!A:A,'Cheese - 110242'!M:M)</f>
        <v>0</v>
      </c>
      <c r="E79" s="293">
        <f>_xlfn.XLOOKUP($A79,'[2]Price List'!$A:$A,'[2]Price List'!$AF:$AF)</f>
        <v>220</v>
      </c>
      <c r="F79" s="293">
        <f>_xlfn.XLOOKUP($A79,'[2]Price List'!$A:$A,'[2]Price List'!$AG:$AG)</f>
        <v>10</v>
      </c>
      <c r="G79" s="293">
        <f>_xlfn.XLOOKUP(A79,'Cheese - 110242'!A:A,'Cheese - 110242'!J:J)</f>
        <v>240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2"/>
        <v>0</v>
      </c>
      <c r="V79" s="118" t="str">
        <f t="shared" si="54"/>
        <v/>
      </c>
      <c r="W79" s="118" t="str">
        <f t="shared" si="55"/>
        <v/>
      </c>
      <c r="X79" s="118" t="str">
        <f t="shared" si="56"/>
        <v/>
      </c>
      <c r="Y79" s="118" t="str">
        <f t="shared" si="57"/>
        <v/>
      </c>
      <c r="Z79" s="118" t="str">
        <f t="shared" si="58"/>
        <v/>
      </c>
      <c r="AA79" s="118" t="str">
        <f t="shared" si="59"/>
        <v/>
      </c>
      <c r="AB79" s="118" t="str">
        <f t="shared" si="60"/>
        <v/>
      </c>
      <c r="AC79" s="118" t="str">
        <f t="shared" si="61"/>
        <v/>
      </c>
      <c r="AD79" s="118" t="str">
        <f t="shared" si="62"/>
        <v/>
      </c>
      <c r="AE79" s="118" t="str">
        <f t="shared" si="63"/>
        <v/>
      </c>
      <c r="AF79" s="118" t="str">
        <f t="shared" si="64"/>
        <v/>
      </c>
      <c r="AG79" s="128" t="str">
        <f t="shared" si="65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">
      <c r="A80" s="123">
        <v>5784</v>
      </c>
      <c r="B80" s="124" t="s">
        <v>852</v>
      </c>
      <c r="C80" s="141">
        <v>110242</v>
      </c>
      <c r="D80" s="296">
        <f>_xlfn.XLOOKUP(A80,'Cheese - 110242'!A:A,'Cheese - 110242'!M:M)</f>
        <v>0</v>
      </c>
      <c r="E80" s="293">
        <f>_xlfn.XLOOKUP($A80,'[2]Price List'!$A:$A,'[2]Price List'!$AF:$AF)</f>
        <v>781</v>
      </c>
      <c r="F80" s="293">
        <f>_xlfn.XLOOKUP($A80,'[2]Price List'!$A:$A,'[2]Price List'!$AG:$AG)</f>
        <v>10</v>
      </c>
      <c r="G80" s="293">
        <f>_xlfn.XLOOKUP(A80,'Cheese - 110242'!A:A,'Cheese - 110242'!J:J)</f>
        <v>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2"/>
        <v>0</v>
      </c>
      <c r="V80" s="118" t="str">
        <f t="shared" si="54"/>
        <v/>
      </c>
      <c r="W80" s="118" t="str">
        <f t="shared" si="55"/>
        <v/>
      </c>
      <c r="X80" s="118" t="str">
        <f t="shared" si="56"/>
        <v/>
      </c>
      <c r="Y80" s="118" t="str">
        <f t="shared" si="57"/>
        <v/>
      </c>
      <c r="Z80" s="118" t="str">
        <f t="shared" si="58"/>
        <v/>
      </c>
      <c r="AA80" s="118" t="str">
        <f t="shared" si="59"/>
        <v/>
      </c>
      <c r="AB80" s="118" t="str">
        <f t="shared" si="60"/>
        <v/>
      </c>
      <c r="AC80" s="118" t="str">
        <f t="shared" si="61"/>
        <v/>
      </c>
      <c r="AD80" s="118" t="str">
        <f t="shared" si="62"/>
        <v/>
      </c>
      <c r="AE80" s="118" t="str">
        <f t="shared" si="63"/>
        <v/>
      </c>
      <c r="AF80" s="118" t="str">
        <f t="shared" si="64"/>
        <v/>
      </c>
      <c r="AG80" s="128" t="str">
        <f t="shared" si="65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">
      <c r="A81" s="123">
        <v>5785</v>
      </c>
      <c r="B81" s="124" t="s">
        <v>853</v>
      </c>
      <c r="C81" s="141">
        <v>110242</v>
      </c>
      <c r="D81" s="296">
        <f>_xlfn.XLOOKUP(A81,'Cheese - 110242'!A:A,'Cheese - 110242'!M:M)</f>
        <v>0</v>
      </c>
      <c r="E81" s="293">
        <f>_xlfn.XLOOKUP($A81,'[2]Price List'!$A:$A,'[2]Price List'!$AF:$AF)</f>
        <v>785</v>
      </c>
      <c r="F81" s="293">
        <f>_xlfn.XLOOKUP($A81,'[2]Price List'!$A:$A,'[2]Price List'!$AG:$AG)</f>
        <v>10</v>
      </c>
      <c r="G81" s="293">
        <f>_xlfn.XLOOKUP(A81,'Cheese - 110242'!A:A,'Cheese - 110242'!J:J)</f>
        <v>40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2"/>
        <v>0</v>
      </c>
      <c r="V81" s="118" t="str">
        <f t="shared" si="54"/>
        <v/>
      </c>
      <c r="W81" s="118" t="str">
        <f t="shared" si="55"/>
        <v/>
      </c>
      <c r="X81" s="118" t="str">
        <f t="shared" si="56"/>
        <v/>
      </c>
      <c r="Y81" s="118" t="str">
        <f t="shared" si="57"/>
        <v/>
      </c>
      <c r="Z81" s="118" t="str">
        <f t="shared" si="58"/>
        <v/>
      </c>
      <c r="AA81" s="118" t="str">
        <f t="shared" si="59"/>
        <v/>
      </c>
      <c r="AB81" s="118" t="str">
        <f t="shared" si="60"/>
        <v/>
      </c>
      <c r="AC81" s="118" t="str">
        <f t="shared" si="61"/>
        <v/>
      </c>
      <c r="AD81" s="118" t="str">
        <f t="shared" si="62"/>
        <v/>
      </c>
      <c r="AE81" s="118" t="str">
        <f t="shared" si="63"/>
        <v/>
      </c>
      <c r="AF81" s="118" t="str">
        <f t="shared" si="64"/>
        <v/>
      </c>
      <c r="AG81" s="128" t="str">
        <f t="shared" si="65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">
      <c r="A82" s="123">
        <v>5786</v>
      </c>
      <c r="B82" s="124" t="s">
        <v>854</v>
      </c>
      <c r="C82" s="141">
        <v>110242</v>
      </c>
      <c r="D82" s="296">
        <f>_xlfn.XLOOKUP(A82,'Cheese - 110242'!A:A,'Cheese - 110242'!M:M)</f>
        <v>0</v>
      </c>
      <c r="E82" s="293">
        <f>_xlfn.XLOOKUP($A82,'[2]Price List'!$A:$A,'[2]Price List'!$AF:$AF)</f>
        <v>690</v>
      </c>
      <c r="F82" s="293">
        <f>_xlfn.XLOOKUP($A82,'[2]Price List'!$A:$A,'[2]Price List'!$AG:$AG)</f>
        <v>10</v>
      </c>
      <c r="G82" s="293">
        <f>_xlfn.XLOOKUP(A82,'Cheese - 110242'!A:A,'Cheese - 110242'!J:J)</f>
        <v>40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2"/>
        <v>0</v>
      </c>
      <c r="V82" s="118" t="str">
        <f t="shared" si="54"/>
        <v/>
      </c>
      <c r="W82" s="118" t="str">
        <f t="shared" si="55"/>
        <v/>
      </c>
      <c r="X82" s="118" t="str">
        <f t="shared" si="56"/>
        <v/>
      </c>
      <c r="Y82" s="118" t="str">
        <f t="shared" si="57"/>
        <v/>
      </c>
      <c r="Z82" s="118" t="str">
        <f t="shared" si="58"/>
        <v/>
      </c>
      <c r="AA82" s="118" t="str">
        <f t="shared" si="59"/>
        <v/>
      </c>
      <c r="AB82" s="118" t="str">
        <f t="shared" si="60"/>
        <v/>
      </c>
      <c r="AC82" s="118" t="str">
        <f t="shared" si="61"/>
        <v/>
      </c>
      <c r="AD82" s="118" t="str">
        <f t="shared" si="62"/>
        <v/>
      </c>
      <c r="AE82" s="118" t="str">
        <f t="shared" si="63"/>
        <v/>
      </c>
      <c r="AF82" s="118" t="str">
        <f t="shared" si="64"/>
        <v/>
      </c>
      <c r="AG82" s="128" t="str">
        <f t="shared" si="65"/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">
      <c r="A83" s="123">
        <v>5960</v>
      </c>
      <c r="B83" s="124" t="s">
        <v>855</v>
      </c>
      <c r="C83" s="141">
        <v>110242</v>
      </c>
      <c r="D83" s="296">
        <f>_xlfn.XLOOKUP(A83,'Cheese - 110242'!A:A,'Cheese - 110242'!M:M)</f>
        <v>0</v>
      </c>
      <c r="E83" s="293">
        <f>_xlfn.XLOOKUP($A83,'[2]Price List'!$A:$A,'[2]Price List'!$AF:$AF)</f>
        <v>806</v>
      </c>
      <c r="F83" s="293">
        <f>_xlfn.XLOOKUP($A83,'[2]Price List'!$A:$A,'[2]Price List'!$AG:$AG)</f>
        <v>12</v>
      </c>
      <c r="G83" s="293">
        <f>_xlfn.XLOOKUP(A83,'Cheese - 110242'!A:A,'Cheese - 110242'!J:J)</f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2"/>
        <v>0</v>
      </c>
      <c r="V83" s="118" t="str">
        <f t="shared" si="54"/>
        <v/>
      </c>
      <c r="W83" s="118" t="str">
        <f t="shared" si="55"/>
        <v/>
      </c>
      <c r="X83" s="118" t="str">
        <f t="shared" si="56"/>
        <v/>
      </c>
      <c r="Y83" s="118" t="str">
        <f t="shared" si="57"/>
        <v/>
      </c>
      <c r="Z83" s="118" t="str">
        <f t="shared" si="58"/>
        <v/>
      </c>
      <c r="AA83" s="118" t="str">
        <f t="shared" si="59"/>
        <v/>
      </c>
      <c r="AB83" s="118" t="str">
        <f t="shared" si="60"/>
        <v/>
      </c>
      <c r="AC83" s="118" t="str">
        <f t="shared" si="61"/>
        <v/>
      </c>
      <c r="AD83" s="118" t="str">
        <f t="shared" si="62"/>
        <v/>
      </c>
      <c r="AE83" s="118" t="str">
        <f t="shared" si="63"/>
        <v/>
      </c>
      <c r="AF83" s="118" t="str">
        <f t="shared" si="64"/>
        <v/>
      </c>
      <c r="AG83" s="128" t="str">
        <f t="shared" si="65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31">
      <c r="A84" s="123">
        <v>5961</v>
      </c>
      <c r="B84" s="124" t="s">
        <v>856</v>
      </c>
      <c r="C84" s="141">
        <v>110242</v>
      </c>
      <c r="D84" s="296">
        <f>_xlfn.XLOOKUP(A84,'Cheese - 110242'!A:A,'Cheese - 110242'!M:M)</f>
        <v>0</v>
      </c>
      <c r="E84" s="293">
        <f>_xlfn.XLOOKUP($A84,'[2]Price List'!$A:$A,'[2]Price List'!$AF:$AF)</f>
        <v>706</v>
      </c>
      <c r="F84" s="293">
        <f>_xlfn.XLOOKUP($A84,'[2]Price List'!$A:$A,'[2]Price List'!$AG:$AG)</f>
        <v>12</v>
      </c>
      <c r="G84" s="293">
        <f>_xlfn.XLOOKUP(A84,'Cheese - 110242'!A:A,'Cheese - 110242'!J:J)</f>
        <v>48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2"/>
        <v>0</v>
      </c>
      <c r="V84" s="118" t="str">
        <f t="shared" ref="V84:V107" si="83">IF($U84=0,"",I84)</f>
        <v/>
      </c>
      <c r="W84" s="118" t="str">
        <f t="shared" ref="W84:W107" si="84">IF($U84=0,"",J84)</f>
        <v/>
      </c>
      <c r="X84" s="118" t="str">
        <f t="shared" ref="X84:X107" si="85">IF($U84=0,"",K84)</f>
        <v/>
      </c>
      <c r="Y84" s="118" t="str">
        <f t="shared" ref="Y84:Y107" si="86">IF($U84=0,"",L84)</f>
        <v/>
      </c>
      <c r="Z84" s="118" t="str">
        <f t="shared" ref="Z84:Z107" si="87">IF($U84=0,"",M84)</f>
        <v/>
      </c>
      <c r="AA84" s="118" t="str">
        <f t="shared" ref="AA84:AA107" si="88">IF($U84=0,"",N84)</f>
        <v/>
      </c>
      <c r="AB84" s="118" t="str">
        <f t="shared" ref="AB84:AB107" si="89">IF($U84=0,"",O84)</f>
        <v/>
      </c>
      <c r="AC84" s="118" t="str">
        <f t="shared" ref="AC84:AC107" si="90">IF($U84=0,"",P84)</f>
        <v/>
      </c>
      <c r="AD84" s="118" t="str">
        <f t="shared" ref="AD84:AD107" si="91">IF($U84=0,"",Q84)</f>
        <v/>
      </c>
      <c r="AE84" s="118" t="str">
        <f t="shared" ref="AE84:AE107" si="92">IF($U84=0,"",R84)</f>
        <v/>
      </c>
      <c r="AF84" s="118" t="str">
        <f t="shared" ref="AF84:AF107" si="93">IF($U84=0,"",S84)</f>
        <v/>
      </c>
      <c r="AG84" s="128" t="str">
        <f t="shared" ref="AG84:AG107" si="94">IF($U84=0,"",T84)</f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31">
      <c r="A85" s="123">
        <v>5963</v>
      </c>
      <c r="B85" s="124" t="s">
        <v>857</v>
      </c>
      <c r="C85" s="141">
        <v>110242</v>
      </c>
      <c r="D85" s="296">
        <f>_xlfn.XLOOKUP(A85,'Cheese - 110242'!A:A,'Cheese - 110242'!M:M)</f>
        <v>0</v>
      </c>
      <c r="E85" s="293">
        <f>_xlfn.XLOOKUP($A85,'[2]Price List'!$A:$A,'[2]Price List'!$AF:$AF)</f>
        <v>441</v>
      </c>
      <c r="F85" s="293">
        <f>_xlfn.XLOOKUP($A85,'[2]Price List'!$A:$A,'[2]Price List'!$AG:$AG)</f>
        <v>12</v>
      </c>
      <c r="G85" s="293">
        <f>_xlfn.XLOOKUP(A85,'Cheese - 110242'!A:A,'Cheese - 110242'!J:J)</f>
        <v>48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2"/>
        <v>0</v>
      </c>
      <c r="V85" s="118" t="str">
        <f t="shared" si="83"/>
        <v/>
      </c>
      <c r="W85" s="118" t="str">
        <f t="shared" si="84"/>
        <v/>
      </c>
      <c r="X85" s="118" t="str">
        <f t="shared" si="85"/>
        <v/>
      </c>
      <c r="Y85" s="118" t="str">
        <f t="shared" si="86"/>
        <v/>
      </c>
      <c r="Z85" s="118" t="str">
        <f t="shared" si="87"/>
        <v/>
      </c>
      <c r="AA85" s="118" t="str">
        <f t="shared" si="88"/>
        <v/>
      </c>
      <c r="AB85" s="118" t="str">
        <f t="shared" si="89"/>
        <v/>
      </c>
      <c r="AC85" s="118" t="str">
        <f t="shared" si="90"/>
        <v/>
      </c>
      <c r="AD85" s="118" t="str">
        <f t="shared" si="91"/>
        <v/>
      </c>
      <c r="AE85" s="118" t="str">
        <f t="shared" si="92"/>
        <v/>
      </c>
      <c r="AF85" s="118" t="str">
        <f t="shared" si="93"/>
        <v/>
      </c>
      <c r="AG85" s="128" t="str">
        <f t="shared" si="94"/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>
      <c r="A86" s="123">
        <v>5756</v>
      </c>
      <c r="B86" s="124" t="s">
        <v>249</v>
      </c>
      <c r="C86" s="141">
        <v>110242</v>
      </c>
      <c r="D86" s="296">
        <f>_xlfn.XLOOKUP(A86,'Cheese - 110242'!A:A,'Cheese - 110242'!M:M)</f>
        <v>0</v>
      </c>
      <c r="E86" s="293">
        <f>_xlfn.XLOOKUP($A86,'[2]Price List'!$A:$A,'[2]Price List'!$AF:$AF)</f>
        <v>441</v>
      </c>
      <c r="F86" s="293" t="str">
        <f>_xlfn.XLOOKUP($A86,'[2]Price List'!$A:$A,'[2]Price List'!$AG:$AG)</f>
        <v>10</v>
      </c>
      <c r="G86" s="293">
        <f>_xlfn.XLOOKUP(A86,'Cheese - 110242'!A:A,'Cheese - 110242'!J:J)</f>
        <v>80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2"/>
        <v>0</v>
      </c>
      <c r="V86" s="118" t="str">
        <f t="shared" si="83"/>
        <v/>
      </c>
      <c r="W86" s="118" t="str">
        <f t="shared" si="84"/>
        <v/>
      </c>
      <c r="X86" s="118" t="str">
        <f t="shared" si="85"/>
        <v/>
      </c>
      <c r="Y86" s="118" t="str">
        <f t="shared" si="86"/>
        <v/>
      </c>
      <c r="Z86" s="118" t="str">
        <f t="shared" si="87"/>
        <v/>
      </c>
      <c r="AA86" s="118" t="str">
        <f t="shared" si="88"/>
        <v/>
      </c>
      <c r="AB86" s="118" t="str">
        <f t="shared" si="89"/>
        <v/>
      </c>
      <c r="AC86" s="118" t="str">
        <f t="shared" si="90"/>
        <v/>
      </c>
      <c r="AD86" s="118" t="str">
        <f t="shared" si="91"/>
        <v/>
      </c>
      <c r="AE86" s="118" t="str">
        <f t="shared" si="92"/>
        <v/>
      </c>
      <c r="AF86" s="118" t="str">
        <f t="shared" si="93"/>
        <v/>
      </c>
      <c r="AG86" s="128" t="str">
        <f t="shared" si="94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>
      <c r="A87" s="123">
        <v>5757</v>
      </c>
      <c r="B87" s="124" t="s">
        <v>250</v>
      </c>
      <c r="C87" s="141">
        <v>110242</v>
      </c>
      <c r="D87" s="296">
        <f>_xlfn.XLOOKUP(A87,'Cheese - 110242'!A:A,'Cheese - 110242'!M:M)</f>
        <v>0</v>
      </c>
      <c r="E87" s="293">
        <f>_xlfn.XLOOKUP($A87,'[2]Price List'!$A:$A,'[2]Price List'!$AF:$AF)</f>
        <v>581</v>
      </c>
      <c r="F87" s="293" t="str">
        <f>_xlfn.XLOOKUP($A87,'[2]Price List'!$A:$A,'[2]Price List'!$AG:$AG)</f>
        <v>10</v>
      </c>
      <c r="G87" s="293">
        <f>_xlfn.XLOOKUP(A87,'Cheese - 110242'!A:A,'Cheese - 110242'!J:J)</f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2"/>
        <v>0</v>
      </c>
      <c r="V87" s="118" t="str">
        <f t="shared" si="83"/>
        <v/>
      </c>
      <c r="W87" s="118" t="str">
        <f t="shared" si="84"/>
        <v/>
      </c>
      <c r="X87" s="118" t="str">
        <f t="shared" si="85"/>
        <v/>
      </c>
      <c r="Y87" s="118" t="str">
        <f t="shared" si="86"/>
        <v/>
      </c>
      <c r="Z87" s="118" t="str">
        <f t="shared" si="87"/>
        <v/>
      </c>
      <c r="AA87" s="118" t="str">
        <f t="shared" si="88"/>
        <v/>
      </c>
      <c r="AB87" s="118" t="str">
        <f t="shared" si="89"/>
        <v/>
      </c>
      <c r="AC87" s="118" t="str">
        <f t="shared" si="90"/>
        <v/>
      </c>
      <c r="AD87" s="118" t="str">
        <f t="shared" si="91"/>
        <v/>
      </c>
      <c r="AE87" s="118" t="str">
        <f t="shared" si="92"/>
        <v/>
      </c>
      <c r="AF87" s="118" t="str">
        <f t="shared" si="93"/>
        <v/>
      </c>
      <c r="AG87" s="128" t="str">
        <f t="shared" si="94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>
      <c r="A88" s="123">
        <v>5758</v>
      </c>
      <c r="B88" s="124" t="s">
        <v>249</v>
      </c>
      <c r="C88" s="141">
        <v>110242</v>
      </c>
      <c r="D88" s="296">
        <f>_xlfn.XLOOKUP(A88,'Cheese - 110242'!A:A,'Cheese - 110242'!M:M)</f>
        <v>0</v>
      </c>
      <c r="E88" s="293">
        <f>_xlfn.XLOOKUP($A88,'[2]Price List'!$A:$A,'[2]Price List'!$AF:$AF)</f>
        <v>584</v>
      </c>
      <c r="F88" s="293" t="str">
        <f>_xlfn.XLOOKUP($A88,'[2]Price List'!$A:$A,'[2]Price List'!$AG:$AG)</f>
        <v>10</v>
      </c>
      <c r="G88" s="293">
        <f>_xlfn.XLOOKUP(A88,'Cheese - 110242'!A:A,'Cheese - 110242'!J:J)</f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2"/>
        <v>0</v>
      </c>
      <c r="V88" s="118" t="str">
        <f t="shared" si="83"/>
        <v/>
      </c>
      <c r="W88" s="118" t="str">
        <f t="shared" si="84"/>
        <v/>
      </c>
      <c r="X88" s="118" t="str">
        <f t="shared" si="85"/>
        <v/>
      </c>
      <c r="Y88" s="118" t="str">
        <f t="shared" si="86"/>
        <v/>
      </c>
      <c r="Z88" s="118" t="str">
        <f t="shared" si="87"/>
        <v/>
      </c>
      <c r="AA88" s="118" t="str">
        <f t="shared" si="88"/>
        <v/>
      </c>
      <c r="AB88" s="118" t="str">
        <f t="shared" si="89"/>
        <v/>
      </c>
      <c r="AC88" s="118" t="str">
        <f t="shared" si="90"/>
        <v/>
      </c>
      <c r="AD88" s="118" t="str">
        <f t="shared" si="91"/>
        <v/>
      </c>
      <c r="AE88" s="118" t="str">
        <f t="shared" si="92"/>
        <v/>
      </c>
      <c r="AF88" s="118" t="str">
        <f t="shared" si="93"/>
        <v/>
      </c>
      <c r="AG88" s="128" t="str">
        <f t="shared" si="94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>
      <c r="A89" s="123">
        <v>5759</v>
      </c>
      <c r="B89" s="124" t="s">
        <v>250</v>
      </c>
      <c r="C89" s="141">
        <v>110242</v>
      </c>
      <c r="D89" s="296">
        <f>_xlfn.XLOOKUP(A89,'Cheese - 110242'!A:A,'Cheese - 110242'!M:M)</f>
        <v>0</v>
      </c>
      <c r="E89" s="293">
        <f>_xlfn.XLOOKUP($A89,'[2]Price List'!$A:$A,'[2]Price List'!$AF:$AF)</f>
        <v>554</v>
      </c>
      <c r="F89" s="293" t="str">
        <f>_xlfn.XLOOKUP($A89,'[2]Price List'!$A:$A,'[2]Price List'!$AG:$AG)</f>
        <v>10</v>
      </c>
      <c r="G89" s="293">
        <f>_xlfn.XLOOKUP(A89,'Cheese - 110242'!A:A,'Cheese - 110242'!J:J)</f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2"/>
        <v>0</v>
      </c>
      <c r="V89" s="118" t="str">
        <f t="shared" si="83"/>
        <v/>
      </c>
      <c r="W89" s="118" t="str">
        <f t="shared" si="84"/>
        <v/>
      </c>
      <c r="X89" s="118" t="str">
        <f t="shared" si="85"/>
        <v/>
      </c>
      <c r="Y89" s="118" t="str">
        <f t="shared" si="86"/>
        <v/>
      </c>
      <c r="Z89" s="118" t="str">
        <f t="shared" si="87"/>
        <v/>
      </c>
      <c r="AA89" s="118" t="str">
        <f t="shared" si="88"/>
        <v/>
      </c>
      <c r="AB89" s="118" t="str">
        <f t="shared" si="89"/>
        <v/>
      </c>
      <c r="AC89" s="118" t="str">
        <f t="shared" si="90"/>
        <v/>
      </c>
      <c r="AD89" s="118" t="str">
        <f t="shared" si="91"/>
        <v/>
      </c>
      <c r="AE89" s="118" t="str">
        <f t="shared" si="92"/>
        <v/>
      </c>
      <c r="AF89" s="118" t="str">
        <f t="shared" si="93"/>
        <v/>
      </c>
      <c r="AG89" s="128" t="str">
        <f t="shared" si="94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>
      <c r="A90" s="123">
        <v>5761</v>
      </c>
      <c r="B90" s="124" t="s">
        <v>249</v>
      </c>
      <c r="C90" s="141">
        <v>110242</v>
      </c>
      <c r="D90" s="296">
        <f>_xlfn.XLOOKUP(A90,'Cheese - 110242'!A:A,'Cheese - 110242'!M:M)</f>
        <v>0</v>
      </c>
      <c r="E90" s="293">
        <f>_xlfn.XLOOKUP($A90,'[2]Price List'!$A:$A,'[2]Price List'!$AF:$AF)</f>
        <v>784</v>
      </c>
      <c r="F90" s="293" t="str">
        <f>_xlfn.XLOOKUP($A90,'[2]Price List'!$A:$A,'[2]Price List'!$AG:$AG)</f>
        <v>10</v>
      </c>
      <c r="G90" s="293">
        <f>_xlfn.XLOOKUP(A90,'Cheese - 110242'!A:A,'Cheese - 110242'!J:J)</f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2"/>
        <v>0</v>
      </c>
      <c r="V90" s="118" t="str">
        <f t="shared" si="83"/>
        <v/>
      </c>
      <c r="W90" s="118" t="str">
        <f t="shared" si="84"/>
        <v/>
      </c>
      <c r="X90" s="118" t="str">
        <f t="shared" si="85"/>
        <v/>
      </c>
      <c r="Y90" s="118" t="str">
        <f t="shared" si="86"/>
        <v/>
      </c>
      <c r="Z90" s="118" t="str">
        <f t="shared" si="87"/>
        <v/>
      </c>
      <c r="AA90" s="118" t="str">
        <f t="shared" si="88"/>
        <v/>
      </c>
      <c r="AB90" s="118" t="str">
        <f t="shared" si="89"/>
        <v/>
      </c>
      <c r="AC90" s="118" t="str">
        <f t="shared" si="90"/>
        <v/>
      </c>
      <c r="AD90" s="118" t="str">
        <f t="shared" si="91"/>
        <v/>
      </c>
      <c r="AE90" s="118" t="str">
        <f t="shared" si="92"/>
        <v/>
      </c>
      <c r="AF90" s="118" t="str">
        <f t="shared" si="93"/>
        <v/>
      </c>
      <c r="AG90" s="128" t="str">
        <f t="shared" si="94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>
      <c r="A91" s="123">
        <v>5764</v>
      </c>
      <c r="B91" s="124" t="s">
        <v>186</v>
      </c>
      <c r="C91" s="141">
        <v>110242</v>
      </c>
      <c r="D91" s="296">
        <f>_xlfn.XLOOKUP(A91,'Cheese - 110242'!A:A,'Cheese - 110242'!M:M)</f>
        <v>0</v>
      </c>
      <c r="E91" s="293">
        <f>_xlfn.XLOOKUP($A91,'[2]Price List'!$A:$A,'[2]Price List'!$AF:$AF)</f>
        <v>706</v>
      </c>
      <c r="F91" s="293" t="str">
        <f>_xlfn.XLOOKUP($A91,'[2]Price List'!$A:$A,'[2]Price List'!$AG:$AG)</f>
        <v>10</v>
      </c>
      <c r="G91" s="293">
        <f>_xlfn.XLOOKUP(A91,'Cheese - 110242'!A:A,'Cheese - 110242'!J:J)</f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2"/>
        <v>0</v>
      </c>
      <c r="V91" s="118" t="str">
        <f t="shared" si="83"/>
        <v/>
      </c>
      <c r="W91" s="118" t="str">
        <f t="shared" si="84"/>
        <v/>
      </c>
      <c r="X91" s="118" t="str">
        <f t="shared" si="85"/>
        <v/>
      </c>
      <c r="Y91" s="118" t="str">
        <f t="shared" si="86"/>
        <v/>
      </c>
      <c r="Z91" s="118" t="str">
        <f t="shared" si="87"/>
        <v/>
      </c>
      <c r="AA91" s="118" t="str">
        <f t="shared" si="88"/>
        <v/>
      </c>
      <c r="AB91" s="118" t="str">
        <f t="shared" si="89"/>
        <v/>
      </c>
      <c r="AC91" s="118" t="str">
        <f t="shared" si="90"/>
        <v/>
      </c>
      <c r="AD91" s="118" t="str">
        <f t="shared" si="91"/>
        <v/>
      </c>
      <c r="AE91" s="118" t="str">
        <f t="shared" si="92"/>
        <v/>
      </c>
      <c r="AF91" s="118" t="str">
        <f t="shared" si="93"/>
        <v/>
      </c>
      <c r="AG91" s="128" t="str">
        <f t="shared" si="94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>
      <c r="A92" s="123">
        <v>5765</v>
      </c>
      <c r="B92" s="124" t="s">
        <v>249</v>
      </c>
      <c r="C92" s="141">
        <v>110242</v>
      </c>
      <c r="D92" s="296">
        <f>_xlfn.XLOOKUP(A92,'Cheese - 110242'!A:A,'Cheese - 110242'!M:M)</f>
        <v>0</v>
      </c>
      <c r="E92" s="293">
        <f>_xlfn.XLOOKUP($A92,'[2]Price List'!$A:$A,'[2]Price List'!$AF:$AF)</f>
        <v>650</v>
      </c>
      <c r="F92" s="293" t="str">
        <f>_xlfn.XLOOKUP($A92,'[2]Price List'!$A:$A,'[2]Price List'!$AG:$AG)</f>
        <v>10</v>
      </c>
      <c r="G92" s="293">
        <f>_xlfn.XLOOKUP(A92,'Cheese - 110242'!A:A,'Cheese - 110242'!J:J)</f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2"/>
        <v>0</v>
      </c>
      <c r="V92" s="118" t="str">
        <f t="shared" si="83"/>
        <v/>
      </c>
      <c r="W92" s="118" t="str">
        <f t="shared" si="84"/>
        <v/>
      </c>
      <c r="X92" s="118" t="str">
        <f t="shared" si="85"/>
        <v/>
      </c>
      <c r="Y92" s="118" t="str">
        <f t="shared" si="86"/>
        <v/>
      </c>
      <c r="Z92" s="118" t="str">
        <f t="shared" si="87"/>
        <v/>
      </c>
      <c r="AA92" s="118" t="str">
        <f t="shared" si="88"/>
        <v/>
      </c>
      <c r="AB92" s="118" t="str">
        <f t="shared" si="89"/>
        <v/>
      </c>
      <c r="AC92" s="118" t="str">
        <f t="shared" si="90"/>
        <v/>
      </c>
      <c r="AD92" s="118" t="str">
        <f t="shared" si="91"/>
        <v/>
      </c>
      <c r="AE92" s="118" t="str">
        <f t="shared" si="92"/>
        <v/>
      </c>
      <c r="AF92" s="118" t="str">
        <f t="shared" si="93"/>
        <v/>
      </c>
      <c r="AG92" s="128" t="str">
        <f t="shared" si="94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>
      <c r="A93" s="123">
        <v>5768</v>
      </c>
      <c r="B93" s="124" t="s">
        <v>250</v>
      </c>
      <c r="C93" s="141">
        <v>110242</v>
      </c>
      <c r="D93" s="296">
        <f>_xlfn.XLOOKUP(A93,'Cheese - 110242'!A:A,'Cheese - 110242'!M:M)</f>
        <v>0</v>
      </c>
      <c r="E93" s="293">
        <f>_xlfn.XLOOKUP($A93,'[2]Price List'!$A:$A,'[2]Price List'!$AF:$AF)</f>
        <v>781</v>
      </c>
      <c r="F93" s="293" t="str">
        <f>_xlfn.XLOOKUP($A93,'[2]Price List'!$A:$A,'[2]Price List'!$AG:$AG)</f>
        <v>10</v>
      </c>
      <c r="G93" s="293">
        <f>_xlfn.XLOOKUP(A93,'Cheese - 110242'!A:A,'Cheese - 110242'!J:J)</f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2"/>
        <v>0</v>
      </c>
      <c r="V93" s="118" t="str">
        <f t="shared" si="83"/>
        <v/>
      </c>
      <c r="W93" s="118" t="str">
        <f t="shared" si="84"/>
        <v/>
      </c>
      <c r="X93" s="118" t="str">
        <f t="shared" si="85"/>
        <v/>
      </c>
      <c r="Y93" s="118" t="str">
        <f t="shared" si="86"/>
        <v/>
      </c>
      <c r="Z93" s="118" t="str">
        <f t="shared" si="87"/>
        <v/>
      </c>
      <c r="AA93" s="118" t="str">
        <f t="shared" si="88"/>
        <v/>
      </c>
      <c r="AB93" s="118" t="str">
        <f t="shared" si="89"/>
        <v/>
      </c>
      <c r="AC93" s="118" t="str">
        <f t="shared" si="90"/>
        <v/>
      </c>
      <c r="AD93" s="118" t="str">
        <f t="shared" si="91"/>
        <v/>
      </c>
      <c r="AE93" s="118" t="str">
        <f t="shared" si="92"/>
        <v/>
      </c>
      <c r="AF93" s="118" t="str">
        <f t="shared" si="93"/>
        <v/>
      </c>
      <c r="AG93" s="128" t="str">
        <f t="shared" si="94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>
      <c r="A94" s="123">
        <v>5776</v>
      </c>
      <c r="B94" s="124" t="s">
        <v>183</v>
      </c>
      <c r="C94" s="141">
        <v>110242</v>
      </c>
      <c r="D94" s="296">
        <f>_xlfn.XLOOKUP(A94,'Cheese - 110242'!A:A,'Cheese - 110242'!M:M)</f>
        <v>0</v>
      </c>
      <c r="E94" s="293">
        <f>_xlfn.XLOOKUP($A94,'[2]Price List'!$A:$A,'[2]Price List'!$AF:$AF)</f>
        <v>577</v>
      </c>
      <c r="F94" s="293" t="str">
        <f>_xlfn.XLOOKUP($A94,'[2]Price List'!$A:$A,'[2]Price List'!$AG:$AG)</f>
        <v>10</v>
      </c>
      <c r="G94" s="293">
        <f>_xlfn.XLOOKUP(A94,'Cheese - 110242'!A:A,'Cheese - 110242'!J:J)</f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2"/>
        <v>0</v>
      </c>
      <c r="V94" s="118" t="str">
        <f t="shared" si="83"/>
        <v/>
      </c>
      <c r="W94" s="118" t="str">
        <f t="shared" si="84"/>
        <v/>
      </c>
      <c r="X94" s="118" t="str">
        <f t="shared" si="85"/>
        <v/>
      </c>
      <c r="Y94" s="118" t="str">
        <f t="shared" si="86"/>
        <v/>
      </c>
      <c r="Z94" s="118" t="str">
        <f t="shared" si="87"/>
        <v/>
      </c>
      <c r="AA94" s="118" t="str">
        <f t="shared" si="88"/>
        <v/>
      </c>
      <c r="AB94" s="118" t="str">
        <f t="shared" si="89"/>
        <v/>
      </c>
      <c r="AC94" s="118" t="str">
        <f t="shared" si="90"/>
        <v/>
      </c>
      <c r="AD94" s="118" t="str">
        <f t="shared" si="91"/>
        <v/>
      </c>
      <c r="AE94" s="118" t="str">
        <f t="shared" si="92"/>
        <v/>
      </c>
      <c r="AF94" s="118" t="str">
        <f t="shared" si="93"/>
        <v/>
      </c>
      <c r="AG94" s="128" t="str">
        <f t="shared" si="94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>
      <c r="A95" s="123">
        <v>5769</v>
      </c>
      <c r="B95" s="124" t="s">
        <v>250</v>
      </c>
      <c r="C95" s="141">
        <v>110242</v>
      </c>
      <c r="D95" s="296">
        <f>_xlfn.XLOOKUP(A95,'Cheese - 110242'!A:A,'Cheese - 110242'!M:M)</f>
        <v>0</v>
      </c>
      <c r="E95" s="293">
        <f>_xlfn.XLOOKUP($A95,'[2]Price List'!$A:$A,'[2]Price List'!$AF:$AF)</f>
        <v>781</v>
      </c>
      <c r="F95" s="293" t="str">
        <f>_xlfn.XLOOKUP($A95,'[2]Price List'!$A:$A,'[2]Price List'!$AG:$AG)</f>
        <v>10</v>
      </c>
      <c r="G95" s="293">
        <f>_xlfn.XLOOKUP(A95,'Cheese - 110242'!A:A,'Cheese - 110242'!J:J)</f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2"/>
        <v>0</v>
      </c>
      <c r="V95" s="118" t="str">
        <f t="shared" si="83"/>
        <v/>
      </c>
      <c r="W95" s="118" t="str">
        <f t="shared" si="84"/>
        <v/>
      </c>
      <c r="X95" s="118" t="str">
        <f t="shared" si="85"/>
        <v/>
      </c>
      <c r="Y95" s="118" t="str">
        <f t="shared" si="86"/>
        <v/>
      </c>
      <c r="Z95" s="118" t="str">
        <f t="shared" si="87"/>
        <v/>
      </c>
      <c r="AA95" s="118" t="str">
        <f t="shared" si="88"/>
        <v/>
      </c>
      <c r="AB95" s="118" t="str">
        <f t="shared" si="89"/>
        <v/>
      </c>
      <c r="AC95" s="118" t="str">
        <f t="shared" si="90"/>
        <v/>
      </c>
      <c r="AD95" s="118" t="str">
        <f t="shared" si="91"/>
        <v/>
      </c>
      <c r="AE95" s="118" t="str">
        <f t="shared" si="92"/>
        <v/>
      </c>
      <c r="AF95" s="118" t="str">
        <f t="shared" si="93"/>
        <v/>
      </c>
      <c r="AG95" s="128" t="str">
        <f t="shared" si="94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>
      <c r="A96" s="123">
        <v>5749</v>
      </c>
      <c r="B96" s="124" t="s">
        <v>185</v>
      </c>
      <c r="C96" s="141">
        <v>110242</v>
      </c>
      <c r="D96" s="296">
        <f>_xlfn.XLOOKUP(A96,'Cheese - 110242'!A:A,'Cheese - 110242'!M:M)</f>
        <v>0</v>
      </c>
      <c r="E96" s="293">
        <f>_xlfn.XLOOKUP($A96,'[2]Price List'!$A:$A,'[2]Price List'!$AF:$AF)</f>
        <v>580</v>
      </c>
      <c r="F96" s="293" t="str">
        <f>_xlfn.XLOOKUP($A96,'[2]Price List'!$A:$A,'[2]Price List'!$AG:$AG)</f>
        <v>10</v>
      </c>
      <c r="G96" s="293">
        <f>_xlfn.XLOOKUP(A96,'Cheese - 110242'!A:A,'Cheese - 110242'!J:J)</f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2"/>
        <v>0</v>
      </c>
      <c r="V96" s="118" t="str">
        <f t="shared" si="83"/>
        <v/>
      </c>
      <c r="W96" s="118" t="str">
        <f t="shared" si="84"/>
        <v/>
      </c>
      <c r="X96" s="118" t="str">
        <f t="shared" si="85"/>
        <v/>
      </c>
      <c r="Y96" s="118" t="str">
        <f t="shared" si="86"/>
        <v/>
      </c>
      <c r="Z96" s="118" t="str">
        <f t="shared" si="87"/>
        <v/>
      </c>
      <c r="AA96" s="118" t="str">
        <f t="shared" si="88"/>
        <v/>
      </c>
      <c r="AB96" s="118" t="str">
        <f t="shared" si="89"/>
        <v/>
      </c>
      <c r="AC96" s="118" t="str">
        <f t="shared" si="90"/>
        <v/>
      </c>
      <c r="AD96" s="118" t="str">
        <f t="shared" si="91"/>
        <v/>
      </c>
      <c r="AE96" s="118" t="str">
        <f t="shared" si="92"/>
        <v/>
      </c>
      <c r="AF96" s="118" t="str">
        <f t="shared" si="93"/>
        <v/>
      </c>
      <c r="AG96" s="128" t="str">
        <f t="shared" si="94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>
      <c r="A97" s="123">
        <v>5773</v>
      </c>
      <c r="B97" s="124" t="s">
        <v>251</v>
      </c>
      <c r="C97" s="141">
        <v>110242</v>
      </c>
      <c r="D97" s="296">
        <f>_xlfn.XLOOKUP(A97,'Cheese - 110242'!A:A,'Cheese - 110242'!M:M)</f>
        <v>0</v>
      </c>
      <c r="E97" s="293">
        <f>_xlfn.XLOOKUP($A97,'[2]Price List'!$A:$A,'[2]Price List'!$AF:$AF)</f>
        <v>806</v>
      </c>
      <c r="F97" s="293" t="str">
        <f>_xlfn.XLOOKUP($A97,'[2]Price List'!$A:$A,'[2]Price List'!$AG:$AG)</f>
        <v>10</v>
      </c>
      <c r="G97" s="293">
        <f>_xlfn.XLOOKUP(A97,'Cheese - 110242'!A:A,'Cheese - 110242'!J:J)</f>
        <v>80</v>
      </c>
      <c r="H97" s="138">
        <f>_xlfn.XLOOKUP(A97,'Cheese - 110242'!A:A,'Cheese - 110242'!K:K)</f>
        <v>0</v>
      </c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2"/>
        <v>0</v>
      </c>
      <c r="V97" s="118" t="str">
        <f t="shared" si="83"/>
        <v/>
      </c>
      <c r="W97" s="118" t="str">
        <f t="shared" si="84"/>
        <v/>
      </c>
      <c r="X97" s="118" t="str">
        <f t="shared" si="85"/>
        <v/>
      </c>
      <c r="Y97" s="118" t="str">
        <f t="shared" si="86"/>
        <v/>
      </c>
      <c r="Z97" s="118" t="str">
        <f t="shared" si="87"/>
        <v/>
      </c>
      <c r="AA97" s="118" t="str">
        <f t="shared" si="88"/>
        <v/>
      </c>
      <c r="AB97" s="118" t="str">
        <f t="shared" si="89"/>
        <v/>
      </c>
      <c r="AC97" s="118" t="str">
        <f t="shared" si="90"/>
        <v/>
      </c>
      <c r="AD97" s="118" t="str">
        <f t="shared" si="91"/>
        <v/>
      </c>
      <c r="AE97" s="118" t="str">
        <f t="shared" si="92"/>
        <v/>
      </c>
      <c r="AF97" s="118" t="str">
        <f t="shared" si="93"/>
        <v/>
      </c>
      <c r="AG97" s="128" t="str">
        <f t="shared" si="94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>
      <c r="A98" s="123">
        <v>5743</v>
      </c>
      <c r="B98" s="124" t="s">
        <v>189</v>
      </c>
      <c r="C98" s="141">
        <v>110242</v>
      </c>
      <c r="D98" s="296">
        <f>_xlfn.XLOOKUP(A98,'Cheese - 110242'!A:A,'Cheese - 110242'!M:M)</f>
        <v>0</v>
      </c>
      <c r="E98" s="293">
        <f>_xlfn.XLOOKUP($A98,'[2]Price List'!$A:$A,'[2]Price List'!$AF:$AF)</f>
        <v>581</v>
      </c>
      <c r="F98" s="293" t="str">
        <f>_xlfn.XLOOKUP($A98,'[2]Price List'!$A:$A,'[2]Price List'!$AG:$AG)</f>
        <v>10</v>
      </c>
      <c r="G98" s="293">
        <f>_xlfn.XLOOKUP(A98,'Cheese - 110242'!A:A,'Cheese - 110242'!J:J)</f>
        <v>80</v>
      </c>
      <c r="H98" s="138">
        <f>_xlfn.XLOOKUP(A98,'Cheese - 110242'!A:A,'Cheese - 110242'!K:K)</f>
        <v>0</v>
      </c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2"/>
        <v>0</v>
      </c>
      <c r="V98" s="118" t="str">
        <f t="shared" si="83"/>
        <v/>
      </c>
      <c r="W98" s="118" t="str">
        <f t="shared" si="84"/>
        <v/>
      </c>
      <c r="X98" s="118" t="str">
        <f t="shared" si="85"/>
        <v/>
      </c>
      <c r="Y98" s="118" t="str">
        <f t="shared" si="86"/>
        <v/>
      </c>
      <c r="Z98" s="118" t="str">
        <f t="shared" si="87"/>
        <v/>
      </c>
      <c r="AA98" s="118" t="str">
        <f t="shared" si="88"/>
        <v/>
      </c>
      <c r="AB98" s="118" t="str">
        <f t="shared" si="89"/>
        <v/>
      </c>
      <c r="AC98" s="118" t="str">
        <f t="shared" si="90"/>
        <v/>
      </c>
      <c r="AD98" s="118" t="str">
        <f t="shared" si="91"/>
        <v/>
      </c>
      <c r="AE98" s="118" t="str">
        <f t="shared" si="92"/>
        <v/>
      </c>
      <c r="AF98" s="118" t="str">
        <f t="shared" si="93"/>
        <v/>
      </c>
      <c r="AG98" s="128" t="str">
        <f t="shared" si="94"/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>
      <c r="A99" s="123">
        <v>5911</v>
      </c>
      <c r="B99" s="124" t="s">
        <v>252</v>
      </c>
      <c r="C99" s="218" t="s">
        <v>253</v>
      </c>
      <c r="D99" s="126" t="s">
        <v>254</v>
      </c>
      <c r="E99" s="293">
        <f>_xlfn.XLOOKUP($A99,'[2]Price List'!$A:$A,'[2]Price List'!$AF:$AF)</f>
        <v>131</v>
      </c>
      <c r="F99" s="293">
        <f>_xlfn.XLOOKUP($A99,'[2]Price List'!$A:$A,'[2]Price List'!$AG:$AG)</f>
        <v>9</v>
      </c>
      <c r="G99" s="293">
        <v>139</v>
      </c>
      <c r="H99" s="208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2"/>
        <v>0</v>
      </c>
      <c r="V99" s="118" t="str">
        <f t="shared" si="83"/>
        <v/>
      </c>
      <c r="W99" s="118" t="str">
        <f t="shared" si="84"/>
        <v/>
      </c>
      <c r="X99" s="118" t="str">
        <f t="shared" si="85"/>
        <v/>
      </c>
      <c r="Y99" s="118" t="str">
        <f t="shared" si="86"/>
        <v/>
      </c>
      <c r="Z99" s="118" t="str">
        <f t="shared" si="87"/>
        <v/>
      </c>
      <c r="AA99" s="118" t="str">
        <f t="shared" si="88"/>
        <v/>
      </c>
      <c r="AB99" s="118" t="str">
        <f t="shared" si="89"/>
        <v/>
      </c>
      <c r="AC99" s="118" t="str">
        <f t="shared" si="90"/>
        <v/>
      </c>
      <c r="AD99" s="118" t="str">
        <f t="shared" si="91"/>
        <v/>
      </c>
      <c r="AE99" s="118" t="str">
        <f t="shared" si="92"/>
        <v/>
      </c>
      <c r="AF99" s="118" t="str">
        <f t="shared" si="93"/>
        <v/>
      </c>
      <c r="AG99" s="128" t="str">
        <f t="shared" si="94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>
      <c r="A100" s="123">
        <v>5732</v>
      </c>
      <c r="B100" s="292" t="s">
        <v>880</v>
      </c>
      <c r="C100" s="218" t="s">
        <v>253</v>
      </c>
      <c r="D100" s="126" t="s">
        <v>254</v>
      </c>
      <c r="E100" s="293">
        <f>_xlfn.XLOOKUP($A100,'[2]Price List'!$A:$A,'[2]Price List'!$AF:$AF)</f>
        <v>147</v>
      </c>
      <c r="F100" s="293">
        <f>_xlfn.XLOOKUP($A100,'[2]Price List'!$A:$A,'[2]Price List'!$AG:$AG)</f>
        <v>10</v>
      </c>
      <c r="G100" s="293">
        <v>480</v>
      </c>
      <c r="H100" s="208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2"/>
        <v>0</v>
      </c>
      <c r="V100" s="118" t="str">
        <f t="shared" ref="V100:V105" si="95">IF($U100=0,"",I100)</f>
        <v/>
      </c>
      <c r="W100" s="118" t="str">
        <f t="shared" ref="W100:W105" si="96">IF($U100=0,"",J100)</f>
        <v/>
      </c>
      <c r="X100" s="118" t="str">
        <f t="shared" ref="X100:X105" si="97">IF($U100=0,"",K100)</f>
        <v/>
      </c>
      <c r="Y100" s="118" t="str">
        <f t="shared" ref="Y100:Y105" si="98">IF($U100=0,"",L100)</f>
        <v/>
      </c>
      <c r="Z100" s="118" t="str">
        <f t="shared" ref="Z100:Z105" si="99">IF($U100=0,"",M100)</f>
        <v/>
      </c>
      <c r="AA100" s="118" t="str">
        <f t="shared" ref="AA100:AA105" si="100">IF($U100=0,"",N100)</f>
        <v/>
      </c>
      <c r="AB100" s="118" t="str">
        <f t="shared" ref="AB100:AB105" si="101">IF($U100=0,"",O100)</f>
        <v/>
      </c>
      <c r="AC100" s="118" t="str">
        <f t="shared" ref="AC100:AC105" si="102">IF($U100=0,"",P100)</f>
        <v/>
      </c>
      <c r="AD100" s="118" t="str">
        <f t="shared" ref="AD100:AD105" si="103">IF($U100=0,"",Q100)</f>
        <v/>
      </c>
      <c r="AE100" s="118" t="str">
        <f t="shared" ref="AE100:AE105" si="104">IF($U100=0,"",R100)</f>
        <v/>
      </c>
      <c r="AF100" s="118" t="str">
        <f t="shared" ref="AF100:AF105" si="105">IF($U100=0,"",S100)</f>
        <v/>
      </c>
      <c r="AG100" s="128" t="str">
        <f t="shared" ref="AG100:AG105" si="106">IF($U100=0,"",T100)</f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>
      <c r="A101" s="123">
        <v>73650</v>
      </c>
      <c r="B101" s="292" t="s">
        <v>879</v>
      </c>
      <c r="C101" s="218" t="s">
        <v>253</v>
      </c>
      <c r="D101" s="126" t="s">
        <v>254</v>
      </c>
      <c r="E101" s="293">
        <f>_xlfn.XLOOKUP($A101,'[2]Price List'!$A:$A,'[2]Price List'!$AF:$AF)</f>
        <v>161</v>
      </c>
      <c r="F101" s="293">
        <f>_xlfn.XLOOKUP($A101,'[2]Price List'!$A:$A,'[2]Price List'!$AG:$AG)</f>
        <v>10</v>
      </c>
      <c r="G101" s="293">
        <v>320</v>
      </c>
      <c r="H101" s="208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2"/>
        <v>0</v>
      </c>
      <c r="V101" s="118" t="str">
        <f t="shared" si="95"/>
        <v/>
      </c>
      <c r="W101" s="118" t="str">
        <f t="shared" si="96"/>
        <v/>
      </c>
      <c r="X101" s="118" t="str">
        <f t="shared" si="97"/>
        <v/>
      </c>
      <c r="Y101" s="118" t="str">
        <f t="shared" si="98"/>
        <v/>
      </c>
      <c r="Z101" s="118" t="str">
        <f t="shared" si="99"/>
        <v/>
      </c>
      <c r="AA101" s="118" t="str">
        <f t="shared" si="100"/>
        <v/>
      </c>
      <c r="AB101" s="118" t="str">
        <f t="shared" si="101"/>
        <v/>
      </c>
      <c r="AC101" s="118" t="str">
        <f t="shared" si="102"/>
        <v/>
      </c>
      <c r="AD101" s="118" t="str">
        <f t="shared" si="103"/>
        <v/>
      </c>
      <c r="AE101" s="118" t="str">
        <f t="shared" si="104"/>
        <v/>
      </c>
      <c r="AF101" s="118" t="str">
        <f t="shared" si="105"/>
        <v/>
      </c>
      <c r="AG101" s="128" t="str">
        <f t="shared" si="106"/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>
      <c r="A102" s="123">
        <v>73400</v>
      </c>
      <c r="B102" s="124" t="s">
        <v>255</v>
      </c>
      <c r="C102" s="218" t="s">
        <v>253</v>
      </c>
      <c r="D102" s="126" t="s">
        <v>254</v>
      </c>
      <c r="E102" s="293">
        <f>_xlfn.XLOOKUP($A102,'[2]Price List'!$A:$A,'[2]Price List'!$AF:$AF)</f>
        <v>194</v>
      </c>
      <c r="F102" s="293">
        <f>_xlfn.XLOOKUP($A102,'[2]Price List'!$A:$A,'[2]Price List'!$AG:$AG)</f>
        <v>10</v>
      </c>
      <c r="G102" s="293">
        <v>480</v>
      </c>
      <c r="H102" s="208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2"/>
        <v>0</v>
      </c>
      <c r="V102" s="118" t="str">
        <f t="shared" si="95"/>
        <v/>
      </c>
      <c r="W102" s="118" t="str">
        <f t="shared" si="96"/>
        <v/>
      </c>
      <c r="X102" s="118" t="str">
        <f t="shared" si="97"/>
        <v/>
      </c>
      <c r="Y102" s="118" t="str">
        <f t="shared" si="98"/>
        <v/>
      </c>
      <c r="Z102" s="118" t="str">
        <f t="shared" si="99"/>
        <v/>
      </c>
      <c r="AA102" s="118" t="str">
        <f t="shared" si="100"/>
        <v/>
      </c>
      <c r="AB102" s="118" t="str">
        <f t="shared" si="101"/>
        <v/>
      </c>
      <c r="AC102" s="118" t="str">
        <f t="shared" si="102"/>
        <v/>
      </c>
      <c r="AD102" s="118" t="str">
        <f t="shared" si="103"/>
        <v/>
      </c>
      <c r="AE102" s="118" t="str">
        <f t="shared" si="104"/>
        <v/>
      </c>
      <c r="AF102" s="118" t="str">
        <f t="shared" si="105"/>
        <v/>
      </c>
      <c r="AG102" s="128" t="str">
        <f t="shared" si="106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>
      <c r="A103" s="123">
        <v>73420</v>
      </c>
      <c r="B103" s="124" t="s">
        <v>256</v>
      </c>
      <c r="C103" s="218" t="s">
        <v>253</v>
      </c>
      <c r="D103" s="126" t="s">
        <v>254</v>
      </c>
      <c r="E103" s="293">
        <f>_xlfn.XLOOKUP($A103,'[2]Price List'!$A:$A,'[2]Price List'!$AF:$AF)</f>
        <v>114</v>
      </c>
      <c r="F103" s="293">
        <f>_xlfn.XLOOKUP($A103,'[2]Price List'!$A:$A,'[2]Price List'!$AG:$AG)</f>
        <v>10</v>
      </c>
      <c r="G103" s="293">
        <v>480</v>
      </c>
      <c r="H103" s="208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2"/>
        <v>0</v>
      </c>
      <c r="V103" s="118" t="str">
        <f t="shared" si="95"/>
        <v/>
      </c>
      <c r="W103" s="118" t="str">
        <f t="shared" si="96"/>
        <v/>
      </c>
      <c r="X103" s="118" t="str">
        <f t="shared" si="97"/>
        <v/>
      </c>
      <c r="Y103" s="118" t="str">
        <f t="shared" si="98"/>
        <v/>
      </c>
      <c r="Z103" s="118" t="str">
        <f t="shared" si="99"/>
        <v/>
      </c>
      <c r="AA103" s="118" t="str">
        <f t="shared" si="100"/>
        <v/>
      </c>
      <c r="AB103" s="118" t="str">
        <f t="shared" si="101"/>
        <v/>
      </c>
      <c r="AC103" s="118" t="str">
        <f t="shared" si="102"/>
        <v/>
      </c>
      <c r="AD103" s="118" t="str">
        <f t="shared" si="103"/>
        <v/>
      </c>
      <c r="AE103" s="118" t="str">
        <f t="shared" si="104"/>
        <v/>
      </c>
      <c r="AF103" s="118" t="str">
        <f t="shared" si="105"/>
        <v/>
      </c>
      <c r="AG103" s="128" t="str">
        <f t="shared" si="106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>
      <c r="A104" s="123">
        <v>73450</v>
      </c>
      <c r="B104" s="124" t="s">
        <v>257</v>
      </c>
      <c r="C104" s="218" t="s">
        <v>253</v>
      </c>
      <c r="D104" s="126" t="s">
        <v>254</v>
      </c>
      <c r="E104" s="293">
        <f>_xlfn.XLOOKUP($A104,'[2]Price List'!$A:$A,'[2]Price List'!$AF:$AF)</f>
        <v>214</v>
      </c>
      <c r="F104" s="293">
        <f>_xlfn.XLOOKUP($A104,'[2]Price List'!$A:$A,'[2]Price List'!$AG:$AG)</f>
        <v>10</v>
      </c>
      <c r="G104" s="293">
        <v>480</v>
      </c>
      <c r="H104" s="208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2"/>
        <v>0</v>
      </c>
      <c r="V104" s="118" t="str">
        <f t="shared" si="95"/>
        <v/>
      </c>
      <c r="W104" s="118" t="str">
        <f t="shared" si="96"/>
        <v/>
      </c>
      <c r="X104" s="118" t="str">
        <f t="shared" si="97"/>
        <v/>
      </c>
      <c r="Y104" s="118" t="str">
        <f t="shared" si="98"/>
        <v/>
      </c>
      <c r="Z104" s="118" t="str">
        <f t="shared" si="99"/>
        <v/>
      </c>
      <c r="AA104" s="118" t="str">
        <f t="shared" si="100"/>
        <v/>
      </c>
      <c r="AB104" s="118" t="str">
        <f t="shared" si="101"/>
        <v/>
      </c>
      <c r="AC104" s="118" t="str">
        <f t="shared" si="102"/>
        <v/>
      </c>
      <c r="AD104" s="118" t="str">
        <f t="shared" si="103"/>
        <v/>
      </c>
      <c r="AE104" s="118" t="str">
        <f t="shared" si="104"/>
        <v/>
      </c>
      <c r="AF104" s="118" t="str">
        <f t="shared" si="105"/>
        <v/>
      </c>
      <c r="AG104" s="128" t="str">
        <f t="shared" si="106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>
      <c r="A105" s="123">
        <v>73460</v>
      </c>
      <c r="B105" s="124" t="s">
        <v>258</v>
      </c>
      <c r="C105" s="218" t="s">
        <v>253</v>
      </c>
      <c r="D105" s="126" t="s">
        <v>254</v>
      </c>
      <c r="E105" s="293">
        <f>_xlfn.XLOOKUP($A105,'[2]Price List'!$A:$A,'[2]Price List'!$AF:$AF)</f>
        <v>67</v>
      </c>
      <c r="F105" s="293">
        <f>_xlfn.XLOOKUP($A105,'[2]Price List'!$A:$A,'[2]Price List'!$AG:$AG)</f>
        <v>10</v>
      </c>
      <c r="G105" s="293">
        <v>480</v>
      </c>
      <c r="H105" s="208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2"/>
        <v>0</v>
      </c>
      <c r="V105" s="118" t="str">
        <f t="shared" si="95"/>
        <v/>
      </c>
      <c r="W105" s="118" t="str">
        <f t="shared" si="96"/>
        <v/>
      </c>
      <c r="X105" s="118" t="str">
        <f t="shared" si="97"/>
        <v/>
      </c>
      <c r="Y105" s="118" t="str">
        <f t="shared" si="98"/>
        <v/>
      </c>
      <c r="Z105" s="118" t="str">
        <f t="shared" si="99"/>
        <v/>
      </c>
      <c r="AA105" s="118" t="str">
        <f t="shared" si="100"/>
        <v/>
      </c>
      <c r="AB105" s="118" t="str">
        <f t="shared" si="101"/>
        <v/>
      </c>
      <c r="AC105" s="118" t="str">
        <f t="shared" si="102"/>
        <v/>
      </c>
      <c r="AD105" s="118" t="str">
        <f t="shared" si="103"/>
        <v/>
      </c>
      <c r="AE105" s="118" t="str">
        <f t="shared" si="104"/>
        <v/>
      </c>
      <c r="AF105" s="118" t="str">
        <f t="shared" si="105"/>
        <v/>
      </c>
      <c r="AG105" s="128" t="str">
        <f t="shared" si="106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 s="122" customFormat="1">
      <c r="A106" s="123">
        <v>73470</v>
      </c>
      <c r="B106" s="124" t="s">
        <v>259</v>
      </c>
      <c r="C106" s="218" t="s">
        <v>253</v>
      </c>
      <c r="D106" s="126" t="s">
        <v>254</v>
      </c>
      <c r="E106" s="293">
        <f>_xlfn.XLOOKUP($A106,'[2]Price List'!$A:$A,'[2]Price List'!$AF:$AF)</f>
        <v>193</v>
      </c>
      <c r="F106" s="293">
        <f>_xlfn.XLOOKUP($A106,'[2]Price List'!$A:$A,'[2]Price List'!$AG:$AG)</f>
        <v>10</v>
      </c>
      <c r="G106" s="293">
        <v>480</v>
      </c>
      <c r="H106" s="208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19">
        <f t="shared" si="82"/>
        <v>0</v>
      </c>
      <c r="V106" s="118" t="str">
        <f t="shared" si="83"/>
        <v/>
      </c>
      <c r="W106" s="118" t="str">
        <f t="shared" si="84"/>
        <v/>
      </c>
      <c r="X106" s="118" t="str">
        <f t="shared" si="85"/>
        <v/>
      </c>
      <c r="Y106" s="118" t="str">
        <f t="shared" si="86"/>
        <v/>
      </c>
      <c r="Z106" s="118" t="str">
        <f t="shared" si="87"/>
        <v/>
      </c>
      <c r="AA106" s="118" t="str">
        <f t="shared" si="88"/>
        <v/>
      </c>
      <c r="AB106" s="118" t="str">
        <f t="shared" si="89"/>
        <v/>
      </c>
      <c r="AC106" s="118" t="str">
        <f t="shared" si="90"/>
        <v/>
      </c>
      <c r="AD106" s="118" t="str">
        <f t="shared" si="91"/>
        <v/>
      </c>
      <c r="AE106" s="118" t="str">
        <f t="shared" si="92"/>
        <v/>
      </c>
      <c r="AF106" s="118" t="str">
        <f t="shared" si="93"/>
        <v/>
      </c>
      <c r="AG106" s="128" t="str">
        <f t="shared" si="94"/>
        <v/>
      </c>
      <c r="AH106" s="120"/>
      <c r="AI106" s="120"/>
      <c r="AJ106" s="120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  <c r="IX106" s="121"/>
      <c r="IY106" s="121"/>
      <c r="IZ106" s="121"/>
    </row>
    <row r="107" spans="1:260" s="122" customFormat="1">
      <c r="A107" s="123">
        <v>73480</v>
      </c>
      <c r="B107" s="124" t="s">
        <v>260</v>
      </c>
      <c r="C107" s="218" t="s">
        <v>253</v>
      </c>
      <c r="D107" s="126" t="s">
        <v>254</v>
      </c>
      <c r="E107" s="293">
        <f>_xlfn.XLOOKUP($A107,'[2]Price List'!$A:$A,'[2]Price List'!$AF:$AF)</f>
        <v>303</v>
      </c>
      <c r="F107" s="293">
        <f>_xlfn.XLOOKUP($A107,'[2]Price List'!$A:$A,'[2]Price List'!$AG:$AG)</f>
        <v>10</v>
      </c>
      <c r="G107" s="293">
        <v>480</v>
      </c>
      <c r="H107" s="208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19">
        <f t="shared" si="82"/>
        <v>0</v>
      </c>
      <c r="V107" s="118" t="str">
        <f t="shared" si="83"/>
        <v/>
      </c>
      <c r="W107" s="118" t="str">
        <f t="shared" si="84"/>
        <v/>
      </c>
      <c r="X107" s="118" t="str">
        <f t="shared" si="85"/>
        <v/>
      </c>
      <c r="Y107" s="118" t="str">
        <f t="shared" si="86"/>
        <v/>
      </c>
      <c r="Z107" s="118" t="str">
        <f t="shared" si="87"/>
        <v/>
      </c>
      <c r="AA107" s="118" t="str">
        <f t="shared" si="88"/>
        <v/>
      </c>
      <c r="AB107" s="118" t="str">
        <f t="shared" si="89"/>
        <v/>
      </c>
      <c r="AC107" s="118" t="str">
        <f t="shared" si="90"/>
        <v/>
      </c>
      <c r="AD107" s="118" t="str">
        <f t="shared" si="91"/>
        <v/>
      </c>
      <c r="AE107" s="118" t="str">
        <f t="shared" si="92"/>
        <v/>
      </c>
      <c r="AF107" s="118" t="str">
        <f t="shared" si="93"/>
        <v/>
      </c>
      <c r="AG107" s="128" t="str">
        <f t="shared" si="94"/>
        <v/>
      </c>
      <c r="AH107" s="120"/>
      <c r="AI107" s="120"/>
      <c r="AJ107" s="120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21"/>
      <c r="EM107" s="121"/>
      <c r="EN107" s="121"/>
      <c r="EO107" s="121"/>
      <c r="EP107" s="121"/>
      <c r="EQ107" s="121"/>
      <c r="ER107" s="121"/>
      <c r="ES107" s="121"/>
      <c r="ET107" s="121"/>
      <c r="EU107" s="121"/>
      <c r="EV107" s="121"/>
      <c r="EW107" s="121"/>
      <c r="EX107" s="121"/>
      <c r="EY107" s="121"/>
      <c r="EZ107" s="121"/>
      <c r="FA107" s="121"/>
      <c r="FB107" s="121"/>
      <c r="FC107" s="121"/>
      <c r="FD107" s="121"/>
      <c r="FE107" s="121"/>
      <c r="FF107" s="121"/>
      <c r="FG107" s="121"/>
      <c r="FH107" s="121"/>
      <c r="FI107" s="121"/>
      <c r="FJ107" s="121"/>
      <c r="FK107" s="121"/>
      <c r="FL107" s="121"/>
      <c r="FM107" s="121"/>
      <c r="FN107" s="121"/>
      <c r="FO107" s="121"/>
      <c r="FP107" s="121"/>
      <c r="FQ107" s="121"/>
      <c r="FR107" s="121"/>
      <c r="FS107" s="121"/>
      <c r="FT107" s="121"/>
      <c r="FU107" s="121"/>
      <c r="FV107" s="121"/>
      <c r="FW107" s="121"/>
      <c r="FX107" s="121"/>
      <c r="FY107" s="121"/>
      <c r="FZ107" s="121"/>
      <c r="GA107" s="121"/>
      <c r="GB107" s="121"/>
      <c r="GC107" s="121"/>
      <c r="GD107" s="121"/>
      <c r="GE107" s="121"/>
      <c r="GF107" s="121"/>
      <c r="GG107" s="121"/>
      <c r="GH107" s="121"/>
      <c r="GI107" s="121"/>
      <c r="GJ107" s="121"/>
      <c r="GK107" s="121"/>
      <c r="GL107" s="121"/>
      <c r="GM107" s="121"/>
      <c r="GN107" s="121"/>
      <c r="GO107" s="121"/>
      <c r="GP107" s="121"/>
      <c r="GQ107" s="121"/>
      <c r="GR107" s="121"/>
      <c r="GS107" s="121"/>
      <c r="GT107" s="121"/>
      <c r="GU107" s="121"/>
      <c r="GV107" s="121"/>
      <c r="GW107" s="121"/>
      <c r="GX107" s="121"/>
      <c r="GY107" s="121"/>
      <c r="GZ107" s="121"/>
      <c r="HA107" s="121"/>
      <c r="HB107" s="121"/>
      <c r="HC107" s="121"/>
      <c r="HD107" s="121"/>
      <c r="HE107" s="121"/>
      <c r="HF107" s="121"/>
      <c r="HG107" s="121"/>
      <c r="HH107" s="121"/>
      <c r="HI107" s="121"/>
      <c r="HJ107" s="121"/>
      <c r="HK107" s="121"/>
      <c r="HL107" s="121"/>
      <c r="HM107" s="121"/>
      <c r="HN107" s="121"/>
      <c r="HO107" s="121"/>
      <c r="HP107" s="121"/>
      <c r="HQ107" s="121"/>
      <c r="HR107" s="121"/>
      <c r="HS107" s="121"/>
      <c r="HT107" s="121"/>
      <c r="HU107" s="121"/>
      <c r="HV107" s="121"/>
      <c r="HW107" s="121"/>
      <c r="HX107" s="121"/>
      <c r="HY107" s="121"/>
      <c r="HZ107" s="121"/>
      <c r="IA107" s="121"/>
      <c r="IB107" s="121"/>
      <c r="IC107" s="121"/>
      <c r="ID107" s="121"/>
      <c r="IE107" s="121"/>
      <c r="IF107" s="121"/>
      <c r="IG107" s="121"/>
      <c r="IH107" s="121"/>
      <c r="II107" s="121"/>
      <c r="IJ107" s="121"/>
      <c r="IK107" s="121"/>
      <c r="IL107" s="121"/>
      <c r="IM107" s="121"/>
      <c r="IN107" s="121"/>
      <c r="IO107" s="121"/>
      <c r="IP107" s="121"/>
      <c r="IQ107" s="121"/>
      <c r="IR107" s="121"/>
      <c r="IS107" s="121"/>
      <c r="IT107" s="121"/>
      <c r="IU107" s="121"/>
      <c r="IV107" s="121"/>
      <c r="IW107" s="121"/>
      <c r="IX107" s="121"/>
      <c r="IY107" s="121"/>
      <c r="IZ107" s="121"/>
    </row>
    <row r="108" spans="1:260">
      <c r="A108" s="111"/>
      <c r="G108" s="448"/>
      <c r="I108" s="66"/>
    </row>
    <row r="109" spans="1:260">
      <c r="A109" s="111"/>
      <c r="G109" s="448"/>
    </row>
    <row r="110" spans="1:260">
      <c r="A110" s="111"/>
    </row>
    <row r="111" spans="1:260">
      <c r="A111" s="111"/>
    </row>
    <row r="117" spans="21:21">
      <c r="U117" s="69"/>
    </row>
  </sheetData>
  <sheetProtection selectLockedCells="1" autoFilter="0"/>
  <autoFilter ref="A11:H107" xr:uid="{4BA9D6FB-E71C-4AAE-8D97-DCAE114392B6}"/>
  <sortState xmlns:xlrd2="http://schemas.microsoft.com/office/spreadsheetml/2017/richdata2" ref="A12:G98">
    <sortCondition ref="C12:C98"/>
  </sortState>
  <mergeCells count="27">
    <mergeCell ref="A9:B9"/>
    <mergeCell ref="A10:B10"/>
    <mergeCell ref="C6:H7"/>
    <mergeCell ref="I3:T3"/>
    <mergeCell ref="A4:B4"/>
    <mergeCell ref="A5:B5"/>
    <mergeCell ref="A6:B6"/>
    <mergeCell ref="A7:B7"/>
    <mergeCell ref="A8:B8"/>
    <mergeCell ref="G108:G109"/>
    <mergeCell ref="I11:T11"/>
    <mergeCell ref="C8:H9"/>
    <mergeCell ref="C5:H5"/>
    <mergeCell ref="C10:H10"/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</mergeCells>
  <phoneticPr fontId="84" type="noConversion"/>
  <conditionalFormatting sqref="B12:B107">
    <cfRule type="expression" dxfId="5" priority="12">
      <formula>U12&gt;H12</formula>
    </cfRule>
    <cfRule type="expression" dxfId="4" priority="13" stopIfTrue="1">
      <formula>U12&lt;H12</formula>
    </cfRule>
  </conditionalFormatting>
  <conditionalFormatting sqref="H12:H107">
    <cfRule type="cellIs" dxfId="3" priority="62" operator="lessThan">
      <formula>1</formula>
    </cfRule>
  </conditionalFormatting>
  <hyperlinks>
    <hyperlink ref="B99" r:id="rId1" xr:uid="{1A5D6259-FC6E-437B-BD5F-8917E15AB59A}"/>
    <hyperlink ref="B102" r:id="rId2" xr:uid="{DE5316FB-71C9-48B0-A64B-663DF65909B0}"/>
    <hyperlink ref="B103" r:id="rId3" xr:uid="{6CC481BB-F002-4BFA-9AEF-1E18B5395CB8}"/>
    <hyperlink ref="B104" r:id="rId4" xr:uid="{590248C6-E0E9-4229-92F6-AAA2F321676B}"/>
    <hyperlink ref="B105" r:id="rId5" xr:uid="{98B7D966-4C2F-408F-AD89-8F3327803834}"/>
    <hyperlink ref="B106" r:id="rId6" xr:uid="{F866FFCE-2E9A-41BB-8521-9A94BB54CC38}"/>
    <hyperlink ref="B107" r:id="rId7" xr:uid="{283A0EA6-653A-48F2-BFB6-72AABA638833}"/>
    <hyperlink ref="B100" r:id="rId8" xr:uid="{EEC59758-7D9F-4190-BDBF-425CAAB61CB8}"/>
    <hyperlink ref="B101" r:id="rId9" xr:uid="{54B73543-47B4-46F6-9C81-3E647B0B894A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539A-A95D-4CB4-AA4D-C0A496450C54}">
  <sheetPr>
    <tabColor theme="1"/>
    <pageSetUpPr fitToPage="1"/>
  </sheetPr>
  <dimension ref="A1:JA117"/>
  <sheetViews>
    <sheetView zoomScale="80" zoomScaleNormal="80" workbookViewId="0">
      <pane xSplit="8" ySplit="11" topLeftCell="I37" activePane="bottomRight" state="frozen"/>
      <selection pane="topRight" activeCell="I1" sqref="I1"/>
      <selection pane="bottomLeft" activeCell="A12" sqref="A12"/>
      <selection pane="bottomRight" activeCell="C1" sqref="C1"/>
    </sheetView>
  </sheetViews>
  <sheetFormatPr defaultColWidth="0" defaultRowHeight="15.5"/>
  <cols>
    <col min="1" max="1" width="9" style="110" customWidth="1"/>
    <col min="2" max="2" width="42.7265625" style="103" customWidth="1"/>
    <col min="3" max="3" width="15" style="104" customWidth="1"/>
    <col min="4" max="4" width="10.08984375" style="104" customWidth="1"/>
    <col min="5" max="5" width="9.26953125" style="107" customWidth="1"/>
    <col min="6" max="6" width="10.453125" style="107" customWidth="1"/>
    <col min="7" max="7" width="12" style="107" customWidth="1"/>
    <col min="8" max="8" width="11.7265625" style="62" customWidth="1"/>
    <col min="9" max="11" width="10.08984375" style="60" customWidth="1"/>
    <col min="12" max="12" width="10.90625" style="60" customWidth="1"/>
    <col min="13" max="14" width="11" style="60" bestFit="1" customWidth="1"/>
    <col min="15" max="20" width="10.08984375" style="60" customWidth="1"/>
    <col min="21" max="21" width="12.26953125" style="62" customWidth="1"/>
    <col min="22" max="22" width="9.08984375" style="117" customWidth="1"/>
    <col min="23" max="23" width="11.36328125" style="117" customWidth="1"/>
    <col min="24" max="25" width="11.453125" style="116" customWidth="1"/>
    <col min="26" max="27" width="11.90625" style="116" customWidth="1"/>
    <col min="28" max="33" width="9.08984375" style="116" customWidth="1"/>
    <col min="34" max="251" width="9.08984375" style="60" customWidth="1"/>
    <col min="252" max="252" width="7.453125" style="60" customWidth="1"/>
    <col min="253" max="254" width="7.6328125" style="60" customWidth="1"/>
    <col min="255" max="255" width="9.453125" style="60" bestFit="1" customWidth="1"/>
    <col min="256" max="256" width="13.08984375" style="60" customWidth="1"/>
    <col min="257" max="257" width="6.7265625" style="60" customWidth="1"/>
    <col min="258" max="259" width="7.453125" style="60" customWidth="1"/>
    <col min="260" max="260" width="9.26953125" style="60" customWidth="1"/>
    <col min="261" max="261" width="10.90625" style="60" customWidth="1"/>
    <col min="262" max="262" width="9.7265625" style="60" customWidth="1"/>
    <col min="263" max="263" width="10.26953125" style="60" customWidth="1"/>
    <col min="264" max="266" width="8.08984375" style="60" customWidth="1"/>
    <col min="267" max="267" width="10.453125" style="60" customWidth="1"/>
    <col min="268" max="270" width="9.26953125" style="60" customWidth="1"/>
    <col min="271" max="276" width="8.08984375" style="60" customWidth="1"/>
    <col min="277" max="277" width="6.90625" style="60" customWidth="1"/>
    <col min="278" max="278" width="9.08984375" style="60" customWidth="1"/>
    <col min="279" max="279" width="11.36328125" style="60" customWidth="1"/>
    <col min="280" max="280" width="9.453125" style="60" customWidth="1"/>
    <col min="281" max="507" width="0" style="60" hidden="1"/>
    <col min="508" max="508" width="7.453125" style="60" customWidth="1"/>
    <col min="509" max="510" width="7.6328125" style="60" customWidth="1"/>
    <col min="511" max="511" width="37.7265625" style="60" customWidth="1"/>
    <col min="512" max="512" width="13.08984375" style="60" customWidth="1"/>
    <col min="513" max="513" width="6.7265625" style="60" customWidth="1"/>
    <col min="514" max="515" width="7.453125" style="60" customWidth="1"/>
    <col min="516" max="516" width="9.26953125" style="60" customWidth="1"/>
    <col min="517" max="517" width="10.90625" style="60" customWidth="1"/>
    <col min="518" max="518" width="9.7265625" style="60" customWidth="1"/>
    <col min="519" max="519" width="10.26953125" style="60" customWidth="1"/>
    <col min="520" max="522" width="8.08984375" style="60" customWidth="1"/>
    <col min="523" max="523" width="10.453125" style="60" customWidth="1"/>
    <col min="524" max="526" width="9.26953125" style="60" customWidth="1"/>
    <col min="527" max="532" width="8.08984375" style="60" customWidth="1"/>
    <col min="533" max="533" width="6.90625" style="60" customWidth="1"/>
    <col min="534" max="534" width="9.08984375" style="60" customWidth="1"/>
    <col min="535" max="535" width="11.36328125" style="60" customWidth="1"/>
    <col min="536" max="536" width="9.453125" style="60" customWidth="1"/>
    <col min="537" max="763" width="0" style="60" hidden="1"/>
    <col min="764" max="764" width="7.453125" style="60" customWidth="1"/>
    <col min="765" max="766" width="7.6328125" style="60" customWidth="1"/>
    <col min="767" max="767" width="37.7265625" style="60" customWidth="1"/>
    <col min="768" max="768" width="13.08984375" style="60" customWidth="1"/>
    <col min="769" max="769" width="6.7265625" style="60" customWidth="1"/>
    <col min="770" max="771" width="7.453125" style="60" customWidth="1"/>
    <col min="772" max="772" width="9.26953125" style="60" customWidth="1"/>
    <col min="773" max="773" width="10.90625" style="60" customWidth="1"/>
    <col min="774" max="774" width="9.7265625" style="60" customWidth="1"/>
    <col min="775" max="775" width="10.26953125" style="60" customWidth="1"/>
    <col min="776" max="778" width="8.08984375" style="60" customWidth="1"/>
    <col min="779" max="779" width="10.453125" style="60" customWidth="1"/>
    <col min="780" max="782" width="9.26953125" style="60" customWidth="1"/>
    <col min="783" max="788" width="8.08984375" style="60" customWidth="1"/>
    <col min="789" max="789" width="6.90625" style="60" customWidth="1"/>
    <col min="790" max="790" width="9.08984375" style="60" customWidth="1"/>
    <col min="791" max="791" width="11.36328125" style="60" customWidth="1"/>
    <col min="792" max="792" width="9.453125" style="60" customWidth="1"/>
    <col min="793" max="1019" width="0" style="60" hidden="1"/>
    <col min="1020" max="1020" width="7.453125" style="60" customWidth="1"/>
    <col min="1021" max="1022" width="7.6328125" style="60" customWidth="1"/>
    <col min="1023" max="1023" width="37.7265625" style="60" customWidth="1"/>
    <col min="1024" max="1024" width="13.08984375" style="60" customWidth="1"/>
    <col min="1025" max="1025" width="6.7265625" style="60" customWidth="1"/>
    <col min="1026" max="1027" width="7.453125" style="60" customWidth="1"/>
    <col min="1028" max="1028" width="9.26953125" style="60" customWidth="1"/>
    <col min="1029" max="1029" width="10.90625" style="60" customWidth="1"/>
    <col min="1030" max="1030" width="9.7265625" style="60" customWidth="1"/>
    <col min="1031" max="1031" width="10.26953125" style="60" customWidth="1"/>
    <col min="1032" max="1034" width="8.08984375" style="60" customWidth="1"/>
    <col min="1035" max="1035" width="10.453125" style="60" customWidth="1"/>
    <col min="1036" max="1038" width="9.26953125" style="60" customWidth="1"/>
    <col min="1039" max="1044" width="8.08984375" style="60" customWidth="1"/>
    <col min="1045" max="1045" width="6.90625" style="60" customWidth="1"/>
    <col min="1046" max="1046" width="9.08984375" style="60" customWidth="1"/>
    <col min="1047" max="1047" width="11.36328125" style="60" customWidth="1"/>
    <col min="1048" max="1048" width="9.453125" style="60" customWidth="1"/>
    <col min="1049" max="1275" width="0" style="60" hidden="1"/>
    <col min="1276" max="1276" width="7.453125" style="60" customWidth="1"/>
    <col min="1277" max="1278" width="7.6328125" style="60" customWidth="1"/>
    <col min="1279" max="1279" width="37.7265625" style="60" customWidth="1"/>
    <col min="1280" max="1280" width="13.08984375" style="60" customWidth="1"/>
    <col min="1281" max="1281" width="6.7265625" style="60" customWidth="1"/>
    <col min="1282" max="1283" width="7.453125" style="60" customWidth="1"/>
    <col min="1284" max="1284" width="9.26953125" style="60" customWidth="1"/>
    <col min="1285" max="1285" width="10.90625" style="60" customWidth="1"/>
    <col min="1286" max="1286" width="9.7265625" style="60" customWidth="1"/>
    <col min="1287" max="1287" width="10.26953125" style="60" customWidth="1"/>
    <col min="1288" max="1290" width="8.08984375" style="60" customWidth="1"/>
    <col min="1291" max="1291" width="10.453125" style="60" customWidth="1"/>
    <col min="1292" max="1294" width="9.26953125" style="60" customWidth="1"/>
    <col min="1295" max="1300" width="8.08984375" style="60" customWidth="1"/>
    <col min="1301" max="1301" width="6.90625" style="60" customWidth="1"/>
    <col min="1302" max="1302" width="9.08984375" style="60" customWidth="1"/>
    <col min="1303" max="1303" width="11.36328125" style="60" customWidth="1"/>
    <col min="1304" max="1304" width="9.453125" style="60" customWidth="1"/>
    <col min="1305" max="1531" width="0" style="60" hidden="1"/>
    <col min="1532" max="1532" width="7.453125" style="60" customWidth="1"/>
    <col min="1533" max="1534" width="7.6328125" style="60" customWidth="1"/>
    <col min="1535" max="1535" width="37.7265625" style="60" customWidth="1"/>
    <col min="1536" max="1536" width="13.08984375" style="60" customWidth="1"/>
    <col min="1537" max="1537" width="6.7265625" style="60" customWidth="1"/>
    <col min="1538" max="1539" width="7.453125" style="60" customWidth="1"/>
    <col min="1540" max="1540" width="9.26953125" style="60" customWidth="1"/>
    <col min="1541" max="1541" width="10.90625" style="60" customWidth="1"/>
    <col min="1542" max="1542" width="9.7265625" style="60" customWidth="1"/>
    <col min="1543" max="1543" width="10.26953125" style="60" customWidth="1"/>
    <col min="1544" max="1546" width="8.08984375" style="60" customWidth="1"/>
    <col min="1547" max="1547" width="10.453125" style="60" customWidth="1"/>
    <col min="1548" max="1550" width="9.26953125" style="60" customWidth="1"/>
    <col min="1551" max="1556" width="8.08984375" style="60" customWidth="1"/>
    <col min="1557" max="1557" width="6.90625" style="60" customWidth="1"/>
    <col min="1558" max="1558" width="9.08984375" style="60" customWidth="1"/>
    <col min="1559" max="1559" width="11.36328125" style="60" customWidth="1"/>
    <col min="1560" max="1560" width="9.453125" style="60" customWidth="1"/>
    <col min="1561" max="1787" width="0" style="60" hidden="1"/>
    <col min="1788" max="1788" width="7.453125" style="60" customWidth="1"/>
    <col min="1789" max="1790" width="7.6328125" style="60" customWidth="1"/>
    <col min="1791" max="1791" width="37.7265625" style="60" customWidth="1"/>
    <col min="1792" max="1792" width="13.08984375" style="60" customWidth="1"/>
    <col min="1793" max="1793" width="6.7265625" style="60" customWidth="1"/>
    <col min="1794" max="1795" width="7.453125" style="60" customWidth="1"/>
    <col min="1796" max="1796" width="9.26953125" style="60" customWidth="1"/>
    <col min="1797" max="1797" width="10.90625" style="60" customWidth="1"/>
    <col min="1798" max="1798" width="9.7265625" style="60" customWidth="1"/>
    <col min="1799" max="1799" width="10.26953125" style="60" customWidth="1"/>
    <col min="1800" max="1802" width="8.08984375" style="60" customWidth="1"/>
    <col min="1803" max="1803" width="10.453125" style="60" customWidth="1"/>
    <col min="1804" max="1806" width="9.26953125" style="60" customWidth="1"/>
    <col min="1807" max="1812" width="8.08984375" style="60" customWidth="1"/>
    <col min="1813" max="1813" width="6.90625" style="60" customWidth="1"/>
    <col min="1814" max="1814" width="9.08984375" style="60" customWidth="1"/>
    <col min="1815" max="1815" width="11.36328125" style="60" customWidth="1"/>
    <col min="1816" max="1816" width="9.453125" style="60" customWidth="1"/>
    <col min="1817" max="2043" width="0" style="60" hidden="1"/>
    <col min="2044" max="2044" width="7.453125" style="60" customWidth="1"/>
    <col min="2045" max="2046" width="7.6328125" style="60" customWidth="1"/>
    <col min="2047" max="2047" width="37.7265625" style="60" customWidth="1"/>
    <col min="2048" max="2048" width="13.08984375" style="60" customWidth="1"/>
    <col min="2049" max="2049" width="6.7265625" style="60" customWidth="1"/>
    <col min="2050" max="2051" width="7.453125" style="60" customWidth="1"/>
    <col min="2052" max="2052" width="9.26953125" style="60" customWidth="1"/>
    <col min="2053" max="2053" width="10.90625" style="60" customWidth="1"/>
    <col min="2054" max="2054" width="9.7265625" style="60" customWidth="1"/>
    <col min="2055" max="2055" width="10.26953125" style="60" customWidth="1"/>
    <col min="2056" max="2058" width="8.08984375" style="60" customWidth="1"/>
    <col min="2059" max="2059" width="10.453125" style="60" customWidth="1"/>
    <col min="2060" max="2062" width="9.26953125" style="60" customWidth="1"/>
    <col min="2063" max="2068" width="8.08984375" style="60" customWidth="1"/>
    <col min="2069" max="2069" width="6.90625" style="60" customWidth="1"/>
    <col min="2070" max="2070" width="9.08984375" style="60" customWidth="1"/>
    <col min="2071" max="2071" width="11.36328125" style="60" customWidth="1"/>
    <col min="2072" max="2072" width="9.453125" style="60" customWidth="1"/>
    <col min="2073" max="2299" width="0" style="60" hidden="1"/>
    <col min="2300" max="2300" width="7.453125" style="60" customWidth="1"/>
    <col min="2301" max="2302" width="7.6328125" style="60" customWidth="1"/>
    <col min="2303" max="2303" width="37.7265625" style="60" customWidth="1"/>
    <col min="2304" max="2304" width="13.08984375" style="60" customWidth="1"/>
    <col min="2305" max="2305" width="6.7265625" style="60" customWidth="1"/>
    <col min="2306" max="2307" width="7.453125" style="60" customWidth="1"/>
    <col min="2308" max="2308" width="9.26953125" style="60" customWidth="1"/>
    <col min="2309" max="2309" width="10.90625" style="60" customWidth="1"/>
    <col min="2310" max="2310" width="9.7265625" style="60" customWidth="1"/>
    <col min="2311" max="2311" width="10.26953125" style="60" customWidth="1"/>
    <col min="2312" max="2314" width="8.08984375" style="60" customWidth="1"/>
    <col min="2315" max="2315" width="10.453125" style="60" customWidth="1"/>
    <col min="2316" max="2318" width="9.26953125" style="60" customWidth="1"/>
    <col min="2319" max="2324" width="8.08984375" style="60" customWidth="1"/>
    <col min="2325" max="2325" width="6.90625" style="60" customWidth="1"/>
    <col min="2326" max="2326" width="9.08984375" style="60" customWidth="1"/>
    <col min="2327" max="2327" width="11.36328125" style="60" customWidth="1"/>
    <col min="2328" max="2328" width="9.453125" style="60" customWidth="1"/>
    <col min="2329" max="2555" width="0" style="60" hidden="1"/>
    <col min="2556" max="2556" width="7.453125" style="60" customWidth="1"/>
    <col min="2557" max="2558" width="7.6328125" style="60" customWidth="1"/>
    <col min="2559" max="2559" width="37.7265625" style="60" customWidth="1"/>
    <col min="2560" max="2560" width="13.08984375" style="60" customWidth="1"/>
    <col min="2561" max="2561" width="6.7265625" style="60" customWidth="1"/>
    <col min="2562" max="2563" width="7.453125" style="60" customWidth="1"/>
    <col min="2564" max="2564" width="9.26953125" style="60" customWidth="1"/>
    <col min="2565" max="2565" width="10.90625" style="60" customWidth="1"/>
    <col min="2566" max="2566" width="9.7265625" style="60" customWidth="1"/>
    <col min="2567" max="2567" width="10.26953125" style="60" customWidth="1"/>
    <col min="2568" max="2570" width="8.08984375" style="60" customWidth="1"/>
    <col min="2571" max="2571" width="10.453125" style="60" customWidth="1"/>
    <col min="2572" max="2574" width="9.26953125" style="60" customWidth="1"/>
    <col min="2575" max="2580" width="8.08984375" style="60" customWidth="1"/>
    <col min="2581" max="2581" width="6.90625" style="60" customWidth="1"/>
    <col min="2582" max="2582" width="9.08984375" style="60" customWidth="1"/>
    <col min="2583" max="2583" width="11.36328125" style="60" customWidth="1"/>
    <col min="2584" max="2584" width="9.453125" style="60" customWidth="1"/>
    <col min="2585" max="2811" width="0" style="60" hidden="1"/>
    <col min="2812" max="2812" width="7.453125" style="60" customWidth="1"/>
    <col min="2813" max="2814" width="7.6328125" style="60" customWidth="1"/>
    <col min="2815" max="2815" width="37.7265625" style="60" customWidth="1"/>
    <col min="2816" max="2816" width="13.08984375" style="60" customWidth="1"/>
    <col min="2817" max="2817" width="6.7265625" style="60" customWidth="1"/>
    <col min="2818" max="2819" width="7.453125" style="60" customWidth="1"/>
    <col min="2820" max="2820" width="9.26953125" style="60" customWidth="1"/>
    <col min="2821" max="2821" width="10.90625" style="60" customWidth="1"/>
    <col min="2822" max="2822" width="9.7265625" style="60" customWidth="1"/>
    <col min="2823" max="2823" width="10.26953125" style="60" customWidth="1"/>
    <col min="2824" max="2826" width="8.08984375" style="60" customWidth="1"/>
    <col min="2827" max="2827" width="10.453125" style="60" customWidth="1"/>
    <col min="2828" max="2830" width="9.26953125" style="60" customWidth="1"/>
    <col min="2831" max="2836" width="8.08984375" style="60" customWidth="1"/>
    <col min="2837" max="2837" width="6.90625" style="60" customWidth="1"/>
    <col min="2838" max="2838" width="9.08984375" style="60" customWidth="1"/>
    <col min="2839" max="2839" width="11.36328125" style="60" customWidth="1"/>
    <col min="2840" max="2840" width="9.453125" style="60" customWidth="1"/>
    <col min="2841" max="3067" width="0" style="60" hidden="1"/>
    <col min="3068" max="3068" width="7.453125" style="60" customWidth="1"/>
    <col min="3069" max="3070" width="7.6328125" style="60" customWidth="1"/>
    <col min="3071" max="3071" width="37.7265625" style="60" customWidth="1"/>
    <col min="3072" max="3072" width="13.08984375" style="60" customWidth="1"/>
    <col min="3073" max="3073" width="6.7265625" style="60" customWidth="1"/>
    <col min="3074" max="3075" width="7.453125" style="60" customWidth="1"/>
    <col min="3076" max="3076" width="9.26953125" style="60" customWidth="1"/>
    <col min="3077" max="3077" width="10.90625" style="60" customWidth="1"/>
    <col min="3078" max="3078" width="9.7265625" style="60" customWidth="1"/>
    <col min="3079" max="3079" width="10.26953125" style="60" customWidth="1"/>
    <col min="3080" max="3082" width="8.08984375" style="60" customWidth="1"/>
    <col min="3083" max="3083" width="10.453125" style="60" customWidth="1"/>
    <col min="3084" max="3086" width="9.26953125" style="60" customWidth="1"/>
    <col min="3087" max="3092" width="8.08984375" style="60" customWidth="1"/>
    <col min="3093" max="3093" width="6.90625" style="60" customWidth="1"/>
    <col min="3094" max="3094" width="9.08984375" style="60" customWidth="1"/>
    <col min="3095" max="3095" width="11.36328125" style="60" customWidth="1"/>
    <col min="3096" max="3096" width="9.453125" style="60" customWidth="1"/>
    <col min="3097" max="3323" width="0" style="60" hidden="1"/>
    <col min="3324" max="3324" width="7.453125" style="60" customWidth="1"/>
    <col min="3325" max="3326" width="7.6328125" style="60" customWidth="1"/>
    <col min="3327" max="3327" width="37.7265625" style="60" customWidth="1"/>
    <col min="3328" max="3328" width="13.08984375" style="60" customWidth="1"/>
    <col min="3329" max="3329" width="6.7265625" style="60" customWidth="1"/>
    <col min="3330" max="3331" width="7.453125" style="60" customWidth="1"/>
    <col min="3332" max="3332" width="9.26953125" style="60" customWidth="1"/>
    <col min="3333" max="3333" width="10.90625" style="60" customWidth="1"/>
    <col min="3334" max="3334" width="9.7265625" style="60" customWidth="1"/>
    <col min="3335" max="3335" width="10.26953125" style="60" customWidth="1"/>
    <col min="3336" max="3338" width="8.08984375" style="60" customWidth="1"/>
    <col min="3339" max="3339" width="10.453125" style="60" customWidth="1"/>
    <col min="3340" max="3342" width="9.26953125" style="60" customWidth="1"/>
    <col min="3343" max="3348" width="8.08984375" style="60" customWidth="1"/>
    <col min="3349" max="3349" width="6.90625" style="60" customWidth="1"/>
    <col min="3350" max="3350" width="9.08984375" style="60" customWidth="1"/>
    <col min="3351" max="3351" width="11.36328125" style="60" customWidth="1"/>
    <col min="3352" max="3352" width="9.453125" style="60" customWidth="1"/>
    <col min="3353" max="3579" width="0" style="60" hidden="1"/>
    <col min="3580" max="3580" width="7.453125" style="60" customWidth="1"/>
    <col min="3581" max="3582" width="7.6328125" style="60" customWidth="1"/>
    <col min="3583" max="3583" width="37.7265625" style="60" customWidth="1"/>
    <col min="3584" max="3584" width="13.08984375" style="60" customWidth="1"/>
    <col min="3585" max="3585" width="6.7265625" style="60" customWidth="1"/>
    <col min="3586" max="3587" width="7.453125" style="60" customWidth="1"/>
    <col min="3588" max="3588" width="9.26953125" style="60" customWidth="1"/>
    <col min="3589" max="3589" width="10.90625" style="60" customWidth="1"/>
    <col min="3590" max="3590" width="9.7265625" style="60" customWidth="1"/>
    <col min="3591" max="3591" width="10.26953125" style="60" customWidth="1"/>
    <col min="3592" max="3594" width="8.08984375" style="60" customWidth="1"/>
    <col min="3595" max="3595" width="10.453125" style="60" customWidth="1"/>
    <col min="3596" max="3598" width="9.26953125" style="60" customWidth="1"/>
    <col min="3599" max="3604" width="8.08984375" style="60" customWidth="1"/>
    <col min="3605" max="3605" width="6.90625" style="60" customWidth="1"/>
    <col min="3606" max="3606" width="9.08984375" style="60" customWidth="1"/>
    <col min="3607" max="3607" width="11.36328125" style="60" customWidth="1"/>
    <col min="3608" max="3608" width="9.453125" style="60" customWidth="1"/>
    <col min="3609" max="3835" width="0" style="60" hidden="1"/>
    <col min="3836" max="3836" width="7.453125" style="60" customWidth="1"/>
    <col min="3837" max="3838" width="7.6328125" style="60" customWidth="1"/>
    <col min="3839" max="3839" width="37.7265625" style="60" customWidth="1"/>
    <col min="3840" max="3840" width="13.08984375" style="60" customWidth="1"/>
    <col min="3841" max="3841" width="6.7265625" style="60" customWidth="1"/>
    <col min="3842" max="3843" width="7.453125" style="60" customWidth="1"/>
    <col min="3844" max="3844" width="9.26953125" style="60" customWidth="1"/>
    <col min="3845" max="3845" width="10.90625" style="60" customWidth="1"/>
    <col min="3846" max="3846" width="9.7265625" style="60" customWidth="1"/>
    <col min="3847" max="3847" width="10.26953125" style="60" customWidth="1"/>
    <col min="3848" max="3850" width="8.08984375" style="60" customWidth="1"/>
    <col min="3851" max="3851" width="10.453125" style="60" customWidth="1"/>
    <col min="3852" max="3854" width="9.26953125" style="60" customWidth="1"/>
    <col min="3855" max="3860" width="8.08984375" style="60" customWidth="1"/>
    <col min="3861" max="3861" width="6.90625" style="60" customWidth="1"/>
    <col min="3862" max="3862" width="9.08984375" style="60" customWidth="1"/>
    <col min="3863" max="3863" width="11.36328125" style="60" customWidth="1"/>
    <col min="3864" max="3864" width="9.453125" style="60" customWidth="1"/>
    <col min="3865" max="4091" width="0" style="60" hidden="1"/>
    <col min="4092" max="4092" width="7.453125" style="60" customWidth="1"/>
    <col min="4093" max="4094" width="7.6328125" style="60" customWidth="1"/>
    <col min="4095" max="4095" width="37.7265625" style="60" customWidth="1"/>
    <col min="4096" max="4096" width="13.08984375" style="60" customWidth="1"/>
    <col min="4097" max="4097" width="6.7265625" style="60" customWidth="1"/>
    <col min="4098" max="4099" width="7.453125" style="60" customWidth="1"/>
    <col min="4100" max="4100" width="9.26953125" style="60" customWidth="1"/>
    <col min="4101" max="4101" width="10.90625" style="60" customWidth="1"/>
    <col min="4102" max="4102" width="9.7265625" style="60" customWidth="1"/>
    <col min="4103" max="4103" width="10.26953125" style="60" customWidth="1"/>
    <col min="4104" max="4106" width="8.08984375" style="60" customWidth="1"/>
    <col min="4107" max="4107" width="10.453125" style="60" customWidth="1"/>
    <col min="4108" max="4110" width="9.26953125" style="60" customWidth="1"/>
    <col min="4111" max="4116" width="8.08984375" style="60" customWidth="1"/>
    <col min="4117" max="4117" width="6.90625" style="60" customWidth="1"/>
    <col min="4118" max="4118" width="9.08984375" style="60" customWidth="1"/>
    <col min="4119" max="4119" width="11.36328125" style="60" customWidth="1"/>
    <col min="4120" max="4120" width="9.453125" style="60" customWidth="1"/>
    <col min="4121" max="4347" width="0" style="60" hidden="1"/>
    <col min="4348" max="4348" width="7.453125" style="60" customWidth="1"/>
    <col min="4349" max="4350" width="7.6328125" style="60" customWidth="1"/>
    <col min="4351" max="4351" width="37.7265625" style="60" customWidth="1"/>
    <col min="4352" max="4352" width="13.08984375" style="60" customWidth="1"/>
    <col min="4353" max="4353" width="6.7265625" style="60" customWidth="1"/>
    <col min="4354" max="4355" width="7.453125" style="60" customWidth="1"/>
    <col min="4356" max="4356" width="9.26953125" style="60" customWidth="1"/>
    <col min="4357" max="4357" width="10.90625" style="60" customWidth="1"/>
    <col min="4358" max="4358" width="9.7265625" style="60" customWidth="1"/>
    <col min="4359" max="4359" width="10.26953125" style="60" customWidth="1"/>
    <col min="4360" max="4362" width="8.08984375" style="60" customWidth="1"/>
    <col min="4363" max="4363" width="10.453125" style="60" customWidth="1"/>
    <col min="4364" max="4366" width="9.26953125" style="60" customWidth="1"/>
    <col min="4367" max="4372" width="8.08984375" style="60" customWidth="1"/>
    <col min="4373" max="4373" width="6.90625" style="60" customWidth="1"/>
    <col min="4374" max="4374" width="9.08984375" style="60" customWidth="1"/>
    <col min="4375" max="4375" width="11.36328125" style="60" customWidth="1"/>
    <col min="4376" max="4376" width="9.453125" style="60" customWidth="1"/>
    <col min="4377" max="4603" width="0" style="60" hidden="1"/>
    <col min="4604" max="4604" width="7.453125" style="60" customWidth="1"/>
    <col min="4605" max="4606" width="7.6328125" style="60" customWidth="1"/>
    <col min="4607" max="4607" width="37.7265625" style="60" customWidth="1"/>
    <col min="4608" max="4608" width="13.08984375" style="60" customWidth="1"/>
    <col min="4609" max="4609" width="6.7265625" style="60" customWidth="1"/>
    <col min="4610" max="4611" width="7.453125" style="60" customWidth="1"/>
    <col min="4612" max="4612" width="9.26953125" style="60" customWidth="1"/>
    <col min="4613" max="4613" width="10.90625" style="60" customWidth="1"/>
    <col min="4614" max="4614" width="9.7265625" style="60" customWidth="1"/>
    <col min="4615" max="4615" width="10.26953125" style="60" customWidth="1"/>
    <col min="4616" max="4618" width="8.08984375" style="60" customWidth="1"/>
    <col min="4619" max="4619" width="10.453125" style="60" customWidth="1"/>
    <col min="4620" max="4622" width="9.26953125" style="60" customWidth="1"/>
    <col min="4623" max="4628" width="8.08984375" style="60" customWidth="1"/>
    <col min="4629" max="4629" width="6.90625" style="60" customWidth="1"/>
    <col min="4630" max="4630" width="9.08984375" style="60" customWidth="1"/>
    <col min="4631" max="4631" width="11.36328125" style="60" customWidth="1"/>
    <col min="4632" max="4632" width="9.453125" style="60" customWidth="1"/>
    <col min="4633" max="4859" width="0" style="60" hidden="1"/>
    <col min="4860" max="4860" width="7.453125" style="60" customWidth="1"/>
    <col min="4861" max="4862" width="7.6328125" style="60" customWidth="1"/>
    <col min="4863" max="4863" width="37.7265625" style="60" customWidth="1"/>
    <col min="4864" max="4864" width="13.08984375" style="60" customWidth="1"/>
    <col min="4865" max="4865" width="6.7265625" style="60" customWidth="1"/>
    <col min="4866" max="4867" width="7.453125" style="60" customWidth="1"/>
    <col min="4868" max="4868" width="9.26953125" style="60" customWidth="1"/>
    <col min="4869" max="4869" width="10.90625" style="60" customWidth="1"/>
    <col min="4870" max="4870" width="9.7265625" style="60" customWidth="1"/>
    <col min="4871" max="4871" width="10.26953125" style="60" customWidth="1"/>
    <col min="4872" max="4874" width="8.08984375" style="60" customWidth="1"/>
    <col min="4875" max="4875" width="10.453125" style="60" customWidth="1"/>
    <col min="4876" max="4878" width="9.26953125" style="60" customWidth="1"/>
    <col min="4879" max="4884" width="8.08984375" style="60" customWidth="1"/>
    <col min="4885" max="4885" width="6.90625" style="60" customWidth="1"/>
    <col min="4886" max="4886" width="9.08984375" style="60" customWidth="1"/>
    <col min="4887" max="4887" width="11.36328125" style="60" customWidth="1"/>
    <col min="4888" max="4888" width="9.453125" style="60" customWidth="1"/>
    <col min="4889" max="5115" width="0" style="60" hidden="1"/>
    <col min="5116" max="5116" width="7.453125" style="60" customWidth="1"/>
    <col min="5117" max="5118" width="7.6328125" style="60" customWidth="1"/>
    <col min="5119" max="5119" width="37.7265625" style="60" customWidth="1"/>
    <col min="5120" max="5120" width="13.08984375" style="60" customWidth="1"/>
    <col min="5121" max="5121" width="6.7265625" style="60" customWidth="1"/>
    <col min="5122" max="5123" width="7.453125" style="60" customWidth="1"/>
    <col min="5124" max="5124" width="9.26953125" style="60" customWidth="1"/>
    <col min="5125" max="5125" width="10.90625" style="60" customWidth="1"/>
    <col min="5126" max="5126" width="9.7265625" style="60" customWidth="1"/>
    <col min="5127" max="5127" width="10.26953125" style="60" customWidth="1"/>
    <col min="5128" max="5130" width="8.08984375" style="60" customWidth="1"/>
    <col min="5131" max="5131" width="10.453125" style="60" customWidth="1"/>
    <col min="5132" max="5134" width="9.26953125" style="60" customWidth="1"/>
    <col min="5135" max="5140" width="8.08984375" style="60" customWidth="1"/>
    <col min="5141" max="5141" width="6.90625" style="60" customWidth="1"/>
    <col min="5142" max="5142" width="9.08984375" style="60" customWidth="1"/>
    <col min="5143" max="5143" width="11.36328125" style="60" customWidth="1"/>
    <col min="5144" max="5144" width="9.453125" style="60" customWidth="1"/>
    <col min="5145" max="5371" width="0" style="60" hidden="1"/>
    <col min="5372" max="5372" width="7.453125" style="60" customWidth="1"/>
    <col min="5373" max="5374" width="7.6328125" style="60" customWidth="1"/>
    <col min="5375" max="5375" width="37.7265625" style="60" customWidth="1"/>
    <col min="5376" max="5376" width="13.08984375" style="60" customWidth="1"/>
    <col min="5377" max="5377" width="6.7265625" style="60" customWidth="1"/>
    <col min="5378" max="5379" width="7.453125" style="60" customWidth="1"/>
    <col min="5380" max="5380" width="9.26953125" style="60" customWidth="1"/>
    <col min="5381" max="5381" width="10.90625" style="60" customWidth="1"/>
    <col min="5382" max="5382" width="9.7265625" style="60" customWidth="1"/>
    <col min="5383" max="5383" width="10.26953125" style="60" customWidth="1"/>
    <col min="5384" max="5386" width="8.08984375" style="60" customWidth="1"/>
    <col min="5387" max="5387" width="10.453125" style="60" customWidth="1"/>
    <col min="5388" max="5390" width="9.26953125" style="60" customWidth="1"/>
    <col min="5391" max="5396" width="8.08984375" style="60" customWidth="1"/>
    <col min="5397" max="5397" width="6.90625" style="60" customWidth="1"/>
    <col min="5398" max="5398" width="9.08984375" style="60" customWidth="1"/>
    <col min="5399" max="5399" width="11.36328125" style="60" customWidth="1"/>
    <col min="5400" max="5400" width="9.453125" style="60" customWidth="1"/>
    <col min="5401" max="5627" width="0" style="60" hidden="1"/>
    <col min="5628" max="5628" width="7.453125" style="60" customWidth="1"/>
    <col min="5629" max="5630" width="7.6328125" style="60" customWidth="1"/>
    <col min="5631" max="5631" width="37.7265625" style="60" customWidth="1"/>
    <col min="5632" max="5632" width="13.08984375" style="60" customWidth="1"/>
    <col min="5633" max="5633" width="6.7265625" style="60" customWidth="1"/>
    <col min="5634" max="5635" width="7.453125" style="60" customWidth="1"/>
    <col min="5636" max="5636" width="9.26953125" style="60" customWidth="1"/>
    <col min="5637" max="5637" width="10.90625" style="60" customWidth="1"/>
    <col min="5638" max="5638" width="9.7265625" style="60" customWidth="1"/>
    <col min="5639" max="5639" width="10.26953125" style="60" customWidth="1"/>
    <col min="5640" max="5642" width="8.08984375" style="60" customWidth="1"/>
    <col min="5643" max="5643" width="10.453125" style="60" customWidth="1"/>
    <col min="5644" max="5646" width="9.26953125" style="60" customWidth="1"/>
    <col min="5647" max="5652" width="8.08984375" style="60" customWidth="1"/>
    <col min="5653" max="5653" width="6.90625" style="60" customWidth="1"/>
    <col min="5654" max="5654" width="9.08984375" style="60" customWidth="1"/>
    <col min="5655" max="5655" width="11.36328125" style="60" customWidth="1"/>
    <col min="5656" max="5656" width="9.453125" style="60" customWidth="1"/>
    <col min="5657" max="5883" width="0" style="60" hidden="1"/>
    <col min="5884" max="5884" width="7.453125" style="60" customWidth="1"/>
    <col min="5885" max="5886" width="7.6328125" style="60" customWidth="1"/>
    <col min="5887" max="5887" width="37.7265625" style="60" customWidth="1"/>
    <col min="5888" max="5888" width="13.08984375" style="60" customWidth="1"/>
    <col min="5889" max="5889" width="6.7265625" style="60" customWidth="1"/>
    <col min="5890" max="5891" width="7.453125" style="60" customWidth="1"/>
    <col min="5892" max="5892" width="9.26953125" style="60" customWidth="1"/>
    <col min="5893" max="5893" width="10.90625" style="60" customWidth="1"/>
    <col min="5894" max="5894" width="9.7265625" style="60" customWidth="1"/>
    <col min="5895" max="5895" width="10.26953125" style="60" customWidth="1"/>
    <col min="5896" max="5898" width="8.08984375" style="60" customWidth="1"/>
    <col min="5899" max="5899" width="10.453125" style="60" customWidth="1"/>
    <col min="5900" max="5902" width="9.26953125" style="60" customWidth="1"/>
    <col min="5903" max="5908" width="8.08984375" style="60" customWidth="1"/>
    <col min="5909" max="5909" width="6.90625" style="60" customWidth="1"/>
    <col min="5910" max="5910" width="9.08984375" style="60" customWidth="1"/>
    <col min="5911" max="5911" width="11.36328125" style="60" customWidth="1"/>
    <col min="5912" max="5912" width="9.453125" style="60" customWidth="1"/>
    <col min="5913" max="6139" width="0" style="60" hidden="1"/>
    <col min="6140" max="6140" width="7.453125" style="60" customWidth="1"/>
    <col min="6141" max="6142" width="7.6328125" style="60" customWidth="1"/>
    <col min="6143" max="6143" width="37.7265625" style="60" customWidth="1"/>
    <col min="6144" max="6144" width="13.08984375" style="60" customWidth="1"/>
    <col min="6145" max="6145" width="6.7265625" style="60" customWidth="1"/>
    <col min="6146" max="6147" width="7.453125" style="60" customWidth="1"/>
    <col min="6148" max="6148" width="9.26953125" style="60" customWidth="1"/>
    <col min="6149" max="6149" width="10.90625" style="60" customWidth="1"/>
    <col min="6150" max="6150" width="9.7265625" style="60" customWidth="1"/>
    <col min="6151" max="6151" width="10.26953125" style="60" customWidth="1"/>
    <col min="6152" max="6154" width="8.08984375" style="60" customWidth="1"/>
    <col min="6155" max="6155" width="10.453125" style="60" customWidth="1"/>
    <col min="6156" max="6158" width="9.26953125" style="60" customWidth="1"/>
    <col min="6159" max="6164" width="8.08984375" style="60" customWidth="1"/>
    <col min="6165" max="6165" width="6.90625" style="60" customWidth="1"/>
    <col min="6166" max="6166" width="9.08984375" style="60" customWidth="1"/>
    <col min="6167" max="6167" width="11.36328125" style="60" customWidth="1"/>
    <col min="6168" max="6168" width="9.453125" style="60" customWidth="1"/>
    <col min="6169" max="6395" width="0" style="60" hidden="1"/>
    <col min="6396" max="6396" width="7.453125" style="60" customWidth="1"/>
    <col min="6397" max="6398" width="7.6328125" style="60" customWidth="1"/>
    <col min="6399" max="6399" width="37.7265625" style="60" customWidth="1"/>
    <col min="6400" max="6400" width="13.08984375" style="60" customWidth="1"/>
    <col min="6401" max="6401" width="6.7265625" style="60" customWidth="1"/>
    <col min="6402" max="6403" width="7.453125" style="60" customWidth="1"/>
    <col min="6404" max="6404" width="9.26953125" style="60" customWidth="1"/>
    <col min="6405" max="6405" width="10.90625" style="60" customWidth="1"/>
    <col min="6406" max="6406" width="9.7265625" style="60" customWidth="1"/>
    <col min="6407" max="6407" width="10.26953125" style="60" customWidth="1"/>
    <col min="6408" max="6410" width="8.08984375" style="60" customWidth="1"/>
    <col min="6411" max="6411" width="10.453125" style="60" customWidth="1"/>
    <col min="6412" max="6414" width="9.26953125" style="60" customWidth="1"/>
    <col min="6415" max="6420" width="8.08984375" style="60" customWidth="1"/>
    <col min="6421" max="6421" width="6.90625" style="60" customWidth="1"/>
    <col min="6422" max="6422" width="9.08984375" style="60" customWidth="1"/>
    <col min="6423" max="6423" width="11.36328125" style="60" customWidth="1"/>
    <col min="6424" max="6424" width="9.453125" style="60" customWidth="1"/>
    <col min="6425" max="6651" width="0" style="60" hidden="1"/>
    <col min="6652" max="6652" width="7.453125" style="60" customWidth="1"/>
    <col min="6653" max="6654" width="7.6328125" style="60" customWidth="1"/>
    <col min="6655" max="6655" width="37.7265625" style="60" customWidth="1"/>
    <col min="6656" max="6656" width="13.08984375" style="60" customWidth="1"/>
    <col min="6657" max="6657" width="6.7265625" style="60" customWidth="1"/>
    <col min="6658" max="6659" width="7.453125" style="60" customWidth="1"/>
    <col min="6660" max="6660" width="9.26953125" style="60" customWidth="1"/>
    <col min="6661" max="6661" width="10.90625" style="60" customWidth="1"/>
    <col min="6662" max="6662" width="9.7265625" style="60" customWidth="1"/>
    <col min="6663" max="6663" width="10.26953125" style="60" customWidth="1"/>
    <col min="6664" max="6666" width="8.08984375" style="60" customWidth="1"/>
    <col min="6667" max="6667" width="10.453125" style="60" customWidth="1"/>
    <col min="6668" max="6670" width="9.26953125" style="60" customWidth="1"/>
    <col min="6671" max="6676" width="8.08984375" style="60" customWidth="1"/>
    <col min="6677" max="6677" width="6.90625" style="60" customWidth="1"/>
    <col min="6678" max="6678" width="9.08984375" style="60" customWidth="1"/>
    <col min="6679" max="6679" width="11.36328125" style="60" customWidth="1"/>
    <col min="6680" max="6680" width="9.453125" style="60" customWidth="1"/>
    <col min="6681" max="6907" width="0" style="60" hidden="1"/>
    <col min="6908" max="6908" width="7.453125" style="60" customWidth="1"/>
    <col min="6909" max="6910" width="7.6328125" style="60" customWidth="1"/>
    <col min="6911" max="6911" width="37.7265625" style="60" customWidth="1"/>
    <col min="6912" max="6912" width="13.08984375" style="60" customWidth="1"/>
    <col min="6913" max="6913" width="6.7265625" style="60" customWidth="1"/>
    <col min="6914" max="6915" width="7.453125" style="60" customWidth="1"/>
    <col min="6916" max="6916" width="9.26953125" style="60" customWidth="1"/>
    <col min="6917" max="6917" width="10.90625" style="60" customWidth="1"/>
    <col min="6918" max="6918" width="9.7265625" style="60" customWidth="1"/>
    <col min="6919" max="6919" width="10.26953125" style="60" customWidth="1"/>
    <col min="6920" max="6922" width="8.08984375" style="60" customWidth="1"/>
    <col min="6923" max="6923" width="10.453125" style="60" customWidth="1"/>
    <col min="6924" max="6926" width="9.26953125" style="60" customWidth="1"/>
    <col min="6927" max="6932" width="8.08984375" style="60" customWidth="1"/>
    <col min="6933" max="6933" width="6.90625" style="60" customWidth="1"/>
    <col min="6934" max="6934" width="9.08984375" style="60" customWidth="1"/>
    <col min="6935" max="6935" width="11.36328125" style="60" customWidth="1"/>
    <col min="6936" max="6936" width="9.453125" style="60" customWidth="1"/>
    <col min="6937" max="7163" width="0" style="60" hidden="1"/>
    <col min="7164" max="7164" width="7.453125" style="60" customWidth="1"/>
    <col min="7165" max="7166" width="7.6328125" style="60" customWidth="1"/>
    <col min="7167" max="7167" width="37.7265625" style="60" customWidth="1"/>
    <col min="7168" max="7168" width="13.08984375" style="60" customWidth="1"/>
    <col min="7169" max="7169" width="6.7265625" style="60" customWidth="1"/>
    <col min="7170" max="7171" width="7.453125" style="60" customWidth="1"/>
    <col min="7172" max="7172" width="9.26953125" style="60" customWidth="1"/>
    <col min="7173" max="7173" width="10.90625" style="60" customWidth="1"/>
    <col min="7174" max="7174" width="9.7265625" style="60" customWidth="1"/>
    <col min="7175" max="7175" width="10.26953125" style="60" customWidth="1"/>
    <col min="7176" max="7178" width="8.08984375" style="60" customWidth="1"/>
    <col min="7179" max="7179" width="10.453125" style="60" customWidth="1"/>
    <col min="7180" max="7182" width="9.26953125" style="60" customWidth="1"/>
    <col min="7183" max="7188" width="8.08984375" style="60" customWidth="1"/>
    <col min="7189" max="7189" width="6.90625" style="60" customWidth="1"/>
    <col min="7190" max="7190" width="9.08984375" style="60" customWidth="1"/>
    <col min="7191" max="7191" width="11.36328125" style="60" customWidth="1"/>
    <col min="7192" max="7192" width="9.453125" style="60" customWidth="1"/>
    <col min="7193" max="7419" width="0" style="60" hidden="1"/>
    <col min="7420" max="7420" width="7.453125" style="60" customWidth="1"/>
    <col min="7421" max="7422" width="7.6328125" style="60" customWidth="1"/>
    <col min="7423" max="7423" width="37.7265625" style="60" customWidth="1"/>
    <col min="7424" max="7424" width="13.08984375" style="60" customWidth="1"/>
    <col min="7425" max="7425" width="6.7265625" style="60" customWidth="1"/>
    <col min="7426" max="7427" width="7.453125" style="60" customWidth="1"/>
    <col min="7428" max="7428" width="9.26953125" style="60" customWidth="1"/>
    <col min="7429" max="7429" width="10.90625" style="60" customWidth="1"/>
    <col min="7430" max="7430" width="9.7265625" style="60" customWidth="1"/>
    <col min="7431" max="7431" width="10.26953125" style="60" customWidth="1"/>
    <col min="7432" max="7434" width="8.08984375" style="60" customWidth="1"/>
    <col min="7435" max="7435" width="10.453125" style="60" customWidth="1"/>
    <col min="7436" max="7438" width="9.26953125" style="60" customWidth="1"/>
    <col min="7439" max="7444" width="8.08984375" style="60" customWidth="1"/>
    <col min="7445" max="7445" width="6.90625" style="60" customWidth="1"/>
    <col min="7446" max="7446" width="9.08984375" style="60" customWidth="1"/>
    <col min="7447" max="7447" width="11.36328125" style="60" customWidth="1"/>
    <col min="7448" max="7448" width="9.453125" style="60" customWidth="1"/>
    <col min="7449" max="7675" width="0" style="60" hidden="1"/>
    <col min="7676" max="7676" width="7.453125" style="60" customWidth="1"/>
    <col min="7677" max="7678" width="7.6328125" style="60" customWidth="1"/>
    <col min="7679" max="7679" width="37.7265625" style="60" customWidth="1"/>
    <col min="7680" max="7680" width="13.08984375" style="60" customWidth="1"/>
    <col min="7681" max="7681" width="6.7265625" style="60" customWidth="1"/>
    <col min="7682" max="7683" width="7.453125" style="60" customWidth="1"/>
    <col min="7684" max="7684" width="9.26953125" style="60" customWidth="1"/>
    <col min="7685" max="7685" width="10.90625" style="60" customWidth="1"/>
    <col min="7686" max="7686" width="9.7265625" style="60" customWidth="1"/>
    <col min="7687" max="7687" width="10.26953125" style="60" customWidth="1"/>
    <col min="7688" max="7690" width="8.08984375" style="60" customWidth="1"/>
    <col min="7691" max="7691" width="10.453125" style="60" customWidth="1"/>
    <col min="7692" max="7694" width="9.26953125" style="60" customWidth="1"/>
    <col min="7695" max="7700" width="8.08984375" style="60" customWidth="1"/>
    <col min="7701" max="7701" width="6.90625" style="60" customWidth="1"/>
    <col min="7702" max="7702" width="9.08984375" style="60" customWidth="1"/>
    <col min="7703" max="7703" width="11.36328125" style="60" customWidth="1"/>
    <col min="7704" max="7704" width="9.453125" style="60" customWidth="1"/>
    <col min="7705" max="7931" width="0" style="60" hidden="1"/>
    <col min="7932" max="7932" width="7.453125" style="60" customWidth="1"/>
    <col min="7933" max="7934" width="7.6328125" style="60" customWidth="1"/>
    <col min="7935" max="7935" width="37.7265625" style="60" customWidth="1"/>
    <col min="7936" max="7936" width="13.08984375" style="60" customWidth="1"/>
    <col min="7937" max="7937" width="6.7265625" style="60" customWidth="1"/>
    <col min="7938" max="7939" width="7.453125" style="60" customWidth="1"/>
    <col min="7940" max="7940" width="9.26953125" style="60" customWidth="1"/>
    <col min="7941" max="7941" width="10.90625" style="60" customWidth="1"/>
    <col min="7942" max="7942" width="9.7265625" style="60" customWidth="1"/>
    <col min="7943" max="7943" width="10.26953125" style="60" customWidth="1"/>
    <col min="7944" max="7946" width="8.08984375" style="60" customWidth="1"/>
    <col min="7947" max="7947" width="10.453125" style="60" customWidth="1"/>
    <col min="7948" max="7950" width="9.26953125" style="60" customWidth="1"/>
    <col min="7951" max="7956" width="8.08984375" style="60" customWidth="1"/>
    <col min="7957" max="7957" width="6.90625" style="60" customWidth="1"/>
    <col min="7958" max="7958" width="9.08984375" style="60" customWidth="1"/>
    <col min="7959" max="7959" width="11.36328125" style="60" customWidth="1"/>
    <col min="7960" max="7960" width="9.453125" style="60" customWidth="1"/>
    <col min="7961" max="8187" width="0" style="60" hidden="1"/>
    <col min="8188" max="8188" width="7.453125" style="60" customWidth="1"/>
    <col min="8189" max="8190" width="7.6328125" style="60" customWidth="1"/>
    <col min="8191" max="8191" width="37.7265625" style="60" customWidth="1"/>
    <col min="8192" max="8192" width="13.08984375" style="60" customWidth="1"/>
    <col min="8193" max="8193" width="6.7265625" style="60" customWidth="1"/>
    <col min="8194" max="8195" width="7.453125" style="60" customWidth="1"/>
    <col min="8196" max="8196" width="9.26953125" style="60" customWidth="1"/>
    <col min="8197" max="8197" width="10.90625" style="60" customWidth="1"/>
    <col min="8198" max="8198" width="9.7265625" style="60" customWidth="1"/>
    <col min="8199" max="8199" width="10.26953125" style="60" customWidth="1"/>
    <col min="8200" max="8202" width="8.08984375" style="60" customWidth="1"/>
    <col min="8203" max="8203" width="10.453125" style="60" customWidth="1"/>
    <col min="8204" max="8206" width="9.26953125" style="60" customWidth="1"/>
    <col min="8207" max="8212" width="8.08984375" style="60" customWidth="1"/>
    <col min="8213" max="8213" width="6.90625" style="60" customWidth="1"/>
    <col min="8214" max="8214" width="9.08984375" style="60" customWidth="1"/>
    <col min="8215" max="8215" width="11.36328125" style="60" customWidth="1"/>
    <col min="8216" max="8216" width="9.453125" style="60" customWidth="1"/>
    <col min="8217" max="8443" width="0" style="60" hidden="1"/>
    <col min="8444" max="8444" width="7.453125" style="60" customWidth="1"/>
    <col min="8445" max="8446" width="7.6328125" style="60" customWidth="1"/>
    <col min="8447" max="8447" width="37.7265625" style="60" customWidth="1"/>
    <col min="8448" max="8448" width="13.08984375" style="60" customWidth="1"/>
    <col min="8449" max="8449" width="6.7265625" style="60" customWidth="1"/>
    <col min="8450" max="8451" width="7.453125" style="60" customWidth="1"/>
    <col min="8452" max="8452" width="9.26953125" style="60" customWidth="1"/>
    <col min="8453" max="8453" width="10.90625" style="60" customWidth="1"/>
    <col min="8454" max="8454" width="9.7265625" style="60" customWidth="1"/>
    <col min="8455" max="8455" width="10.26953125" style="60" customWidth="1"/>
    <col min="8456" max="8458" width="8.08984375" style="60" customWidth="1"/>
    <col min="8459" max="8459" width="10.453125" style="60" customWidth="1"/>
    <col min="8460" max="8462" width="9.26953125" style="60" customWidth="1"/>
    <col min="8463" max="8468" width="8.08984375" style="60" customWidth="1"/>
    <col min="8469" max="8469" width="6.90625" style="60" customWidth="1"/>
    <col min="8470" max="8470" width="9.08984375" style="60" customWidth="1"/>
    <col min="8471" max="8471" width="11.36328125" style="60" customWidth="1"/>
    <col min="8472" max="8472" width="9.453125" style="60" customWidth="1"/>
    <col min="8473" max="8699" width="0" style="60" hidden="1"/>
    <col min="8700" max="8700" width="7.453125" style="60" customWidth="1"/>
    <col min="8701" max="8702" width="7.6328125" style="60" customWidth="1"/>
    <col min="8703" max="8703" width="37.7265625" style="60" customWidth="1"/>
    <col min="8704" max="8704" width="13.08984375" style="60" customWidth="1"/>
    <col min="8705" max="8705" width="6.7265625" style="60" customWidth="1"/>
    <col min="8706" max="8707" width="7.453125" style="60" customWidth="1"/>
    <col min="8708" max="8708" width="9.26953125" style="60" customWidth="1"/>
    <col min="8709" max="8709" width="10.90625" style="60" customWidth="1"/>
    <col min="8710" max="8710" width="9.7265625" style="60" customWidth="1"/>
    <col min="8711" max="8711" width="10.26953125" style="60" customWidth="1"/>
    <col min="8712" max="8714" width="8.08984375" style="60" customWidth="1"/>
    <col min="8715" max="8715" width="10.453125" style="60" customWidth="1"/>
    <col min="8716" max="8718" width="9.26953125" style="60" customWidth="1"/>
    <col min="8719" max="8724" width="8.08984375" style="60" customWidth="1"/>
    <col min="8725" max="8725" width="6.90625" style="60" customWidth="1"/>
    <col min="8726" max="8726" width="9.08984375" style="60" customWidth="1"/>
    <col min="8727" max="8727" width="11.36328125" style="60" customWidth="1"/>
    <col min="8728" max="8728" width="9.453125" style="60" customWidth="1"/>
    <col min="8729" max="8955" width="0" style="60" hidden="1"/>
    <col min="8956" max="8956" width="7.453125" style="60" customWidth="1"/>
    <col min="8957" max="8958" width="7.6328125" style="60" customWidth="1"/>
    <col min="8959" max="8959" width="37.7265625" style="60" customWidth="1"/>
    <col min="8960" max="8960" width="13.08984375" style="60" customWidth="1"/>
    <col min="8961" max="8961" width="6.7265625" style="60" customWidth="1"/>
    <col min="8962" max="8963" width="7.453125" style="60" customWidth="1"/>
    <col min="8964" max="8964" width="9.26953125" style="60" customWidth="1"/>
    <col min="8965" max="8965" width="10.90625" style="60" customWidth="1"/>
    <col min="8966" max="8966" width="9.7265625" style="60" customWidth="1"/>
    <col min="8967" max="8967" width="10.26953125" style="60" customWidth="1"/>
    <col min="8968" max="8970" width="8.08984375" style="60" customWidth="1"/>
    <col min="8971" max="8971" width="10.453125" style="60" customWidth="1"/>
    <col min="8972" max="8974" width="9.26953125" style="60" customWidth="1"/>
    <col min="8975" max="8980" width="8.08984375" style="60" customWidth="1"/>
    <col min="8981" max="8981" width="6.90625" style="60" customWidth="1"/>
    <col min="8982" max="8982" width="9.08984375" style="60" customWidth="1"/>
    <col min="8983" max="8983" width="11.36328125" style="60" customWidth="1"/>
    <col min="8984" max="8984" width="9.453125" style="60" customWidth="1"/>
    <col min="8985" max="9211" width="0" style="60" hidden="1"/>
    <col min="9212" max="9212" width="7.453125" style="60" customWidth="1"/>
    <col min="9213" max="9214" width="7.6328125" style="60" customWidth="1"/>
    <col min="9215" max="9215" width="37.7265625" style="60" customWidth="1"/>
    <col min="9216" max="9216" width="13.08984375" style="60" customWidth="1"/>
    <col min="9217" max="9217" width="6.7265625" style="60" customWidth="1"/>
    <col min="9218" max="9219" width="7.453125" style="60" customWidth="1"/>
    <col min="9220" max="9220" width="9.26953125" style="60" customWidth="1"/>
    <col min="9221" max="9221" width="10.90625" style="60" customWidth="1"/>
    <col min="9222" max="9222" width="9.7265625" style="60" customWidth="1"/>
    <col min="9223" max="9223" width="10.26953125" style="60" customWidth="1"/>
    <col min="9224" max="9226" width="8.08984375" style="60" customWidth="1"/>
    <col min="9227" max="9227" width="10.453125" style="60" customWidth="1"/>
    <col min="9228" max="9230" width="9.26953125" style="60" customWidth="1"/>
    <col min="9231" max="9236" width="8.08984375" style="60" customWidth="1"/>
    <col min="9237" max="9237" width="6.90625" style="60" customWidth="1"/>
    <col min="9238" max="9238" width="9.08984375" style="60" customWidth="1"/>
    <col min="9239" max="9239" width="11.36328125" style="60" customWidth="1"/>
    <col min="9240" max="9240" width="9.453125" style="60" customWidth="1"/>
    <col min="9241" max="9467" width="0" style="60" hidden="1"/>
    <col min="9468" max="9468" width="7.453125" style="60" customWidth="1"/>
    <col min="9469" max="9470" width="7.6328125" style="60" customWidth="1"/>
    <col min="9471" max="9471" width="37.7265625" style="60" customWidth="1"/>
    <col min="9472" max="9472" width="13.08984375" style="60" customWidth="1"/>
    <col min="9473" max="9473" width="6.7265625" style="60" customWidth="1"/>
    <col min="9474" max="9475" width="7.453125" style="60" customWidth="1"/>
    <col min="9476" max="9476" width="9.26953125" style="60" customWidth="1"/>
    <col min="9477" max="9477" width="10.90625" style="60" customWidth="1"/>
    <col min="9478" max="9478" width="9.7265625" style="60" customWidth="1"/>
    <col min="9479" max="9479" width="10.26953125" style="60" customWidth="1"/>
    <col min="9480" max="9482" width="8.08984375" style="60" customWidth="1"/>
    <col min="9483" max="9483" width="10.453125" style="60" customWidth="1"/>
    <col min="9484" max="9486" width="9.26953125" style="60" customWidth="1"/>
    <col min="9487" max="9492" width="8.08984375" style="60" customWidth="1"/>
    <col min="9493" max="9493" width="6.90625" style="60" customWidth="1"/>
    <col min="9494" max="9494" width="9.08984375" style="60" customWidth="1"/>
    <col min="9495" max="9495" width="11.36328125" style="60" customWidth="1"/>
    <col min="9496" max="9496" width="9.453125" style="60" customWidth="1"/>
    <col min="9497" max="9723" width="0" style="60" hidden="1"/>
    <col min="9724" max="9724" width="7.453125" style="60" customWidth="1"/>
    <col min="9725" max="9726" width="7.6328125" style="60" customWidth="1"/>
    <col min="9727" max="9727" width="37.7265625" style="60" customWidth="1"/>
    <col min="9728" max="9728" width="13.08984375" style="60" customWidth="1"/>
    <col min="9729" max="9729" width="6.7265625" style="60" customWidth="1"/>
    <col min="9730" max="9731" width="7.453125" style="60" customWidth="1"/>
    <col min="9732" max="9732" width="9.26953125" style="60" customWidth="1"/>
    <col min="9733" max="9733" width="10.90625" style="60" customWidth="1"/>
    <col min="9734" max="9734" width="9.7265625" style="60" customWidth="1"/>
    <col min="9735" max="9735" width="10.26953125" style="60" customWidth="1"/>
    <col min="9736" max="9738" width="8.08984375" style="60" customWidth="1"/>
    <col min="9739" max="9739" width="10.453125" style="60" customWidth="1"/>
    <col min="9740" max="9742" width="9.26953125" style="60" customWidth="1"/>
    <col min="9743" max="9748" width="8.08984375" style="60" customWidth="1"/>
    <col min="9749" max="9749" width="6.90625" style="60" customWidth="1"/>
    <col min="9750" max="9750" width="9.08984375" style="60" customWidth="1"/>
    <col min="9751" max="9751" width="11.36328125" style="60" customWidth="1"/>
    <col min="9752" max="9752" width="9.453125" style="60" customWidth="1"/>
    <col min="9753" max="9979" width="0" style="60" hidden="1"/>
    <col min="9980" max="9980" width="7.453125" style="60" customWidth="1"/>
    <col min="9981" max="9982" width="7.6328125" style="60" customWidth="1"/>
    <col min="9983" max="9983" width="37.7265625" style="60" customWidth="1"/>
    <col min="9984" max="9984" width="13.08984375" style="60" customWidth="1"/>
    <col min="9985" max="9985" width="6.7265625" style="60" customWidth="1"/>
    <col min="9986" max="9987" width="7.453125" style="60" customWidth="1"/>
    <col min="9988" max="9988" width="9.26953125" style="60" customWidth="1"/>
    <col min="9989" max="9989" width="10.90625" style="60" customWidth="1"/>
    <col min="9990" max="9990" width="9.7265625" style="60" customWidth="1"/>
    <col min="9991" max="9991" width="10.26953125" style="60" customWidth="1"/>
    <col min="9992" max="9994" width="8.08984375" style="60" customWidth="1"/>
    <col min="9995" max="9995" width="10.453125" style="60" customWidth="1"/>
    <col min="9996" max="9998" width="9.26953125" style="60" customWidth="1"/>
    <col min="9999" max="10004" width="8.08984375" style="60" customWidth="1"/>
    <col min="10005" max="10005" width="6.90625" style="60" customWidth="1"/>
    <col min="10006" max="10006" width="9.08984375" style="60" customWidth="1"/>
    <col min="10007" max="10007" width="11.36328125" style="60" customWidth="1"/>
    <col min="10008" max="10008" width="9.453125" style="60" customWidth="1"/>
    <col min="10009" max="10235" width="0" style="60" hidden="1"/>
    <col min="10236" max="10236" width="7.453125" style="60" customWidth="1"/>
    <col min="10237" max="10238" width="7.6328125" style="60" customWidth="1"/>
    <col min="10239" max="10239" width="37.7265625" style="60" customWidth="1"/>
    <col min="10240" max="10240" width="13.08984375" style="60" customWidth="1"/>
    <col min="10241" max="10241" width="6.7265625" style="60" customWidth="1"/>
    <col min="10242" max="10243" width="7.453125" style="60" customWidth="1"/>
    <col min="10244" max="10244" width="9.26953125" style="60" customWidth="1"/>
    <col min="10245" max="10245" width="10.90625" style="60" customWidth="1"/>
    <col min="10246" max="10246" width="9.7265625" style="60" customWidth="1"/>
    <col min="10247" max="10247" width="10.26953125" style="60" customWidth="1"/>
    <col min="10248" max="10250" width="8.08984375" style="60" customWidth="1"/>
    <col min="10251" max="10251" width="10.453125" style="60" customWidth="1"/>
    <col min="10252" max="10254" width="9.26953125" style="60" customWidth="1"/>
    <col min="10255" max="10260" width="8.08984375" style="60" customWidth="1"/>
    <col min="10261" max="10261" width="6.90625" style="60" customWidth="1"/>
    <col min="10262" max="10262" width="9.08984375" style="60" customWidth="1"/>
    <col min="10263" max="10263" width="11.36328125" style="60" customWidth="1"/>
    <col min="10264" max="10264" width="9.453125" style="60" customWidth="1"/>
    <col min="10265" max="10491" width="0" style="60" hidden="1"/>
    <col min="10492" max="10492" width="7.453125" style="60" customWidth="1"/>
    <col min="10493" max="10494" width="7.6328125" style="60" customWidth="1"/>
    <col min="10495" max="10495" width="37.7265625" style="60" customWidth="1"/>
    <col min="10496" max="10496" width="13.08984375" style="60" customWidth="1"/>
    <col min="10497" max="10497" width="6.7265625" style="60" customWidth="1"/>
    <col min="10498" max="10499" width="7.453125" style="60" customWidth="1"/>
    <col min="10500" max="10500" width="9.26953125" style="60" customWidth="1"/>
    <col min="10501" max="10501" width="10.90625" style="60" customWidth="1"/>
    <col min="10502" max="10502" width="9.7265625" style="60" customWidth="1"/>
    <col min="10503" max="10503" width="10.26953125" style="60" customWidth="1"/>
    <col min="10504" max="10506" width="8.08984375" style="60" customWidth="1"/>
    <col min="10507" max="10507" width="10.453125" style="60" customWidth="1"/>
    <col min="10508" max="10510" width="9.26953125" style="60" customWidth="1"/>
    <col min="10511" max="10516" width="8.08984375" style="60" customWidth="1"/>
    <col min="10517" max="10517" width="6.90625" style="60" customWidth="1"/>
    <col min="10518" max="10518" width="9.08984375" style="60" customWidth="1"/>
    <col min="10519" max="10519" width="11.36328125" style="60" customWidth="1"/>
    <col min="10520" max="10520" width="9.453125" style="60" customWidth="1"/>
    <col min="10521" max="10747" width="0" style="60" hidden="1"/>
    <col min="10748" max="10748" width="7.453125" style="60" customWidth="1"/>
    <col min="10749" max="10750" width="7.6328125" style="60" customWidth="1"/>
    <col min="10751" max="10751" width="37.7265625" style="60" customWidth="1"/>
    <col min="10752" max="10752" width="13.08984375" style="60" customWidth="1"/>
    <col min="10753" max="10753" width="6.7265625" style="60" customWidth="1"/>
    <col min="10754" max="10755" width="7.453125" style="60" customWidth="1"/>
    <col min="10756" max="10756" width="9.26953125" style="60" customWidth="1"/>
    <col min="10757" max="10757" width="10.90625" style="60" customWidth="1"/>
    <col min="10758" max="10758" width="9.7265625" style="60" customWidth="1"/>
    <col min="10759" max="10759" width="10.26953125" style="60" customWidth="1"/>
    <col min="10760" max="10762" width="8.08984375" style="60" customWidth="1"/>
    <col min="10763" max="10763" width="10.453125" style="60" customWidth="1"/>
    <col min="10764" max="10766" width="9.26953125" style="60" customWidth="1"/>
    <col min="10767" max="10772" width="8.08984375" style="60" customWidth="1"/>
    <col min="10773" max="10773" width="6.90625" style="60" customWidth="1"/>
    <col min="10774" max="10774" width="9.08984375" style="60" customWidth="1"/>
    <col min="10775" max="10775" width="11.36328125" style="60" customWidth="1"/>
    <col min="10776" max="10776" width="9.453125" style="60" customWidth="1"/>
    <col min="10777" max="11003" width="0" style="60" hidden="1"/>
    <col min="11004" max="11004" width="7.453125" style="60" customWidth="1"/>
    <col min="11005" max="11006" width="7.6328125" style="60" customWidth="1"/>
    <col min="11007" max="11007" width="37.7265625" style="60" customWidth="1"/>
    <col min="11008" max="11008" width="13.08984375" style="60" customWidth="1"/>
    <col min="11009" max="11009" width="6.7265625" style="60" customWidth="1"/>
    <col min="11010" max="11011" width="7.453125" style="60" customWidth="1"/>
    <col min="11012" max="11012" width="9.26953125" style="60" customWidth="1"/>
    <col min="11013" max="11013" width="10.90625" style="60" customWidth="1"/>
    <col min="11014" max="11014" width="9.7265625" style="60" customWidth="1"/>
    <col min="11015" max="11015" width="10.26953125" style="60" customWidth="1"/>
    <col min="11016" max="11018" width="8.08984375" style="60" customWidth="1"/>
    <col min="11019" max="11019" width="10.453125" style="60" customWidth="1"/>
    <col min="11020" max="11022" width="9.26953125" style="60" customWidth="1"/>
    <col min="11023" max="11028" width="8.08984375" style="60" customWidth="1"/>
    <col min="11029" max="11029" width="6.90625" style="60" customWidth="1"/>
    <col min="11030" max="11030" width="9.08984375" style="60" customWidth="1"/>
    <col min="11031" max="11031" width="11.36328125" style="60" customWidth="1"/>
    <col min="11032" max="11032" width="9.453125" style="60" customWidth="1"/>
    <col min="11033" max="11259" width="0" style="60" hidden="1"/>
    <col min="11260" max="11260" width="7.453125" style="60" customWidth="1"/>
    <col min="11261" max="11262" width="7.6328125" style="60" customWidth="1"/>
    <col min="11263" max="11263" width="37.7265625" style="60" customWidth="1"/>
    <col min="11264" max="11264" width="13.08984375" style="60" customWidth="1"/>
    <col min="11265" max="11265" width="6.7265625" style="60" customWidth="1"/>
    <col min="11266" max="11267" width="7.453125" style="60" customWidth="1"/>
    <col min="11268" max="11268" width="9.26953125" style="60" customWidth="1"/>
    <col min="11269" max="11269" width="10.90625" style="60" customWidth="1"/>
    <col min="11270" max="11270" width="9.7265625" style="60" customWidth="1"/>
    <col min="11271" max="11271" width="10.26953125" style="60" customWidth="1"/>
    <col min="11272" max="11274" width="8.08984375" style="60" customWidth="1"/>
    <col min="11275" max="11275" width="10.453125" style="60" customWidth="1"/>
    <col min="11276" max="11278" width="9.26953125" style="60" customWidth="1"/>
    <col min="11279" max="11284" width="8.08984375" style="60" customWidth="1"/>
    <col min="11285" max="11285" width="6.90625" style="60" customWidth="1"/>
    <col min="11286" max="11286" width="9.08984375" style="60" customWidth="1"/>
    <col min="11287" max="11287" width="11.36328125" style="60" customWidth="1"/>
    <col min="11288" max="11288" width="9.453125" style="60" customWidth="1"/>
    <col min="11289" max="11515" width="0" style="60" hidden="1"/>
    <col min="11516" max="11516" width="7.453125" style="60" customWidth="1"/>
    <col min="11517" max="11518" width="7.6328125" style="60" customWidth="1"/>
    <col min="11519" max="11519" width="37.7265625" style="60" customWidth="1"/>
    <col min="11520" max="11520" width="13.08984375" style="60" customWidth="1"/>
    <col min="11521" max="11521" width="6.7265625" style="60" customWidth="1"/>
    <col min="11522" max="11523" width="7.453125" style="60" customWidth="1"/>
    <col min="11524" max="11524" width="9.26953125" style="60" customWidth="1"/>
    <col min="11525" max="11525" width="10.90625" style="60" customWidth="1"/>
    <col min="11526" max="11526" width="9.7265625" style="60" customWidth="1"/>
    <col min="11527" max="11527" width="10.26953125" style="60" customWidth="1"/>
    <col min="11528" max="11530" width="8.08984375" style="60" customWidth="1"/>
    <col min="11531" max="11531" width="10.453125" style="60" customWidth="1"/>
    <col min="11532" max="11534" width="9.26953125" style="60" customWidth="1"/>
    <col min="11535" max="11540" width="8.08984375" style="60" customWidth="1"/>
    <col min="11541" max="11541" width="6.90625" style="60" customWidth="1"/>
    <col min="11542" max="11542" width="9.08984375" style="60" customWidth="1"/>
    <col min="11543" max="11543" width="11.36328125" style="60" customWidth="1"/>
    <col min="11544" max="11544" width="9.453125" style="60" customWidth="1"/>
    <col min="11545" max="11771" width="0" style="60" hidden="1"/>
    <col min="11772" max="11772" width="7.453125" style="60" customWidth="1"/>
    <col min="11773" max="11774" width="7.6328125" style="60" customWidth="1"/>
    <col min="11775" max="11775" width="37.7265625" style="60" customWidth="1"/>
    <col min="11776" max="11776" width="13.08984375" style="60" customWidth="1"/>
    <col min="11777" max="11777" width="6.7265625" style="60" customWidth="1"/>
    <col min="11778" max="11779" width="7.453125" style="60" customWidth="1"/>
    <col min="11780" max="11780" width="9.26953125" style="60" customWidth="1"/>
    <col min="11781" max="11781" width="10.90625" style="60" customWidth="1"/>
    <col min="11782" max="11782" width="9.7265625" style="60" customWidth="1"/>
    <col min="11783" max="11783" width="10.26953125" style="60" customWidth="1"/>
    <col min="11784" max="11786" width="8.08984375" style="60" customWidth="1"/>
    <col min="11787" max="11787" width="10.453125" style="60" customWidth="1"/>
    <col min="11788" max="11790" width="9.26953125" style="60" customWidth="1"/>
    <col min="11791" max="11796" width="8.08984375" style="60" customWidth="1"/>
    <col min="11797" max="11797" width="6.90625" style="60" customWidth="1"/>
    <col min="11798" max="11798" width="9.08984375" style="60" customWidth="1"/>
    <col min="11799" max="11799" width="11.36328125" style="60" customWidth="1"/>
    <col min="11800" max="11800" width="9.453125" style="60" customWidth="1"/>
    <col min="11801" max="12027" width="0" style="60" hidden="1"/>
    <col min="12028" max="12028" width="7.453125" style="60" customWidth="1"/>
    <col min="12029" max="12030" width="7.6328125" style="60" customWidth="1"/>
    <col min="12031" max="12031" width="37.7265625" style="60" customWidth="1"/>
    <col min="12032" max="12032" width="13.08984375" style="60" customWidth="1"/>
    <col min="12033" max="12033" width="6.7265625" style="60" customWidth="1"/>
    <col min="12034" max="12035" width="7.453125" style="60" customWidth="1"/>
    <col min="12036" max="12036" width="9.26953125" style="60" customWidth="1"/>
    <col min="12037" max="12037" width="10.90625" style="60" customWidth="1"/>
    <col min="12038" max="12038" width="9.7265625" style="60" customWidth="1"/>
    <col min="12039" max="12039" width="10.26953125" style="60" customWidth="1"/>
    <col min="12040" max="12042" width="8.08984375" style="60" customWidth="1"/>
    <col min="12043" max="12043" width="10.453125" style="60" customWidth="1"/>
    <col min="12044" max="12046" width="9.26953125" style="60" customWidth="1"/>
    <col min="12047" max="12052" width="8.08984375" style="60" customWidth="1"/>
    <col min="12053" max="12053" width="6.90625" style="60" customWidth="1"/>
    <col min="12054" max="12054" width="9.08984375" style="60" customWidth="1"/>
    <col min="12055" max="12055" width="11.36328125" style="60" customWidth="1"/>
    <col min="12056" max="12056" width="9.453125" style="60" customWidth="1"/>
    <col min="12057" max="12283" width="0" style="60" hidden="1"/>
    <col min="12284" max="12284" width="7.453125" style="60" customWidth="1"/>
    <col min="12285" max="12286" width="7.6328125" style="60" customWidth="1"/>
    <col min="12287" max="12287" width="37.7265625" style="60" customWidth="1"/>
    <col min="12288" max="12288" width="13.08984375" style="60" customWidth="1"/>
    <col min="12289" max="12289" width="6.7265625" style="60" customWidth="1"/>
    <col min="12290" max="12291" width="7.453125" style="60" customWidth="1"/>
    <col min="12292" max="12292" width="9.26953125" style="60" customWidth="1"/>
    <col min="12293" max="12293" width="10.90625" style="60" customWidth="1"/>
    <col min="12294" max="12294" width="9.7265625" style="60" customWidth="1"/>
    <col min="12295" max="12295" width="10.26953125" style="60" customWidth="1"/>
    <col min="12296" max="12298" width="8.08984375" style="60" customWidth="1"/>
    <col min="12299" max="12299" width="10.453125" style="60" customWidth="1"/>
    <col min="12300" max="12302" width="9.26953125" style="60" customWidth="1"/>
    <col min="12303" max="12308" width="8.08984375" style="60" customWidth="1"/>
    <col min="12309" max="12309" width="6.90625" style="60" customWidth="1"/>
    <col min="12310" max="12310" width="9.08984375" style="60" customWidth="1"/>
    <col min="12311" max="12311" width="11.36328125" style="60" customWidth="1"/>
    <col min="12312" max="12312" width="9.453125" style="60" customWidth="1"/>
    <col min="12313" max="12539" width="0" style="60" hidden="1"/>
    <col min="12540" max="12540" width="7.453125" style="60" customWidth="1"/>
    <col min="12541" max="12542" width="7.6328125" style="60" customWidth="1"/>
    <col min="12543" max="12543" width="37.7265625" style="60" customWidth="1"/>
    <col min="12544" max="12544" width="13.08984375" style="60" customWidth="1"/>
    <col min="12545" max="12545" width="6.7265625" style="60" customWidth="1"/>
    <col min="12546" max="12547" width="7.453125" style="60" customWidth="1"/>
    <col min="12548" max="12548" width="9.26953125" style="60" customWidth="1"/>
    <col min="12549" max="12549" width="10.90625" style="60" customWidth="1"/>
    <col min="12550" max="12550" width="9.7265625" style="60" customWidth="1"/>
    <col min="12551" max="12551" width="10.26953125" style="60" customWidth="1"/>
    <col min="12552" max="12554" width="8.08984375" style="60" customWidth="1"/>
    <col min="12555" max="12555" width="10.453125" style="60" customWidth="1"/>
    <col min="12556" max="12558" width="9.26953125" style="60" customWidth="1"/>
    <col min="12559" max="12564" width="8.08984375" style="60" customWidth="1"/>
    <col min="12565" max="12565" width="6.90625" style="60" customWidth="1"/>
    <col min="12566" max="12566" width="9.08984375" style="60" customWidth="1"/>
    <col min="12567" max="12567" width="11.36328125" style="60" customWidth="1"/>
    <col min="12568" max="12568" width="9.453125" style="60" customWidth="1"/>
    <col min="12569" max="12795" width="0" style="60" hidden="1"/>
    <col min="12796" max="12796" width="7.453125" style="60" customWidth="1"/>
    <col min="12797" max="12798" width="7.6328125" style="60" customWidth="1"/>
    <col min="12799" max="12799" width="37.7265625" style="60" customWidth="1"/>
    <col min="12800" max="12800" width="13.08984375" style="60" customWidth="1"/>
    <col min="12801" max="12801" width="6.7265625" style="60" customWidth="1"/>
    <col min="12802" max="12803" width="7.453125" style="60" customWidth="1"/>
    <col min="12804" max="12804" width="9.26953125" style="60" customWidth="1"/>
    <col min="12805" max="12805" width="10.90625" style="60" customWidth="1"/>
    <col min="12806" max="12806" width="9.7265625" style="60" customWidth="1"/>
    <col min="12807" max="12807" width="10.26953125" style="60" customWidth="1"/>
    <col min="12808" max="12810" width="8.08984375" style="60" customWidth="1"/>
    <col min="12811" max="12811" width="10.453125" style="60" customWidth="1"/>
    <col min="12812" max="12814" width="9.26953125" style="60" customWidth="1"/>
    <col min="12815" max="12820" width="8.08984375" style="60" customWidth="1"/>
    <col min="12821" max="12821" width="6.90625" style="60" customWidth="1"/>
    <col min="12822" max="12822" width="9.08984375" style="60" customWidth="1"/>
    <col min="12823" max="12823" width="11.36328125" style="60" customWidth="1"/>
    <col min="12824" max="12824" width="9.453125" style="60" customWidth="1"/>
    <col min="12825" max="13051" width="0" style="60" hidden="1"/>
    <col min="13052" max="13052" width="7.453125" style="60" customWidth="1"/>
    <col min="13053" max="13054" width="7.6328125" style="60" customWidth="1"/>
    <col min="13055" max="13055" width="37.7265625" style="60" customWidth="1"/>
    <col min="13056" max="13056" width="13.08984375" style="60" customWidth="1"/>
    <col min="13057" max="13057" width="6.7265625" style="60" customWidth="1"/>
    <col min="13058" max="13059" width="7.453125" style="60" customWidth="1"/>
    <col min="13060" max="13060" width="9.26953125" style="60" customWidth="1"/>
    <col min="13061" max="13061" width="10.90625" style="60" customWidth="1"/>
    <col min="13062" max="13062" width="9.7265625" style="60" customWidth="1"/>
    <col min="13063" max="13063" width="10.26953125" style="60" customWidth="1"/>
    <col min="13064" max="13066" width="8.08984375" style="60" customWidth="1"/>
    <col min="13067" max="13067" width="10.453125" style="60" customWidth="1"/>
    <col min="13068" max="13070" width="9.26953125" style="60" customWidth="1"/>
    <col min="13071" max="13076" width="8.08984375" style="60" customWidth="1"/>
    <col min="13077" max="13077" width="6.90625" style="60" customWidth="1"/>
    <col min="13078" max="13078" width="9.08984375" style="60" customWidth="1"/>
    <col min="13079" max="13079" width="11.36328125" style="60" customWidth="1"/>
    <col min="13080" max="13080" width="9.453125" style="60" customWidth="1"/>
    <col min="13081" max="13307" width="0" style="60" hidden="1"/>
    <col min="13308" max="13308" width="7.453125" style="60" customWidth="1"/>
    <col min="13309" max="13310" width="7.6328125" style="60" customWidth="1"/>
    <col min="13311" max="13311" width="37.7265625" style="60" customWidth="1"/>
    <col min="13312" max="13312" width="13.08984375" style="60" customWidth="1"/>
    <col min="13313" max="13313" width="6.7265625" style="60" customWidth="1"/>
    <col min="13314" max="13315" width="7.453125" style="60" customWidth="1"/>
    <col min="13316" max="13316" width="9.26953125" style="60" customWidth="1"/>
    <col min="13317" max="13317" width="10.90625" style="60" customWidth="1"/>
    <col min="13318" max="13318" width="9.7265625" style="60" customWidth="1"/>
    <col min="13319" max="13319" width="10.26953125" style="60" customWidth="1"/>
    <col min="13320" max="13322" width="8.08984375" style="60" customWidth="1"/>
    <col min="13323" max="13323" width="10.453125" style="60" customWidth="1"/>
    <col min="13324" max="13326" width="9.26953125" style="60" customWidth="1"/>
    <col min="13327" max="13332" width="8.08984375" style="60" customWidth="1"/>
    <col min="13333" max="13333" width="6.90625" style="60" customWidth="1"/>
    <col min="13334" max="13334" width="9.08984375" style="60" customWidth="1"/>
    <col min="13335" max="13335" width="11.36328125" style="60" customWidth="1"/>
    <col min="13336" max="13336" width="9.453125" style="60" customWidth="1"/>
    <col min="13337" max="13563" width="0" style="60" hidden="1"/>
    <col min="13564" max="13564" width="7.453125" style="60" customWidth="1"/>
    <col min="13565" max="13566" width="7.6328125" style="60" customWidth="1"/>
    <col min="13567" max="13567" width="37.7265625" style="60" customWidth="1"/>
    <col min="13568" max="13568" width="13.08984375" style="60" customWidth="1"/>
    <col min="13569" max="13569" width="6.7265625" style="60" customWidth="1"/>
    <col min="13570" max="13571" width="7.453125" style="60" customWidth="1"/>
    <col min="13572" max="13572" width="9.26953125" style="60" customWidth="1"/>
    <col min="13573" max="13573" width="10.90625" style="60" customWidth="1"/>
    <col min="13574" max="13574" width="9.7265625" style="60" customWidth="1"/>
    <col min="13575" max="13575" width="10.26953125" style="60" customWidth="1"/>
    <col min="13576" max="13578" width="8.08984375" style="60" customWidth="1"/>
    <col min="13579" max="13579" width="10.453125" style="60" customWidth="1"/>
    <col min="13580" max="13582" width="9.26953125" style="60" customWidth="1"/>
    <col min="13583" max="13588" width="8.08984375" style="60" customWidth="1"/>
    <col min="13589" max="13589" width="6.90625" style="60" customWidth="1"/>
    <col min="13590" max="13590" width="9.08984375" style="60" customWidth="1"/>
    <col min="13591" max="13591" width="11.36328125" style="60" customWidth="1"/>
    <col min="13592" max="13592" width="9.453125" style="60" customWidth="1"/>
    <col min="13593" max="13819" width="0" style="60" hidden="1"/>
    <col min="13820" max="13820" width="7.453125" style="60" customWidth="1"/>
    <col min="13821" max="13822" width="7.6328125" style="60" customWidth="1"/>
    <col min="13823" max="13823" width="37.7265625" style="60" customWidth="1"/>
    <col min="13824" max="13824" width="13.08984375" style="60" customWidth="1"/>
    <col min="13825" max="13825" width="6.7265625" style="60" customWidth="1"/>
    <col min="13826" max="13827" width="7.453125" style="60" customWidth="1"/>
    <col min="13828" max="13828" width="9.26953125" style="60" customWidth="1"/>
    <col min="13829" max="13829" width="10.90625" style="60" customWidth="1"/>
    <col min="13830" max="13830" width="9.7265625" style="60" customWidth="1"/>
    <col min="13831" max="13831" width="10.26953125" style="60" customWidth="1"/>
    <col min="13832" max="13834" width="8.08984375" style="60" customWidth="1"/>
    <col min="13835" max="13835" width="10.453125" style="60" customWidth="1"/>
    <col min="13836" max="13838" width="9.26953125" style="60" customWidth="1"/>
    <col min="13839" max="13844" width="8.08984375" style="60" customWidth="1"/>
    <col min="13845" max="13845" width="6.90625" style="60" customWidth="1"/>
    <col min="13846" max="13846" width="9.08984375" style="60" customWidth="1"/>
    <col min="13847" max="13847" width="11.36328125" style="60" customWidth="1"/>
    <col min="13848" max="13848" width="9.453125" style="60" customWidth="1"/>
    <col min="13849" max="14075" width="0" style="60" hidden="1"/>
    <col min="14076" max="14076" width="7.453125" style="60" customWidth="1"/>
    <col min="14077" max="14078" width="7.6328125" style="60" customWidth="1"/>
    <col min="14079" max="14079" width="37.7265625" style="60" customWidth="1"/>
    <col min="14080" max="14080" width="13.08984375" style="60" customWidth="1"/>
    <col min="14081" max="14081" width="6.7265625" style="60" customWidth="1"/>
    <col min="14082" max="14083" width="7.453125" style="60" customWidth="1"/>
    <col min="14084" max="14084" width="9.26953125" style="60" customWidth="1"/>
    <col min="14085" max="14085" width="10.90625" style="60" customWidth="1"/>
    <col min="14086" max="14086" width="9.7265625" style="60" customWidth="1"/>
    <col min="14087" max="14087" width="10.26953125" style="60" customWidth="1"/>
    <col min="14088" max="14090" width="8.08984375" style="60" customWidth="1"/>
    <col min="14091" max="14091" width="10.453125" style="60" customWidth="1"/>
    <col min="14092" max="14094" width="9.26953125" style="60" customWidth="1"/>
    <col min="14095" max="14100" width="8.08984375" style="60" customWidth="1"/>
    <col min="14101" max="14101" width="6.90625" style="60" customWidth="1"/>
    <col min="14102" max="14102" width="9.08984375" style="60" customWidth="1"/>
    <col min="14103" max="14103" width="11.36328125" style="60" customWidth="1"/>
    <col min="14104" max="14104" width="9.453125" style="60" customWidth="1"/>
    <col min="14105" max="14331" width="0" style="60" hidden="1"/>
    <col min="14332" max="14332" width="7.453125" style="60" customWidth="1"/>
    <col min="14333" max="14334" width="7.6328125" style="60" customWidth="1"/>
    <col min="14335" max="14335" width="37.7265625" style="60" customWidth="1"/>
    <col min="14336" max="14336" width="13.08984375" style="60" customWidth="1"/>
    <col min="14337" max="14337" width="6.7265625" style="60" customWidth="1"/>
    <col min="14338" max="14339" width="7.453125" style="60" customWidth="1"/>
    <col min="14340" max="14340" width="9.26953125" style="60" customWidth="1"/>
    <col min="14341" max="14341" width="10.90625" style="60" customWidth="1"/>
    <col min="14342" max="14342" width="9.7265625" style="60" customWidth="1"/>
    <col min="14343" max="14343" width="10.26953125" style="60" customWidth="1"/>
    <col min="14344" max="14346" width="8.08984375" style="60" customWidth="1"/>
    <col min="14347" max="14347" width="10.453125" style="60" customWidth="1"/>
    <col min="14348" max="14350" width="9.26953125" style="60" customWidth="1"/>
    <col min="14351" max="14356" width="8.08984375" style="60" customWidth="1"/>
    <col min="14357" max="14357" width="6.90625" style="60" customWidth="1"/>
    <col min="14358" max="14358" width="9.08984375" style="60" customWidth="1"/>
    <col min="14359" max="14359" width="11.36328125" style="60" customWidth="1"/>
    <col min="14360" max="14360" width="9.453125" style="60" customWidth="1"/>
    <col min="14361" max="14587" width="0" style="60" hidden="1"/>
    <col min="14588" max="14588" width="7.453125" style="60" customWidth="1"/>
    <col min="14589" max="14590" width="7.6328125" style="60" customWidth="1"/>
    <col min="14591" max="14591" width="37.7265625" style="60" customWidth="1"/>
    <col min="14592" max="14592" width="13.08984375" style="60" customWidth="1"/>
    <col min="14593" max="14593" width="6.7265625" style="60" customWidth="1"/>
    <col min="14594" max="14595" width="7.453125" style="60" customWidth="1"/>
    <col min="14596" max="14596" width="9.26953125" style="60" customWidth="1"/>
    <col min="14597" max="14597" width="10.90625" style="60" customWidth="1"/>
    <col min="14598" max="14598" width="9.7265625" style="60" customWidth="1"/>
    <col min="14599" max="14599" width="10.26953125" style="60" customWidth="1"/>
    <col min="14600" max="14602" width="8.08984375" style="60" customWidth="1"/>
    <col min="14603" max="14603" width="10.453125" style="60" customWidth="1"/>
    <col min="14604" max="14606" width="9.26953125" style="60" customWidth="1"/>
    <col min="14607" max="14612" width="8.08984375" style="60" customWidth="1"/>
    <col min="14613" max="14613" width="6.90625" style="60" customWidth="1"/>
    <col min="14614" max="14614" width="9.08984375" style="60" customWidth="1"/>
    <col min="14615" max="14615" width="11.36328125" style="60" customWidth="1"/>
    <col min="14616" max="14616" width="9.453125" style="60" customWidth="1"/>
    <col min="14617" max="14843" width="0" style="60" hidden="1"/>
    <col min="14844" max="14844" width="7.453125" style="60" customWidth="1"/>
    <col min="14845" max="14846" width="7.6328125" style="60" customWidth="1"/>
    <col min="14847" max="14847" width="37.7265625" style="60" customWidth="1"/>
    <col min="14848" max="14848" width="13.08984375" style="60" customWidth="1"/>
    <col min="14849" max="14849" width="6.7265625" style="60" customWidth="1"/>
    <col min="14850" max="14851" width="7.453125" style="60" customWidth="1"/>
    <col min="14852" max="14852" width="9.26953125" style="60" customWidth="1"/>
    <col min="14853" max="14853" width="10.90625" style="60" customWidth="1"/>
    <col min="14854" max="14854" width="9.7265625" style="60" customWidth="1"/>
    <col min="14855" max="14855" width="10.26953125" style="60" customWidth="1"/>
    <col min="14856" max="14858" width="8.08984375" style="60" customWidth="1"/>
    <col min="14859" max="14859" width="10.453125" style="60" customWidth="1"/>
    <col min="14860" max="14862" width="9.26953125" style="60" customWidth="1"/>
    <col min="14863" max="14868" width="8.08984375" style="60" customWidth="1"/>
    <col min="14869" max="14869" width="6.90625" style="60" customWidth="1"/>
    <col min="14870" max="14870" width="9.08984375" style="60" customWidth="1"/>
    <col min="14871" max="14871" width="11.36328125" style="60" customWidth="1"/>
    <col min="14872" max="14872" width="9.453125" style="60" customWidth="1"/>
    <col min="14873" max="15099" width="0" style="60" hidden="1"/>
    <col min="15100" max="15100" width="7.453125" style="60" customWidth="1"/>
    <col min="15101" max="15102" width="7.6328125" style="60" customWidth="1"/>
    <col min="15103" max="15103" width="37.7265625" style="60" customWidth="1"/>
    <col min="15104" max="15104" width="13.08984375" style="60" customWidth="1"/>
    <col min="15105" max="15105" width="6.7265625" style="60" customWidth="1"/>
    <col min="15106" max="15107" width="7.453125" style="60" customWidth="1"/>
    <col min="15108" max="15108" width="9.26953125" style="60" customWidth="1"/>
    <col min="15109" max="15109" width="10.90625" style="60" customWidth="1"/>
    <col min="15110" max="15110" width="9.7265625" style="60" customWidth="1"/>
    <col min="15111" max="15111" width="10.26953125" style="60" customWidth="1"/>
    <col min="15112" max="15114" width="8.08984375" style="60" customWidth="1"/>
    <col min="15115" max="15115" width="10.453125" style="60" customWidth="1"/>
    <col min="15116" max="15118" width="9.26953125" style="60" customWidth="1"/>
    <col min="15119" max="15124" width="8.08984375" style="60" customWidth="1"/>
    <col min="15125" max="15125" width="6.90625" style="60" customWidth="1"/>
    <col min="15126" max="15126" width="9.08984375" style="60" customWidth="1"/>
    <col min="15127" max="15127" width="11.36328125" style="60" customWidth="1"/>
    <col min="15128" max="15128" width="9.453125" style="60" customWidth="1"/>
    <col min="15129" max="15355" width="0" style="60" hidden="1"/>
    <col min="15356" max="15356" width="7.453125" style="60" customWidth="1"/>
    <col min="15357" max="15358" width="7.6328125" style="60" customWidth="1"/>
    <col min="15359" max="15359" width="37.7265625" style="60" customWidth="1"/>
    <col min="15360" max="15360" width="13.08984375" style="60" customWidth="1"/>
    <col min="15361" max="15361" width="6.7265625" style="60" customWidth="1"/>
    <col min="15362" max="15363" width="7.453125" style="60" customWidth="1"/>
    <col min="15364" max="15364" width="9.26953125" style="60" customWidth="1"/>
    <col min="15365" max="15365" width="10.90625" style="60" customWidth="1"/>
    <col min="15366" max="15366" width="9.7265625" style="60" customWidth="1"/>
    <col min="15367" max="15367" width="10.26953125" style="60" customWidth="1"/>
    <col min="15368" max="15370" width="8.08984375" style="60" customWidth="1"/>
    <col min="15371" max="15371" width="10.453125" style="60" customWidth="1"/>
    <col min="15372" max="15374" width="9.26953125" style="60" customWidth="1"/>
    <col min="15375" max="15380" width="8.08984375" style="60" customWidth="1"/>
    <col min="15381" max="15381" width="6.90625" style="60" customWidth="1"/>
    <col min="15382" max="15382" width="9.08984375" style="60" customWidth="1"/>
    <col min="15383" max="15383" width="11.36328125" style="60" customWidth="1"/>
    <col min="15384" max="15384" width="9.453125" style="60" customWidth="1"/>
    <col min="15385" max="15611" width="0" style="60" hidden="1"/>
    <col min="15612" max="15612" width="7.453125" style="60" customWidth="1"/>
    <col min="15613" max="15614" width="7.6328125" style="60" customWidth="1"/>
    <col min="15615" max="15615" width="37.7265625" style="60" customWidth="1"/>
    <col min="15616" max="15616" width="13.08984375" style="60" customWidth="1"/>
    <col min="15617" max="15617" width="6.7265625" style="60" customWidth="1"/>
    <col min="15618" max="15619" width="7.453125" style="60" customWidth="1"/>
    <col min="15620" max="15620" width="9.26953125" style="60" customWidth="1"/>
    <col min="15621" max="15621" width="10.90625" style="60" customWidth="1"/>
    <col min="15622" max="15622" width="9.7265625" style="60" customWidth="1"/>
    <col min="15623" max="15623" width="10.26953125" style="60" customWidth="1"/>
    <col min="15624" max="15626" width="8.08984375" style="60" customWidth="1"/>
    <col min="15627" max="15627" width="10.453125" style="60" customWidth="1"/>
    <col min="15628" max="15630" width="9.26953125" style="60" customWidth="1"/>
    <col min="15631" max="15636" width="8.08984375" style="60" customWidth="1"/>
    <col min="15637" max="15637" width="6.90625" style="60" customWidth="1"/>
    <col min="15638" max="15638" width="9.08984375" style="60" customWidth="1"/>
    <col min="15639" max="15639" width="11.36328125" style="60" customWidth="1"/>
    <col min="15640" max="15640" width="9.453125" style="60" customWidth="1"/>
    <col min="15641" max="15867" width="0" style="60" hidden="1"/>
    <col min="15868" max="15868" width="7.453125" style="60" customWidth="1"/>
    <col min="15869" max="15870" width="7.6328125" style="60" customWidth="1"/>
    <col min="15871" max="15871" width="37.7265625" style="60" customWidth="1"/>
    <col min="15872" max="15872" width="13.08984375" style="60" customWidth="1"/>
    <col min="15873" max="15873" width="6.7265625" style="60" customWidth="1"/>
    <col min="15874" max="15875" width="7.453125" style="60" customWidth="1"/>
    <col min="15876" max="15876" width="9.26953125" style="60" customWidth="1"/>
    <col min="15877" max="15877" width="10.90625" style="60" customWidth="1"/>
    <col min="15878" max="15878" width="9.7265625" style="60" customWidth="1"/>
    <col min="15879" max="15879" width="10.26953125" style="60" customWidth="1"/>
    <col min="15880" max="15882" width="8.08984375" style="60" customWidth="1"/>
    <col min="15883" max="15883" width="10.453125" style="60" customWidth="1"/>
    <col min="15884" max="15886" width="9.26953125" style="60" customWidth="1"/>
    <col min="15887" max="15892" width="8.08984375" style="60" customWidth="1"/>
    <col min="15893" max="15893" width="6.90625" style="60" customWidth="1"/>
    <col min="15894" max="15894" width="9.08984375" style="60" customWidth="1"/>
    <col min="15895" max="15895" width="11.36328125" style="60" customWidth="1"/>
    <col min="15896" max="15896" width="9.453125" style="60" customWidth="1"/>
    <col min="15897" max="16123" width="0" style="60" hidden="1"/>
    <col min="16124" max="16124" width="7.453125" style="60" customWidth="1"/>
    <col min="16125" max="16126" width="7.6328125" style="60" customWidth="1"/>
    <col min="16127" max="16127" width="37.7265625" style="60" customWidth="1"/>
    <col min="16128" max="16128" width="13.08984375" style="60" customWidth="1"/>
    <col min="16129" max="16129" width="6.7265625" style="60" customWidth="1"/>
    <col min="16130" max="16131" width="7.453125" style="60" customWidth="1"/>
    <col min="16132" max="16132" width="9.26953125" style="60" customWidth="1"/>
    <col min="16133" max="16133" width="10.90625" style="60" customWidth="1"/>
    <col min="16134" max="16134" width="9.7265625" style="60" customWidth="1"/>
    <col min="16135" max="16135" width="10.26953125" style="60" customWidth="1"/>
    <col min="16136" max="16138" width="8.08984375" style="60" customWidth="1"/>
    <col min="16139" max="16139" width="10.453125" style="60" customWidth="1"/>
    <col min="16140" max="16142" width="9.26953125" style="60" customWidth="1"/>
    <col min="16143" max="16148" width="8.08984375" style="60" customWidth="1"/>
    <col min="16149" max="16149" width="6.90625" style="60" customWidth="1"/>
    <col min="16150" max="16150" width="9.08984375" style="60" customWidth="1"/>
    <col min="16151" max="16151" width="11.36328125" style="60" customWidth="1"/>
    <col min="16152" max="16152" width="9.45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4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148"/>
      <c r="I3" s="469" t="s">
        <v>936</v>
      </c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61"/>
      <c r="V3" s="115"/>
      <c r="W3" s="115"/>
    </row>
    <row r="4" spans="1:261" ht="26.4" customHeight="1" thickBot="1">
      <c r="A4" s="470" t="str">
        <f>'PAL Summary'!A2</f>
        <v>&lt;RA/DA Name&gt;</v>
      </c>
      <c r="B4" s="470"/>
      <c r="D4" s="149">
        <f>'Beef - 100154'!D4</f>
        <v>0</v>
      </c>
      <c r="E4" s="150">
        <f>'Pork Picnics - 100193'!D5</f>
        <v>0</v>
      </c>
      <c r="F4" s="150">
        <f>'Turkey Thighs - 100883'!E5</f>
        <v>0</v>
      </c>
      <c r="G4" s="150">
        <f>'Cheese - 110242'!D5</f>
        <v>0</v>
      </c>
      <c r="H4" s="151"/>
      <c r="I4" s="129" t="s">
        <v>199</v>
      </c>
      <c r="J4" s="129" t="s">
        <v>200</v>
      </c>
      <c r="K4" s="129" t="s">
        <v>201</v>
      </c>
      <c r="L4" s="129" t="s">
        <v>202</v>
      </c>
      <c r="M4" s="129" t="s">
        <v>203</v>
      </c>
      <c r="N4" s="129" t="s">
        <v>204</v>
      </c>
      <c r="O4" s="129" t="s">
        <v>205</v>
      </c>
      <c r="P4" s="129" t="s">
        <v>206</v>
      </c>
      <c r="Q4" s="129" t="s">
        <v>207</v>
      </c>
      <c r="R4" s="129" t="s">
        <v>208</v>
      </c>
      <c r="S4" s="129" t="s">
        <v>209</v>
      </c>
      <c r="T4" s="129" t="s">
        <v>210</v>
      </c>
      <c r="U4" s="67"/>
      <c r="V4" s="115"/>
      <c r="W4" s="115"/>
    </row>
    <row r="5" spans="1:261" ht="16" thickBot="1">
      <c r="A5" s="464" t="s">
        <v>211</v>
      </c>
      <c r="B5" s="464"/>
      <c r="C5" s="458" t="s">
        <v>212</v>
      </c>
      <c r="D5" s="459"/>
      <c r="E5" s="459"/>
      <c r="F5" s="459"/>
      <c r="G5" s="459"/>
      <c r="H5" s="460"/>
      <c r="I5" s="130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2"/>
      <c r="U5" s="67"/>
      <c r="V5" s="115"/>
      <c r="W5" s="115"/>
    </row>
    <row r="6" spans="1:261">
      <c r="A6" s="464" t="str">
        <f>'PAL Summary'!A4</f>
        <v>&lt;Warehouse/Delivery address 2&gt;</v>
      </c>
      <c r="B6" s="464"/>
      <c r="C6" s="466" t="s">
        <v>213</v>
      </c>
      <c r="D6" s="467"/>
      <c r="E6" s="467"/>
      <c r="F6" s="467"/>
      <c r="G6" s="467"/>
      <c r="H6" s="468"/>
      <c r="I6" s="133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67"/>
      <c r="V6" s="447" t="s">
        <v>214</v>
      </c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</row>
    <row r="7" spans="1:261">
      <c r="A7" s="464" t="str">
        <f>'PAL Summary'!A5</f>
        <v>&lt;City, ST, ZIP&gt;</v>
      </c>
      <c r="B7" s="464"/>
      <c r="C7" s="452"/>
      <c r="D7" s="453"/>
      <c r="E7" s="453"/>
      <c r="F7" s="453"/>
      <c r="G7" s="453"/>
      <c r="H7" s="454"/>
      <c r="I7" s="133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6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</row>
    <row r="8" spans="1:261">
      <c r="A8" s="470" t="s">
        <v>215</v>
      </c>
      <c r="B8" s="470"/>
      <c r="C8" s="452" t="s">
        <v>216</v>
      </c>
      <c r="D8" s="453"/>
      <c r="E8" s="453"/>
      <c r="F8" s="453"/>
      <c r="G8" s="453"/>
      <c r="H8" s="454"/>
      <c r="I8" s="133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  <c r="U8" s="67"/>
      <c r="V8" s="142" t="str">
        <f>IF(I10="?","",TEXT(I9,"mm/dd"))</f>
        <v/>
      </c>
      <c r="W8" s="142" t="str">
        <f t="shared" ref="W8:AG8" si="0">IF(J10="?","",TEXT(J9,"mm/dd"))</f>
        <v/>
      </c>
      <c r="X8" s="142" t="str">
        <f t="shared" si="0"/>
        <v/>
      </c>
      <c r="Y8" s="142" t="str">
        <f t="shared" si="0"/>
        <v/>
      </c>
      <c r="Z8" s="142" t="str">
        <f t="shared" si="0"/>
        <v/>
      </c>
      <c r="AA8" s="142" t="str">
        <f t="shared" si="0"/>
        <v/>
      </c>
      <c r="AB8" s="142" t="str">
        <f t="shared" si="0"/>
        <v/>
      </c>
      <c r="AC8" s="142" t="str">
        <f t="shared" si="0"/>
        <v/>
      </c>
      <c r="AD8" s="142" t="str">
        <f t="shared" si="0"/>
        <v/>
      </c>
      <c r="AE8" s="142" t="str">
        <f t="shared" si="0"/>
        <v/>
      </c>
      <c r="AF8" s="142" t="str">
        <f t="shared" si="0"/>
        <v/>
      </c>
      <c r="AG8" s="142" t="str">
        <f t="shared" si="0"/>
        <v/>
      </c>
    </row>
    <row r="9" spans="1:261" ht="16" thickBot="1">
      <c r="A9" s="464" t="str">
        <f>'PAL Summary'!A6</f>
        <v>&lt;Point of Contact Name&gt;</v>
      </c>
      <c r="B9" s="464"/>
      <c r="C9" s="455"/>
      <c r="D9" s="456"/>
      <c r="E9" s="456"/>
      <c r="F9" s="456"/>
      <c r="G9" s="456"/>
      <c r="H9" s="457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67"/>
      <c r="V9" s="446" t="s">
        <v>199</v>
      </c>
      <c r="W9" s="446" t="s">
        <v>200</v>
      </c>
      <c r="X9" s="446" t="s">
        <v>201</v>
      </c>
      <c r="Y9" s="446" t="s">
        <v>202</v>
      </c>
      <c r="Z9" s="446" t="s">
        <v>203</v>
      </c>
      <c r="AA9" s="446" t="s">
        <v>204</v>
      </c>
      <c r="AB9" s="446" t="s">
        <v>205</v>
      </c>
      <c r="AC9" s="446" t="s">
        <v>206</v>
      </c>
      <c r="AD9" s="446" t="s">
        <v>207</v>
      </c>
      <c r="AE9" s="446" t="s">
        <v>208</v>
      </c>
      <c r="AF9" s="446" t="s">
        <v>209</v>
      </c>
      <c r="AG9" s="446" t="s">
        <v>210</v>
      </c>
    </row>
    <row r="10" spans="1:261" s="64" customFormat="1" ht="21.75" customHeight="1" thickBot="1">
      <c r="A10" s="465" t="str">
        <f>'PAL Summary'!C6</f>
        <v>&lt;POC Phone #&gt;</v>
      </c>
      <c r="B10" s="465"/>
      <c r="C10" s="461" t="s">
        <v>217</v>
      </c>
      <c r="D10" s="462"/>
      <c r="E10" s="462"/>
      <c r="F10" s="462"/>
      <c r="G10" s="462"/>
      <c r="H10" s="463"/>
      <c r="I10" s="153" t="s">
        <v>218</v>
      </c>
      <c r="J10" s="153" t="s">
        <v>218</v>
      </c>
      <c r="K10" s="153" t="s">
        <v>218</v>
      </c>
      <c r="L10" s="153" t="s">
        <v>218</v>
      </c>
      <c r="M10" s="153" t="s">
        <v>218</v>
      </c>
      <c r="N10" s="153" t="s">
        <v>218</v>
      </c>
      <c r="O10" s="153" t="s">
        <v>218</v>
      </c>
      <c r="P10" s="153" t="s">
        <v>218</v>
      </c>
      <c r="Q10" s="153" t="s">
        <v>218</v>
      </c>
      <c r="R10" s="153" t="s">
        <v>218</v>
      </c>
      <c r="S10" s="153" t="s">
        <v>218</v>
      </c>
      <c r="T10" s="154" t="s">
        <v>218</v>
      </c>
      <c r="U10" s="67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</row>
    <row r="11" spans="1:261" s="65" customFormat="1" ht="54.5" thickBot="1">
      <c r="A11" s="109" t="s">
        <v>219</v>
      </c>
      <c r="B11" s="102" t="s">
        <v>220</v>
      </c>
      <c r="C11" s="108" t="s">
        <v>221</v>
      </c>
      <c r="D11" s="224" t="s">
        <v>885</v>
      </c>
      <c r="E11" s="108" t="s">
        <v>222</v>
      </c>
      <c r="F11" s="108" t="s">
        <v>223</v>
      </c>
      <c r="G11" s="108" t="s">
        <v>224</v>
      </c>
      <c r="H11" s="152" t="s">
        <v>225</v>
      </c>
      <c r="I11" s="449" t="s">
        <v>226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1"/>
      <c r="U11" s="68" t="s">
        <v>227</v>
      </c>
      <c r="V11" s="143" t="str">
        <f t="shared" ref="V11:X11" si="1">CONCATENATE("Week of ",
V8)</f>
        <v xml:space="preserve">Week of </v>
      </c>
      <c r="W11" s="143" t="str">
        <f t="shared" si="1"/>
        <v xml:space="preserve">Week of </v>
      </c>
      <c r="X11" s="143" t="str">
        <f t="shared" si="1"/>
        <v xml:space="preserve">Week of </v>
      </c>
      <c r="Y11" s="143" t="str">
        <f>CONCATENATE("Week of ",
Y8)</f>
        <v xml:space="preserve">Week of </v>
      </c>
      <c r="Z11" s="143" t="str">
        <f t="shared" ref="Z11:AG11" si="2">CONCATENATE("Week of ",
Z8)</f>
        <v xml:space="preserve">Week of </v>
      </c>
      <c r="AA11" s="143" t="str">
        <f t="shared" si="2"/>
        <v xml:space="preserve">Week of </v>
      </c>
      <c r="AB11" s="143" t="str">
        <f t="shared" si="2"/>
        <v xml:space="preserve">Week of </v>
      </c>
      <c r="AC11" s="143" t="str">
        <f t="shared" si="2"/>
        <v xml:space="preserve">Week of </v>
      </c>
      <c r="AD11" s="143" t="str">
        <f t="shared" si="2"/>
        <v xml:space="preserve">Week of </v>
      </c>
      <c r="AE11" s="143" t="str">
        <f t="shared" si="2"/>
        <v xml:space="preserve">Week of </v>
      </c>
      <c r="AF11" s="143" t="str">
        <f t="shared" si="2"/>
        <v xml:space="preserve">Week of </v>
      </c>
      <c r="AG11" s="143" t="str">
        <f t="shared" si="2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6.5" customHeight="1">
      <c r="A12" s="123" t="s">
        <v>98</v>
      </c>
      <c r="B12" s="124" t="s">
        <v>228</v>
      </c>
      <c r="C12" s="125">
        <v>100154</v>
      </c>
      <c r="D12" s="296">
        <f>_xlfn.XLOOKUP($A12,'Beef - 100154'!$A:$A,'Beef - 100154'!N:N)</f>
        <v>0</v>
      </c>
      <c r="E12" s="293">
        <f>_xlfn.XLOOKUP($A12,'[2]Price List'!$A:$A,'[2]Price List'!$AF:$AF)</f>
        <v>264</v>
      </c>
      <c r="F12" s="293">
        <f>_xlfn.XLOOKUP($A12,'[2]Price List'!$A:$A,'[2]Price List'!$AG:$AG)</f>
        <v>8</v>
      </c>
      <c r="G12" s="296">
        <f>_xlfn.XLOOKUP($A12,'Beef - 100154'!$A:$A,'Beef - 100154'!K:K)</f>
        <v>171</v>
      </c>
      <c r="H12" s="138">
        <f>_xlfn.XLOOKUP(A12,'Beef - 100154'!A:A,'Beef - 100154'!L:L)</f>
        <v>0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5">
        <f t="shared" ref="U12:U70" si="3">SUM(I12:T12)</f>
        <v>0</v>
      </c>
      <c r="V12" s="296" t="str">
        <f t="shared" ref="V12:AG27" si="4">IF($U12=0,"",I12)</f>
        <v/>
      </c>
      <c r="W12" s="296" t="str">
        <f t="shared" si="4"/>
        <v/>
      </c>
      <c r="X12" s="296" t="str">
        <f t="shared" si="4"/>
        <v/>
      </c>
      <c r="Y12" s="296" t="str">
        <f t="shared" si="4"/>
        <v/>
      </c>
      <c r="Z12" s="296" t="str">
        <f t="shared" si="4"/>
        <v/>
      </c>
      <c r="AA12" s="296" t="str">
        <f t="shared" si="4"/>
        <v/>
      </c>
      <c r="AB12" s="296" t="str">
        <f t="shared" si="4"/>
        <v/>
      </c>
      <c r="AC12" s="296" t="str">
        <f t="shared" si="4"/>
        <v/>
      </c>
      <c r="AD12" s="296" t="str">
        <f t="shared" si="4"/>
        <v/>
      </c>
      <c r="AE12" s="296" t="str">
        <f t="shared" si="4"/>
        <v/>
      </c>
      <c r="AF12" s="296" t="str">
        <f t="shared" si="4"/>
        <v/>
      </c>
      <c r="AG12" s="297" t="str">
        <f t="shared" si="4"/>
        <v/>
      </c>
      <c r="AH12" s="298"/>
      <c r="AI12" s="298"/>
      <c r="AJ12" s="298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  <c r="IW12" s="299"/>
      <c r="IX12" s="299"/>
      <c r="IY12" s="299"/>
      <c r="IZ12" s="299"/>
    </row>
    <row r="13" spans="1:261" s="122" customFormat="1">
      <c r="A13" s="123" t="s">
        <v>100</v>
      </c>
      <c r="B13" s="124" t="s">
        <v>229</v>
      </c>
      <c r="C13" s="125">
        <v>100154</v>
      </c>
      <c r="D13" s="296">
        <f>_xlfn.XLOOKUP($A13,'Beef - 100154'!$A:$A,'Beef - 100154'!N:N)</f>
        <v>0</v>
      </c>
      <c r="E13" s="293">
        <f>_xlfn.XLOOKUP($A13,'[2]Price List'!$A:$A,'[2]Price List'!$AF:$AF)</f>
        <v>220</v>
      </c>
      <c r="F13" s="293">
        <f>_xlfn.XLOOKUP($A13,'[2]Price List'!$A:$A,'[2]Price List'!$AG:$AG)</f>
        <v>8</v>
      </c>
      <c r="G13" s="296">
        <f>_xlfn.XLOOKUP($A13,'Beef - 100154'!$A:$A,'Beef - 100154'!K:K)</f>
        <v>184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si="3"/>
        <v>0</v>
      </c>
      <c r="V13" s="118" t="str">
        <f t="shared" si="4"/>
        <v/>
      </c>
      <c r="W13" s="118" t="str">
        <f t="shared" si="4"/>
        <v/>
      </c>
      <c r="X13" s="118" t="str">
        <f t="shared" si="4"/>
        <v/>
      </c>
      <c r="Y13" s="118" t="str">
        <f t="shared" si="4"/>
        <v/>
      </c>
      <c r="Z13" s="118" t="str">
        <f t="shared" si="4"/>
        <v/>
      </c>
      <c r="AA13" s="118" t="str">
        <f t="shared" si="4"/>
        <v/>
      </c>
      <c r="AB13" s="118" t="str">
        <f t="shared" si="4"/>
        <v/>
      </c>
      <c r="AC13" s="118" t="str">
        <f t="shared" si="4"/>
        <v/>
      </c>
      <c r="AD13" s="118" t="str">
        <f t="shared" si="4"/>
        <v/>
      </c>
      <c r="AE13" s="118" t="str">
        <f t="shared" si="4"/>
        <v/>
      </c>
      <c r="AF13" s="118" t="str">
        <f t="shared" si="4"/>
        <v/>
      </c>
      <c r="AG13" s="128" t="str">
        <f t="shared" si="4"/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>
      <c r="A14" s="123" t="s">
        <v>96</v>
      </c>
      <c r="B14" s="124" t="s">
        <v>230</v>
      </c>
      <c r="C14" s="125">
        <v>100154</v>
      </c>
      <c r="D14" s="296">
        <f>_xlfn.XLOOKUP($A14,'Beef - 100154'!$A:$A,'Beef - 100154'!N:N)</f>
        <v>0</v>
      </c>
      <c r="E14" s="293">
        <f>_xlfn.XLOOKUP($A14,'[2]Price List'!$A:$A,'[2]Price List'!$AF:$AF)</f>
        <v>331</v>
      </c>
      <c r="F14" s="293">
        <f>_xlfn.XLOOKUP($A14,'[2]Price List'!$A:$A,'[2]Price List'!$AG:$AG)</f>
        <v>8</v>
      </c>
      <c r="G14" s="296">
        <f>_xlfn.XLOOKUP($A14,'Beef - 100154'!$A:$A,'Beef - 100154'!K:K)</f>
        <v>192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3"/>
        <v>0</v>
      </c>
      <c r="V14" s="118" t="str">
        <f t="shared" si="4"/>
        <v/>
      </c>
      <c r="W14" s="118" t="str">
        <f t="shared" si="4"/>
        <v/>
      </c>
      <c r="X14" s="118" t="str">
        <f t="shared" si="4"/>
        <v/>
      </c>
      <c r="Y14" s="118" t="str">
        <f t="shared" si="4"/>
        <v/>
      </c>
      <c r="Z14" s="118" t="str">
        <f t="shared" si="4"/>
        <v/>
      </c>
      <c r="AA14" s="118" t="str">
        <f t="shared" si="4"/>
        <v/>
      </c>
      <c r="AB14" s="118" t="str">
        <f t="shared" si="4"/>
        <v/>
      </c>
      <c r="AC14" s="118" t="str">
        <f t="shared" si="4"/>
        <v/>
      </c>
      <c r="AD14" s="118" t="str">
        <f t="shared" si="4"/>
        <v/>
      </c>
      <c r="AE14" s="118" t="str">
        <f t="shared" si="4"/>
        <v/>
      </c>
      <c r="AF14" s="118" t="str">
        <f t="shared" si="4"/>
        <v/>
      </c>
      <c r="AG14" s="128" t="str">
        <f t="shared" si="4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>
      <c r="A15" s="123" t="s">
        <v>51</v>
      </c>
      <c r="B15" s="124" t="s">
        <v>52</v>
      </c>
      <c r="C15" s="125">
        <v>100154</v>
      </c>
      <c r="D15" s="296">
        <f>_xlfn.XLOOKUP($A15,'Beef - 100154'!$A:$A,'Beef - 100154'!N:N)</f>
        <v>0</v>
      </c>
      <c r="E15" s="293">
        <f>_xlfn.XLOOKUP($A15,'[2]Price List'!$A:$A,'[2]Price List'!$AF:$AF)</f>
        <v>287</v>
      </c>
      <c r="F15" s="293">
        <f>_xlfn.XLOOKUP($A15,'[2]Price List'!$A:$A,'[2]Price List'!$AG:$AG)</f>
        <v>10</v>
      </c>
      <c r="G15" s="296">
        <f>_xlfn.XLOOKUP($A15,'Beef - 100154'!$A:$A,'Beef - 100154'!K:K)</f>
        <v>177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3"/>
        <v>0</v>
      </c>
      <c r="V15" s="118" t="str">
        <f t="shared" si="4"/>
        <v/>
      </c>
      <c r="W15" s="118" t="str">
        <f t="shared" si="4"/>
        <v/>
      </c>
      <c r="X15" s="118" t="str">
        <f t="shared" si="4"/>
        <v/>
      </c>
      <c r="Y15" s="118" t="str">
        <f t="shared" si="4"/>
        <v/>
      </c>
      <c r="Z15" s="118" t="str">
        <f t="shared" si="4"/>
        <v/>
      </c>
      <c r="AA15" s="118" t="str">
        <f t="shared" si="4"/>
        <v/>
      </c>
      <c r="AB15" s="118" t="str">
        <f t="shared" si="4"/>
        <v/>
      </c>
      <c r="AC15" s="118" t="str">
        <f t="shared" si="4"/>
        <v/>
      </c>
      <c r="AD15" s="118" t="str">
        <f t="shared" si="4"/>
        <v/>
      </c>
      <c r="AE15" s="118" t="str">
        <f t="shared" si="4"/>
        <v/>
      </c>
      <c r="AF15" s="118" t="str">
        <f t="shared" si="4"/>
        <v/>
      </c>
      <c r="AG15" s="128" t="str">
        <f t="shared" si="4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>
      <c r="A16" s="123" t="s">
        <v>55</v>
      </c>
      <c r="B16" s="124" t="s">
        <v>56</v>
      </c>
      <c r="C16" s="125">
        <v>100154</v>
      </c>
      <c r="D16" s="296">
        <f>_xlfn.XLOOKUP($A16,'Beef - 100154'!$A:$A,'Beef - 100154'!N:N)</f>
        <v>0</v>
      </c>
      <c r="E16" s="293">
        <f>_xlfn.XLOOKUP($A16,'[2]Price List'!$A:$A,'[2]Price List'!$AF:$AF)</f>
        <v>297</v>
      </c>
      <c r="F16" s="293">
        <f>_xlfn.XLOOKUP($A16,'[2]Price List'!$A:$A,'[2]Price List'!$AG:$AG)</f>
        <v>10</v>
      </c>
      <c r="G16" s="296">
        <f>_xlfn.XLOOKUP($A16,'Beef - 100154'!$A:$A,'Beef - 100154'!K:K)</f>
        <v>151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3"/>
        <v>0</v>
      </c>
      <c r="V16" s="118" t="str">
        <f t="shared" si="4"/>
        <v/>
      </c>
      <c r="W16" s="118" t="str">
        <f t="shared" si="4"/>
        <v/>
      </c>
      <c r="X16" s="118" t="str">
        <f t="shared" si="4"/>
        <v/>
      </c>
      <c r="Y16" s="118" t="str">
        <f t="shared" si="4"/>
        <v/>
      </c>
      <c r="Z16" s="118" t="str">
        <f t="shared" si="4"/>
        <v/>
      </c>
      <c r="AA16" s="118" t="str">
        <f t="shared" si="4"/>
        <v/>
      </c>
      <c r="AB16" s="118" t="str">
        <f t="shared" si="4"/>
        <v/>
      </c>
      <c r="AC16" s="118" t="str">
        <f t="shared" si="4"/>
        <v/>
      </c>
      <c r="AD16" s="118" t="str">
        <f t="shared" si="4"/>
        <v/>
      </c>
      <c r="AE16" s="118" t="str">
        <f t="shared" si="4"/>
        <v/>
      </c>
      <c r="AF16" s="118" t="str">
        <f t="shared" si="4"/>
        <v/>
      </c>
      <c r="AG16" s="128" t="str">
        <f t="shared" si="4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>
      <c r="A17" s="123" t="s">
        <v>57</v>
      </c>
      <c r="B17" s="124" t="s">
        <v>58</v>
      </c>
      <c r="C17" s="125">
        <v>100154</v>
      </c>
      <c r="D17" s="296">
        <f>_xlfn.XLOOKUP($A17,'Beef - 100154'!$A:$A,'Beef - 100154'!N:N)</f>
        <v>0</v>
      </c>
      <c r="E17" s="293">
        <f>_xlfn.XLOOKUP($A17,'[2]Price List'!$A:$A,'[2]Price List'!$AF:$AF)</f>
        <v>356</v>
      </c>
      <c r="F17" s="293">
        <f>_xlfn.XLOOKUP($A17,'[2]Price List'!$A:$A,'[2]Price List'!$AG:$AG)</f>
        <v>10</v>
      </c>
      <c r="G17" s="296">
        <f>_xlfn.XLOOKUP($A17,'Beef - 100154'!$A:$A,'Beef - 100154'!K:K)</f>
        <v>174</v>
      </c>
      <c r="H17" s="138">
        <f>_xlfn.XLOOKUP(A17,'Beef - 100154'!A:A,'Beef - 100154'!L:L)</f>
        <v>0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3"/>
        <v>0</v>
      </c>
      <c r="V17" s="118" t="str">
        <f t="shared" si="4"/>
        <v/>
      </c>
      <c r="W17" s="118" t="str">
        <f t="shared" si="4"/>
        <v/>
      </c>
      <c r="X17" s="118" t="str">
        <f t="shared" si="4"/>
        <v/>
      </c>
      <c r="Y17" s="118" t="str">
        <f t="shared" si="4"/>
        <v/>
      </c>
      <c r="Z17" s="118" t="str">
        <f t="shared" si="4"/>
        <v/>
      </c>
      <c r="AA17" s="118" t="str">
        <f t="shared" si="4"/>
        <v/>
      </c>
      <c r="AB17" s="118" t="str">
        <f t="shared" si="4"/>
        <v/>
      </c>
      <c r="AC17" s="118" t="str">
        <f t="shared" si="4"/>
        <v/>
      </c>
      <c r="AD17" s="118" t="str">
        <f t="shared" si="4"/>
        <v/>
      </c>
      <c r="AE17" s="118" t="str">
        <f t="shared" si="4"/>
        <v/>
      </c>
      <c r="AF17" s="118" t="str">
        <f t="shared" si="4"/>
        <v/>
      </c>
      <c r="AG17" s="128" t="str">
        <f t="shared" si="4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>
      <c r="A18" s="123" t="s">
        <v>61</v>
      </c>
      <c r="B18" s="124" t="s">
        <v>62</v>
      </c>
      <c r="C18" s="125">
        <v>100154</v>
      </c>
      <c r="D18" s="296">
        <f>_xlfn.XLOOKUP($A18,'Beef - 100154'!$A:$A,'Beef - 100154'!N:N)</f>
        <v>0</v>
      </c>
      <c r="E18" s="293">
        <f>_xlfn.XLOOKUP($A18,'[2]Price List'!$A:$A,'[2]Price List'!$AF:$AF)</f>
        <v>233</v>
      </c>
      <c r="F18" s="293">
        <f>_xlfn.XLOOKUP($A18,'[2]Price List'!$A:$A,'[2]Price List'!$AG:$AG)</f>
        <v>10</v>
      </c>
      <c r="G18" s="296">
        <f>_xlfn.XLOOKUP($A18,'Beef - 100154'!$A:$A,'Beef - 100154'!K:K)</f>
        <v>158</v>
      </c>
      <c r="H18" s="138">
        <f>_xlfn.XLOOKUP(A18,'Beef - 100154'!A:A,'Beef - 100154'!L:L)</f>
        <v>0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si="3"/>
        <v>0</v>
      </c>
      <c r="V18" s="118" t="str">
        <f t="shared" si="4"/>
        <v/>
      </c>
      <c r="W18" s="118" t="str">
        <f t="shared" si="4"/>
        <v/>
      </c>
      <c r="X18" s="118" t="str">
        <f t="shared" si="4"/>
        <v/>
      </c>
      <c r="Y18" s="118" t="str">
        <f t="shared" si="4"/>
        <v/>
      </c>
      <c r="Z18" s="118" t="str">
        <f t="shared" si="4"/>
        <v/>
      </c>
      <c r="AA18" s="118" t="str">
        <f t="shared" si="4"/>
        <v/>
      </c>
      <c r="AB18" s="118" t="str">
        <f t="shared" si="4"/>
        <v/>
      </c>
      <c r="AC18" s="118" t="str">
        <f t="shared" si="4"/>
        <v/>
      </c>
      <c r="AD18" s="118" t="str">
        <f t="shared" si="4"/>
        <v/>
      </c>
      <c r="AE18" s="118" t="str">
        <f t="shared" si="4"/>
        <v/>
      </c>
      <c r="AF18" s="118" t="str">
        <f t="shared" si="4"/>
        <v/>
      </c>
      <c r="AG18" s="128" t="str">
        <f t="shared" si="4"/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>
      <c r="A19" s="123" t="s">
        <v>54</v>
      </c>
      <c r="B19" s="124" t="s">
        <v>52</v>
      </c>
      <c r="C19" s="125">
        <v>100154</v>
      </c>
      <c r="D19" s="296">
        <f>_xlfn.XLOOKUP($A19,'Beef - 100154'!$A:$A,'Beef - 100154'!N:N)</f>
        <v>0</v>
      </c>
      <c r="E19" s="293">
        <f>_xlfn.XLOOKUP($A19,'[2]Price List'!$A:$A,'[2]Price List'!$AF:$AF)</f>
        <v>377</v>
      </c>
      <c r="F19" s="293">
        <f>_xlfn.XLOOKUP($A19,'[2]Price List'!$A:$A,'[2]Price List'!$AG:$AG)</f>
        <v>10</v>
      </c>
      <c r="G19" s="296">
        <f>_xlfn.XLOOKUP($A19,'Beef - 100154'!$A:$A,'Beef - 100154'!K:K)</f>
        <v>151</v>
      </c>
      <c r="H19" s="138">
        <f>_xlfn.XLOOKUP(A19,'Beef - 100154'!A:A,'Beef - 100154'!L:L)</f>
        <v>0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si="3"/>
        <v>0</v>
      </c>
      <c r="V19" s="118" t="str">
        <f t="shared" si="4"/>
        <v/>
      </c>
      <c r="W19" s="118" t="str">
        <f t="shared" si="4"/>
        <v/>
      </c>
      <c r="X19" s="118" t="str">
        <f t="shared" si="4"/>
        <v/>
      </c>
      <c r="Y19" s="118" t="str">
        <f t="shared" si="4"/>
        <v/>
      </c>
      <c r="Z19" s="118" t="str">
        <f t="shared" si="4"/>
        <v/>
      </c>
      <c r="AA19" s="118" t="str">
        <f t="shared" si="4"/>
        <v/>
      </c>
      <c r="AB19" s="118" t="str">
        <f t="shared" si="4"/>
        <v/>
      </c>
      <c r="AC19" s="118" t="str">
        <f t="shared" si="4"/>
        <v/>
      </c>
      <c r="AD19" s="118" t="str">
        <f t="shared" si="4"/>
        <v/>
      </c>
      <c r="AE19" s="118" t="str">
        <f t="shared" si="4"/>
        <v/>
      </c>
      <c r="AF19" s="118" t="str">
        <f t="shared" si="4"/>
        <v/>
      </c>
      <c r="AG19" s="128" t="str">
        <f t="shared" si="4"/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>
      <c r="A20" s="123" t="s">
        <v>66</v>
      </c>
      <c r="B20" s="124" t="s">
        <v>67</v>
      </c>
      <c r="C20" s="125">
        <v>100154</v>
      </c>
      <c r="D20" s="296">
        <f>_xlfn.XLOOKUP($A20,'Beef - 100154'!$A:$A,'Beef - 100154'!N:N)</f>
        <v>0</v>
      </c>
      <c r="E20" s="293">
        <f>_xlfn.XLOOKUP($A20,'[2]Price List'!$A:$A,'[2]Price List'!$AF:$AF)</f>
        <v>230</v>
      </c>
      <c r="F20" s="293">
        <f>_xlfn.XLOOKUP($A20,'[2]Price List'!$A:$A,'[2]Price List'!$AG:$AG)</f>
        <v>10</v>
      </c>
      <c r="G20" s="296">
        <f>_xlfn.XLOOKUP($A20,'Beef - 100154'!$A:$A,'Beef - 100154'!K:K)</f>
        <v>99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3"/>
        <v>0</v>
      </c>
      <c r="V20" s="118" t="str">
        <f t="shared" si="4"/>
        <v/>
      </c>
      <c r="W20" s="118" t="str">
        <f t="shared" si="4"/>
        <v/>
      </c>
      <c r="X20" s="118" t="str">
        <f t="shared" si="4"/>
        <v/>
      </c>
      <c r="Y20" s="118" t="str">
        <f t="shared" si="4"/>
        <v/>
      </c>
      <c r="Z20" s="118" t="str">
        <f t="shared" si="4"/>
        <v/>
      </c>
      <c r="AA20" s="118" t="str">
        <f t="shared" si="4"/>
        <v/>
      </c>
      <c r="AB20" s="118" t="str">
        <f t="shared" si="4"/>
        <v/>
      </c>
      <c r="AC20" s="118" t="str">
        <f t="shared" si="4"/>
        <v/>
      </c>
      <c r="AD20" s="118" t="str">
        <f t="shared" si="4"/>
        <v/>
      </c>
      <c r="AE20" s="118" t="str">
        <f t="shared" si="4"/>
        <v/>
      </c>
      <c r="AF20" s="118" t="str">
        <f t="shared" si="4"/>
        <v/>
      </c>
      <c r="AG20" s="128" t="str">
        <f t="shared" si="4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>
      <c r="A21" s="123" t="s">
        <v>70</v>
      </c>
      <c r="B21" s="124" t="s">
        <v>71</v>
      </c>
      <c r="C21" s="125">
        <v>100154</v>
      </c>
      <c r="D21" s="296">
        <f>_xlfn.XLOOKUP($A21,'Beef - 100154'!$A:$A,'Beef - 100154'!N:N)</f>
        <v>0</v>
      </c>
      <c r="E21" s="293">
        <f>_xlfn.XLOOKUP($A21,'[2]Price List'!$A:$A,'[2]Price List'!$AF:$AF)</f>
        <v>338</v>
      </c>
      <c r="F21" s="293">
        <f>_xlfn.XLOOKUP($A21,'[2]Price List'!$A:$A,'[2]Price List'!$AG:$AG)</f>
        <v>10</v>
      </c>
      <c r="G21" s="296">
        <f>_xlfn.XLOOKUP($A21,'Beef - 100154'!$A:$A,'Beef - 100154'!K:K)</f>
        <v>104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3"/>
        <v>0</v>
      </c>
      <c r="V21" s="118" t="str">
        <f t="shared" si="4"/>
        <v/>
      </c>
      <c r="W21" s="118" t="str">
        <f t="shared" si="4"/>
        <v/>
      </c>
      <c r="X21" s="118" t="str">
        <f t="shared" si="4"/>
        <v/>
      </c>
      <c r="Y21" s="118" t="str">
        <f t="shared" si="4"/>
        <v/>
      </c>
      <c r="Z21" s="118" t="str">
        <f t="shared" si="4"/>
        <v/>
      </c>
      <c r="AA21" s="118" t="str">
        <f t="shared" si="4"/>
        <v/>
      </c>
      <c r="AB21" s="118" t="str">
        <f t="shared" si="4"/>
        <v/>
      </c>
      <c r="AC21" s="118" t="str">
        <f t="shared" si="4"/>
        <v/>
      </c>
      <c r="AD21" s="118" t="str">
        <f t="shared" si="4"/>
        <v/>
      </c>
      <c r="AE21" s="118" t="str">
        <f t="shared" si="4"/>
        <v/>
      </c>
      <c r="AF21" s="118" t="str">
        <f t="shared" si="4"/>
        <v/>
      </c>
      <c r="AG21" s="128" t="str">
        <f t="shared" si="4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>
      <c r="A22" s="123" t="s">
        <v>72</v>
      </c>
      <c r="B22" s="124" t="s">
        <v>73</v>
      </c>
      <c r="C22" s="125">
        <v>100154</v>
      </c>
      <c r="D22" s="296">
        <f>_xlfn.XLOOKUP($A22,'Beef - 100154'!$A:$A,'Beef - 100154'!N:N)</f>
        <v>0</v>
      </c>
      <c r="E22" s="293">
        <f>_xlfn.XLOOKUP($A22,'[2]Price List'!$A:$A,'[2]Price List'!$AF:$AF)</f>
        <v>352</v>
      </c>
      <c r="F22" s="293">
        <f>_xlfn.XLOOKUP($A22,'[2]Price List'!$A:$A,'[2]Price List'!$AG:$AG)</f>
        <v>10</v>
      </c>
      <c r="G22" s="296">
        <f>_xlfn.XLOOKUP($A22,'Beef - 100154'!$A:$A,'Beef - 100154'!K:K)</f>
        <v>93</v>
      </c>
      <c r="H22" s="138">
        <f>_xlfn.XLOOKUP(A22,'Beef - 100154'!A:A,'Beef - 100154'!L:L)</f>
        <v>0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3"/>
        <v>0</v>
      </c>
      <c r="V22" s="118" t="str">
        <f t="shared" si="4"/>
        <v/>
      </c>
      <c r="W22" s="118" t="str">
        <f t="shared" si="4"/>
        <v/>
      </c>
      <c r="X22" s="118" t="str">
        <f t="shared" si="4"/>
        <v/>
      </c>
      <c r="Y22" s="118" t="str">
        <f t="shared" si="4"/>
        <v/>
      </c>
      <c r="Z22" s="118" t="str">
        <f t="shared" si="4"/>
        <v/>
      </c>
      <c r="AA22" s="118" t="str">
        <f t="shared" si="4"/>
        <v/>
      </c>
      <c r="AB22" s="118" t="str">
        <f t="shared" si="4"/>
        <v/>
      </c>
      <c r="AC22" s="118" t="str">
        <f t="shared" si="4"/>
        <v/>
      </c>
      <c r="AD22" s="118" t="str">
        <f t="shared" si="4"/>
        <v/>
      </c>
      <c r="AE22" s="118" t="str">
        <f t="shared" si="4"/>
        <v/>
      </c>
      <c r="AF22" s="118" t="str">
        <f t="shared" si="4"/>
        <v/>
      </c>
      <c r="AG22" s="128" t="str">
        <f t="shared" si="4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31">
      <c r="A23" s="123" t="s">
        <v>74</v>
      </c>
      <c r="B23" s="124" t="s">
        <v>75</v>
      </c>
      <c r="C23" s="125">
        <v>100154</v>
      </c>
      <c r="D23" s="296">
        <f>_xlfn.XLOOKUP($A23,'Beef - 100154'!$A:$A,'Beef - 100154'!N:N)</f>
        <v>0</v>
      </c>
      <c r="E23" s="293">
        <f>_xlfn.XLOOKUP($A23,'[2]Price List'!$A:$A,'[2]Price List'!$AF:$AF)</f>
        <v>372</v>
      </c>
      <c r="F23" s="293">
        <f>_xlfn.XLOOKUP($A23,'[2]Price List'!$A:$A,'[2]Price List'!$AG:$AG)</f>
        <v>10</v>
      </c>
      <c r="G23" s="296">
        <f>_xlfn.XLOOKUP($A23,'Beef - 100154'!$A:$A,'Beef - 100154'!K:K)</f>
        <v>96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3"/>
        <v>0</v>
      </c>
      <c r="V23" s="118" t="str">
        <f t="shared" si="4"/>
        <v/>
      </c>
      <c r="W23" s="118" t="str">
        <f t="shared" si="4"/>
        <v/>
      </c>
      <c r="X23" s="118" t="str">
        <f t="shared" si="4"/>
        <v/>
      </c>
      <c r="Y23" s="118" t="str">
        <f t="shared" si="4"/>
        <v/>
      </c>
      <c r="Z23" s="118" t="str">
        <f t="shared" si="4"/>
        <v/>
      </c>
      <c r="AA23" s="118" t="str">
        <f t="shared" si="4"/>
        <v/>
      </c>
      <c r="AB23" s="118" t="str">
        <f t="shared" si="4"/>
        <v/>
      </c>
      <c r="AC23" s="118" t="str">
        <f t="shared" si="4"/>
        <v/>
      </c>
      <c r="AD23" s="118" t="str">
        <f t="shared" si="4"/>
        <v/>
      </c>
      <c r="AE23" s="118" t="str">
        <f t="shared" si="4"/>
        <v/>
      </c>
      <c r="AF23" s="118" t="str">
        <f t="shared" si="4"/>
        <v/>
      </c>
      <c r="AG23" s="128" t="str">
        <f t="shared" si="4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>
      <c r="A24" s="123" t="s">
        <v>42</v>
      </c>
      <c r="B24" s="124" t="s">
        <v>231</v>
      </c>
      <c r="C24" s="125">
        <v>100154</v>
      </c>
      <c r="D24" s="296">
        <f>_xlfn.XLOOKUP($A24,'Beef - 100154'!$A:$A,'Beef - 100154'!N:N)</f>
        <v>0</v>
      </c>
      <c r="E24" s="293">
        <f>_xlfn.XLOOKUP($A24,'[2]Price List'!$A:$A,'[2]Price List'!$AF:$AF)</f>
        <v>332</v>
      </c>
      <c r="F24" s="293">
        <f>_xlfn.XLOOKUP($A24,'[2]Price List'!$A:$A,'[2]Price List'!$AG:$AG)</f>
        <v>10</v>
      </c>
      <c r="G24" s="296">
        <f>_xlfn.XLOOKUP($A24,'Beef - 100154'!$A:$A,'Beef - 100154'!K:K)</f>
        <v>122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 t="shared" si="3"/>
        <v>0</v>
      </c>
      <c r="V24" s="118" t="str">
        <f t="shared" si="4"/>
        <v/>
      </c>
      <c r="W24" s="118" t="str">
        <f t="shared" si="4"/>
        <v/>
      </c>
      <c r="X24" s="118" t="str">
        <f t="shared" si="4"/>
        <v/>
      </c>
      <c r="Y24" s="118" t="str">
        <f t="shared" si="4"/>
        <v/>
      </c>
      <c r="Z24" s="118" t="str">
        <f t="shared" si="4"/>
        <v/>
      </c>
      <c r="AA24" s="118" t="str">
        <f t="shared" si="4"/>
        <v/>
      </c>
      <c r="AB24" s="118" t="str">
        <f t="shared" si="4"/>
        <v/>
      </c>
      <c r="AC24" s="118" t="str">
        <f t="shared" si="4"/>
        <v/>
      </c>
      <c r="AD24" s="118" t="str">
        <f t="shared" si="4"/>
        <v/>
      </c>
      <c r="AE24" s="118" t="str">
        <f t="shared" si="4"/>
        <v/>
      </c>
      <c r="AF24" s="118" t="str">
        <f t="shared" si="4"/>
        <v/>
      </c>
      <c r="AG24" s="128" t="str">
        <f t="shared" si="4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>
      <c r="A25" s="123" t="s">
        <v>46</v>
      </c>
      <c r="B25" s="124" t="s">
        <v>47</v>
      </c>
      <c r="C25" s="125">
        <v>100154</v>
      </c>
      <c r="D25" s="296">
        <f>_xlfn.XLOOKUP($A25,'Beef - 100154'!$A:$A,'Beef - 100154'!N:N)</f>
        <v>0</v>
      </c>
      <c r="E25" s="293">
        <f>_xlfn.XLOOKUP($A25,'[2]Price List'!$A:$A,'[2]Price List'!$AF:$AF)</f>
        <v>669</v>
      </c>
      <c r="F25" s="293">
        <f>_xlfn.XLOOKUP($A25,'[2]Price List'!$A:$A,'[2]Price List'!$AG:$AG)</f>
        <v>10</v>
      </c>
      <c r="G25" s="296">
        <f>_xlfn.XLOOKUP($A25,'Beef - 100154'!$A:$A,'Beef - 100154'!K:K)</f>
        <v>132</v>
      </c>
      <c r="H25" s="138">
        <f>_xlfn.XLOOKUP(A25,'Beef - 100154'!A:A,'Beef - 100154'!L:L)</f>
        <v>0</v>
      </c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si="4"/>
        <v/>
      </c>
      <c r="W25" s="118" t="str">
        <f t="shared" si="4"/>
        <v/>
      </c>
      <c r="X25" s="118" t="str">
        <f t="shared" si="4"/>
        <v/>
      </c>
      <c r="Y25" s="118" t="str">
        <f t="shared" si="4"/>
        <v/>
      </c>
      <c r="Z25" s="118" t="str">
        <f t="shared" si="4"/>
        <v/>
      </c>
      <c r="AA25" s="118" t="str">
        <f t="shared" si="4"/>
        <v/>
      </c>
      <c r="AB25" s="118" t="str">
        <f t="shared" si="4"/>
        <v/>
      </c>
      <c r="AC25" s="118" t="str">
        <f t="shared" si="4"/>
        <v/>
      </c>
      <c r="AD25" s="118" t="str">
        <f t="shared" si="4"/>
        <v/>
      </c>
      <c r="AE25" s="118" t="str">
        <f t="shared" si="4"/>
        <v/>
      </c>
      <c r="AF25" s="118" t="str">
        <f t="shared" si="4"/>
        <v/>
      </c>
      <c r="AG25" s="128" t="str">
        <f t="shared" si="4"/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>
      <c r="A26" s="123" t="s">
        <v>82</v>
      </c>
      <c r="B26" s="124" t="s">
        <v>83</v>
      </c>
      <c r="C26" s="125">
        <v>100154</v>
      </c>
      <c r="D26" s="296">
        <f>_xlfn.XLOOKUP($A26,'Beef - 100154'!$A:$A,'Beef - 100154'!N:N)</f>
        <v>0</v>
      </c>
      <c r="E26" s="293">
        <f>_xlfn.XLOOKUP($A26,'[2]Price List'!$A:$A,'[2]Price List'!$AF:$AF)</f>
        <v>499</v>
      </c>
      <c r="F26" s="293">
        <f>_xlfn.XLOOKUP($A26,'[2]Price List'!$A:$A,'[2]Price List'!$AG:$AG)</f>
        <v>10</v>
      </c>
      <c r="G26" s="296">
        <f>_xlfn.XLOOKUP($A26,'Beef - 100154'!$A:$A,'Beef - 100154'!K:K)</f>
        <v>100</v>
      </c>
      <c r="H26" s="138">
        <f>_xlfn.XLOOKUP(A26,'Beef - 100154'!A:A,'Beef - 100154'!L:L)</f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>SUM(I26:T26)</f>
        <v>0</v>
      </c>
      <c r="V26" s="118" t="str">
        <f t="shared" si="4"/>
        <v/>
      </c>
      <c r="W26" s="118" t="str">
        <f t="shared" si="4"/>
        <v/>
      </c>
      <c r="X26" s="118" t="str">
        <f t="shared" si="4"/>
        <v/>
      </c>
      <c r="Y26" s="118" t="str">
        <f t="shared" si="4"/>
        <v/>
      </c>
      <c r="Z26" s="118" t="str">
        <f t="shared" si="4"/>
        <v/>
      </c>
      <c r="AA26" s="118" t="str">
        <f t="shared" si="4"/>
        <v/>
      </c>
      <c r="AB26" s="118" t="str">
        <f t="shared" si="4"/>
        <v/>
      </c>
      <c r="AC26" s="118" t="str">
        <f t="shared" si="4"/>
        <v/>
      </c>
      <c r="AD26" s="118" t="str">
        <f t="shared" si="4"/>
        <v/>
      </c>
      <c r="AE26" s="118" t="str">
        <f t="shared" si="4"/>
        <v/>
      </c>
      <c r="AF26" s="118" t="str">
        <f t="shared" si="4"/>
        <v/>
      </c>
      <c r="AG26" s="128" t="str">
        <f t="shared" si="4"/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">
      <c r="A27" s="123" t="s">
        <v>847</v>
      </c>
      <c r="B27" s="124" t="s">
        <v>867</v>
      </c>
      <c r="C27" s="125">
        <v>100154</v>
      </c>
      <c r="D27" s="296">
        <f>_xlfn.XLOOKUP($A27,'Beef - 100154'!$A:$A,'Beef - 100154'!N:N)</f>
        <v>0</v>
      </c>
      <c r="E27" s="293">
        <f>_xlfn.XLOOKUP($A27,'[2]Price List'!$A:$A,'[2]Price List'!$AF:$AF)</f>
        <v>672</v>
      </c>
      <c r="F27" s="293">
        <f>_xlfn.XLOOKUP($A27,'[2]Price List'!$A:$A,'[2]Price List'!$AG:$AG)</f>
        <v>10</v>
      </c>
      <c r="G27" s="296">
        <f>_xlfn.XLOOKUP($A27,'Beef - 100154'!$A:$A,'Beef - 100154'!K:K)</f>
        <v>40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si="3"/>
        <v>0</v>
      </c>
      <c r="V27" s="118" t="str">
        <f t="shared" si="4"/>
        <v/>
      </c>
      <c r="W27" s="118" t="str">
        <f t="shared" si="4"/>
        <v/>
      </c>
      <c r="X27" s="118" t="str">
        <f t="shared" si="4"/>
        <v/>
      </c>
      <c r="Y27" s="118" t="str">
        <f t="shared" si="4"/>
        <v/>
      </c>
      <c r="Z27" s="118" t="str">
        <f t="shared" si="4"/>
        <v/>
      </c>
      <c r="AA27" s="118" t="str">
        <f t="shared" si="4"/>
        <v/>
      </c>
      <c r="AB27" s="118" t="str">
        <f t="shared" si="4"/>
        <v/>
      </c>
      <c r="AC27" s="118" t="str">
        <f t="shared" si="4"/>
        <v/>
      </c>
      <c r="AD27" s="118" t="str">
        <f t="shared" si="4"/>
        <v/>
      </c>
      <c r="AE27" s="118" t="str">
        <f t="shared" si="4"/>
        <v/>
      </c>
      <c r="AF27" s="118" t="str">
        <f t="shared" si="4"/>
        <v/>
      </c>
      <c r="AG27" s="128" t="str">
        <f t="shared" si="4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31">
      <c r="A28" s="123" t="s">
        <v>848</v>
      </c>
      <c r="B28" s="124" t="s">
        <v>868</v>
      </c>
      <c r="C28" s="125">
        <v>100154</v>
      </c>
      <c r="D28" s="296">
        <f>_xlfn.XLOOKUP($A28,'Beef - 100154'!$A:$A,'Beef - 100154'!N:N)</f>
        <v>0</v>
      </c>
      <c r="E28" s="293">
        <f>_xlfn.XLOOKUP($A28,'[2]Price List'!$A:$A,'[2]Price List'!$AF:$AF)</f>
        <v>480</v>
      </c>
      <c r="F28" s="293">
        <f>_xlfn.XLOOKUP($A28,'[2]Price List'!$A:$A,'[2]Price List'!$AG:$AG)</f>
        <v>10</v>
      </c>
      <c r="G28" s="296">
        <f>_xlfn.XLOOKUP($A28,'Beef - 100154'!$A:$A,'Beef - 100154'!K:K)</f>
        <v>40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si="3"/>
        <v>0</v>
      </c>
      <c r="V28" s="118" t="str">
        <f t="shared" ref="V28:AG48" si="5">IF($U28=0,"",I28)</f>
        <v/>
      </c>
      <c r="W28" s="118" t="str">
        <f t="shared" si="5"/>
        <v/>
      </c>
      <c r="X28" s="118" t="str">
        <f t="shared" si="5"/>
        <v/>
      </c>
      <c r="Y28" s="118" t="str">
        <f t="shared" si="5"/>
        <v/>
      </c>
      <c r="Z28" s="118" t="str">
        <f t="shared" si="5"/>
        <v/>
      </c>
      <c r="AA28" s="118" t="str">
        <f t="shared" si="5"/>
        <v/>
      </c>
      <c r="AB28" s="118" t="str">
        <f t="shared" si="5"/>
        <v/>
      </c>
      <c r="AC28" s="118" t="str">
        <f t="shared" si="5"/>
        <v/>
      </c>
      <c r="AD28" s="118" t="str">
        <f t="shared" si="5"/>
        <v/>
      </c>
      <c r="AE28" s="118" t="str">
        <f t="shared" si="5"/>
        <v/>
      </c>
      <c r="AF28" s="118" t="str">
        <f t="shared" si="5"/>
        <v/>
      </c>
      <c r="AG28" s="128" t="str">
        <f t="shared" si="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>
      <c r="A29" s="123" t="s">
        <v>77</v>
      </c>
      <c r="B29" s="124" t="s">
        <v>78</v>
      </c>
      <c r="C29" s="125">
        <v>100154</v>
      </c>
      <c r="D29" s="296">
        <f>_xlfn.XLOOKUP($A29,'Beef - 100154'!$A:$A,'Beef - 100154'!N:N)</f>
        <v>0</v>
      </c>
      <c r="E29" s="293">
        <f>_xlfn.XLOOKUP($A29,'[2]Price List'!$A:$A,'[2]Price List'!$AF:$AF)</f>
        <v>364</v>
      </c>
      <c r="F29" s="293">
        <f>_xlfn.XLOOKUP($A29,'[2]Price List'!$A:$A,'[2]Price List'!$AG:$AG)</f>
        <v>10</v>
      </c>
      <c r="G29" s="296">
        <f>_xlfn.XLOOKUP($A29,'Beef - 100154'!$A:$A,'Beef - 100154'!K:K)</f>
        <v>90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3"/>
        <v>0</v>
      </c>
      <c r="V29" s="118" t="str">
        <f t="shared" si="5"/>
        <v/>
      </c>
      <c r="W29" s="118" t="str">
        <f t="shared" si="5"/>
        <v/>
      </c>
      <c r="X29" s="118" t="str">
        <f t="shared" si="5"/>
        <v/>
      </c>
      <c r="Y29" s="118" t="str">
        <f t="shared" si="5"/>
        <v/>
      </c>
      <c r="Z29" s="118" t="str">
        <f t="shared" si="5"/>
        <v/>
      </c>
      <c r="AA29" s="118" t="str">
        <f t="shared" si="5"/>
        <v/>
      </c>
      <c r="AB29" s="118" t="str">
        <f t="shared" si="5"/>
        <v/>
      </c>
      <c r="AC29" s="118" t="str">
        <f t="shared" si="5"/>
        <v/>
      </c>
      <c r="AD29" s="118" t="str">
        <f t="shared" si="5"/>
        <v/>
      </c>
      <c r="AE29" s="118" t="str">
        <f t="shared" si="5"/>
        <v/>
      </c>
      <c r="AF29" s="118" t="str">
        <f t="shared" si="5"/>
        <v/>
      </c>
      <c r="AG29" s="128" t="str">
        <f t="shared" si="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>
      <c r="A30" s="123" t="s">
        <v>80</v>
      </c>
      <c r="B30" s="124" t="s">
        <v>232</v>
      </c>
      <c r="C30" s="125">
        <v>100154</v>
      </c>
      <c r="D30" s="296">
        <f>_xlfn.XLOOKUP($A30,'Beef - 100154'!$A:$A,'Beef - 100154'!N:N)</f>
        <v>0</v>
      </c>
      <c r="E30" s="293">
        <f>_xlfn.XLOOKUP($A30,'[2]Price List'!$A:$A,'[2]Price List'!$AF:$AF)</f>
        <v>309</v>
      </c>
      <c r="F30" s="293">
        <f>_xlfn.XLOOKUP($A30,'[2]Price List'!$A:$A,'[2]Price List'!$AG:$AG)</f>
        <v>10</v>
      </c>
      <c r="G30" s="296">
        <f>_xlfn.XLOOKUP($A30,'Beef - 100154'!$A:$A,'Beef - 100154'!K:K)</f>
        <v>85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3"/>
        <v>0</v>
      </c>
      <c r="V30" s="118" t="str">
        <f t="shared" si="5"/>
        <v/>
      </c>
      <c r="W30" s="118" t="str">
        <f t="shared" si="5"/>
        <v/>
      </c>
      <c r="X30" s="118" t="str">
        <f t="shared" si="5"/>
        <v/>
      </c>
      <c r="Y30" s="118" t="str">
        <f t="shared" si="5"/>
        <v/>
      </c>
      <c r="Z30" s="118" t="str">
        <f t="shared" si="5"/>
        <v/>
      </c>
      <c r="AA30" s="118" t="str">
        <f t="shared" si="5"/>
        <v/>
      </c>
      <c r="AB30" s="118" t="str">
        <f t="shared" si="5"/>
        <v/>
      </c>
      <c r="AC30" s="118" t="str">
        <f t="shared" si="5"/>
        <v/>
      </c>
      <c r="AD30" s="118" t="str">
        <f t="shared" si="5"/>
        <v/>
      </c>
      <c r="AE30" s="118" t="str">
        <f t="shared" si="5"/>
        <v/>
      </c>
      <c r="AF30" s="118" t="str">
        <f t="shared" si="5"/>
        <v/>
      </c>
      <c r="AG30" s="128" t="str">
        <f t="shared" si="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>
      <c r="A31" s="123" t="s">
        <v>84</v>
      </c>
      <c r="B31" s="124" t="s">
        <v>233</v>
      </c>
      <c r="C31" s="125">
        <v>100154</v>
      </c>
      <c r="D31" s="296">
        <f>_xlfn.XLOOKUP($A31,'Beef - 100154'!$A:$A,'Beef - 100154'!N:N)</f>
        <v>0</v>
      </c>
      <c r="E31" s="293">
        <f>_xlfn.XLOOKUP($A31,'[2]Price List'!$A:$A,'[2]Price List'!$AF:$AF)</f>
        <v>447</v>
      </c>
      <c r="F31" s="293">
        <f>_xlfn.XLOOKUP($A31,'[2]Price List'!$A:$A,'[2]Price List'!$AG:$AG)</f>
        <v>10</v>
      </c>
      <c r="G31" s="296">
        <f>_xlfn.XLOOKUP($A31,'Beef - 100154'!$A:$A,'Beef - 100154'!K:K)</f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3"/>
        <v>0</v>
      </c>
      <c r="V31" s="118" t="str">
        <f t="shared" si="5"/>
        <v/>
      </c>
      <c r="W31" s="118" t="str">
        <f t="shared" si="5"/>
        <v/>
      </c>
      <c r="X31" s="118" t="str">
        <f t="shared" si="5"/>
        <v/>
      </c>
      <c r="Y31" s="118" t="str">
        <f t="shared" si="5"/>
        <v/>
      </c>
      <c r="Z31" s="118" t="str">
        <f t="shared" si="5"/>
        <v/>
      </c>
      <c r="AA31" s="118" t="str">
        <f t="shared" si="5"/>
        <v/>
      </c>
      <c r="AB31" s="118" t="str">
        <f t="shared" si="5"/>
        <v/>
      </c>
      <c r="AC31" s="118" t="str">
        <f t="shared" si="5"/>
        <v/>
      </c>
      <c r="AD31" s="118" t="str">
        <f t="shared" si="5"/>
        <v/>
      </c>
      <c r="AE31" s="118" t="str">
        <f t="shared" si="5"/>
        <v/>
      </c>
      <c r="AF31" s="118" t="str">
        <f t="shared" si="5"/>
        <v/>
      </c>
      <c r="AG31" s="128" t="str">
        <f t="shared" si="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>
      <c r="A32" s="123" t="s">
        <v>86</v>
      </c>
      <c r="B32" s="124" t="s">
        <v>234</v>
      </c>
      <c r="C32" s="125">
        <v>100154</v>
      </c>
      <c r="D32" s="296">
        <f>_xlfn.XLOOKUP($A32,'Beef - 100154'!$A:$A,'Beef - 100154'!N:N)</f>
        <v>0</v>
      </c>
      <c r="E32" s="293">
        <f>_xlfn.XLOOKUP($A32,'[2]Price List'!$A:$A,'[2]Price List'!$AF:$AF)</f>
        <v>621</v>
      </c>
      <c r="F32" s="293">
        <f>_xlfn.XLOOKUP($A32,'[2]Price List'!$A:$A,'[2]Price List'!$AG:$AG)</f>
        <v>10</v>
      </c>
      <c r="G32" s="296">
        <f>_xlfn.XLOOKUP($A32,'Beef - 100154'!$A:$A,'Beef - 100154'!K:K)</f>
        <v>64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si="3"/>
        <v>0</v>
      </c>
      <c r="V32" s="118" t="str">
        <f t="shared" si="5"/>
        <v/>
      </c>
      <c r="W32" s="118" t="str">
        <f t="shared" si="5"/>
        <v/>
      </c>
      <c r="X32" s="118" t="str">
        <f t="shared" si="5"/>
        <v/>
      </c>
      <c r="Y32" s="118" t="str">
        <f t="shared" si="5"/>
        <v/>
      </c>
      <c r="Z32" s="118" t="str">
        <f t="shared" si="5"/>
        <v/>
      </c>
      <c r="AA32" s="118" t="str">
        <f t="shared" si="5"/>
        <v/>
      </c>
      <c r="AB32" s="118" t="str">
        <f t="shared" si="5"/>
        <v/>
      </c>
      <c r="AC32" s="118" t="str">
        <f t="shared" si="5"/>
        <v/>
      </c>
      <c r="AD32" s="118" t="str">
        <f t="shared" si="5"/>
        <v/>
      </c>
      <c r="AE32" s="118" t="str">
        <f t="shared" si="5"/>
        <v/>
      </c>
      <c r="AF32" s="118" t="str">
        <f t="shared" si="5"/>
        <v/>
      </c>
      <c r="AG32" s="128" t="str">
        <f t="shared" si="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>
      <c r="A33" s="123" t="s">
        <v>110</v>
      </c>
      <c r="B33" s="124" t="s">
        <v>111</v>
      </c>
      <c r="C33" s="125">
        <v>100154</v>
      </c>
      <c r="D33" s="296">
        <f>_xlfn.XLOOKUP($A33,'Beef - 100154'!$A:$A,'Beef - 100154'!N:N)</f>
        <v>0</v>
      </c>
      <c r="E33" s="293">
        <f>_xlfn.XLOOKUP($A33,'[2]Price List'!$A:$A,'[2]Price List'!$AF:$AF)</f>
        <v>299</v>
      </c>
      <c r="F33" s="293">
        <f>_xlfn.XLOOKUP($A33,'[2]Price List'!$A:$A,'[2]Price List'!$AG:$AG)</f>
        <v>6</v>
      </c>
      <c r="G33" s="296">
        <f>_xlfn.XLOOKUP($A33,'Beef - 100154'!$A:$A,'Beef - 100154'!K:K)</f>
        <v>196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si="3"/>
        <v>0</v>
      </c>
      <c r="V33" s="118" t="str">
        <f t="shared" si="5"/>
        <v/>
      </c>
      <c r="W33" s="118" t="str">
        <f t="shared" si="5"/>
        <v/>
      </c>
      <c r="X33" s="118" t="str">
        <f t="shared" si="5"/>
        <v/>
      </c>
      <c r="Y33" s="118" t="str">
        <f t="shared" si="5"/>
        <v/>
      </c>
      <c r="Z33" s="118" t="str">
        <f t="shared" si="5"/>
        <v/>
      </c>
      <c r="AA33" s="118" t="str">
        <f t="shared" si="5"/>
        <v/>
      </c>
      <c r="AB33" s="118" t="str">
        <f t="shared" si="5"/>
        <v/>
      </c>
      <c r="AC33" s="118" t="str">
        <f t="shared" si="5"/>
        <v/>
      </c>
      <c r="AD33" s="118" t="str">
        <f t="shared" si="5"/>
        <v/>
      </c>
      <c r="AE33" s="118" t="str">
        <f t="shared" si="5"/>
        <v/>
      </c>
      <c r="AF33" s="118" t="str">
        <f t="shared" si="5"/>
        <v/>
      </c>
      <c r="AG33" s="128" t="str">
        <f t="shared" si="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>
      <c r="A34" s="123" t="s">
        <v>112</v>
      </c>
      <c r="B34" s="124" t="s">
        <v>104</v>
      </c>
      <c r="C34" s="125">
        <v>100154</v>
      </c>
      <c r="D34" s="296">
        <f>_xlfn.XLOOKUP($A34,'Beef - 100154'!$A:$A,'Beef - 100154'!N:N)</f>
        <v>0</v>
      </c>
      <c r="E34" s="293">
        <f>_xlfn.XLOOKUP($A34,'[2]Price List'!$A:$A,'[2]Price List'!$AF:$AF)</f>
        <v>263</v>
      </c>
      <c r="F34" s="293">
        <f>_xlfn.XLOOKUP($A34,'[2]Price List'!$A:$A,'[2]Price List'!$AG:$AG)</f>
        <v>6</v>
      </c>
      <c r="G34" s="296">
        <f>_xlfn.XLOOKUP($A34,'Beef - 100154'!$A:$A,'Beef - 100154'!K:K)</f>
        <v>228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si="3"/>
        <v>0</v>
      </c>
      <c r="V34" s="118" t="str">
        <f t="shared" si="5"/>
        <v/>
      </c>
      <c r="W34" s="118" t="str">
        <f t="shared" si="5"/>
        <v/>
      </c>
      <c r="X34" s="118" t="str">
        <f t="shared" si="5"/>
        <v/>
      </c>
      <c r="Y34" s="118" t="str">
        <f t="shared" si="5"/>
        <v/>
      </c>
      <c r="Z34" s="118" t="str">
        <f t="shared" si="5"/>
        <v/>
      </c>
      <c r="AA34" s="118" t="str">
        <f t="shared" si="5"/>
        <v/>
      </c>
      <c r="AB34" s="118" t="str">
        <f t="shared" si="5"/>
        <v/>
      </c>
      <c r="AC34" s="118" t="str">
        <f t="shared" si="5"/>
        <v/>
      </c>
      <c r="AD34" s="118" t="str">
        <f t="shared" si="5"/>
        <v/>
      </c>
      <c r="AE34" s="118" t="str">
        <f t="shared" si="5"/>
        <v/>
      </c>
      <c r="AF34" s="118" t="str">
        <f t="shared" si="5"/>
        <v/>
      </c>
      <c r="AG34" s="128" t="str">
        <f t="shared" si="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>
      <c r="A35" s="123" t="s">
        <v>103</v>
      </c>
      <c r="B35" s="124" t="s">
        <v>104</v>
      </c>
      <c r="C35" s="125">
        <v>100154</v>
      </c>
      <c r="D35" s="296">
        <f>_xlfn.XLOOKUP($A35,'Beef - 100154'!$A:$A,'Beef - 100154'!N:N)</f>
        <v>0</v>
      </c>
      <c r="E35" s="293">
        <f>_xlfn.XLOOKUP($A35,'[2]Price List'!$A:$A,'[2]Price List'!$AF:$AF)</f>
        <v>196</v>
      </c>
      <c r="F35" s="293">
        <f>_xlfn.XLOOKUP($A35,'[2]Price List'!$A:$A,'[2]Price List'!$AG:$AG)</f>
        <v>6</v>
      </c>
      <c r="G35" s="296">
        <f>_xlfn.XLOOKUP($A35,'Beef - 100154'!$A:$A,'Beef - 100154'!K:K)</f>
        <v>195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3"/>
        <v>0</v>
      </c>
      <c r="V35" s="118" t="str">
        <f t="shared" si="5"/>
        <v/>
      </c>
      <c r="W35" s="118" t="str">
        <f t="shared" si="5"/>
        <v/>
      </c>
      <c r="X35" s="118" t="str">
        <f t="shared" si="5"/>
        <v/>
      </c>
      <c r="Y35" s="118" t="str">
        <f t="shared" si="5"/>
        <v/>
      </c>
      <c r="Z35" s="118" t="str">
        <f t="shared" si="5"/>
        <v/>
      </c>
      <c r="AA35" s="118" t="str">
        <f t="shared" si="5"/>
        <v/>
      </c>
      <c r="AB35" s="118" t="str">
        <f t="shared" si="5"/>
        <v/>
      </c>
      <c r="AC35" s="118" t="str">
        <f t="shared" si="5"/>
        <v/>
      </c>
      <c r="AD35" s="118" t="str">
        <f t="shared" si="5"/>
        <v/>
      </c>
      <c r="AE35" s="118" t="str">
        <f t="shared" si="5"/>
        <v/>
      </c>
      <c r="AF35" s="118" t="str">
        <f t="shared" si="5"/>
        <v/>
      </c>
      <c r="AG35" s="128" t="str">
        <f t="shared" si="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>
      <c r="A36" s="123" t="s">
        <v>108</v>
      </c>
      <c r="B36" s="124" t="s">
        <v>109</v>
      </c>
      <c r="C36" s="125">
        <v>100154</v>
      </c>
      <c r="D36" s="296">
        <f>_xlfn.XLOOKUP($A36,'Beef - 100154'!$A:$A,'Beef - 100154'!N:N)</f>
        <v>0</v>
      </c>
      <c r="E36" s="293">
        <f>_xlfn.XLOOKUP($A36,'[2]Price List'!$A:$A,'[2]Price List'!$AF:$AF)</f>
        <v>161</v>
      </c>
      <c r="F36" s="293">
        <f>_xlfn.XLOOKUP($A36,'[2]Price List'!$A:$A,'[2]Price List'!$AG:$AG)</f>
        <v>6</v>
      </c>
      <c r="G36" s="296">
        <f>_xlfn.XLOOKUP($A36,'Beef - 100154'!$A:$A,'Beef - 100154'!K:K)</f>
        <v>216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3"/>
        <v>0</v>
      </c>
      <c r="V36" s="118" t="str">
        <f t="shared" si="5"/>
        <v/>
      </c>
      <c r="W36" s="118" t="str">
        <f t="shared" si="5"/>
        <v/>
      </c>
      <c r="X36" s="118" t="str">
        <f t="shared" si="5"/>
        <v/>
      </c>
      <c r="Y36" s="118" t="str">
        <f t="shared" si="5"/>
        <v/>
      </c>
      <c r="Z36" s="118" t="str">
        <f t="shared" si="5"/>
        <v/>
      </c>
      <c r="AA36" s="118" t="str">
        <f t="shared" si="5"/>
        <v/>
      </c>
      <c r="AB36" s="118" t="str">
        <f t="shared" si="5"/>
        <v/>
      </c>
      <c r="AC36" s="118" t="str">
        <f t="shared" si="5"/>
        <v/>
      </c>
      <c r="AD36" s="118" t="str">
        <f t="shared" si="5"/>
        <v/>
      </c>
      <c r="AE36" s="118" t="str">
        <f t="shared" si="5"/>
        <v/>
      </c>
      <c r="AF36" s="118" t="str">
        <f t="shared" si="5"/>
        <v/>
      </c>
      <c r="AG36" s="128" t="str">
        <f t="shared" si="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>
      <c r="A37" s="123" t="s">
        <v>105</v>
      </c>
      <c r="B37" s="124" t="s">
        <v>106</v>
      </c>
      <c r="C37" s="125">
        <v>100154</v>
      </c>
      <c r="D37" s="296">
        <f>_xlfn.XLOOKUP($A37,'Beef - 100154'!$A:$A,'Beef - 100154'!N:N)</f>
        <v>0</v>
      </c>
      <c r="E37" s="293">
        <f>_xlfn.XLOOKUP($A37,'[2]Price List'!$A:$A,'[2]Price List'!$AF:$AF)</f>
        <v>273</v>
      </c>
      <c r="F37" s="293">
        <f>_xlfn.XLOOKUP($A37,'[2]Price List'!$A:$A,'[2]Price List'!$AG:$AG)</f>
        <v>6</v>
      </c>
      <c r="G37" s="296">
        <f>_xlfn.XLOOKUP($A37,'Beef - 100154'!$A:$A,'Beef - 100154'!K:K)</f>
        <v>156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3"/>
        <v>0</v>
      </c>
      <c r="V37" s="118" t="str">
        <f t="shared" si="5"/>
        <v/>
      </c>
      <c r="W37" s="118" t="str">
        <f t="shared" si="5"/>
        <v/>
      </c>
      <c r="X37" s="118" t="str">
        <f t="shared" si="5"/>
        <v/>
      </c>
      <c r="Y37" s="118" t="str">
        <f t="shared" si="5"/>
        <v/>
      </c>
      <c r="Z37" s="118" t="str">
        <f t="shared" si="5"/>
        <v/>
      </c>
      <c r="AA37" s="118" t="str">
        <f t="shared" si="5"/>
        <v/>
      </c>
      <c r="AB37" s="118" t="str">
        <f t="shared" si="5"/>
        <v/>
      </c>
      <c r="AC37" s="118" t="str">
        <f t="shared" si="5"/>
        <v/>
      </c>
      <c r="AD37" s="118" t="str">
        <f t="shared" si="5"/>
        <v/>
      </c>
      <c r="AE37" s="118" t="str">
        <f t="shared" si="5"/>
        <v/>
      </c>
      <c r="AF37" s="118" t="str">
        <f t="shared" si="5"/>
        <v/>
      </c>
      <c r="AG37" s="128" t="str">
        <f t="shared" si="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>
      <c r="A38" s="123" t="s">
        <v>68</v>
      </c>
      <c r="B38" s="124" t="s">
        <v>69</v>
      </c>
      <c r="C38" s="125">
        <v>100154</v>
      </c>
      <c r="D38" s="296">
        <f>_xlfn.XLOOKUP($A38,'Beef - 100154'!$A:$A,'Beef - 100154'!N:N)</f>
        <v>0</v>
      </c>
      <c r="E38" s="293">
        <f>_xlfn.XLOOKUP($A38,'[2]Price List'!$A:$A,'[2]Price List'!$AF:$AF)</f>
        <v>266</v>
      </c>
      <c r="F38" s="293">
        <f>_xlfn.XLOOKUP($A38,'[2]Price List'!$A:$A,'[2]Price List'!$AG:$AG)</f>
        <v>10</v>
      </c>
      <c r="G38" s="296">
        <f>_xlfn.XLOOKUP($A38,'Beef - 100154'!$A:$A,'Beef - 100154'!K:K)</f>
        <v>82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3"/>
        <v>0</v>
      </c>
      <c r="V38" s="118" t="str">
        <f t="shared" si="5"/>
        <v/>
      </c>
      <c r="W38" s="118" t="str">
        <f t="shared" si="5"/>
        <v/>
      </c>
      <c r="X38" s="118" t="str">
        <f t="shared" si="5"/>
        <v/>
      </c>
      <c r="Y38" s="118" t="str">
        <f t="shared" si="5"/>
        <v/>
      </c>
      <c r="Z38" s="118" t="str">
        <f t="shared" si="5"/>
        <v/>
      </c>
      <c r="AA38" s="118" t="str">
        <f t="shared" si="5"/>
        <v/>
      </c>
      <c r="AB38" s="118" t="str">
        <f t="shared" si="5"/>
        <v/>
      </c>
      <c r="AC38" s="118" t="str">
        <f t="shared" si="5"/>
        <v/>
      </c>
      <c r="AD38" s="118" t="str">
        <f t="shared" si="5"/>
        <v/>
      </c>
      <c r="AE38" s="118" t="str">
        <f t="shared" si="5"/>
        <v/>
      </c>
      <c r="AF38" s="118" t="str">
        <f t="shared" si="5"/>
        <v/>
      </c>
      <c r="AG38" s="128" t="str">
        <f t="shared" si="5"/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31">
      <c r="A39" s="123" t="s">
        <v>90</v>
      </c>
      <c r="B39" s="124" t="s">
        <v>235</v>
      </c>
      <c r="C39" s="125">
        <v>100154</v>
      </c>
      <c r="D39" s="296">
        <f>_xlfn.XLOOKUP($A39,'Beef - 100154'!$A:$A,'Beef - 100154'!N:N)</f>
        <v>0</v>
      </c>
      <c r="E39" s="293">
        <f>_xlfn.XLOOKUP($A39,'[2]Price List'!$A:$A,'[2]Price List'!$AF:$AF)</f>
        <v>172</v>
      </c>
      <c r="F39" s="293">
        <f>_xlfn.XLOOKUP($A39,'[2]Price List'!$A:$A,'[2]Price List'!$AG:$AG)</f>
        <v>10</v>
      </c>
      <c r="G39" s="296">
        <f>_xlfn.XLOOKUP($A39,'Beef - 100154'!$A:$A,'Beef - 100154'!K:K)</f>
        <v>196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si="3"/>
        <v>0</v>
      </c>
      <c r="V39" s="118" t="str">
        <f t="shared" si="5"/>
        <v/>
      </c>
      <c r="W39" s="118" t="str">
        <f t="shared" si="5"/>
        <v/>
      </c>
      <c r="X39" s="118" t="str">
        <f t="shared" si="5"/>
        <v/>
      </c>
      <c r="Y39" s="118" t="str">
        <f t="shared" si="5"/>
        <v/>
      </c>
      <c r="Z39" s="118" t="str">
        <f t="shared" si="5"/>
        <v/>
      </c>
      <c r="AA39" s="118" t="str">
        <f t="shared" si="5"/>
        <v/>
      </c>
      <c r="AB39" s="118" t="str">
        <f t="shared" si="5"/>
        <v/>
      </c>
      <c r="AC39" s="118" t="str">
        <f t="shared" si="5"/>
        <v/>
      </c>
      <c r="AD39" s="118" t="str">
        <f t="shared" si="5"/>
        <v/>
      </c>
      <c r="AE39" s="118" t="str">
        <f t="shared" si="5"/>
        <v/>
      </c>
      <c r="AF39" s="118" t="str">
        <f t="shared" si="5"/>
        <v/>
      </c>
      <c r="AG39" s="128" t="str">
        <f t="shared" si="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>
      <c r="A40" s="123" t="s">
        <v>863</v>
      </c>
      <c r="B40" s="124" t="s">
        <v>873</v>
      </c>
      <c r="C40" s="125">
        <v>100154</v>
      </c>
      <c r="D40" s="296">
        <f>_xlfn.XLOOKUP($A40,'Beef - 100154'!$A:$A,'Beef - 100154'!N:N)</f>
        <v>0</v>
      </c>
      <c r="E40" s="293">
        <f>_xlfn.XLOOKUP($A40,'[2]Price List'!$A:$A,'[2]Price List'!$AF:$AF)</f>
        <v>125</v>
      </c>
      <c r="F40" s="293">
        <f>_xlfn.XLOOKUP($A40,'[2]Price List'!$A:$A,'[2]Price List'!$AG:$AG)</f>
        <v>10</v>
      </c>
      <c r="G40" s="296">
        <f>_xlfn.XLOOKUP($A40,'Beef - 100154'!$A:$A,'Beef - 100154'!K:K)</f>
        <v>177</v>
      </c>
      <c r="H40" s="138">
        <f>_xlfn.XLOOKUP(A40,'Beef - 100154'!A:A,'Beef - 100154'!L:L)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3"/>
        <v>0</v>
      </c>
      <c r="V40" s="118" t="str">
        <f t="shared" si="5"/>
        <v/>
      </c>
      <c r="W40" s="118" t="str">
        <f t="shared" si="5"/>
        <v/>
      </c>
      <c r="X40" s="118" t="str">
        <f t="shared" si="5"/>
        <v/>
      </c>
      <c r="Y40" s="118" t="str">
        <f t="shared" si="5"/>
        <v/>
      </c>
      <c r="Z40" s="118" t="str">
        <f t="shared" si="5"/>
        <v/>
      </c>
      <c r="AA40" s="118" t="str">
        <f t="shared" si="5"/>
        <v/>
      </c>
      <c r="AB40" s="118" t="str">
        <f t="shared" si="5"/>
        <v/>
      </c>
      <c r="AC40" s="118" t="str">
        <f t="shared" si="5"/>
        <v/>
      </c>
      <c r="AD40" s="118" t="str">
        <f t="shared" si="5"/>
        <v/>
      </c>
      <c r="AE40" s="118" t="str">
        <f t="shared" si="5"/>
        <v/>
      </c>
      <c r="AF40" s="118" t="str">
        <f t="shared" si="5"/>
        <v/>
      </c>
      <c r="AG40" s="128" t="str">
        <f t="shared" si="5"/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>
      <c r="A41" s="123" t="s">
        <v>93</v>
      </c>
      <c r="B41" s="124" t="s">
        <v>94</v>
      </c>
      <c r="C41" s="125">
        <v>100154</v>
      </c>
      <c r="D41" s="296">
        <f>_xlfn.XLOOKUP($A41,'Beef - 100154'!$A:$A,'Beef - 100154'!N:N)</f>
        <v>0</v>
      </c>
      <c r="E41" s="293">
        <f>_xlfn.XLOOKUP($A41,'[2]Price List'!$A:$A,'[2]Price List'!$AF:$AF)</f>
        <v>217</v>
      </c>
      <c r="F41" s="293">
        <f>_xlfn.XLOOKUP($A41,'[2]Price List'!$A:$A,'[2]Price List'!$AG:$AG)</f>
        <v>8</v>
      </c>
      <c r="G41" s="296">
        <f>_xlfn.XLOOKUP($A41,'Beef - 100154'!$A:$A,'Beef - 100154'!K:K)</f>
        <v>173</v>
      </c>
      <c r="H41" s="138">
        <f>_xlfn.XLOOKUP(A41,'Beef - 100154'!A:A,'Beef - 100154'!L:L)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si="3"/>
        <v>0</v>
      </c>
      <c r="V41" s="118" t="str">
        <f t="shared" si="5"/>
        <v/>
      </c>
      <c r="W41" s="118" t="str">
        <f t="shared" si="5"/>
        <v/>
      </c>
      <c r="X41" s="118" t="str">
        <f t="shared" si="5"/>
        <v/>
      </c>
      <c r="Y41" s="118" t="str">
        <f t="shared" si="5"/>
        <v/>
      </c>
      <c r="Z41" s="118" t="str">
        <f t="shared" si="5"/>
        <v/>
      </c>
      <c r="AA41" s="118" t="str">
        <f t="shared" si="5"/>
        <v/>
      </c>
      <c r="AB41" s="118" t="str">
        <f t="shared" si="5"/>
        <v/>
      </c>
      <c r="AC41" s="118" t="str">
        <f t="shared" si="5"/>
        <v/>
      </c>
      <c r="AD41" s="118" t="str">
        <f t="shared" si="5"/>
        <v/>
      </c>
      <c r="AE41" s="118" t="str">
        <f t="shared" si="5"/>
        <v/>
      </c>
      <c r="AF41" s="118" t="str">
        <f t="shared" si="5"/>
        <v/>
      </c>
      <c r="AG41" s="128" t="str">
        <f t="shared" si="5"/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>
      <c r="A42" s="123" t="s">
        <v>134</v>
      </c>
      <c r="B42" s="124" t="s">
        <v>236</v>
      </c>
      <c r="C42" s="139">
        <v>100193</v>
      </c>
      <c r="D42" s="296">
        <f>_xlfn.XLOOKUP($A42,'Pork Picnics - 100193'!$A:$A,'Pork Picnics - 100193'!N:N)</f>
        <v>0</v>
      </c>
      <c r="E42" s="293">
        <f>_xlfn.XLOOKUP($A42,'[2]Price List'!$A:$A,'[2]Price List'!$AF:$AF)</f>
        <v>232</v>
      </c>
      <c r="F42" s="293">
        <f>_xlfn.XLOOKUP($A42,'[2]Price List'!$A:$A,'[2]Price List'!$AG:$AG)</f>
        <v>8</v>
      </c>
      <c r="G42" s="296">
        <f>_xlfn.XLOOKUP($A42,'Pork Picnics - 100193'!$A:$A,'Pork Picnics - 100193'!K:K)</f>
        <v>176</v>
      </c>
      <c r="H42" s="138">
        <f>_xlfn.XLOOKUP(A42,'Pork Picnics - 100193'!A:A,'Pork Picnics - 100193'!N:N)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si="3"/>
        <v>0</v>
      </c>
      <c r="V42" s="118" t="str">
        <f t="shared" si="5"/>
        <v/>
      </c>
      <c r="W42" s="118" t="str">
        <f t="shared" si="5"/>
        <v/>
      </c>
      <c r="X42" s="118" t="str">
        <f t="shared" si="5"/>
        <v/>
      </c>
      <c r="Y42" s="118" t="str">
        <f t="shared" si="5"/>
        <v/>
      </c>
      <c r="Z42" s="118" t="str">
        <f t="shared" si="5"/>
        <v/>
      </c>
      <c r="AA42" s="118" t="str">
        <f t="shared" si="5"/>
        <v/>
      </c>
      <c r="AB42" s="118" t="str">
        <f t="shared" si="5"/>
        <v/>
      </c>
      <c r="AC42" s="118" t="str">
        <f t="shared" si="5"/>
        <v/>
      </c>
      <c r="AD42" s="118" t="str">
        <f t="shared" si="5"/>
        <v/>
      </c>
      <c r="AE42" s="118" t="str">
        <f t="shared" si="5"/>
        <v/>
      </c>
      <c r="AF42" s="118" t="str">
        <f t="shared" si="5"/>
        <v/>
      </c>
      <c r="AG42" s="128" t="str">
        <f t="shared" si="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>
      <c r="A43" s="123" t="s">
        <v>123</v>
      </c>
      <c r="B43" s="124" t="s">
        <v>124</v>
      </c>
      <c r="C43" s="139">
        <v>100193</v>
      </c>
      <c r="D43" s="296">
        <f>_xlfn.XLOOKUP($A43,'Pork Picnics - 100193'!$A:$A,'Pork Picnics - 100193'!N:N)</f>
        <v>0</v>
      </c>
      <c r="E43" s="293">
        <f>_xlfn.XLOOKUP($A43,'[2]Price List'!$A:$A,'[2]Price List'!$AF:$AF)</f>
        <v>297</v>
      </c>
      <c r="F43" s="293">
        <f>_xlfn.XLOOKUP($A43,'[2]Price List'!$A:$A,'[2]Price List'!$AG:$AG)</f>
        <v>10</v>
      </c>
      <c r="G43" s="296">
        <f>_xlfn.XLOOKUP($A43,'Pork Picnics - 100193'!$A:$A,'Pork Picnics - 100193'!K:K)</f>
        <v>151</v>
      </c>
      <c r="H43" s="138">
        <f>_xlfn.XLOOKUP(A43,'Pork Picnics - 100193'!A:A,'Pork Picnics - 100193'!N:N)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3"/>
        <v>0</v>
      </c>
      <c r="V43" s="118" t="str">
        <f t="shared" si="5"/>
        <v/>
      </c>
      <c r="W43" s="118" t="str">
        <f t="shared" si="5"/>
        <v/>
      </c>
      <c r="X43" s="118" t="str">
        <f t="shared" si="5"/>
        <v/>
      </c>
      <c r="Y43" s="118" t="str">
        <f t="shared" si="5"/>
        <v/>
      </c>
      <c r="Z43" s="118" t="str">
        <f t="shared" si="5"/>
        <v/>
      </c>
      <c r="AA43" s="118" t="str">
        <f t="shared" si="5"/>
        <v/>
      </c>
      <c r="AB43" s="118" t="str">
        <f t="shared" si="5"/>
        <v/>
      </c>
      <c r="AC43" s="118" t="str">
        <f t="shared" si="5"/>
        <v/>
      </c>
      <c r="AD43" s="118" t="str">
        <f t="shared" si="5"/>
        <v/>
      </c>
      <c r="AE43" s="118" t="str">
        <f t="shared" si="5"/>
        <v/>
      </c>
      <c r="AF43" s="118" t="str">
        <f t="shared" si="5"/>
        <v/>
      </c>
      <c r="AG43" s="128" t="str">
        <f t="shared" si="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>
      <c r="A44" s="123" t="s">
        <v>126</v>
      </c>
      <c r="B44" s="124" t="s">
        <v>237</v>
      </c>
      <c r="C44" s="139">
        <v>100193</v>
      </c>
      <c r="D44" s="296">
        <f>_xlfn.XLOOKUP($A44,'Pork Picnics - 100193'!$A:$A,'Pork Picnics - 100193'!N:N)</f>
        <v>0</v>
      </c>
      <c r="E44" s="293">
        <f>_xlfn.XLOOKUP($A44,'[2]Price List'!$A:$A,'[2]Price List'!$AF:$AF)</f>
        <v>654</v>
      </c>
      <c r="F44" s="293">
        <f>_xlfn.XLOOKUP($A44,'[2]Price List'!$A:$A,'[2]Price List'!$AG:$AG)</f>
        <v>10</v>
      </c>
      <c r="G44" s="296">
        <f>_xlfn.XLOOKUP($A44,'Pork Picnics - 100193'!$A:$A,'Pork Picnics - 100193'!K:K)</f>
        <v>139</v>
      </c>
      <c r="H44" s="138">
        <f>_xlfn.XLOOKUP(A44,'Pork Picnics - 100193'!A:A,'Pork Picnics - 100193'!N:N)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3"/>
        <v>0</v>
      </c>
      <c r="V44" s="118" t="str">
        <f t="shared" si="5"/>
        <v/>
      </c>
      <c r="W44" s="118" t="str">
        <f t="shared" si="5"/>
        <v/>
      </c>
      <c r="X44" s="118" t="str">
        <f t="shared" si="5"/>
        <v/>
      </c>
      <c r="Y44" s="118" t="str">
        <f t="shared" si="5"/>
        <v/>
      </c>
      <c r="Z44" s="118" t="str">
        <f t="shared" si="5"/>
        <v/>
      </c>
      <c r="AA44" s="118" t="str">
        <f t="shared" si="5"/>
        <v/>
      </c>
      <c r="AB44" s="118" t="str">
        <f t="shared" si="5"/>
        <v/>
      </c>
      <c r="AC44" s="118" t="str">
        <f t="shared" si="5"/>
        <v/>
      </c>
      <c r="AD44" s="118" t="str">
        <f t="shared" si="5"/>
        <v/>
      </c>
      <c r="AE44" s="118" t="str">
        <f t="shared" si="5"/>
        <v/>
      </c>
      <c r="AF44" s="118" t="str">
        <f t="shared" si="5"/>
        <v/>
      </c>
      <c r="AG44" s="128" t="str">
        <f t="shared" si="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>
      <c r="A45" s="123" t="s">
        <v>129</v>
      </c>
      <c r="B45" s="124" t="s">
        <v>130</v>
      </c>
      <c r="C45" s="139">
        <v>100193</v>
      </c>
      <c r="D45" s="296">
        <f>_xlfn.XLOOKUP($A45,'Pork Picnics - 100193'!$A:$A,'Pork Picnics - 100193'!N:N)</f>
        <v>0</v>
      </c>
      <c r="E45" s="293">
        <f>_xlfn.XLOOKUP($A45,'[2]Price List'!$A:$A,'[2]Price List'!$AF:$AF)</f>
        <v>510</v>
      </c>
      <c r="F45" s="293">
        <f>_xlfn.XLOOKUP($A45,'[2]Price List'!$A:$A,'[2]Price List'!$AG:$AG)</f>
        <v>10</v>
      </c>
      <c r="G45" s="296">
        <f>_xlfn.XLOOKUP($A45,'Pork Picnics - 100193'!$A:$A,'Pork Picnics - 100193'!K:K)</f>
        <v>121</v>
      </c>
      <c r="H45" s="138">
        <f>_xlfn.XLOOKUP(A45,'Pork Picnics - 100193'!A:A,'Pork Picnics - 100193'!N:N)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3"/>
        <v>0</v>
      </c>
      <c r="V45" s="118" t="str">
        <f t="shared" si="5"/>
        <v/>
      </c>
      <c r="W45" s="118" t="str">
        <f t="shared" si="5"/>
        <v/>
      </c>
      <c r="X45" s="118" t="str">
        <f t="shared" si="5"/>
        <v/>
      </c>
      <c r="Y45" s="118" t="str">
        <f t="shared" si="5"/>
        <v/>
      </c>
      <c r="Z45" s="118" t="str">
        <f t="shared" si="5"/>
        <v/>
      </c>
      <c r="AA45" s="118" t="str">
        <f t="shared" si="5"/>
        <v/>
      </c>
      <c r="AB45" s="118" t="str">
        <f t="shared" si="5"/>
        <v/>
      </c>
      <c r="AC45" s="118" t="str">
        <f t="shared" si="5"/>
        <v/>
      </c>
      <c r="AD45" s="118" t="str">
        <f t="shared" si="5"/>
        <v/>
      </c>
      <c r="AE45" s="118" t="str">
        <f t="shared" si="5"/>
        <v/>
      </c>
      <c r="AF45" s="118" t="str">
        <f t="shared" si="5"/>
        <v/>
      </c>
      <c r="AG45" s="128" t="str">
        <f t="shared" si="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>
      <c r="A46" s="123" t="s">
        <v>132</v>
      </c>
      <c r="B46" s="124" t="s">
        <v>238</v>
      </c>
      <c r="C46" s="139">
        <v>100193</v>
      </c>
      <c r="D46" s="296">
        <f>_xlfn.XLOOKUP($A46,'Pork Picnics - 100193'!$A:$A,'Pork Picnics - 100193'!N:N)</f>
        <v>0</v>
      </c>
      <c r="E46" s="293">
        <f>_xlfn.XLOOKUP($A46,'[2]Price List'!$A:$A,'[2]Price List'!$AF:$AF)</f>
        <v>447</v>
      </c>
      <c r="F46" s="293">
        <f>_xlfn.XLOOKUP($A46,'[2]Price List'!$A:$A,'[2]Price List'!$AG:$AG)</f>
        <v>10</v>
      </c>
      <c r="G46" s="296">
        <f>_xlfn.XLOOKUP($A46,'Pork Picnics - 100193'!$A:$A,'Pork Picnics - 100193'!K:K)</f>
        <v>81</v>
      </c>
      <c r="H46" s="138">
        <f>_xlfn.XLOOKUP(A46,'Pork Picnics - 100193'!A:A,'Pork Picnics - 100193'!N:N)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3"/>
        <v>0</v>
      </c>
      <c r="V46" s="118" t="str">
        <f t="shared" si="5"/>
        <v/>
      </c>
      <c r="W46" s="118" t="str">
        <f t="shared" si="5"/>
        <v/>
      </c>
      <c r="X46" s="118" t="str">
        <f t="shared" si="5"/>
        <v/>
      </c>
      <c r="Y46" s="118" t="str">
        <f t="shared" si="5"/>
        <v/>
      </c>
      <c r="Z46" s="118" t="str">
        <f t="shared" si="5"/>
        <v/>
      </c>
      <c r="AA46" s="118" t="str">
        <f t="shared" si="5"/>
        <v/>
      </c>
      <c r="AB46" s="118" t="str">
        <f t="shared" si="5"/>
        <v/>
      </c>
      <c r="AC46" s="118" t="str">
        <f t="shared" si="5"/>
        <v/>
      </c>
      <c r="AD46" s="118" t="str">
        <f t="shared" si="5"/>
        <v/>
      </c>
      <c r="AE46" s="118" t="str">
        <f t="shared" si="5"/>
        <v/>
      </c>
      <c r="AF46" s="118" t="str">
        <f t="shared" si="5"/>
        <v/>
      </c>
      <c r="AG46" s="128" t="str">
        <f t="shared" si="5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>
      <c r="A47" s="123" t="s">
        <v>119</v>
      </c>
      <c r="B47" s="124" t="s">
        <v>120</v>
      </c>
      <c r="C47" s="139">
        <v>100193</v>
      </c>
      <c r="D47" s="296">
        <f>_xlfn.XLOOKUP($A47,'Pork Picnics - 100193'!$A:$A,'Pork Picnics - 100193'!N:N)</f>
        <v>0</v>
      </c>
      <c r="E47" s="293">
        <f>_xlfn.XLOOKUP($A47,'[2]Price List'!$A:$A,'[2]Price List'!$AF:$AF)</f>
        <v>150</v>
      </c>
      <c r="F47" s="293">
        <f>_xlfn.XLOOKUP($A47,'[2]Price List'!$A:$A,'[2]Price List'!$AG:$AG)</f>
        <v>8</v>
      </c>
      <c r="G47" s="296">
        <f>_xlfn.XLOOKUP($A47,'Pork Picnics - 100193'!$A:$A,'Pork Picnics - 100193'!K:K)</f>
        <v>384</v>
      </c>
      <c r="H47" s="138">
        <f>_xlfn.XLOOKUP(A47,'Pork Picnics - 100193'!A:A,'Pork Picnics - 100193'!N:N)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3"/>
        <v>0</v>
      </c>
      <c r="V47" s="118" t="str">
        <f t="shared" si="5"/>
        <v/>
      </c>
      <c r="W47" s="118" t="str">
        <f t="shared" si="5"/>
        <v/>
      </c>
      <c r="X47" s="118" t="str">
        <f t="shared" si="5"/>
        <v/>
      </c>
      <c r="Y47" s="118" t="str">
        <f t="shared" si="5"/>
        <v/>
      </c>
      <c r="Z47" s="118" t="str">
        <f t="shared" si="5"/>
        <v/>
      </c>
      <c r="AA47" s="118" t="str">
        <f t="shared" si="5"/>
        <v/>
      </c>
      <c r="AB47" s="118" t="str">
        <f t="shared" si="5"/>
        <v/>
      </c>
      <c r="AC47" s="118" t="str">
        <f t="shared" si="5"/>
        <v/>
      </c>
      <c r="AD47" s="118" t="str">
        <f t="shared" si="5"/>
        <v/>
      </c>
      <c r="AE47" s="118" t="str">
        <f t="shared" si="5"/>
        <v/>
      </c>
      <c r="AF47" s="118" t="str">
        <f t="shared" si="5"/>
        <v/>
      </c>
      <c r="AG47" s="128" t="str">
        <f t="shared" si="5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>
      <c r="A48" s="123" t="s">
        <v>121</v>
      </c>
      <c r="B48" s="124" t="s">
        <v>122</v>
      </c>
      <c r="C48" s="139">
        <v>100193</v>
      </c>
      <c r="D48" s="296">
        <f>_xlfn.XLOOKUP($A48,'Pork Picnics - 100193'!$A:$A,'Pork Picnics - 100193'!N:N)</f>
        <v>0</v>
      </c>
      <c r="E48" s="293">
        <f>_xlfn.XLOOKUP($A48,'[2]Price List'!$A:$A,'[2]Price List'!$AF:$AF)</f>
        <v>197</v>
      </c>
      <c r="F48" s="293">
        <f>_xlfn.XLOOKUP($A48,'[2]Price List'!$A:$A,'[2]Price List'!$AG:$AG)</f>
        <v>8</v>
      </c>
      <c r="G48" s="296">
        <f>_xlfn.XLOOKUP($A48,'Pork Picnics - 100193'!$A:$A,'Pork Picnics - 100193'!K:K)</f>
        <v>360</v>
      </c>
      <c r="H48" s="138">
        <f>_xlfn.XLOOKUP(A48,'Pork Picnics - 100193'!A:A,'Pork Picnics - 100193'!N:N)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3"/>
        <v>0</v>
      </c>
      <c r="V48" s="118" t="str">
        <f t="shared" si="5"/>
        <v/>
      </c>
      <c r="W48" s="118" t="str">
        <f t="shared" si="5"/>
        <v/>
      </c>
      <c r="X48" s="118" t="str">
        <f t="shared" si="5"/>
        <v/>
      </c>
      <c r="Y48" s="118" t="str">
        <f t="shared" ref="Y48:AG72" si="6">IF($U48=0,"",L48)</f>
        <v/>
      </c>
      <c r="Z48" s="118" t="str">
        <f t="shared" si="6"/>
        <v/>
      </c>
      <c r="AA48" s="118" t="str">
        <f t="shared" si="6"/>
        <v/>
      </c>
      <c r="AB48" s="118" t="str">
        <f t="shared" si="6"/>
        <v/>
      </c>
      <c r="AC48" s="118" t="str">
        <f t="shared" si="6"/>
        <v/>
      </c>
      <c r="AD48" s="118" t="str">
        <f t="shared" si="6"/>
        <v/>
      </c>
      <c r="AE48" s="118" t="str">
        <f t="shared" si="6"/>
        <v/>
      </c>
      <c r="AF48" s="118" t="str">
        <f t="shared" si="6"/>
        <v/>
      </c>
      <c r="AG48" s="128" t="str">
        <f t="shared" si="6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31">
      <c r="A49" s="123" t="s">
        <v>137</v>
      </c>
      <c r="B49" s="124" t="s">
        <v>239</v>
      </c>
      <c r="C49" s="139">
        <v>100193</v>
      </c>
      <c r="D49" s="296">
        <f>_xlfn.XLOOKUP($A49,'Pork Picnics - 100193'!$A:$A,'Pork Picnics - 100193'!N:N)</f>
        <v>0</v>
      </c>
      <c r="E49" s="293">
        <v>6</v>
      </c>
      <c r="F49" s="293">
        <v>24</v>
      </c>
      <c r="G49" s="296">
        <f>_xlfn.XLOOKUP($A49,'Pork Picnics - 100193'!$A:$A,'Pork Picnics - 100193'!K:K)</f>
        <v>168</v>
      </c>
      <c r="H49" s="138">
        <f>_xlfn.XLOOKUP(A49,'Pork Picnics - 100193'!A:A,'Pork Picnics - 100193'!N:N)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3"/>
        <v>0</v>
      </c>
      <c r="V49" s="118" t="str">
        <f t="shared" ref="V49:AA101" si="7">IF($U49=0,"",I49)</f>
        <v/>
      </c>
      <c r="W49" s="118" t="str">
        <f t="shared" si="7"/>
        <v/>
      </c>
      <c r="X49" s="118" t="str">
        <f t="shared" si="7"/>
        <v/>
      </c>
      <c r="Y49" s="118" t="str">
        <f t="shared" si="6"/>
        <v/>
      </c>
      <c r="Z49" s="118" t="str">
        <f t="shared" si="6"/>
        <v/>
      </c>
      <c r="AA49" s="118" t="str">
        <f t="shared" si="6"/>
        <v/>
      </c>
      <c r="AB49" s="118" t="str">
        <f t="shared" si="6"/>
        <v/>
      </c>
      <c r="AC49" s="118" t="str">
        <f t="shared" si="6"/>
        <v/>
      </c>
      <c r="AD49" s="118" t="str">
        <f t="shared" si="6"/>
        <v/>
      </c>
      <c r="AE49" s="118" t="str">
        <f t="shared" si="6"/>
        <v/>
      </c>
      <c r="AF49" s="118" t="str">
        <f t="shared" si="6"/>
        <v/>
      </c>
      <c r="AG49" s="128" t="str">
        <f t="shared" si="6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>
      <c r="A50" s="123" t="s">
        <v>139</v>
      </c>
      <c r="B50" s="124" t="s">
        <v>140</v>
      </c>
      <c r="C50" s="139">
        <v>100193</v>
      </c>
      <c r="D50" s="296">
        <f>_xlfn.XLOOKUP($A50,'Pork Picnics - 100193'!$A:$A,'Pork Picnics - 100193'!N:N)</f>
        <v>0</v>
      </c>
      <c r="E50" s="293">
        <v>6</v>
      </c>
      <c r="F50" s="293">
        <v>24</v>
      </c>
      <c r="G50" s="296">
        <f>_xlfn.XLOOKUP($A50,'Pork Picnics - 100193'!$A:$A,'Pork Picnics - 100193'!K:K)</f>
        <v>137</v>
      </c>
      <c r="H50" s="138">
        <f>_xlfn.XLOOKUP(A50,'Pork Picnics - 100193'!A:A,'Pork Picnics - 100193'!N:N)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3"/>
        <v>0</v>
      </c>
      <c r="V50" s="118" t="str">
        <f t="shared" si="7"/>
        <v/>
      </c>
      <c r="W50" s="118" t="str">
        <f t="shared" si="7"/>
        <v/>
      </c>
      <c r="X50" s="118" t="str">
        <f t="shared" si="7"/>
        <v/>
      </c>
      <c r="Y50" s="118" t="str">
        <f t="shared" si="6"/>
        <v/>
      </c>
      <c r="Z50" s="118" t="str">
        <f t="shared" si="6"/>
        <v/>
      </c>
      <c r="AA50" s="118" t="str">
        <f t="shared" si="6"/>
        <v/>
      </c>
      <c r="AB50" s="118" t="str">
        <f t="shared" si="6"/>
        <v/>
      </c>
      <c r="AC50" s="118" t="str">
        <f t="shared" si="6"/>
        <v/>
      </c>
      <c r="AD50" s="118" t="str">
        <f t="shared" si="6"/>
        <v/>
      </c>
      <c r="AE50" s="118" t="str">
        <f t="shared" si="6"/>
        <v/>
      </c>
      <c r="AF50" s="118" t="str">
        <f t="shared" si="6"/>
        <v/>
      </c>
      <c r="AG50" s="128" t="str">
        <f t="shared" si="6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>
      <c r="A51" s="123">
        <v>5090</v>
      </c>
      <c r="B51" s="124" t="s">
        <v>241</v>
      </c>
      <c r="C51" s="140">
        <v>100883</v>
      </c>
      <c r="D51" s="296">
        <f>_xlfn.XLOOKUP(A51,'Turkey Thighs - 100883'!A:A,'Turkey Thighs - 100883'!M:M)</f>
        <v>0</v>
      </c>
      <c r="E51" s="293">
        <f>_xlfn.XLOOKUP($A51,'[2]Price List'!$A:$A,'[2]Price List'!$AF:$AF)</f>
        <v>362</v>
      </c>
      <c r="F51" s="293">
        <f>_xlfn.XLOOKUP($A51,'[2]Price List'!$A:$A,'[2]Price List'!$AG:$AG)</f>
        <v>6</v>
      </c>
      <c r="G51" s="339">
        <f>_xlfn.XLOOKUP(A51,'Turkey Thighs - 100883'!A:A,'Turkey Thighs - 100883'!J:J)</f>
        <v>120</v>
      </c>
      <c r="H51" s="138">
        <f>_xlfn.XLOOKUP(A51,'Turkey Thighs - 100883'!A:A,'Turkey Thighs - 100883'!K:K)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3"/>
        <v>0</v>
      </c>
      <c r="V51" s="118" t="str">
        <f t="shared" si="7"/>
        <v/>
      </c>
      <c r="W51" s="118" t="str">
        <f t="shared" si="7"/>
        <v/>
      </c>
      <c r="X51" s="118" t="str">
        <f t="shared" si="7"/>
        <v/>
      </c>
      <c r="Y51" s="118" t="str">
        <f t="shared" si="6"/>
        <v/>
      </c>
      <c r="Z51" s="118" t="str">
        <f t="shared" si="6"/>
        <v/>
      </c>
      <c r="AA51" s="118" t="str">
        <f t="shared" si="6"/>
        <v/>
      </c>
      <c r="AB51" s="118" t="str">
        <f t="shared" si="6"/>
        <v/>
      </c>
      <c r="AC51" s="118" t="str">
        <f t="shared" si="6"/>
        <v/>
      </c>
      <c r="AD51" s="118" t="str">
        <f t="shared" si="6"/>
        <v/>
      </c>
      <c r="AE51" s="118" t="str">
        <f t="shared" si="6"/>
        <v/>
      </c>
      <c r="AF51" s="118" t="str">
        <f t="shared" si="6"/>
        <v/>
      </c>
      <c r="AG51" s="128" t="str">
        <f t="shared" si="6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>
      <c r="A52" s="123">
        <v>5091</v>
      </c>
      <c r="B52" s="124" t="s">
        <v>148</v>
      </c>
      <c r="C52" s="140">
        <v>100883</v>
      </c>
      <c r="D52" s="296">
        <f>_xlfn.XLOOKUP(A52,'Turkey Thighs - 100883'!A:A,'Turkey Thighs - 100883'!M:M)</f>
        <v>0</v>
      </c>
      <c r="E52" s="293">
        <f>_xlfn.XLOOKUP($A52,'[2]Price List'!$A:$A,'[2]Price List'!$AF:$AF)</f>
        <v>586</v>
      </c>
      <c r="F52" s="293">
        <f>_xlfn.XLOOKUP($A52,'[2]Price List'!$A:$A,'[2]Price List'!$AG:$AG)</f>
        <v>6</v>
      </c>
      <c r="G52" s="339">
        <f>_xlfn.XLOOKUP(A52,'Turkey Thighs - 100883'!A:A,'Turkey Thighs - 100883'!J:J)</f>
        <v>120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3"/>
        <v>0</v>
      </c>
      <c r="V52" s="118" t="str">
        <f t="shared" si="7"/>
        <v/>
      </c>
      <c r="W52" s="118" t="str">
        <f t="shared" si="7"/>
        <v/>
      </c>
      <c r="X52" s="118" t="str">
        <f t="shared" si="7"/>
        <v/>
      </c>
      <c r="Y52" s="118" t="str">
        <f t="shared" si="6"/>
        <v/>
      </c>
      <c r="Z52" s="118" t="str">
        <f t="shared" si="6"/>
        <v/>
      </c>
      <c r="AA52" s="118" t="str">
        <f t="shared" si="6"/>
        <v/>
      </c>
      <c r="AB52" s="118" t="str">
        <f t="shared" si="6"/>
        <v/>
      </c>
      <c r="AC52" s="118" t="str">
        <f t="shared" si="6"/>
        <v/>
      </c>
      <c r="AD52" s="118" t="str">
        <f t="shared" si="6"/>
        <v/>
      </c>
      <c r="AE52" s="118" t="str">
        <f t="shared" si="6"/>
        <v/>
      </c>
      <c r="AF52" s="118" t="str">
        <f t="shared" si="6"/>
        <v/>
      </c>
      <c r="AG52" s="128" t="str">
        <f t="shared" si="6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>
      <c r="A53" s="123" t="s">
        <v>242</v>
      </c>
      <c r="B53" s="124" t="s">
        <v>243</v>
      </c>
      <c r="C53" s="140">
        <v>100883</v>
      </c>
      <c r="D53" s="296">
        <f>_xlfn.XLOOKUP(A53,'Turkey Thighs - 100883'!A:A,'Turkey Thighs - 100883'!M:M)</f>
        <v>0</v>
      </c>
      <c r="E53" s="293">
        <f>_xlfn.XLOOKUP($A53,'[2]Price List'!$A:$A,'[2]Price List'!$AF:$AF)</f>
        <v>428</v>
      </c>
      <c r="F53" s="293">
        <f>_xlfn.XLOOKUP($A53,'[2]Price List'!$A:$A,'[2]Price List'!$AG:$AG)</f>
        <v>10</v>
      </c>
      <c r="G53" s="339">
        <f>_xlfn.XLOOKUP(A53,'Turkey Thighs - 100883'!A:A,'Turkey Thighs - 100883'!J:J)</f>
        <v>131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3"/>
        <v>0</v>
      </c>
      <c r="V53" s="118" t="str">
        <f t="shared" si="7"/>
        <v/>
      </c>
      <c r="W53" s="118" t="str">
        <f t="shared" si="7"/>
        <v/>
      </c>
      <c r="X53" s="118" t="str">
        <f t="shared" si="7"/>
        <v/>
      </c>
      <c r="Y53" s="118" t="str">
        <f t="shared" si="6"/>
        <v/>
      </c>
      <c r="Z53" s="118" t="str">
        <f t="shared" si="6"/>
        <v/>
      </c>
      <c r="AA53" s="118" t="str">
        <f t="shared" si="6"/>
        <v/>
      </c>
      <c r="AB53" s="118" t="str">
        <f t="shared" si="6"/>
        <v/>
      </c>
      <c r="AC53" s="118" t="str">
        <f t="shared" si="6"/>
        <v/>
      </c>
      <c r="AD53" s="118" t="str">
        <f t="shared" si="6"/>
        <v/>
      </c>
      <c r="AE53" s="118" t="str">
        <f t="shared" si="6"/>
        <v/>
      </c>
      <c r="AF53" s="118" t="str">
        <f t="shared" si="6"/>
        <v/>
      </c>
      <c r="AG53" s="128" t="str">
        <f t="shared" si="6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>
      <c r="A54" s="123">
        <v>5202</v>
      </c>
      <c r="B54" s="124" t="s">
        <v>151</v>
      </c>
      <c r="C54" s="140">
        <v>100883</v>
      </c>
      <c r="D54" s="296">
        <f>_xlfn.XLOOKUP(A54,'Turkey Thighs - 100883'!A:A,'Turkey Thighs - 100883'!M:M)</f>
        <v>0</v>
      </c>
      <c r="E54" s="293">
        <f>_xlfn.XLOOKUP($A54,'[2]Price List'!$A:$A,'[2]Price List'!$AF:$AF)</f>
        <v>249</v>
      </c>
      <c r="F54" s="293">
        <f>_xlfn.XLOOKUP($A54,'[2]Price List'!$A:$A,'[2]Price List'!$AG:$AG)</f>
        <v>10</v>
      </c>
      <c r="G54" s="339">
        <f>_xlfn.XLOOKUP(A54,'Turkey Thighs - 100883'!A:A,'Turkey Thighs - 100883'!J:J)</f>
        <v>139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3"/>
        <v>0</v>
      </c>
      <c r="V54" s="118" t="str">
        <f t="shared" si="7"/>
        <v/>
      </c>
      <c r="W54" s="118" t="str">
        <f t="shared" si="7"/>
        <v/>
      </c>
      <c r="X54" s="118" t="str">
        <f t="shared" si="7"/>
        <v/>
      </c>
      <c r="Y54" s="118" t="str">
        <f t="shared" si="6"/>
        <v/>
      </c>
      <c r="Z54" s="118" t="str">
        <f t="shared" si="6"/>
        <v/>
      </c>
      <c r="AA54" s="118" t="str">
        <f t="shared" si="6"/>
        <v/>
      </c>
      <c r="AB54" s="118" t="str">
        <f t="shared" si="6"/>
        <v/>
      </c>
      <c r="AC54" s="118" t="str">
        <f t="shared" si="6"/>
        <v/>
      </c>
      <c r="AD54" s="118" t="str">
        <f t="shared" si="6"/>
        <v/>
      </c>
      <c r="AE54" s="118" t="str">
        <f t="shared" si="6"/>
        <v/>
      </c>
      <c r="AF54" s="118" t="str">
        <f t="shared" si="6"/>
        <v/>
      </c>
      <c r="AG54" s="128" t="str">
        <f t="shared" si="6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>
      <c r="A55" s="123">
        <v>5235</v>
      </c>
      <c r="B55" s="124" t="s">
        <v>152</v>
      </c>
      <c r="C55" s="140">
        <v>100883</v>
      </c>
      <c r="D55" s="296">
        <f>_xlfn.XLOOKUP(A55,'Turkey Thighs - 100883'!A:A,'Turkey Thighs - 100883'!M:M)</f>
        <v>0</v>
      </c>
      <c r="E55" s="293">
        <f>_xlfn.XLOOKUP($A55,'[2]Price List'!$A:$A,'[2]Price List'!$AF:$AF)</f>
        <v>274</v>
      </c>
      <c r="F55" s="293">
        <f>_xlfn.XLOOKUP($A55,'[2]Price List'!$A:$A,'[2]Price List'!$AG:$AG)</f>
        <v>10</v>
      </c>
      <c r="G55" s="339">
        <f>_xlfn.XLOOKUP(A55,'Turkey Thighs - 100883'!A:A,'Turkey Thighs - 100883'!J:J)</f>
        <v>139</v>
      </c>
      <c r="H55" s="138">
        <f>_xlfn.XLOOKUP(A55,'Turkey Thighs - 100883'!A:A,'Turkey Thighs - 100883'!K:K)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3"/>
        <v>0</v>
      </c>
      <c r="V55" s="118" t="str">
        <f t="shared" si="7"/>
        <v/>
      </c>
      <c r="W55" s="118" t="str">
        <f t="shared" si="7"/>
        <v/>
      </c>
      <c r="X55" s="118" t="str">
        <f t="shared" si="7"/>
        <v/>
      </c>
      <c r="Y55" s="118" t="str">
        <f t="shared" si="6"/>
        <v/>
      </c>
      <c r="Z55" s="118" t="str">
        <f t="shared" si="6"/>
        <v/>
      </c>
      <c r="AA55" s="118" t="str">
        <f t="shared" si="6"/>
        <v/>
      </c>
      <c r="AB55" s="118" t="str">
        <f t="shared" si="6"/>
        <v/>
      </c>
      <c r="AC55" s="118" t="str">
        <f t="shared" si="6"/>
        <v/>
      </c>
      <c r="AD55" s="118" t="str">
        <f t="shared" si="6"/>
        <v/>
      </c>
      <c r="AE55" s="118" t="str">
        <f t="shared" si="6"/>
        <v/>
      </c>
      <c r="AF55" s="118" t="str">
        <f t="shared" si="6"/>
        <v/>
      </c>
      <c r="AG55" s="128" t="str">
        <f t="shared" si="6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>
      <c r="A56" s="123" t="s">
        <v>881</v>
      </c>
      <c r="B56" s="124" t="s">
        <v>869</v>
      </c>
      <c r="C56" s="140">
        <v>100883</v>
      </c>
      <c r="D56" s="296">
        <f>_xlfn.XLOOKUP(A56,'Turkey Thighs - 100883'!A:A,'Turkey Thighs - 100883'!M:M)</f>
        <v>0</v>
      </c>
      <c r="E56" s="293">
        <f>_xlfn.XLOOKUP($A56,'[2]Price List'!$A:$A,'[2]Price List'!$AF:$AF)</f>
        <v>0</v>
      </c>
      <c r="F56" s="293">
        <f>_xlfn.XLOOKUP($A56,'[2]Price List'!$A:$A,'[2]Price List'!$AG:$AG)</f>
        <v>0</v>
      </c>
      <c r="G56" s="339">
        <f>_xlfn.XLOOKUP(A56,'Turkey Thighs - 100883'!A:A,'Turkey Thighs - 100883'!J:J)</f>
        <v>78</v>
      </c>
      <c r="H56" s="138">
        <f>_xlfn.XLOOKUP(A56,'Turkey Thighs - 100883'!A:A,'Turkey Thighs - 100883'!K:K)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3"/>
        <v>0</v>
      </c>
      <c r="V56" s="118" t="str">
        <f t="shared" si="7"/>
        <v/>
      </c>
      <c r="W56" s="118" t="str">
        <f t="shared" si="7"/>
        <v/>
      </c>
      <c r="X56" s="118" t="str">
        <f t="shared" si="7"/>
        <v/>
      </c>
      <c r="Y56" s="118" t="str">
        <f t="shared" si="6"/>
        <v/>
      </c>
      <c r="Z56" s="118" t="str">
        <f t="shared" si="6"/>
        <v/>
      </c>
      <c r="AA56" s="118" t="str">
        <f t="shared" si="6"/>
        <v/>
      </c>
      <c r="AB56" s="118" t="str">
        <f t="shared" si="6"/>
        <v/>
      </c>
      <c r="AC56" s="118" t="str">
        <f t="shared" si="6"/>
        <v/>
      </c>
      <c r="AD56" s="118" t="str">
        <f t="shared" si="6"/>
        <v/>
      </c>
      <c r="AE56" s="118" t="str">
        <f t="shared" si="6"/>
        <v/>
      </c>
      <c r="AF56" s="118" t="str">
        <f t="shared" si="6"/>
        <v/>
      </c>
      <c r="AG56" s="128" t="str">
        <f t="shared" si="6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>
      <c r="A57" s="123">
        <v>5114</v>
      </c>
      <c r="B57" s="124" t="s">
        <v>179</v>
      </c>
      <c r="C57" s="141">
        <v>110242</v>
      </c>
      <c r="D57" s="296">
        <f>_xlfn.XLOOKUP(A57,'Cheese - 110242'!A:A,'Cheese - 110242'!M:M)</f>
        <v>0</v>
      </c>
      <c r="E57" s="293">
        <f>_xlfn.XLOOKUP($A57,'[2]Price List'!$A:$A,'[2]Price List'!$AF:$AF)</f>
        <v>408</v>
      </c>
      <c r="F57" s="293" t="str">
        <f>_xlfn.XLOOKUP($A57,'[2]Price List'!$A:$A,'[2]Price List'!$AG:$AG)</f>
        <v>10</v>
      </c>
      <c r="G57" s="339">
        <f>_xlfn.XLOOKUP(A57,'Cheese - 110242'!A:A,'Cheese - 110242'!J:J)</f>
        <v>80</v>
      </c>
      <c r="H57" s="138">
        <f>_xlfn.XLOOKUP(A57,'Cheese - 110242'!A:A,'Cheese - 110242'!K:K)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3"/>
        <v>0</v>
      </c>
      <c r="V57" s="118" t="str">
        <f t="shared" si="7"/>
        <v/>
      </c>
      <c r="W57" s="118" t="str">
        <f t="shared" si="7"/>
        <v/>
      </c>
      <c r="X57" s="118" t="str">
        <f t="shared" si="7"/>
        <v/>
      </c>
      <c r="Y57" s="118" t="str">
        <f t="shared" si="6"/>
        <v/>
      </c>
      <c r="Z57" s="118" t="str">
        <f t="shared" si="6"/>
        <v/>
      </c>
      <c r="AA57" s="118" t="str">
        <f t="shared" si="6"/>
        <v/>
      </c>
      <c r="AB57" s="118" t="str">
        <f t="shared" si="6"/>
        <v/>
      </c>
      <c r="AC57" s="118" t="str">
        <f t="shared" si="6"/>
        <v/>
      </c>
      <c r="AD57" s="118" t="str">
        <f t="shared" si="6"/>
        <v/>
      </c>
      <c r="AE57" s="118" t="str">
        <f t="shared" si="6"/>
        <v/>
      </c>
      <c r="AF57" s="118" t="str">
        <f t="shared" si="6"/>
        <v/>
      </c>
      <c r="AG57" s="128" t="str">
        <f t="shared" si="6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>
      <c r="A58" s="123" t="s">
        <v>244</v>
      </c>
      <c r="B58" s="124" t="s">
        <v>243</v>
      </c>
      <c r="C58" s="141">
        <v>110242</v>
      </c>
      <c r="D58" s="296">
        <f>_xlfn.XLOOKUP(A58,'Cheese - 110242'!A:A,'Cheese - 110242'!M:M)</f>
        <v>0</v>
      </c>
      <c r="E58" s="293">
        <f>_xlfn.XLOOKUP($A58,'[2]Price List'!$A:$A,'[2]Price List'!$AF:$AF)</f>
        <v>0</v>
      </c>
      <c r="F58" s="293">
        <f>_xlfn.XLOOKUP($A58,'[2]Price List'!$A:$A,'[2]Price List'!$AG:$AG)</f>
        <v>0</v>
      </c>
      <c r="G58" s="339">
        <f>_xlfn.XLOOKUP(A58,'Cheese - 110242'!A:A,'Cheese - 110242'!J:J)</f>
        <v>131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3"/>
        <v>0</v>
      </c>
      <c r="V58" s="118" t="str">
        <f t="shared" si="7"/>
        <v/>
      </c>
      <c r="W58" s="118" t="str">
        <f t="shared" si="7"/>
        <v/>
      </c>
      <c r="X58" s="118" t="str">
        <f t="shared" si="7"/>
        <v/>
      </c>
      <c r="Y58" s="118" t="str">
        <f t="shared" si="6"/>
        <v/>
      </c>
      <c r="Z58" s="118" t="str">
        <f t="shared" si="6"/>
        <v/>
      </c>
      <c r="AA58" s="118" t="str">
        <f t="shared" si="6"/>
        <v/>
      </c>
      <c r="AB58" s="118" t="str">
        <f t="shared" si="6"/>
        <v/>
      </c>
      <c r="AC58" s="118" t="str">
        <f t="shared" si="6"/>
        <v/>
      </c>
      <c r="AD58" s="118" t="str">
        <f t="shared" si="6"/>
        <v/>
      </c>
      <c r="AE58" s="118" t="str">
        <f t="shared" si="6"/>
        <v/>
      </c>
      <c r="AF58" s="118" t="str">
        <f t="shared" si="6"/>
        <v/>
      </c>
      <c r="AG58" s="128" t="str">
        <f t="shared" si="6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>
      <c r="A59" s="123">
        <v>5165</v>
      </c>
      <c r="B59" s="124" t="s">
        <v>158</v>
      </c>
      <c r="C59" s="141">
        <v>110242</v>
      </c>
      <c r="D59" s="296">
        <f>_xlfn.XLOOKUP(A59,'Cheese - 110242'!A:A,'Cheese - 110242'!M:M)</f>
        <v>0</v>
      </c>
      <c r="E59" s="293">
        <f>_xlfn.XLOOKUP($A59,'[2]Price List'!$A:$A,'[2]Price List'!$AF:$AF)</f>
        <v>467</v>
      </c>
      <c r="F59" s="293">
        <f>_xlfn.XLOOKUP($A59,'[2]Price List'!$A:$A,'[2]Price List'!$AG:$AG)</f>
        <v>10</v>
      </c>
      <c r="G59" s="339">
        <f>_xlfn.XLOOKUP(A59,'Cheese - 110242'!A:A,'Cheese - 110242'!J:J)</f>
        <v>128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3"/>
        <v>0</v>
      </c>
      <c r="V59" s="118" t="str">
        <f t="shared" si="7"/>
        <v/>
      </c>
      <c r="W59" s="118" t="str">
        <f t="shared" si="7"/>
        <v/>
      </c>
      <c r="X59" s="118" t="str">
        <f t="shared" si="7"/>
        <v/>
      </c>
      <c r="Y59" s="118" t="str">
        <f t="shared" si="6"/>
        <v/>
      </c>
      <c r="Z59" s="118" t="str">
        <f t="shared" si="6"/>
        <v/>
      </c>
      <c r="AA59" s="118" t="str">
        <f t="shared" si="6"/>
        <v/>
      </c>
      <c r="AB59" s="118" t="str">
        <f t="shared" si="6"/>
        <v/>
      </c>
      <c r="AC59" s="118" t="str">
        <f t="shared" si="6"/>
        <v/>
      </c>
      <c r="AD59" s="118" t="str">
        <f t="shared" si="6"/>
        <v/>
      </c>
      <c r="AE59" s="118" t="str">
        <f t="shared" si="6"/>
        <v/>
      </c>
      <c r="AF59" s="118" t="str">
        <f t="shared" si="6"/>
        <v/>
      </c>
      <c r="AG59" s="128" t="str">
        <f t="shared" si="6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>
      <c r="A60" s="123" t="s">
        <v>882</v>
      </c>
      <c r="B60" s="124" t="s">
        <v>869</v>
      </c>
      <c r="C60" s="141">
        <v>110242</v>
      </c>
      <c r="D60" s="296">
        <f>_xlfn.XLOOKUP(A60,'Cheese - 110242'!A:A,'Cheese - 110242'!M:M)</f>
        <v>0</v>
      </c>
      <c r="E60" s="293">
        <f>_xlfn.XLOOKUP($A60,'[2]Price List'!$A:$A,'[2]Price List'!$AF:$AF)</f>
        <v>428</v>
      </c>
      <c r="F60" s="293">
        <f>_xlfn.XLOOKUP($A60,'[2]Price List'!$A:$A,'[2]Price List'!$AG:$AG)</f>
        <v>12</v>
      </c>
      <c r="G60" s="339">
        <f>_xlfn.XLOOKUP(A60,'Cheese - 110242'!A:A,'Cheese - 110242'!J:J)</f>
        <v>78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3"/>
        <v>0</v>
      </c>
      <c r="V60" s="118" t="str">
        <f t="shared" si="7"/>
        <v/>
      </c>
      <c r="W60" s="118" t="str">
        <f t="shared" si="7"/>
        <v/>
      </c>
      <c r="X60" s="118" t="str">
        <f t="shared" si="7"/>
        <v/>
      </c>
      <c r="Y60" s="118" t="str">
        <f t="shared" si="6"/>
        <v/>
      </c>
      <c r="Z60" s="118" t="str">
        <f t="shared" si="6"/>
        <v/>
      </c>
      <c r="AA60" s="118" t="str">
        <f t="shared" si="6"/>
        <v/>
      </c>
      <c r="AB60" s="118" t="str">
        <f t="shared" si="6"/>
        <v/>
      </c>
      <c r="AC60" s="118" t="str">
        <f t="shared" si="6"/>
        <v/>
      </c>
      <c r="AD60" s="118" t="str">
        <f t="shared" si="6"/>
        <v/>
      </c>
      <c r="AE60" s="118" t="str">
        <f t="shared" si="6"/>
        <v/>
      </c>
      <c r="AF60" s="118" t="str">
        <f t="shared" si="6"/>
        <v/>
      </c>
      <c r="AG60" s="128" t="str">
        <f t="shared" si="6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31">
      <c r="A61" s="123">
        <v>5965</v>
      </c>
      <c r="B61" s="124" t="s">
        <v>870</v>
      </c>
      <c r="C61" s="141">
        <v>110242</v>
      </c>
      <c r="D61" s="296">
        <f>_xlfn.XLOOKUP(A61,'Cheese - 110242'!A:A,'Cheese - 110242'!M:M)</f>
        <v>0</v>
      </c>
      <c r="E61" s="293">
        <f>_xlfn.XLOOKUP($A61,'[2]Price List'!$A:$A,'[2]Price List'!$AF:$AF)</f>
        <v>459</v>
      </c>
      <c r="F61" s="293">
        <f>_xlfn.XLOOKUP($A61,'[2]Price List'!$A:$A,'[2]Price List'!$AG:$AG)</f>
        <v>10</v>
      </c>
      <c r="G61" s="339">
        <f>_xlfn.XLOOKUP(A61,'Cheese - 110242'!A:A,'Cheese - 110242'!J:J)</f>
        <v>48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3"/>
        <v>0</v>
      </c>
      <c r="V61" s="118" t="str">
        <f t="shared" si="7"/>
        <v/>
      </c>
      <c r="W61" s="118" t="str">
        <f t="shared" si="7"/>
        <v/>
      </c>
      <c r="X61" s="118" t="str">
        <f t="shared" si="7"/>
        <v/>
      </c>
      <c r="Y61" s="118" t="str">
        <f t="shared" si="6"/>
        <v/>
      </c>
      <c r="Z61" s="118" t="str">
        <f t="shared" si="6"/>
        <v/>
      </c>
      <c r="AA61" s="118" t="str">
        <f t="shared" si="6"/>
        <v/>
      </c>
      <c r="AB61" s="118" t="str">
        <f t="shared" si="6"/>
        <v/>
      </c>
      <c r="AC61" s="118" t="str">
        <f t="shared" si="6"/>
        <v/>
      </c>
      <c r="AD61" s="118" t="str">
        <f t="shared" si="6"/>
        <v/>
      </c>
      <c r="AE61" s="118" t="str">
        <f t="shared" si="6"/>
        <v/>
      </c>
      <c r="AF61" s="118" t="str">
        <f t="shared" si="6"/>
        <v/>
      </c>
      <c r="AG61" s="128" t="str">
        <f t="shared" si="6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31">
      <c r="A62" s="123">
        <v>5966</v>
      </c>
      <c r="B62" s="124" t="s">
        <v>871</v>
      </c>
      <c r="C62" s="141">
        <v>110242</v>
      </c>
      <c r="D62" s="296">
        <f>_xlfn.XLOOKUP(A62,'Cheese - 110242'!A:A,'Cheese - 110242'!M:M)</f>
        <v>0</v>
      </c>
      <c r="E62" s="293">
        <f>_xlfn.XLOOKUP($A62,'[2]Price List'!$A:$A,'[2]Price List'!$AF:$AF)</f>
        <v>430</v>
      </c>
      <c r="F62" s="293">
        <f>_xlfn.XLOOKUP($A62,'[2]Price List'!$A:$A,'[2]Price List'!$AG:$AG)</f>
        <v>10</v>
      </c>
      <c r="G62" s="339">
        <f>_xlfn.XLOOKUP(A62,'Cheese - 110242'!A:A,'Cheese - 110242'!J:J)</f>
        <v>48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si="3"/>
        <v>0</v>
      </c>
      <c r="V62" s="118" t="str">
        <f t="shared" si="7"/>
        <v/>
      </c>
      <c r="W62" s="118" t="str">
        <f t="shared" si="7"/>
        <v/>
      </c>
      <c r="X62" s="118" t="str">
        <f t="shared" si="7"/>
        <v/>
      </c>
      <c r="Y62" s="118" t="str">
        <f t="shared" si="6"/>
        <v/>
      </c>
      <c r="Z62" s="118" t="str">
        <f t="shared" si="6"/>
        <v/>
      </c>
      <c r="AA62" s="118" t="str">
        <f t="shared" si="6"/>
        <v/>
      </c>
      <c r="AB62" s="118" t="str">
        <f t="shared" si="6"/>
        <v/>
      </c>
      <c r="AC62" s="118" t="str">
        <f t="shared" si="6"/>
        <v/>
      </c>
      <c r="AD62" s="118" t="str">
        <f t="shared" si="6"/>
        <v/>
      </c>
      <c r="AE62" s="118" t="str">
        <f t="shared" si="6"/>
        <v/>
      </c>
      <c r="AF62" s="118" t="str">
        <f t="shared" si="6"/>
        <v/>
      </c>
      <c r="AG62" s="128" t="str">
        <f t="shared" si="6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31">
      <c r="A63" s="123">
        <v>5967</v>
      </c>
      <c r="B63" s="124" t="s">
        <v>872</v>
      </c>
      <c r="C63" s="141">
        <v>110242</v>
      </c>
      <c r="D63" s="296">
        <f>_xlfn.XLOOKUP(A63,'Cheese - 110242'!A:A,'Cheese - 110242'!M:M)</f>
        <v>0</v>
      </c>
      <c r="E63" s="293">
        <f>_xlfn.XLOOKUP($A63,'[2]Price List'!$A:$A,'[2]Price List'!$AF:$AF)</f>
        <v>532</v>
      </c>
      <c r="F63" s="293">
        <f>_xlfn.XLOOKUP($A63,'[2]Price List'!$A:$A,'[2]Price List'!$AG:$AG)</f>
        <v>10</v>
      </c>
      <c r="G63" s="339">
        <f>_xlfn.XLOOKUP(A63,'Cheese - 110242'!A:A,'Cheese - 110242'!J:J)</f>
        <v>48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3"/>
        <v>0</v>
      </c>
      <c r="V63" s="118" t="str">
        <f t="shared" si="7"/>
        <v/>
      </c>
      <c r="W63" s="118" t="str">
        <f t="shared" si="7"/>
        <v/>
      </c>
      <c r="X63" s="118" t="str">
        <f t="shared" si="7"/>
        <v/>
      </c>
      <c r="Y63" s="118" t="str">
        <f t="shared" si="6"/>
        <v/>
      </c>
      <c r="Z63" s="118" t="str">
        <f t="shared" si="6"/>
        <v/>
      </c>
      <c r="AA63" s="118" t="str">
        <f t="shared" si="6"/>
        <v/>
      </c>
      <c r="AB63" s="118" t="str">
        <f t="shared" si="6"/>
        <v/>
      </c>
      <c r="AC63" s="118" t="str">
        <f t="shared" si="6"/>
        <v/>
      </c>
      <c r="AD63" s="118" t="str">
        <f t="shared" si="6"/>
        <v/>
      </c>
      <c r="AE63" s="118" t="str">
        <f t="shared" si="6"/>
        <v/>
      </c>
      <c r="AF63" s="118" t="str">
        <f t="shared" si="6"/>
        <v/>
      </c>
      <c r="AG63" s="128" t="str">
        <f t="shared" si="6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>
      <c r="A64" s="123">
        <v>5705</v>
      </c>
      <c r="B64" s="124" t="s">
        <v>160</v>
      </c>
      <c r="C64" s="141">
        <v>110242</v>
      </c>
      <c r="D64" s="296">
        <f>_xlfn.XLOOKUP(A64,'Cheese - 110242'!A:A,'Cheese - 110242'!M:M)</f>
        <v>0</v>
      </c>
      <c r="E64" s="293">
        <f>_xlfn.XLOOKUP($A64,'[2]Price List'!$A:$A,'[2]Price List'!$AF:$AF)</f>
        <v>414</v>
      </c>
      <c r="F64" s="293">
        <f>_xlfn.XLOOKUP($A64,'[2]Price List'!$A:$A,'[2]Price List'!$AG:$AG)</f>
        <v>10</v>
      </c>
      <c r="G64" s="339">
        <f>_xlfn.XLOOKUP(A64,'Cheese - 110242'!A:A,'Cheese - 110242'!J:J)</f>
        <v>263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si="3"/>
        <v>0</v>
      </c>
      <c r="V64" s="118" t="str">
        <f t="shared" si="7"/>
        <v/>
      </c>
      <c r="W64" s="118" t="str">
        <f t="shared" si="7"/>
        <v/>
      </c>
      <c r="X64" s="118" t="str">
        <f t="shared" si="7"/>
        <v/>
      </c>
      <c r="Y64" s="118" t="str">
        <f t="shared" si="6"/>
        <v/>
      </c>
      <c r="Z64" s="118" t="str">
        <f t="shared" si="6"/>
        <v/>
      </c>
      <c r="AA64" s="118" t="str">
        <f t="shared" si="6"/>
        <v/>
      </c>
      <c r="AB64" s="118" t="str">
        <f t="shared" si="6"/>
        <v/>
      </c>
      <c r="AC64" s="118" t="str">
        <f t="shared" si="6"/>
        <v/>
      </c>
      <c r="AD64" s="118" t="str">
        <f t="shared" si="6"/>
        <v/>
      </c>
      <c r="AE64" s="118" t="str">
        <f t="shared" si="6"/>
        <v/>
      </c>
      <c r="AF64" s="118" t="str">
        <f t="shared" si="6"/>
        <v/>
      </c>
      <c r="AG64" s="128" t="str">
        <f t="shared" si="6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>
      <c r="A65" s="123">
        <v>5734</v>
      </c>
      <c r="B65" s="124" t="s">
        <v>161</v>
      </c>
      <c r="C65" s="141">
        <v>110242</v>
      </c>
      <c r="D65" s="296">
        <f>_xlfn.XLOOKUP(A65,'Cheese - 110242'!A:A,'Cheese - 110242'!M:M)</f>
        <v>0</v>
      </c>
      <c r="E65" s="293">
        <f>_xlfn.XLOOKUP($A65,'[2]Price List'!$A:$A,'[2]Price List'!$AF:$AF)</f>
        <v>209</v>
      </c>
      <c r="F65" s="293">
        <f>_xlfn.XLOOKUP($A65,'[2]Price List'!$A:$A,'[2]Price List'!$AG:$AG)</f>
        <v>10</v>
      </c>
      <c r="G65" s="339">
        <f>_xlfn.XLOOKUP(A65,'Cheese - 110242'!A:A,'Cheese - 110242'!J:J)</f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si="3"/>
        <v>0</v>
      </c>
      <c r="V65" s="118" t="str">
        <f t="shared" si="7"/>
        <v/>
      </c>
      <c r="W65" s="118" t="str">
        <f t="shared" si="7"/>
        <v/>
      </c>
      <c r="X65" s="118" t="str">
        <f t="shared" si="7"/>
        <v/>
      </c>
      <c r="Y65" s="118" t="str">
        <f t="shared" si="6"/>
        <v/>
      </c>
      <c r="Z65" s="118" t="str">
        <f t="shared" si="6"/>
        <v/>
      </c>
      <c r="AA65" s="118" t="str">
        <f t="shared" si="6"/>
        <v/>
      </c>
      <c r="AB65" s="118" t="str">
        <f t="shared" si="6"/>
        <v/>
      </c>
      <c r="AC65" s="118" t="str">
        <f t="shared" si="6"/>
        <v/>
      </c>
      <c r="AD65" s="118" t="str">
        <f t="shared" si="6"/>
        <v/>
      </c>
      <c r="AE65" s="118" t="str">
        <f t="shared" si="6"/>
        <v/>
      </c>
      <c r="AF65" s="118" t="str">
        <f t="shared" si="6"/>
        <v/>
      </c>
      <c r="AG65" s="128" t="str">
        <f t="shared" si="6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>
      <c r="A66" s="123">
        <v>5708</v>
      </c>
      <c r="B66" s="124" t="s">
        <v>245</v>
      </c>
      <c r="C66" s="141">
        <v>110242</v>
      </c>
      <c r="D66" s="296">
        <f>_xlfn.XLOOKUP(A66,'Cheese - 110242'!A:A,'Cheese - 110242'!M:M)</f>
        <v>0</v>
      </c>
      <c r="E66" s="293">
        <f>_xlfn.XLOOKUP($A66,'[2]Price List'!$A:$A,'[2]Price List'!$AF:$AF)</f>
        <v>414</v>
      </c>
      <c r="F66" s="293">
        <f>_xlfn.XLOOKUP($A66,'[2]Price List'!$A:$A,'[2]Price List'!$AG:$AG)</f>
        <v>10</v>
      </c>
      <c r="G66" s="339">
        <f>_xlfn.XLOOKUP(A66,'Cheese - 110242'!A:A,'Cheese - 110242'!J:J)</f>
        <v>263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3"/>
        <v>0</v>
      </c>
      <c r="V66" s="118" t="str">
        <f t="shared" si="7"/>
        <v/>
      </c>
      <c r="W66" s="118" t="str">
        <f t="shared" si="7"/>
        <v/>
      </c>
      <c r="X66" s="118" t="str">
        <f t="shared" si="7"/>
        <v/>
      </c>
      <c r="Y66" s="118" t="str">
        <f t="shared" si="6"/>
        <v/>
      </c>
      <c r="Z66" s="118" t="str">
        <f t="shared" si="6"/>
        <v/>
      </c>
      <c r="AA66" s="118" t="str">
        <f t="shared" si="6"/>
        <v/>
      </c>
      <c r="AB66" s="118" t="str">
        <f t="shared" si="6"/>
        <v/>
      </c>
      <c r="AC66" s="118" t="str">
        <f t="shared" si="6"/>
        <v/>
      </c>
      <c r="AD66" s="118" t="str">
        <f t="shared" si="6"/>
        <v/>
      </c>
      <c r="AE66" s="118" t="str">
        <f t="shared" si="6"/>
        <v/>
      </c>
      <c r="AF66" s="118" t="str">
        <f t="shared" si="6"/>
        <v/>
      </c>
      <c r="AG66" s="128" t="str">
        <f t="shared" si="6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>
      <c r="A67" s="123">
        <v>5744</v>
      </c>
      <c r="B67" s="124" t="s">
        <v>164</v>
      </c>
      <c r="C67" s="141">
        <v>110242</v>
      </c>
      <c r="D67" s="296">
        <f>_xlfn.XLOOKUP(A67,'Cheese - 110242'!A:A,'Cheese - 110242'!M:M)</f>
        <v>0</v>
      </c>
      <c r="E67" s="293">
        <f>_xlfn.XLOOKUP($A67,'[2]Price List'!$A:$A,'[2]Price List'!$AF:$AF)</f>
        <v>242</v>
      </c>
      <c r="F67" s="293">
        <f>_xlfn.XLOOKUP($A67,'[2]Price List'!$A:$A,'[2]Price List'!$AG:$AG)</f>
        <v>10</v>
      </c>
      <c r="G67" s="339">
        <f>_xlfn.XLOOKUP(A67,'Cheese - 110242'!A:A,'Cheese - 110242'!J:J)</f>
        <v>263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3"/>
        <v>0</v>
      </c>
      <c r="V67" s="118" t="str">
        <f t="shared" si="7"/>
        <v/>
      </c>
      <c r="W67" s="118" t="str">
        <f t="shared" si="7"/>
        <v/>
      </c>
      <c r="X67" s="118" t="str">
        <f t="shared" si="7"/>
        <v/>
      </c>
      <c r="Y67" s="118" t="str">
        <f t="shared" si="6"/>
        <v/>
      </c>
      <c r="Z67" s="118" t="str">
        <f t="shared" si="6"/>
        <v/>
      </c>
      <c r="AA67" s="118" t="str">
        <f t="shared" si="6"/>
        <v/>
      </c>
      <c r="AB67" s="118" t="str">
        <f t="shared" si="6"/>
        <v/>
      </c>
      <c r="AC67" s="118" t="str">
        <f t="shared" si="6"/>
        <v/>
      </c>
      <c r="AD67" s="118" t="str">
        <f t="shared" si="6"/>
        <v/>
      </c>
      <c r="AE67" s="118" t="str">
        <f t="shared" si="6"/>
        <v/>
      </c>
      <c r="AF67" s="118" t="str">
        <f t="shared" si="6"/>
        <v/>
      </c>
      <c r="AG67" s="128" t="str">
        <f t="shared" si="6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>
      <c r="A68" s="123">
        <v>5715</v>
      </c>
      <c r="B68" s="124" t="s">
        <v>172</v>
      </c>
      <c r="C68" s="141">
        <v>110242</v>
      </c>
      <c r="D68" s="296">
        <f>_xlfn.XLOOKUP(A68,'Cheese - 110242'!A:A,'Cheese - 110242'!M:M)</f>
        <v>0</v>
      </c>
      <c r="E68" s="293">
        <f>_xlfn.XLOOKUP($A68,'[2]Price List'!$A:$A,'[2]Price List'!$AF:$AF)</f>
        <v>387</v>
      </c>
      <c r="F68" s="293">
        <f>_xlfn.XLOOKUP($A68,'[2]Price List'!$A:$A,'[2]Price List'!$AG:$AG)</f>
        <v>10</v>
      </c>
      <c r="G68" s="339">
        <f>_xlfn.XLOOKUP(A68,'Cheese - 110242'!A:A,'Cheese - 110242'!J:J)</f>
        <v>252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3"/>
        <v>0</v>
      </c>
      <c r="V68" s="118" t="str">
        <f t="shared" si="7"/>
        <v/>
      </c>
      <c r="W68" s="118" t="str">
        <f t="shared" si="7"/>
        <v/>
      </c>
      <c r="X68" s="118" t="str">
        <f t="shared" si="7"/>
        <v/>
      </c>
      <c r="Y68" s="118" t="str">
        <f t="shared" si="6"/>
        <v/>
      </c>
      <c r="Z68" s="118" t="str">
        <f t="shared" si="6"/>
        <v/>
      </c>
      <c r="AA68" s="118" t="str">
        <f t="shared" si="6"/>
        <v/>
      </c>
      <c r="AB68" s="118" t="str">
        <f t="shared" si="6"/>
        <v/>
      </c>
      <c r="AC68" s="118" t="str">
        <f t="shared" si="6"/>
        <v/>
      </c>
      <c r="AD68" s="118" t="str">
        <f t="shared" si="6"/>
        <v/>
      </c>
      <c r="AE68" s="118" t="str">
        <f t="shared" si="6"/>
        <v/>
      </c>
      <c r="AF68" s="118" t="str">
        <f t="shared" si="6"/>
        <v/>
      </c>
      <c r="AG68" s="128" t="str">
        <f t="shared" si="6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>
      <c r="A69" s="123">
        <v>5735</v>
      </c>
      <c r="B69" s="124" t="s">
        <v>173</v>
      </c>
      <c r="C69" s="141">
        <v>110242</v>
      </c>
      <c r="D69" s="296">
        <f>_xlfn.XLOOKUP(A69,'Cheese - 110242'!A:A,'Cheese - 110242'!M:M)</f>
        <v>0</v>
      </c>
      <c r="E69" s="293">
        <f>_xlfn.XLOOKUP($A69,'[2]Price List'!$A:$A,'[2]Price List'!$AF:$AF)</f>
        <v>192</v>
      </c>
      <c r="F69" s="293">
        <f>_xlfn.XLOOKUP($A69,'[2]Price List'!$A:$A,'[2]Price List'!$AG:$AG)</f>
        <v>10</v>
      </c>
      <c r="G69" s="339">
        <f>_xlfn.XLOOKUP(A69,'Cheese - 110242'!A:A,'Cheese - 110242'!J:J)</f>
        <v>252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si="3"/>
        <v>0</v>
      </c>
      <c r="V69" s="118" t="str">
        <f t="shared" si="7"/>
        <v/>
      </c>
      <c r="W69" s="118" t="str">
        <f t="shared" si="7"/>
        <v/>
      </c>
      <c r="X69" s="118" t="str">
        <f t="shared" si="7"/>
        <v/>
      </c>
      <c r="Y69" s="118" t="str">
        <f t="shared" si="6"/>
        <v/>
      </c>
      <c r="Z69" s="118" t="str">
        <f t="shared" si="6"/>
        <v/>
      </c>
      <c r="AA69" s="118" t="str">
        <f t="shared" si="6"/>
        <v/>
      </c>
      <c r="AB69" s="118" t="str">
        <f t="shared" si="6"/>
        <v/>
      </c>
      <c r="AC69" s="118" t="str">
        <f t="shared" si="6"/>
        <v/>
      </c>
      <c r="AD69" s="118" t="str">
        <f t="shared" si="6"/>
        <v/>
      </c>
      <c r="AE69" s="118" t="str">
        <f t="shared" si="6"/>
        <v/>
      </c>
      <c r="AF69" s="118" t="str">
        <f t="shared" si="6"/>
        <v/>
      </c>
      <c r="AG69" s="128" t="str">
        <f t="shared" si="6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>
      <c r="A70" s="123">
        <v>5718</v>
      </c>
      <c r="B70" s="124" t="s">
        <v>165</v>
      </c>
      <c r="C70" s="141">
        <v>110242</v>
      </c>
      <c r="D70" s="296">
        <f>_xlfn.XLOOKUP(A70,'Cheese - 110242'!A:A,'Cheese - 110242'!M:M)</f>
        <v>0</v>
      </c>
      <c r="E70" s="293">
        <f>_xlfn.XLOOKUP($A70,'[2]Price List'!$A:$A,'[2]Price List'!$AF:$AF)</f>
        <v>437</v>
      </c>
      <c r="F70" s="293">
        <f>_xlfn.XLOOKUP($A70,'[2]Price List'!$A:$A,'[2]Price List'!$AG:$AG)</f>
        <v>10</v>
      </c>
      <c r="G70" s="339">
        <f>_xlfn.XLOOKUP(A70,'Cheese - 110242'!A:A,'Cheese - 110242'!J:J)</f>
        <v>240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si="3"/>
        <v>0</v>
      </c>
      <c r="V70" s="118" t="str">
        <f t="shared" si="7"/>
        <v/>
      </c>
      <c r="W70" s="118" t="str">
        <f t="shared" si="7"/>
        <v/>
      </c>
      <c r="X70" s="118" t="str">
        <f t="shared" si="7"/>
        <v/>
      </c>
      <c r="Y70" s="118" t="str">
        <f t="shared" si="6"/>
        <v/>
      </c>
      <c r="Z70" s="118" t="str">
        <f t="shared" si="6"/>
        <v/>
      </c>
      <c r="AA70" s="118" t="str">
        <f t="shared" si="6"/>
        <v/>
      </c>
      <c r="AB70" s="118" t="str">
        <f t="shared" si="6"/>
        <v/>
      </c>
      <c r="AC70" s="118" t="str">
        <f t="shared" si="6"/>
        <v/>
      </c>
      <c r="AD70" s="118" t="str">
        <f t="shared" si="6"/>
        <v/>
      </c>
      <c r="AE70" s="118" t="str">
        <f t="shared" si="6"/>
        <v/>
      </c>
      <c r="AF70" s="118" t="str">
        <f t="shared" si="6"/>
        <v/>
      </c>
      <c r="AG70" s="128" t="str">
        <f t="shared" si="6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>
      <c r="A71" s="123">
        <v>5742</v>
      </c>
      <c r="B71" s="124" t="s">
        <v>166</v>
      </c>
      <c r="C71" s="141">
        <v>110242</v>
      </c>
      <c r="D71" s="296">
        <f>_xlfn.XLOOKUP(A71,'Cheese - 110242'!A:A,'Cheese - 110242'!M:M)</f>
        <v>0</v>
      </c>
      <c r="E71" s="293">
        <f>_xlfn.XLOOKUP($A71,'[2]Price List'!$A:$A,'[2]Price List'!$AF:$AF)</f>
        <v>215</v>
      </c>
      <c r="F71" s="293">
        <f>_xlfn.XLOOKUP($A71,'[2]Price List'!$A:$A,'[2]Price List'!$AG:$AG)</f>
        <v>10</v>
      </c>
      <c r="G71" s="339">
        <f>_xlfn.XLOOKUP(A71,'Cheese - 110242'!A:A,'Cheese - 110242'!J:J)</f>
        <v>240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ref="U71:U107" si="8">SUM(I71:T71)</f>
        <v>0</v>
      </c>
      <c r="V71" s="118" t="str">
        <f t="shared" si="7"/>
        <v/>
      </c>
      <c r="W71" s="118" t="str">
        <f t="shared" si="7"/>
        <v/>
      </c>
      <c r="X71" s="118" t="str">
        <f t="shared" si="7"/>
        <v/>
      </c>
      <c r="Y71" s="118" t="str">
        <f t="shared" si="6"/>
        <v/>
      </c>
      <c r="Z71" s="118" t="str">
        <f t="shared" si="6"/>
        <v/>
      </c>
      <c r="AA71" s="118" t="str">
        <f t="shared" si="6"/>
        <v/>
      </c>
      <c r="AB71" s="118" t="str">
        <f t="shared" si="6"/>
        <v/>
      </c>
      <c r="AC71" s="118" t="str">
        <f t="shared" si="6"/>
        <v/>
      </c>
      <c r="AD71" s="118" t="str">
        <f t="shared" si="6"/>
        <v/>
      </c>
      <c r="AE71" s="118" t="str">
        <f t="shared" si="6"/>
        <v/>
      </c>
      <c r="AF71" s="118" t="str">
        <f t="shared" si="6"/>
        <v/>
      </c>
      <c r="AG71" s="128" t="str">
        <f t="shared" si="6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>
      <c r="A72" s="123">
        <v>5722</v>
      </c>
      <c r="B72" s="124" t="s">
        <v>174</v>
      </c>
      <c r="C72" s="141">
        <v>110242</v>
      </c>
      <c r="D72" s="296">
        <f>_xlfn.XLOOKUP(A72,'Cheese - 110242'!A:A,'Cheese - 110242'!M:M)</f>
        <v>0</v>
      </c>
      <c r="E72" s="293">
        <f>_xlfn.XLOOKUP($A72,'[2]Price List'!$A:$A,'[2]Price List'!$AF:$AF)</f>
        <v>380</v>
      </c>
      <c r="F72" s="293">
        <f>_xlfn.XLOOKUP($A72,'[2]Price List'!$A:$A,'[2]Price List'!$AG:$AG)</f>
        <v>10</v>
      </c>
      <c r="G72" s="339">
        <f>_xlfn.XLOOKUP(A72,'Cheese - 110242'!A:A,'Cheese - 110242'!J:J)</f>
        <v>262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"/>
        <v>0</v>
      </c>
      <c r="V72" s="118" t="str">
        <f t="shared" si="7"/>
        <v/>
      </c>
      <c r="W72" s="118" t="str">
        <f t="shared" si="7"/>
        <v/>
      </c>
      <c r="X72" s="118" t="str">
        <f t="shared" si="7"/>
        <v/>
      </c>
      <c r="Y72" s="118" t="str">
        <f t="shared" si="6"/>
        <v/>
      </c>
      <c r="Z72" s="118" t="str">
        <f t="shared" si="6"/>
        <v/>
      </c>
      <c r="AA72" s="118" t="str">
        <f t="shared" si="6"/>
        <v/>
      </c>
      <c r="AB72" s="118" t="str">
        <f t="shared" ref="AB72:AG107" si="9">IF($U72=0,"",O72)</f>
        <v/>
      </c>
      <c r="AC72" s="118" t="str">
        <f t="shared" si="9"/>
        <v/>
      </c>
      <c r="AD72" s="118" t="str">
        <f t="shared" si="9"/>
        <v/>
      </c>
      <c r="AE72" s="118" t="str">
        <f t="shared" si="9"/>
        <v/>
      </c>
      <c r="AF72" s="118" t="str">
        <f t="shared" si="9"/>
        <v/>
      </c>
      <c r="AG72" s="128" t="str">
        <f t="shared" si="9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>
      <c r="A73" s="123">
        <v>5741</v>
      </c>
      <c r="B73" s="124" t="s">
        <v>175</v>
      </c>
      <c r="C73" s="141">
        <v>110242</v>
      </c>
      <c r="D73" s="296">
        <f>_xlfn.XLOOKUP(A73,'Cheese - 110242'!A:A,'Cheese - 110242'!M:M)</f>
        <v>0</v>
      </c>
      <c r="E73" s="293">
        <f>_xlfn.XLOOKUP($A73,'[2]Price List'!$A:$A,'[2]Price List'!$AF:$AF)</f>
        <v>196</v>
      </c>
      <c r="F73" s="293">
        <f>_xlfn.XLOOKUP($A73,'[2]Price List'!$A:$A,'[2]Price List'!$AG:$AG)</f>
        <v>10</v>
      </c>
      <c r="G73" s="339">
        <f>_xlfn.XLOOKUP(A73,'Cheese - 110242'!A:A,'Cheese - 110242'!J:J)</f>
        <v>262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"/>
        <v>0</v>
      </c>
      <c r="V73" s="118" t="str">
        <f t="shared" si="7"/>
        <v/>
      </c>
      <c r="W73" s="118" t="str">
        <f t="shared" si="7"/>
        <v/>
      </c>
      <c r="X73" s="118" t="str">
        <f t="shared" si="7"/>
        <v/>
      </c>
      <c r="Y73" s="118" t="str">
        <f t="shared" si="7"/>
        <v/>
      </c>
      <c r="Z73" s="118" t="str">
        <f t="shared" si="7"/>
        <v/>
      </c>
      <c r="AA73" s="118" t="str">
        <f t="shared" si="7"/>
        <v/>
      </c>
      <c r="AB73" s="118" t="str">
        <f t="shared" si="9"/>
        <v/>
      </c>
      <c r="AC73" s="118" t="str">
        <f t="shared" si="9"/>
        <v/>
      </c>
      <c r="AD73" s="118" t="str">
        <f t="shared" si="9"/>
        <v/>
      </c>
      <c r="AE73" s="118" t="str">
        <f t="shared" si="9"/>
        <v/>
      </c>
      <c r="AF73" s="118" t="str">
        <f t="shared" si="9"/>
        <v/>
      </c>
      <c r="AG73" s="128" t="str">
        <f t="shared" si="9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>
      <c r="A74" s="123">
        <v>5724</v>
      </c>
      <c r="B74" s="124" t="s">
        <v>246</v>
      </c>
      <c r="C74" s="141">
        <v>110242</v>
      </c>
      <c r="D74" s="296">
        <f>_xlfn.XLOOKUP(A74,'Cheese - 110242'!A:A,'Cheese - 110242'!M:M)</f>
        <v>0</v>
      </c>
      <c r="E74" s="293">
        <f>_xlfn.XLOOKUP($A74,'[2]Price List'!$A:$A,'[2]Price List'!$AF:$AF)</f>
        <v>381</v>
      </c>
      <c r="F74" s="293">
        <f>_xlfn.XLOOKUP($A74,'[2]Price List'!$A:$A,'[2]Price List'!$AG:$AG)</f>
        <v>10</v>
      </c>
      <c r="G74" s="339">
        <f>_xlfn.XLOOKUP(A74,'Cheese - 110242'!A:A,'Cheese - 110242'!J:J)</f>
        <v>253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"/>
        <v>0</v>
      </c>
      <c r="V74" s="118" t="str">
        <f t="shared" si="7"/>
        <v/>
      </c>
      <c r="W74" s="118" t="str">
        <f t="shared" si="7"/>
        <v/>
      </c>
      <c r="X74" s="118" t="str">
        <f t="shared" si="7"/>
        <v/>
      </c>
      <c r="Y74" s="118" t="str">
        <f t="shared" si="7"/>
        <v/>
      </c>
      <c r="Z74" s="118" t="str">
        <f t="shared" si="7"/>
        <v/>
      </c>
      <c r="AA74" s="118" t="str">
        <f t="shared" si="7"/>
        <v/>
      </c>
      <c r="AB74" s="118" t="str">
        <f t="shared" si="9"/>
        <v/>
      </c>
      <c r="AC74" s="118" t="str">
        <f t="shared" si="9"/>
        <v/>
      </c>
      <c r="AD74" s="118" t="str">
        <f t="shared" si="9"/>
        <v/>
      </c>
      <c r="AE74" s="118" t="str">
        <f t="shared" si="9"/>
        <v/>
      </c>
      <c r="AF74" s="118" t="str">
        <f t="shared" si="9"/>
        <v/>
      </c>
      <c r="AG74" s="128" t="str">
        <f t="shared" si="9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>
      <c r="A75" s="123">
        <v>5725</v>
      </c>
      <c r="B75" s="124" t="s">
        <v>247</v>
      </c>
      <c r="C75" s="141">
        <v>110242</v>
      </c>
      <c r="D75" s="296">
        <f>_xlfn.XLOOKUP(A75,'Cheese - 110242'!A:A,'Cheese - 110242'!M:M)</f>
        <v>0</v>
      </c>
      <c r="E75" s="293">
        <f>_xlfn.XLOOKUP($A75,'[2]Price List'!$A:$A,'[2]Price List'!$AF:$AF)</f>
        <v>435</v>
      </c>
      <c r="F75" s="293">
        <f>_xlfn.XLOOKUP($A75,'[2]Price List'!$A:$A,'[2]Price List'!$AG:$AG)</f>
        <v>10</v>
      </c>
      <c r="G75" s="339">
        <f>_xlfn.XLOOKUP(A75,'Cheese - 110242'!A:A,'Cheese - 110242'!J:J)</f>
        <v>240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"/>
        <v>0</v>
      </c>
      <c r="V75" s="118" t="str">
        <f t="shared" si="7"/>
        <v/>
      </c>
      <c r="W75" s="118" t="str">
        <f t="shared" si="7"/>
        <v/>
      </c>
      <c r="X75" s="118" t="str">
        <f t="shared" si="7"/>
        <v/>
      </c>
      <c r="Y75" s="118" t="str">
        <f t="shared" si="7"/>
        <v/>
      </c>
      <c r="Z75" s="118" t="str">
        <f t="shared" si="7"/>
        <v/>
      </c>
      <c r="AA75" s="118" t="str">
        <f t="shared" si="7"/>
        <v/>
      </c>
      <c r="AB75" s="118" t="str">
        <f t="shared" si="9"/>
        <v/>
      </c>
      <c r="AC75" s="118" t="str">
        <f t="shared" si="9"/>
        <v/>
      </c>
      <c r="AD75" s="118" t="str">
        <f t="shared" si="9"/>
        <v/>
      </c>
      <c r="AE75" s="118" t="str">
        <f t="shared" si="9"/>
        <v/>
      </c>
      <c r="AF75" s="118" t="str">
        <f t="shared" si="9"/>
        <v/>
      </c>
      <c r="AG75" s="128" t="str">
        <f t="shared" si="9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>
      <c r="A76" s="123">
        <v>5730</v>
      </c>
      <c r="B76" s="124" t="s">
        <v>167</v>
      </c>
      <c r="C76" s="141">
        <v>110242</v>
      </c>
      <c r="D76" s="296">
        <f>_xlfn.XLOOKUP(A76,'Cheese - 110242'!A:A,'Cheese - 110242'!M:M)</f>
        <v>0</v>
      </c>
      <c r="E76" s="293">
        <f>_xlfn.XLOOKUP($A76,'[2]Price List'!$A:$A,'[2]Price List'!$AF:$AF)</f>
        <v>415</v>
      </c>
      <c r="F76" s="293">
        <f>_xlfn.XLOOKUP($A76,'[2]Price List'!$A:$A,'[2]Price List'!$AG:$AG)</f>
        <v>10</v>
      </c>
      <c r="G76" s="339">
        <f>_xlfn.XLOOKUP(A76,'Cheese - 110242'!A:A,'Cheese - 110242'!J:J)</f>
        <v>268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"/>
        <v>0</v>
      </c>
      <c r="V76" s="118" t="str">
        <f t="shared" si="7"/>
        <v/>
      </c>
      <c r="W76" s="118" t="str">
        <f t="shared" si="7"/>
        <v/>
      </c>
      <c r="X76" s="118" t="str">
        <f t="shared" si="7"/>
        <v/>
      </c>
      <c r="Y76" s="118" t="str">
        <f t="shared" si="7"/>
        <v/>
      </c>
      <c r="Z76" s="118" t="str">
        <f t="shared" si="7"/>
        <v/>
      </c>
      <c r="AA76" s="118" t="str">
        <f t="shared" si="7"/>
        <v/>
      </c>
      <c r="AB76" s="118" t="str">
        <f t="shared" si="9"/>
        <v/>
      </c>
      <c r="AC76" s="118" t="str">
        <f t="shared" si="9"/>
        <v/>
      </c>
      <c r="AD76" s="118" t="str">
        <f t="shared" si="9"/>
        <v/>
      </c>
      <c r="AE76" s="118" t="str">
        <f t="shared" si="9"/>
        <v/>
      </c>
      <c r="AF76" s="118" t="str">
        <f t="shared" si="9"/>
        <v/>
      </c>
      <c r="AG76" s="128" t="str">
        <f t="shared" si="9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>
      <c r="A77" s="123">
        <v>5745</v>
      </c>
      <c r="B77" s="124" t="s">
        <v>169</v>
      </c>
      <c r="C77" s="141">
        <v>110242</v>
      </c>
      <c r="D77" s="296">
        <f>_xlfn.XLOOKUP(A77,'Cheese - 110242'!A:A,'Cheese - 110242'!M:M)</f>
        <v>0</v>
      </c>
      <c r="E77" s="293">
        <f>_xlfn.XLOOKUP($A77,'[2]Price List'!$A:$A,'[2]Price List'!$AF:$AF)</f>
        <v>200</v>
      </c>
      <c r="F77" s="293">
        <f>_xlfn.XLOOKUP($A77,'[2]Price List'!$A:$A,'[2]Price List'!$AG:$AG)</f>
        <v>10</v>
      </c>
      <c r="G77" s="339">
        <f>_xlfn.XLOOKUP(A77,'Cheese - 110242'!A:A,'Cheese - 110242'!J:J)</f>
        <v>268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"/>
        <v>0</v>
      </c>
      <c r="V77" s="118" t="str">
        <f t="shared" si="7"/>
        <v/>
      </c>
      <c r="W77" s="118" t="str">
        <f t="shared" si="7"/>
        <v/>
      </c>
      <c r="X77" s="118" t="str">
        <f t="shared" si="7"/>
        <v/>
      </c>
      <c r="Y77" s="118" t="str">
        <f t="shared" si="7"/>
        <v/>
      </c>
      <c r="Z77" s="118" t="str">
        <f t="shared" si="7"/>
        <v/>
      </c>
      <c r="AA77" s="118" t="str">
        <f t="shared" si="7"/>
        <v/>
      </c>
      <c r="AB77" s="118" t="str">
        <f t="shared" si="9"/>
        <v/>
      </c>
      <c r="AC77" s="118" t="str">
        <f t="shared" si="9"/>
        <v/>
      </c>
      <c r="AD77" s="118" t="str">
        <f t="shared" si="9"/>
        <v/>
      </c>
      <c r="AE77" s="118" t="str">
        <f t="shared" si="9"/>
        <v/>
      </c>
      <c r="AF77" s="118" t="str">
        <f t="shared" si="9"/>
        <v/>
      </c>
      <c r="AG77" s="128" t="str">
        <f t="shared" si="9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>
      <c r="A78" s="123">
        <v>5731</v>
      </c>
      <c r="B78" s="124" t="s">
        <v>248</v>
      </c>
      <c r="C78" s="141">
        <v>110242</v>
      </c>
      <c r="D78" s="296">
        <f>_xlfn.XLOOKUP(A78,'Cheese - 110242'!A:A,'Cheese - 110242'!M:M)</f>
        <v>0</v>
      </c>
      <c r="E78" s="293">
        <f>_xlfn.XLOOKUP($A78,'[2]Price List'!$A:$A,'[2]Price List'!$AF:$AF)</f>
        <v>438</v>
      </c>
      <c r="F78" s="293">
        <f>_xlfn.XLOOKUP($A78,'[2]Price List'!$A:$A,'[2]Price List'!$AG:$AG)</f>
        <v>10</v>
      </c>
      <c r="G78" s="339">
        <f>_xlfn.XLOOKUP(A78,'Cheese - 110242'!A:A,'Cheese - 110242'!J:J)</f>
        <v>240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"/>
        <v>0</v>
      </c>
      <c r="V78" s="118" t="str">
        <f t="shared" si="7"/>
        <v/>
      </c>
      <c r="W78" s="118" t="str">
        <f t="shared" si="7"/>
        <v/>
      </c>
      <c r="X78" s="118" t="str">
        <f t="shared" si="7"/>
        <v/>
      </c>
      <c r="Y78" s="118" t="str">
        <f t="shared" si="7"/>
        <v/>
      </c>
      <c r="Z78" s="118" t="str">
        <f t="shared" si="7"/>
        <v/>
      </c>
      <c r="AA78" s="118" t="str">
        <f t="shared" si="7"/>
        <v/>
      </c>
      <c r="AB78" s="118" t="str">
        <f t="shared" si="9"/>
        <v/>
      </c>
      <c r="AC78" s="118" t="str">
        <f t="shared" si="9"/>
        <v/>
      </c>
      <c r="AD78" s="118" t="str">
        <f t="shared" si="9"/>
        <v/>
      </c>
      <c r="AE78" s="118" t="str">
        <f t="shared" si="9"/>
        <v/>
      </c>
      <c r="AF78" s="118" t="str">
        <f t="shared" si="9"/>
        <v/>
      </c>
      <c r="AG78" s="128" t="str">
        <f t="shared" si="9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>
      <c r="A79" s="123">
        <v>5738</v>
      </c>
      <c r="B79" s="124" t="s">
        <v>171</v>
      </c>
      <c r="C79" s="141">
        <v>110242</v>
      </c>
      <c r="D79" s="296">
        <f>_xlfn.XLOOKUP(A79,'Cheese - 110242'!A:A,'Cheese - 110242'!M:M)</f>
        <v>0</v>
      </c>
      <c r="E79" s="293">
        <f>_xlfn.XLOOKUP($A79,'[2]Price List'!$A:$A,'[2]Price List'!$AF:$AF)</f>
        <v>220</v>
      </c>
      <c r="F79" s="293">
        <f>_xlfn.XLOOKUP($A79,'[2]Price List'!$A:$A,'[2]Price List'!$AG:$AG)</f>
        <v>10</v>
      </c>
      <c r="G79" s="339">
        <f>_xlfn.XLOOKUP(A79,'Cheese - 110242'!A:A,'Cheese - 110242'!J:J)</f>
        <v>240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"/>
        <v>0</v>
      </c>
      <c r="V79" s="118" t="str">
        <f t="shared" si="7"/>
        <v/>
      </c>
      <c r="W79" s="118" t="str">
        <f t="shared" si="7"/>
        <v/>
      </c>
      <c r="X79" s="118" t="str">
        <f t="shared" si="7"/>
        <v/>
      </c>
      <c r="Y79" s="118" t="str">
        <f t="shared" si="7"/>
        <v/>
      </c>
      <c r="Z79" s="118" t="str">
        <f t="shared" si="7"/>
        <v/>
      </c>
      <c r="AA79" s="118" t="str">
        <f t="shared" si="7"/>
        <v/>
      </c>
      <c r="AB79" s="118" t="str">
        <f t="shared" si="9"/>
        <v/>
      </c>
      <c r="AC79" s="118" t="str">
        <f t="shared" si="9"/>
        <v/>
      </c>
      <c r="AD79" s="118" t="str">
        <f t="shared" si="9"/>
        <v/>
      </c>
      <c r="AE79" s="118" t="str">
        <f t="shared" si="9"/>
        <v/>
      </c>
      <c r="AF79" s="118" t="str">
        <f t="shared" si="9"/>
        <v/>
      </c>
      <c r="AG79" s="128" t="str">
        <f t="shared" si="9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">
      <c r="A80" s="123">
        <v>5784</v>
      </c>
      <c r="B80" s="124" t="s">
        <v>852</v>
      </c>
      <c r="C80" s="141">
        <v>110242</v>
      </c>
      <c r="D80" s="296">
        <f>_xlfn.XLOOKUP(A80,'Cheese - 110242'!A:A,'Cheese - 110242'!M:M)</f>
        <v>0</v>
      </c>
      <c r="E80" s="293">
        <f>_xlfn.XLOOKUP($A80,'[2]Price List'!$A:$A,'[2]Price List'!$AF:$AF)</f>
        <v>781</v>
      </c>
      <c r="F80" s="293">
        <f>_xlfn.XLOOKUP($A80,'[2]Price List'!$A:$A,'[2]Price List'!$AG:$AG)</f>
        <v>10</v>
      </c>
      <c r="G80" s="339">
        <f>_xlfn.XLOOKUP(A80,'Cheese - 110242'!A:A,'Cheese - 110242'!J:J)</f>
        <v>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"/>
        <v>0</v>
      </c>
      <c r="V80" s="118" t="str">
        <f t="shared" si="7"/>
        <v/>
      </c>
      <c r="W80" s="118" t="str">
        <f t="shared" si="7"/>
        <v/>
      </c>
      <c r="X80" s="118" t="str">
        <f t="shared" si="7"/>
        <v/>
      </c>
      <c r="Y80" s="118" t="str">
        <f t="shared" si="7"/>
        <v/>
      </c>
      <c r="Z80" s="118" t="str">
        <f t="shared" si="7"/>
        <v/>
      </c>
      <c r="AA80" s="118" t="str">
        <f t="shared" si="7"/>
        <v/>
      </c>
      <c r="AB80" s="118" t="str">
        <f t="shared" si="9"/>
        <v/>
      </c>
      <c r="AC80" s="118" t="str">
        <f t="shared" si="9"/>
        <v/>
      </c>
      <c r="AD80" s="118" t="str">
        <f t="shared" si="9"/>
        <v/>
      </c>
      <c r="AE80" s="118" t="str">
        <f t="shared" si="9"/>
        <v/>
      </c>
      <c r="AF80" s="118" t="str">
        <f t="shared" si="9"/>
        <v/>
      </c>
      <c r="AG80" s="128" t="str">
        <f t="shared" si="9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">
      <c r="A81" s="123">
        <v>5785</v>
      </c>
      <c r="B81" s="124" t="s">
        <v>853</v>
      </c>
      <c r="C81" s="141">
        <v>110242</v>
      </c>
      <c r="D81" s="296">
        <f>_xlfn.XLOOKUP(A81,'Cheese - 110242'!A:A,'Cheese - 110242'!M:M)</f>
        <v>0</v>
      </c>
      <c r="E81" s="293">
        <f>_xlfn.XLOOKUP($A81,'[2]Price List'!$A:$A,'[2]Price List'!$AF:$AF)</f>
        <v>785</v>
      </c>
      <c r="F81" s="293">
        <f>_xlfn.XLOOKUP($A81,'[2]Price List'!$A:$A,'[2]Price List'!$AG:$AG)</f>
        <v>10</v>
      </c>
      <c r="G81" s="339">
        <f>_xlfn.XLOOKUP(A81,'Cheese - 110242'!A:A,'Cheese - 110242'!J:J)</f>
        <v>40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"/>
        <v>0</v>
      </c>
      <c r="V81" s="118" t="str">
        <f t="shared" si="7"/>
        <v/>
      </c>
      <c r="W81" s="118" t="str">
        <f t="shared" si="7"/>
        <v/>
      </c>
      <c r="X81" s="118" t="str">
        <f t="shared" si="7"/>
        <v/>
      </c>
      <c r="Y81" s="118" t="str">
        <f t="shared" si="7"/>
        <v/>
      </c>
      <c r="Z81" s="118" t="str">
        <f t="shared" si="7"/>
        <v/>
      </c>
      <c r="AA81" s="118" t="str">
        <f t="shared" si="7"/>
        <v/>
      </c>
      <c r="AB81" s="118" t="str">
        <f t="shared" si="9"/>
        <v/>
      </c>
      <c r="AC81" s="118" t="str">
        <f t="shared" si="9"/>
        <v/>
      </c>
      <c r="AD81" s="118" t="str">
        <f t="shared" si="9"/>
        <v/>
      </c>
      <c r="AE81" s="118" t="str">
        <f t="shared" si="9"/>
        <v/>
      </c>
      <c r="AF81" s="118" t="str">
        <f t="shared" si="9"/>
        <v/>
      </c>
      <c r="AG81" s="128" t="str">
        <f t="shared" si="9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">
      <c r="A82" s="123">
        <v>5786</v>
      </c>
      <c r="B82" s="124" t="s">
        <v>854</v>
      </c>
      <c r="C82" s="141">
        <v>110242</v>
      </c>
      <c r="D82" s="296">
        <f>_xlfn.XLOOKUP(A82,'Cheese - 110242'!A:A,'Cheese - 110242'!M:M)</f>
        <v>0</v>
      </c>
      <c r="E82" s="293">
        <f>_xlfn.XLOOKUP($A82,'[2]Price List'!$A:$A,'[2]Price List'!$AF:$AF)</f>
        <v>690</v>
      </c>
      <c r="F82" s="293">
        <f>_xlfn.XLOOKUP($A82,'[2]Price List'!$A:$A,'[2]Price List'!$AG:$AG)</f>
        <v>10</v>
      </c>
      <c r="G82" s="339">
        <f>_xlfn.XLOOKUP(A82,'Cheese - 110242'!A:A,'Cheese - 110242'!J:J)</f>
        <v>40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"/>
        <v>0</v>
      </c>
      <c r="V82" s="118" t="str">
        <f t="shared" si="7"/>
        <v/>
      </c>
      <c r="W82" s="118" t="str">
        <f t="shared" si="7"/>
        <v/>
      </c>
      <c r="X82" s="118" t="str">
        <f t="shared" si="7"/>
        <v/>
      </c>
      <c r="Y82" s="118" t="str">
        <f t="shared" si="7"/>
        <v/>
      </c>
      <c r="Z82" s="118" t="str">
        <f t="shared" si="7"/>
        <v/>
      </c>
      <c r="AA82" s="118" t="str">
        <f t="shared" si="7"/>
        <v/>
      </c>
      <c r="AB82" s="118" t="str">
        <f t="shared" si="9"/>
        <v/>
      </c>
      <c r="AC82" s="118" t="str">
        <f t="shared" si="9"/>
        <v/>
      </c>
      <c r="AD82" s="118" t="str">
        <f t="shared" si="9"/>
        <v/>
      </c>
      <c r="AE82" s="118" t="str">
        <f t="shared" si="9"/>
        <v/>
      </c>
      <c r="AF82" s="118" t="str">
        <f t="shared" si="9"/>
        <v/>
      </c>
      <c r="AG82" s="128" t="str">
        <f t="shared" si="9"/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">
      <c r="A83" s="123">
        <v>5960</v>
      </c>
      <c r="B83" s="124" t="s">
        <v>855</v>
      </c>
      <c r="C83" s="141">
        <v>110242</v>
      </c>
      <c r="D83" s="296">
        <f>_xlfn.XLOOKUP(A83,'Cheese - 110242'!A:A,'Cheese - 110242'!M:M)</f>
        <v>0</v>
      </c>
      <c r="E83" s="293">
        <f>_xlfn.XLOOKUP($A83,'[2]Price List'!$A:$A,'[2]Price List'!$AF:$AF)</f>
        <v>806</v>
      </c>
      <c r="F83" s="293">
        <f>_xlfn.XLOOKUP($A83,'[2]Price List'!$A:$A,'[2]Price List'!$AG:$AG)</f>
        <v>12</v>
      </c>
      <c r="G83" s="339">
        <f>_xlfn.XLOOKUP(A83,'Cheese - 110242'!A:A,'Cheese - 110242'!J:J)</f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"/>
        <v>0</v>
      </c>
      <c r="V83" s="118" t="str">
        <f t="shared" si="7"/>
        <v/>
      </c>
      <c r="W83" s="118" t="str">
        <f t="shared" si="7"/>
        <v/>
      </c>
      <c r="X83" s="118" t="str">
        <f t="shared" si="7"/>
        <v/>
      </c>
      <c r="Y83" s="118" t="str">
        <f t="shared" si="7"/>
        <v/>
      </c>
      <c r="Z83" s="118" t="str">
        <f t="shared" si="7"/>
        <v/>
      </c>
      <c r="AA83" s="118" t="str">
        <f t="shared" si="7"/>
        <v/>
      </c>
      <c r="AB83" s="118" t="str">
        <f t="shared" si="9"/>
        <v/>
      </c>
      <c r="AC83" s="118" t="str">
        <f t="shared" si="9"/>
        <v/>
      </c>
      <c r="AD83" s="118" t="str">
        <f t="shared" si="9"/>
        <v/>
      </c>
      <c r="AE83" s="118" t="str">
        <f t="shared" si="9"/>
        <v/>
      </c>
      <c r="AF83" s="118" t="str">
        <f t="shared" si="9"/>
        <v/>
      </c>
      <c r="AG83" s="128" t="str">
        <f t="shared" si="9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31">
      <c r="A84" s="123">
        <v>5961</v>
      </c>
      <c r="B84" s="124" t="s">
        <v>856</v>
      </c>
      <c r="C84" s="141">
        <v>110242</v>
      </c>
      <c r="D84" s="296">
        <f>_xlfn.XLOOKUP(A84,'Cheese - 110242'!A:A,'Cheese - 110242'!M:M)</f>
        <v>0</v>
      </c>
      <c r="E84" s="293">
        <f>_xlfn.XLOOKUP($A84,'[2]Price List'!$A:$A,'[2]Price List'!$AF:$AF)</f>
        <v>706</v>
      </c>
      <c r="F84" s="293">
        <f>_xlfn.XLOOKUP($A84,'[2]Price List'!$A:$A,'[2]Price List'!$AG:$AG)</f>
        <v>12</v>
      </c>
      <c r="G84" s="339">
        <f>_xlfn.XLOOKUP(A84,'Cheese - 110242'!A:A,'Cheese - 110242'!J:J)</f>
        <v>48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"/>
        <v>0</v>
      </c>
      <c r="V84" s="118" t="str">
        <f t="shared" si="7"/>
        <v/>
      </c>
      <c r="W84" s="118" t="str">
        <f t="shared" si="7"/>
        <v/>
      </c>
      <c r="X84" s="118" t="str">
        <f t="shared" si="7"/>
        <v/>
      </c>
      <c r="Y84" s="118" t="str">
        <f t="shared" si="7"/>
        <v/>
      </c>
      <c r="Z84" s="118" t="str">
        <f t="shared" si="7"/>
        <v/>
      </c>
      <c r="AA84" s="118" t="str">
        <f t="shared" si="7"/>
        <v/>
      </c>
      <c r="AB84" s="118" t="str">
        <f t="shared" si="9"/>
        <v/>
      </c>
      <c r="AC84" s="118" t="str">
        <f t="shared" si="9"/>
        <v/>
      </c>
      <c r="AD84" s="118" t="str">
        <f t="shared" si="9"/>
        <v/>
      </c>
      <c r="AE84" s="118" t="str">
        <f t="shared" si="9"/>
        <v/>
      </c>
      <c r="AF84" s="118" t="str">
        <f t="shared" si="9"/>
        <v/>
      </c>
      <c r="AG84" s="128" t="str">
        <f t="shared" si="9"/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31">
      <c r="A85" s="123">
        <v>5963</v>
      </c>
      <c r="B85" s="124" t="s">
        <v>857</v>
      </c>
      <c r="C85" s="141">
        <v>110242</v>
      </c>
      <c r="D85" s="296">
        <f>_xlfn.XLOOKUP(A85,'Cheese - 110242'!A:A,'Cheese - 110242'!M:M)</f>
        <v>0</v>
      </c>
      <c r="E85" s="293">
        <f>_xlfn.XLOOKUP($A85,'[2]Price List'!$A:$A,'[2]Price List'!$AF:$AF)</f>
        <v>441</v>
      </c>
      <c r="F85" s="293">
        <f>_xlfn.XLOOKUP($A85,'[2]Price List'!$A:$A,'[2]Price List'!$AG:$AG)</f>
        <v>12</v>
      </c>
      <c r="G85" s="339">
        <f>_xlfn.XLOOKUP(A85,'Cheese - 110242'!A:A,'Cheese - 110242'!J:J)</f>
        <v>48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"/>
        <v>0</v>
      </c>
      <c r="V85" s="118" t="str">
        <f t="shared" si="7"/>
        <v/>
      </c>
      <c r="W85" s="118" t="str">
        <f t="shared" si="7"/>
        <v/>
      </c>
      <c r="X85" s="118" t="str">
        <f t="shared" si="7"/>
        <v/>
      </c>
      <c r="Y85" s="118" t="str">
        <f t="shared" si="7"/>
        <v/>
      </c>
      <c r="Z85" s="118" t="str">
        <f t="shared" si="7"/>
        <v/>
      </c>
      <c r="AA85" s="118" t="str">
        <f t="shared" si="7"/>
        <v/>
      </c>
      <c r="AB85" s="118" t="str">
        <f t="shared" si="9"/>
        <v/>
      </c>
      <c r="AC85" s="118" t="str">
        <f t="shared" si="9"/>
        <v/>
      </c>
      <c r="AD85" s="118" t="str">
        <f t="shared" si="9"/>
        <v/>
      </c>
      <c r="AE85" s="118" t="str">
        <f t="shared" si="9"/>
        <v/>
      </c>
      <c r="AF85" s="118" t="str">
        <f t="shared" si="9"/>
        <v/>
      </c>
      <c r="AG85" s="128" t="str">
        <f t="shared" si="9"/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>
      <c r="A86" s="123">
        <v>5756</v>
      </c>
      <c r="B86" s="124" t="s">
        <v>249</v>
      </c>
      <c r="C86" s="141">
        <v>110242</v>
      </c>
      <c r="D86" s="296">
        <f>_xlfn.XLOOKUP(A86,'Cheese - 110242'!A:A,'Cheese - 110242'!M:M)</f>
        <v>0</v>
      </c>
      <c r="E86" s="293">
        <f>_xlfn.XLOOKUP($A86,'[2]Price List'!$A:$A,'[2]Price List'!$AF:$AF)</f>
        <v>441</v>
      </c>
      <c r="F86" s="293" t="str">
        <f>_xlfn.XLOOKUP($A86,'[2]Price List'!$A:$A,'[2]Price List'!$AG:$AG)</f>
        <v>10</v>
      </c>
      <c r="G86" s="339">
        <f>_xlfn.XLOOKUP(A86,'Cheese - 110242'!A:A,'Cheese - 110242'!J:J)</f>
        <v>80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"/>
        <v>0</v>
      </c>
      <c r="V86" s="118" t="str">
        <f t="shared" si="7"/>
        <v/>
      </c>
      <c r="W86" s="118" t="str">
        <f t="shared" si="7"/>
        <v/>
      </c>
      <c r="X86" s="118" t="str">
        <f t="shared" si="7"/>
        <v/>
      </c>
      <c r="Y86" s="118" t="str">
        <f t="shared" si="7"/>
        <v/>
      </c>
      <c r="Z86" s="118" t="str">
        <f t="shared" si="7"/>
        <v/>
      </c>
      <c r="AA86" s="118" t="str">
        <f t="shared" si="7"/>
        <v/>
      </c>
      <c r="AB86" s="118" t="str">
        <f t="shared" si="9"/>
        <v/>
      </c>
      <c r="AC86" s="118" t="str">
        <f t="shared" si="9"/>
        <v/>
      </c>
      <c r="AD86" s="118" t="str">
        <f t="shared" si="9"/>
        <v/>
      </c>
      <c r="AE86" s="118" t="str">
        <f t="shared" si="9"/>
        <v/>
      </c>
      <c r="AF86" s="118" t="str">
        <f t="shared" si="9"/>
        <v/>
      </c>
      <c r="AG86" s="128" t="str">
        <f t="shared" si="9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>
      <c r="A87" s="123">
        <v>5757</v>
      </c>
      <c r="B87" s="124" t="s">
        <v>250</v>
      </c>
      <c r="C87" s="141">
        <v>110242</v>
      </c>
      <c r="D87" s="296">
        <f>_xlfn.XLOOKUP(A87,'Cheese - 110242'!A:A,'Cheese - 110242'!M:M)</f>
        <v>0</v>
      </c>
      <c r="E87" s="293">
        <f>_xlfn.XLOOKUP($A87,'[2]Price List'!$A:$A,'[2]Price List'!$AF:$AF)</f>
        <v>581</v>
      </c>
      <c r="F87" s="293" t="str">
        <f>_xlfn.XLOOKUP($A87,'[2]Price List'!$A:$A,'[2]Price List'!$AG:$AG)</f>
        <v>10</v>
      </c>
      <c r="G87" s="339">
        <f>_xlfn.XLOOKUP(A87,'Cheese - 110242'!A:A,'Cheese - 110242'!J:J)</f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"/>
        <v>0</v>
      </c>
      <c r="V87" s="118" t="str">
        <f t="shared" si="7"/>
        <v/>
      </c>
      <c r="W87" s="118" t="str">
        <f t="shared" si="7"/>
        <v/>
      </c>
      <c r="X87" s="118" t="str">
        <f t="shared" si="7"/>
        <v/>
      </c>
      <c r="Y87" s="118" t="str">
        <f t="shared" si="7"/>
        <v/>
      </c>
      <c r="Z87" s="118" t="str">
        <f t="shared" si="7"/>
        <v/>
      </c>
      <c r="AA87" s="118" t="str">
        <f t="shared" si="7"/>
        <v/>
      </c>
      <c r="AB87" s="118" t="str">
        <f t="shared" si="9"/>
        <v/>
      </c>
      <c r="AC87" s="118" t="str">
        <f t="shared" si="9"/>
        <v/>
      </c>
      <c r="AD87" s="118" t="str">
        <f t="shared" si="9"/>
        <v/>
      </c>
      <c r="AE87" s="118" t="str">
        <f t="shared" si="9"/>
        <v/>
      </c>
      <c r="AF87" s="118" t="str">
        <f t="shared" si="9"/>
        <v/>
      </c>
      <c r="AG87" s="128" t="str">
        <f t="shared" si="9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>
      <c r="A88" s="123">
        <v>5758</v>
      </c>
      <c r="B88" s="124" t="s">
        <v>249</v>
      </c>
      <c r="C88" s="141">
        <v>110242</v>
      </c>
      <c r="D88" s="296">
        <f>_xlfn.XLOOKUP(A88,'Cheese - 110242'!A:A,'Cheese - 110242'!M:M)</f>
        <v>0</v>
      </c>
      <c r="E88" s="293">
        <f>_xlfn.XLOOKUP($A88,'[2]Price List'!$A:$A,'[2]Price List'!$AF:$AF)</f>
        <v>584</v>
      </c>
      <c r="F88" s="293" t="str">
        <f>_xlfn.XLOOKUP($A88,'[2]Price List'!$A:$A,'[2]Price List'!$AG:$AG)</f>
        <v>10</v>
      </c>
      <c r="G88" s="339">
        <f>_xlfn.XLOOKUP(A88,'Cheese - 110242'!A:A,'Cheese - 110242'!J:J)</f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"/>
        <v>0</v>
      </c>
      <c r="V88" s="118" t="str">
        <f t="shared" si="7"/>
        <v/>
      </c>
      <c r="W88" s="118" t="str">
        <f t="shared" si="7"/>
        <v/>
      </c>
      <c r="X88" s="118" t="str">
        <f t="shared" si="7"/>
        <v/>
      </c>
      <c r="Y88" s="118" t="str">
        <f t="shared" si="7"/>
        <v/>
      </c>
      <c r="Z88" s="118" t="str">
        <f t="shared" si="7"/>
        <v/>
      </c>
      <c r="AA88" s="118" t="str">
        <f t="shared" si="7"/>
        <v/>
      </c>
      <c r="AB88" s="118" t="str">
        <f t="shared" si="9"/>
        <v/>
      </c>
      <c r="AC88" s="118" t="str">
        <f t="shared" si="9"/>
        <v/>
      </c>
      <c r="AD88" s="118" t="str">
        <f t="shared" si="9"/>
        <v/>
      </c>
      <c r="AE88" s="118" t="str">
        <f t="shared" si="9"/>
        <v/>
      </c>
      <c r="AF88" s="118" t="str">
        <f t="shared" si="9"/>
        <v/>
      </c>
      <c r="AG88" s="128" t="str">
        <f t="shared" si="9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>
      <c r="A89" s="123">
        <v>5759</v>
      </c>
      <c r="B89" s="124" t="s">
        <v>250</v>
      </c>
      <c r="C89" s="141">
        <v>110242</v>
      </c>
      <c r="D89" s="296">
        <f>_xlfn.XLOOKUP(A89,'Cheese - 110242'!A:A,'Cheese - 110242'!M:M)</f>
        <v>0</v>
      </c>
      <c r="E89" s="293">
        <f>_xlfn.XLOOKUP($A89,'[2]Price List'!$A:$A,'[2]Price List'!$AF:$AF)</f>
        <v>554</v>
      </c>
      <c r="F89" s="293" t="str">
        <f>_xlfn.XLOOKUP($A89,'[2]Price List'!$A:$A,'[2]Price List'!$AG:$AG)</f>
        <v>10</v>
      </c>
      <c r="G89" s="339">
        <f>_xlfn.XLOOKUP(A89,'Cheese - 110242'!A:A,'Cheese - 110242'!J:J)</f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"/>
        <v>0</v>
      </c>
      <c r="V89" s="118" t="str">
        <f t="shared" si="7"/>
        <v/>
      </c>
      <c r="W89" s="118" t="str">
        <f t="shared" si="7"/>
        <v/>
      </c>
      <c r="X89" s="118" t="str">
        <f t="shared" si="7"/>
        <v/>
      </c>
      <c r="Y89" s="118" t="str">
        <f t="shared" si="7"/>
        <v/>
      </c>
      <c r="Z89" s="118" t="str">
        <f t="shared" si="7"/>
        <v/>
      </c>
      <c r="AA89" s="118" t="str">
        <f t="shared" si="7"/>
        <v/>
      </c>
      <c r="AB89" s="118" t="str">
        <f t="shared" si="9"/>
        <v/>
      </c>
      <c r="AC89" s="118" t="str">
        <f t="shared" si="9"/>
        <v/>
      </c>
      <c r="AD89" s="118" t="str">
        <f t="shared" si="9"/>
        <v/>
      </c>
      <c r="AE89" s="118" t="str">
        <f t="shared" si="9"/>
        <v/>
      </c>
      <c r="AF89" s="118" t="str">
        <f t="shared" si="9"/>
        <v/>
      </c>
      <c r="AG89" s="128" t="str">
        <f t="shared" si="9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>
      <c r="A90" s="123">
        <v>5761</v>
      </c>
      <c r="B90" s="124" t="s">
        <v>249</v>
      </c>
      <c r="C90" s="141">
        <v>110242</v>
      </c>
      <c r="D90" s="296">
        <f>_xlfn.XLOOKUP(A90,'Cheese - 110242'!A:A,'Cheese - 110242'!M:M)</f>
        <v>0</v>
      </c>
      <c r="E90" s="293">
        <f>_xlfn.XLOOKUP($A90,'[2]Price List'!$A:$A,'[2]Price List'!$AF:$AF)</f>
        <v>784</v>
      </c>
      <c r="F90" s="293" t="str">
        <f>_xlfn.XLOOKUP($A90,'[2]Price List'!$A:$A,'[2]Price List'!$AG:$AG)</f>
        <v>10</v>
      </c>
      <c r="G90" s="339">
        <f>_xlfn.XLOOKUP(A90,'Cheese - 110242'!A:A,'Cheese - 110242'!J:J)</f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"/>
        <v>0</v>
      </c>
      <c r="V90" s="118" t="str">
        <f t="shared" si="7"/>
        <v/>
      </c>
      <c r="W90" s="118" t="str">
        <f t="shared" si="7"/>
        <v/>
      </c>
      <c r="X90" s="118" t="str">
        <f t="shared" si="7"/>
        <v/>
      </c>
      <c r="Y90" s="118" t="str">
        <f t="shared" si="7"/>
        <v/>
      </c>
      <c r="Z90" s="118" t="str">
        <f t="shared" si="7"/>
        <v/>
      </c>
      <c r="AA90" s="118" t="str">
        <f t="shared" si="7"/>
        <v/>
      </c>
      <c r="AB90" s="118" t="str">
        <f t="shared" si="9"/>
        <v/>
      </c>
      <c r="AC90" s="118" t="str">
        <f t="shared" si="9"/>
        <v/>
      </c>
      <c r="AD90" s="118" t="str">
        <f t="shared" si="9"/>
        <v/>
      </c>
      <c r="AE90" s="118" t="str">
        <f t="shared" si="9"/>
        <v/>
      </c>
      <c r="AF90" s="118" t="str">
        <f t="shared" si="9"/>
        <v/>
      </c>
      <c r="AG90" s="128" t="str">
        <f t="shared" si="9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>
      <c r="A91" s="123">
        <v>5764</v>
      </c>
      <c r="B91" s="124" t="s">
        <v>186</v>
      </c>
      <c r="C91" s="141">
        <v>110242</v>
      </c>
      <c r="D91" s="296">
        <f>_xlfn.XLOOKUP(A91,'Cheese - 110242'!A:A,'Cheese - 110242'!M:M)</f>
        <v>0</v>
      </c>
      <c r="E91" s="293">
        <f>_xlfn.XLOOKUP($A91,'[2]Price List'!$A:$A,'[2]Price List'!$AF:$AF)</f>
        <v>706</v>
      </c>
      <c r="F91" s="293" t="str">
        <f>_xlfn.XLOOKUP($A91,'[2]Price List'!$A:$A,'[2]Price List'!$AG:$AG)</f>
        <v>10</v>
      </c>
      <c r="G91" s="339">
        <f>_xlfn.XLOOKUP(A91,'Cheese - 110242'!A:A,'Cheese - 110242'!J:J)</f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"/>
        <v>0</v>
      </c>
      <c r="V91" s="118" t="str">
        <f t="shared" si="7"/>
        <v/>
      </c>
      <c r="W91" s="118" t="str">
        <f t="shared" si="7"/>
        <v/>
      </c>
      <c r="X91" s="118" t="str">
        <f t="shared" si="7"/>
        <v/>
      </c>
      <c r="Y91" s="118" t="str">
        <f t="shared" si="7"/>
        <v/>
      </c>
      <c r="Z91" s="118" t="str">
        <f t="shared" si="7"/>
        <v/>
      </c>
      <c r="AA91" s="118" t="str">
        <f t="shared" si="7"/>
        <v/>
      </c>
      <c r="AB91" s="118" t="str">
        <f t="shared" si="9"/>
        <v/>
      </c>
      <c r="AC91" s="118" t="str">
        <f t="shared" si="9"/>
        <v/>
      </c>
      <c r="AD91" s="118" t="str">
        <f t="shared" si="9"/>
        <v/>
      </c>
      <c r="AE91" s="118" t="str">
        <f t="shared" si="9"/>
        <v/>
      </c>
      <c r="AF91" s="118" t="str">
        <f t="shared" si="9"/>
        <v/>
      </c>
      <c r="AG91" s="128" t="str">
        <f t="shared" si="9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>
      <c r="A92" s="123">
        <v>5765</v>
      </c>
      <c r="B92" s="124" t="s">
        <v>249</v>
      </c>
      <c r="C92" s="141">
        <v>110242</v>
      </c>
      <c r="D92" s="296">
        <f>_xlfn.XLOOKUP(A92,'Cheese - 110242'!A:A,'Cheese - 110242'!M:M)</f>
        <v>0</v>
      </c>
      <c r="E92" s="293">
        <f>_xlfn.XLOOKUP($A92,'[2]Price List'!$A:$A,'[2]Price List'!$AF:$AF)</f>
        <v>650</v>
      </c>
      <c r="F92" s="293" t="str">
        <f>_xlfn.XLOOKUP($A92,'[2]Price List'!$A:$A,'[2]Price List'!$AG:$AG)</f>
        <v>10</v>
      </c>
      <c r="G92" s="339">
        <f>_xlfn.XLOOKUP(A92,'Cheese - 110242'!A:A,'Cheese - 110242'!J:J)</f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"/>
        <v>0</v>
      </c>
      <c r="V92" s="118" t="str">
        <f t="shared" si="7"/>
        <v/>
      </c>
      <c r="W92" s="118" t="str">
        <f t="shared" si="7"/>
        <v/>
      </c>
      <c r="X92" s="118" t="str">
        <f t="shared" si="7"/>
        <v/>
      </c>
      <c r="Y92" s="118" t="str">
        <f t="shared" si="7"/>
        <v/>
      </c>
      <c r="Z92" s="118" t="str">
        <f t="shared" si="7"/>
        <v/>
      </c>
      <c r="AA92" s="118" t="str">
        <f t="shared" si="7"/>
        <v/>
      </c>
      <c r="AB92" s="118" t="str">
        <f t="shared" si="9"/>
        <v/>
      </c>
      <c r="AC92" s="118" t="str">
        <f t="shared" si="9"/>
        <v/>
      </c>
      <c r="AD92" s="118" t="str">
        <f t="shared" si="9"/>
        <v/>
      </c>
      <c r="AE92" s="118" t="str">
        <f t="shared" si="9"/>
        <v/>
      </c>
      <c r="AF92" s="118" t="str">
        <f t="shared" si="9"/>
        <v/>
      </c>
      <c r="AG92" s="128" t="str">
        <f t="shared" si="9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>
      <c r="A93" s="123">
        <v>5768</v>
      </c>
      <c r="B93" s="124" t="s">
        <v>250</v>
      </c>
      <c r="C93" s="141">
        <v>110242</v>
      </c>
      <c r="D93" s="296">
        <f>_xlfn.XLOOKUP(A93,'Cheese - 110242'!A:A,'Cheese - 110242'!M:M)</f>
        <v>0</v>
      </c>
      <c r="E93" s="293">
        <f>_xlfn.XLOOKUP($A93,'[2]Price List'!$A:$A,'[2]Price List'!$AF:$AF)</f>
        <v>781</v>
      </c>
      <c r="F93" s="293" t="str">
        <f>_xlfn.XLOOKUP($A93,'[2]Price List'!$A:$A,'[2]Price List'!$AG:$AG)</f>
        <v>10</v>
      </c>
      <c r="G93" s="339">
        <f>_xlfn.XLOOKUP(A93,'Cheese - 110242'!A:A,'Cheese - 110242'!J:J)</f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"/>
        <v>0</v>
      </c>
      <c r="V93" s="118" t="str">
        <f t="shared" si="7"/>
        <v/>
      </c>
      <c r="W93" s="118" t="str">
        <f t="shared" si="7"/>
        <v/>
      </c>
      <c r="X93" s="118" t="str">
        <f t="shared" si="7"/>
        <v/>
      </c>
      <c r="Y93" s="118" t="str">
        <f t="shared" si="7"/>
        <v/>
      </c>
      <c r="Z93" s="118" t="str">
        <f t="shared" si="7"/>
        <v/>
      </c>
      <c r="AA93" s="118" t="str">
        <f t="shared" si="7"/>
        <v/>
      </c>
      <c r="AB93" s="118" t="str">
        <f t="shared" si="9"/>
        <v/>
      </c>
      <c r="AC93" s="118" t="str">
        <f t="shared" si="9"/>
        <v/>
      </c>
      <c r="AD93" s="118" t="str">
        <f t="shared" si="9"/>
        <v/>
      </c>
      <c r="AE93" s="118" t="str">
        <f t="shared" si="9"/>
        <v/>
      </c>
      <c r="AF93" s="118" t="str">
        <f t="shared" si="9"/>
        <v/>
      </c>
      <c r="AG93" s="128" t="str">
        <f t="shared" si="9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>
      <c r="A94" s="123">
        <v>5776</v>
      </c>
      <c r="B94" s="124" t="s">
        <v>183</v>
      </c>
      <c r="C94" s="141">
        <v>110242</v>
      </c>
      <c r="D94" s="296">
        <f>_xlfn.XLOOKUP(A94,'Cheese - 110242'!A:A,'Cheese - 110242'!M:M)</f>
        <v>0</v>
      </c>
      <c r="E94" s="293">
        <f>_xlfn.XLOOKUP($A94,'[2]Price List'!$A:$A,'[2]Price List'!$AF:$AF)</f>
        <v>577</v>
      </c>
      <c r="F94" s="293" t="str">
        <f>_xlfn.XLOOKUP($A94,'[2]Price List'!$A:$A,'[2]Price List'!$AG:$AG)</f>
        <v>10</v>
      </c>
      <c r="G94" s="339">
        <f>_xlfn.XLOOKUP(A94,'Cheese - 110242'!A:A,'Cheese - 110242'!J:J)</f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"/>
        <v>0</v>
      </c>
      <c r="V94" s="118" t="str">
        <f t="shared" si="7"/>
        <v/>
      </c>
      <c r="W94" s="118" t="str">
        <f t="shared" si="7"/>
        <v/>
      </c>
      <c r="X94" s="118" t="str">
        <f t="shared" si="7"/>
        <v/>
      </c>
      <c r="Y94" s="118" t="str">
        <f t="shared" si="7"/>
        <v/>
      </c>
      <c r="Z94" s="118" t="str">
        <f t="shared" si="7"/>
        <v/>
      </c>
      <c r="AA94" s="118" t="str">
        <f t="shared" si="7"/>
        <v/>
      </c>
      <c r="AB94" s="118" t="str">
        <f t="shared" si="9"/>
        <v/>
      </c>
      <c r="AC94" s="118" t="str">
        <f t="shared" si="9"/>
        <v/>
      </c>
      <c r="AD94" s="118" t="str">
        <f t="shared" si="9"/>
        <v/>
      </c>
      <c r="AE94" s="118" t="str">
        <f t="shared" si="9"/>
        <v/>
      </c>
      <c r="AF94" s="118" t="str">
        <f t="shared" si="9"/>
        <v/>
      </c>
      <c r="AG94" s="128" t="str">
        <f t="shared" si="9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>
      <c r="A95" s="123">
        <v>5769</v>
      </c>
      <c r="B95" s="124" t="s">
        <v>250</v>
      </c>
      <c r="C95" s="141">
        <v>110242</v>
      </c>
      <c r="D95" s="296">
        <f>_xlfn.XLOOKUP(A95,'Cheese - 110242'!A:A,'Cheese - 110242'!M:M)</f>
        <v>0</v>
      </c>
      <c r="E95" s="293">
        <f>_xlfn.XLOOKUP($A95,'[2]Price List'!$A:$A,'[2]Price List'!$AF:$AF)</f>
        <v>781</v>
      </c>
      <c r="F95" s="293" t="str">
        <f>_xlfn.XLOOKUP($A95,'[2]Price List'!$A:$A,'[2]Price List'!$AG:$AG)</f>
        <v>10</v>
      </c>
      <c r="G95" s="339">
        <f>_xlfn.XLOOKUP(A95,'Cheese - 110242'!A:A,'Cheese - 110242'!J:J)</f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"/>
        <v>0</v>
      </c>
      <c r="V95" s="118" t="str">
        <f t="shared" si="7"/>
        <v/>
      </c>
      <c r="W95" s="118" t="str">
        <f t="shared" si="7"/>
        <v/>
      </c>
      <c r="X95" s="118" t="str">
        <f t="shared" si="7"/>
        <v/>
      </c>
      <c r="Y95" s="118" t="str">
        <f t="shared" si="7"/>
        <v/>
      </c>
      <c r="Z95" s="118" t="str">
        <f t="shared" si="7"/>
        <v/>
      </c>
      <c r="AA95" s="118" t="str">
        <f t="shared" si="7"/>
        <v/>
      </c>
      <c r="AB95" s="118" t="str">
        <f t="shared" si="9"/>
        <v/>
      </c>
      <c r="AC95" s="118" t="str">
        <f t="shared" si="9"/>
        <v/>
      </c>
      <c r="AD95" s="118" t="str">
        <f t="shared" si="9"/>
        <v/>
      </c>
      <c r="AE95" s="118" t="str">
        <f t="shared" si="9"/>
        <v/>
      </c>
      <c r="AF95" s="118" t="str">
        <f t="shared" si="9"/>
        <v/>
      </c>
      <c r="AG95" s="128" t="str">
        <f t="shared" si="9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>
      <c r="A96" s="123">
        <v>5749</v>
      </c>
      <c r="B96" s="124" t="s">
        <v>185</v>
      </c>
      <c r="C96" s="141">
        <v>110242</v>
      </c>
      <c r="D96" s="296">
        <f>_xlfn.XLOOKUP(A96,'Cheese - 110242'!A:A,'Cheese - 110242'!M:M)</f>
        <v>0</v>
      </c>
      <c r="E96" s="293">
        <f>_xlfn.XLOOKUP($A96,'[2]Price List'!$A:$A,'[2]Price List'!$AF:$AF)</f>
        <v>580</v>
      </c>
      <c r="F96" s="293" t="str">
        <f>_xlfn.XLOOKUP($A96,'[2]Price List'!$A:$A,'[2]Price List'!$AG:$AG)</f>
        <v>10</v>
      </c>
      <c r="G96" s="339">
        <f>_xlfn.XLOOKUP(A96,'Cheese - 110242'!A:A,'Cheese - 110242'!J:J)</f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"/>
        <v>0</v>
      </c>
      <c r="V96" s="118" t="str">
        <f t="shared" si="7"/>
        <v/>
      </c>
      <c r="W96" s="118" t="str">
        <f t="shared" si="7"/>
        <v/>
      </c>
      <c r="X96" s="118" t="str">
        <f t="shared" si="7"/>
        <v/>
      </c>
      <c r="Y96" s="118" t="str">
        <f t="shared" si="7"/>
        <v/>
      </c>
      <c r="Z96" s="118" t="str">
        <f t="shared" si="7"/>
        <v/>
      </c>
      <c r="AA96" s="118" t="str">
        <f t="shared" si="7"/>
        <v/>
      </c>
      <c r="AB96" s="118" t="str">
        <f t="shared" si="9"/>
        <v/>
      </c>
      <c r="AC96" s="118" t="str">
        <f t="shared" si="9"/>
        <v/>
      </c>
      <c r="AD96" s="118" t="str">
        <f t="shared" si="9"/>
        <v/>
      </c>
      <c r="AE96" s="118" t="str">
        <f t="shared" si="9"/>
        <v/>
      </c>
      <c r="AF96" s="118" t="str">
        <f t="shared" si="9"/>
        <v/>
      </c>
      <c r="AG96" s="128" t="str">
        <f t="shared" si="9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>
      <c r="A97" s="123">
        <v>5773</v>
      </c>
      <c r="B97" s="124" t="s">
        <v>251</v>
      </c>
      <c r="C97" s="141">
        <v>110242</v>
      </c>
      <c r="D97" s="296">
        <f>_xlfn.XLOOKUP(A97,'Cheese - 110242'!A:A,'Cheese - 110242'!M:M)</f>
        <v>0</v>
      </c>
      <c r="E97" s="293">
        <f>_xlfn.XLOOKUP($A97,'[2]Price List'!$A:$A,'[2]Price List'!$AF:$AF)</f>
        <v>806</v>
      </c>
      <c r="F97" s="293" t="str">
        <f>_xlfn.XLOOKUP($A97,'[2]Price List'!$A:$A,'[2]Price List'!$AG:$AG)</f>
        <v>10</v>
      </c>
      <c r="G97" s="339">
        <f>_xlfn.XLOOKUP(A97,'Cheese - 110242'!A:A,'Cheese - 110242'!J:J)</f>
        <v>80</v>
      </c>
      <c r="H97" s="138">
        <f>_xlfn.XLOOKUP(A97,'Cheese - 110242'!A:A,'Cheese - 110242'!K:K)</f>
        <v>0</v>
      </c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"/>
        <v>0</v>
      </c>
      <c r="V97" s="118" t="str">
        <f t="shared" si="7"/>
        <v/>
      </c>
      <c r="W97" s="118" t="str">
        <f t="shared" si="7"/>
        <v/>
      </c>
      <c r="X97" s="118" t="str">
        <f t="shared" si="7"/>
        <v/>
      </c>
      <c r="Y97" s="118" t="str">
        <f t="shared" si="7"/>
        <v/>
      </c>
      <c r="Z97" s="118" t="str">
        <f t="shared" si="7"/>
        <v/>
      </c>
      <c r="AA97" s="118" t="str">
        <f t="shared" si="7"/>
        <v/>
      </c>
      <c r="AB97" s="118" t="str">
        <f t="shared" si="9"/>
        <v/>
      </c>
      <c r="AC97" s="118" t="str">
        <f t="shared" si="9"/>
        <v/>
      </c>
      <c r="AD97" s="118" t="str">
        <f t="shared" si="9"/>
        <v/>
      </c>
      <c r="AE97" s="118" t="str">
        <f t="shared" si="9"/>
        <v/>
      </c>
      <c r="AF97" s="118" t="str">
        <f t="shared" si="9"/>
        <v/>
      </c>
      <c r="AG97" s="128" t="str">
        <f t="shared" si="9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>
      <c r="A98" s="123">
        <v>5743</v>
      </c>
      <c r="B98" s="124" t="s">
        <v>189</v>
      </c>
      <c r="C98" s="141">
        <v>110242</v>
      </c>
      <c r="D98" s="296">
        <f>_xlfn.XLOOKUP(A98,'Cheese - 110242'!A:A,'Cheese - 110242'!M:M)</f>
        <v>0</v>
      </c>
      <c r="E98" s="293">
        <f>_xlfn.XLOOKUP($A98,'[2]Price List'!$A:$A,'[2]Price List'!$AF:$AF)</f>
        <v>581</v>
      </c>
      <c r="F98" s="293" t="str">
        <f>_xlfn.XLOOKUP($A98,'[2]Price List'!$A:$A,'[2]Price List'!$AG:$AG)</f>
        <v>10</v>
      </c>
      <c r="G98" s="339">
        <f>_xlfn.XLOOKUP(A98,'Cheese - 110242'!A:A,'Cheese - 110242'!J:J)</f>
        <v>80</v>
      </c>
      <c r="H98" s="138">
        <f>_xlfn.XLOOKUP(A98,'Cheese - 110242'!A:A,'Cheese - 110242'!K:K)</f>
        <v>0</v>
      </c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"/>
        <v>0</v>
      </c>
      <c r="V98" s="118" t="str">
        <f t="shared" si="7"/>
        <v/>
      </c>
      <c r="W98" s="118" t="str">
        <f t="shared" si="7"/>
        <v/>
      </c>
      <c r="X98" s="118" t="str">
        <f t="shared" si="7"/>
        <v/>
      </c>
      <c r="Y98" s="118" t="str">
        <f t="shared" si="7"/>
        <v/>
      </c>
      <c r="Z98" s="118" t="str">
        <f t="shared" si="7"/>
        <v/>
      </c>
      <c r="AA98" s="118" t="str">
        <f t="shared" si="7"/>
        <v/>
      </c>
      <c r="AB98" s="118" t="str">
        <f t="shared" si="9"/>
        <v/>
      </c>
      <c r="AC98" s="118" t="str">
        <f t="shared" si="9"/>
        <v/>
      </c>
      <c r="AD98" s="118" t="str">
        <f t="shared" si="9"/>
        <v/>
      </c>
      <c r="AE98" s="118" t="str">
        <f t="shared" si="9"/>
        <v/>
      </c>
      <c r="AF98" s="118" t="str">
        <f t="shared" si="9"/>
        <v/>
      </c>
      <c r="AG98" s="128" t="str">
        <f t="shared" si="9"/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>
      <c r="A99" s="123">
        <v>5911</v>
      </c>
      <c r="B99" s="124" t="s">
        <v>252</v>
      </c>
      <c r="C99" s="218" t="s">
        <v>253</v>
      </c>
      <c r="D99" s="126" t="s">
        <v>254</v>
      </c>
      <c r="E99" s="293">
        <f>_xlfn.XLOOKUP($A99,'[2]Price List'!$A:$A,'[2]Price List'!$AF:$AF)</f>
        <v>131</v>
      </c>
      <c r="F99" s="293">
        <f>_xlfn.XLOOKUP($A99,'[2]Price List'!$A:$A,'[2]Price List'!$AG:$AG)</f>
        <v>9</v>
      </c>
      <c r="G99" s="339">
        <v>139</v>
      </c>
      <c r="H99" s="208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"/>
        <v>0</v>
      </c>
      <c r="V99" s="118" t="str">
        <f t="shared" si="7"/>
        <v/>
      </c>
      <c r="W99" s="118" t="str">
        <f t="shared" si="7"/>
        <v/>
      </c>
      <c r="X99" s="118" t="str">
        <f t="shared" si="7"/>
        <v/>
      </c>
      <c r="Y99" s="118" t="str">
        <f t="shared" si="7"/>
        <v/>
      </c>
      <c r="Z99" s="118" t="str">
        <f t="shared" si="7"/>
        <v/>
      </c>
      <c r="AA99" s="118" t="str">
        <f t="shared" si="7"/>
        <v/>
      </c>
      <c r="AB99" s="118" t="str">
        <f t="shared" si="9"/>
        <v/>
      </c>
      <c r="AC99" s="118" t="str">
        <f t="shared" si="9"/>
        <v/>
      </c>
      <c r="AD99" s="118" t="str">
        <f t="shared" si="9"/>
        <v/>
      </c>
      <c r="AE99" s="118" t="str">
        <f t="shared" si="9"/>
        <v/>
      </c>
      <c r="AF99" s="118" t="str">
        <f t="shared" si="9"/>
        <v/>
      </c>
      <c r="AG99" s="128" t="str">
        <f t="shared" si="9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>
      <c r="A100" s="123">
        <v>5732</v>
      </c>
      <c r="B100" s="292" t="s">
        <v>880</v>
      </c>
      <c r="C100" s="218" t="s">
        <v>253</v>
      </c>
      <c r="D100" s="126" t="s">
        <v>254</v>
      </c>
      <c r="E100" s="293">
        <f>_xlfn.XLOOKUP($A100,'[2]Price List'!$A:$A,'[2]Price List'!$AF:$AF)</f>
        <v>147</v>
      </c>
      <c r="F100" s="293">
        <f>_xlfn.XLOOKUP($A100,'[2]Price List'!$A:$A,'[2]Price List'!$AG:$AG)</f>
        <v>10</v>
      </c>
      <c r="G100" s="293">
        <v>480</v>
      </c>
      <c r="H100" s="208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"/>
        <v>0</v>
      </c>
      <c r="V100" s="118" t="str">
        <f t="shared" si="7"/>
        <v/>
      </c>
      <c r="W100" s="118" t="str">
        <f t="shared" si="7"/>
        <v/>
      </c>
      <c r="X100" s="118" t="str">
        <f t="shared" si="7"/>
        <v/>
      </c>
      <c r="Y100" s="118" t="str">
        <f t="shared" si="7"/>
        <v/>
      </c>
      <c r="Z100" s="118" t="str">
        <f t="shared" si="7"/>
        <v/>
      </c>
      <c r="AA100" s="118" t="str">
        <f t="shared" si="7"/>
        <v/>
      </c>
      <c r="AB100" s="118" t="str">
        <f t="shared" si="9"/>
        <v/>
      </c>
      <c r="AC100" s="118" t="str">
        <f t="shared" si="9"/>
        <v/>
      </c>
      <c r="AD100" s="118" t="str">
        <f t="shared" si="9"/>
        <v/>
      </c>
      <c r="AE100" s="118" t="str">
        <f t="shared" si="9"/>
        <v/>
      </c>
      <c r="AF100" s="118" t="str">
        <f t="shared" si="9"/>
        <v/>
      </c>
      <c r="AG100" s="128" t="str">
        <f t="shared" si="9"/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>
      <c r="A101" s="123">
        <v>73650</v>
      </c>
      <c r="B101" s="292" t="s">
        <v>879</v>
      </c>
      <c r="C101" s="218" t="s">
        <v>253</v>
      </c>
      <c r="D101" s="126" t="s">
        <v>254</v>
      </c>
      <c r="E101" s="293">
        <f>_xlfn.XLOOKUP($A101,'[2]Price List'!$A:$A,'[2]Price List'!$AF:$AF)</f>
        <v>161</v>
      </c>
      <c r="F101" s="293">
        <f>_xlfn.XLOOKUP($A101,'[2]Price List'!$A:$A,'[2]Price List'!$AG:$AG)</f>
        <v>10</v>
      </c>
      <c r="G101" s="293">
        <v>320</v>
      </c>
      <c r="H101" s="208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"/>
        <v>0</v>
      </c>
      <c r="V101" s="118" t="str">
        <f t="shared" si="7"/>
        <v/>
      </c>
      <c r="W101" s="118" t="str">
        <f t="shared" si="7"/>
        <v/>
      </c>
      <c r="X101" s="118" t="str">
        <f t="shared" si="7"/>
        <v/>
      </c>
      <c r="Y101" s="118" t="str">
        <f t="shared" ref="Y101:AA107" si="10">IF($U101=0,"",L101)</f>
        <v/>
      </c>
      <c r="Z101" s="118" t="str">
        <f t="shared" si="10"/>
        <v/>
      </c>
      <c r="AA101" s="118" t="str">
        <f t="shared" si="10"/>
        <v/>
      </c>
      <c r="AB101" s="118" t="str">
        <f t="shared" si="9"/>
        <v/>
      </c>
      <c r="AC101" s="118" t="str">
        <f t="shared" si="9"/>
        <v/>
      </c>
      <c r="AD101" s="118" t="str">
        <f t="shared" si="9"/>
        <v/>
      </c>
      <c r="AE101" s="118" t="str">
        <f t="shared" si="9"/>
        <v/>
      </c>
      <c r="AF101" s="118" t="str">
        <f t="shared" si="9"/>
        <v/>
      </c>
      <c r="AG101" s="128" t="str">
        <f t="shared" si="9"/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>
      <c r="A102" s="123">
        <v>73400</v>
      </c>
      <c r="B102" s="124" t="s">
        <v>255</v>
      </c>
      <c r="C102" s="218" t="s">
        <v>253</v>
      </c>
      <c r="D102" s="126" t="s">
        <v>254</v>
      </c>
      <c r="E102" s="293">
        <f>_xlfn.XLOOKUP($A102,'[2]Price List'!$A:$A,'[2]Price List'!$AF:$AF)</f>
        <v>194</v>
      </c>
      <c r="F102" s="293">
        <f>_xlfn.XLOOKUP($A102,'[2]Price List'!$A:$A,'[2]Price List'!$AG:$AG)</f>
        <v>10</v>
      </c>
      <c r="G102" s="293">
        <v>480</v>
      </c>
      <c r="H102" s="208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"/>
        <v>0</v>
      </c>
      <c r="V102" s="118" t="str">
        <f t="shared" ref="V102:X107" si="11">IF($U102=0,"",I102)</f>
        <v/>
      </c>
      <c r="W102" s="118" t="str">
        <f t="shared" si="11"/>
        <v/>
      </c>
      <c r="X102" s="118" t="str">
        <f t="shared" si="11"/>
        <v/>
      </c>
      <c r="Y102" s="118" t="str">
        <f t="shared" si="10"/>
        <v/>
      </c>
      <c r="Z102" s="118" t="str">
        <f t="shared" si="10"/>
        <v/>
      </c>
      <c r="AA102" s="118" t="str">
        <f t="shared" si="10"/>
        <v/>
      </c>
      <c r="AB102" s="118" t="str">
        <f t="shared" si="9"/>
        <v/>
      </c>
      <c r="AC102" s="118" t="str">
        <f t="shared" si="9"/>
        <v/>
      </c>
      <c r="AD102" s="118" t="str">
        <f t="shared" si="9"/>
        <v/>
      </c>
      <c r="AE102" s="118" t="str">
        <f t="shared" si="9"/>
        <v/>
      </c>
      <c r="AF102" s="118" t="str">
        <f t="shared" si="9"/>
        <v/>
      </c>
      <c r="AG102" s="128" t="str">
        <f t="shared" si="9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>
      <c r="A103" s="123">
        <v>73420</v>
      </c>
      <c r="B103" s="124" t="s">
        <v>256</v>
      </c>
      <c r="C103" s="218" t="s">
        <v>253</v>
      </c>
      <c r="D103" s="126" t="s">
        <v>254</v>
      </c>
      <c r="E103" s="293">
        <f>_xlfn.XLOOKUP($A103,'[2]Price List'!$A:$A,'[2]Price List'!$AF:$AF)</f>
        <v>114</v>
      </c>
      <c r="F103" s="293">
        <f>_xlfn.XLOOKUP($A103,'[2]Price List'!$A:$A,'[2]Price List'!$AG:$AG)</f>
        <v>10</v>
      </c>
      <c r="G103" s="293">
        <v>480</v>
      </c>
      <c r="H103" s="208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"/>
        <v>0</v>
      </c>
      <c r="V103" s="118" t="str">
        <f t="shared" si="11"/>
        <v/>
      </c>
      <c r="W103" s="118" t="str">
        <f t="shared" si="11"/>
        <v/>
      </c>
      <c r="X103" s="118" t="str">
        <f t="shared" si="11"/>
        <v/>
      </c>
      <c r="Y103" s="118" t="str">
        <f t="shared" si="10"/>
        <v/>
      </c>
      <c r="Z103" s="118" t="str">
        <f t="shared" si="10"/>
        <v/>
      </c>
      <c r="AA103" s="118" t="str">
        <f t="shared" si="10"/>
        <v/>
      </c>
      <c r="AB103" s="118" t="str">
        <f t="shared" si="9"/>
        <v/>
      </c>
      <c r="AC103" s="118" t="str">
        <f t="shared" si="9"/>
        <v/>
      </c>
      <c r="AD103" s="118" t="str">
        <f t="shared" si="9"/>
        <v/>
      </c>
      <c r="AE103" s="118" t="str">
        <f t="shared" si="9"/>
        <v/>
      </c>
      <c r="AF103" s="118" t="str">
        <f t="shared" si="9"/>
        <v/>
      </c>
      <c r="AG103" s="128" t="str">
        <f t="shared" si="9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>
      <c r="A104" s="123">
        <v>73450</v>
      </c>
      <c r="B104" s="124" t="s">
        <v>257</v>
      </c>
      <c r="C104" s="218" t="s">
        <v>253</v>
      </c>
      <c r="D104" s="126" t="s">
        <v>254</v>
      </c>
      <c r="E104" s="293">
        <f>_xlfn.XLOOKUP($A104,'[2]Price List'!$A:$A,'[2]Price List'!$AF:$AF)</f>
        <v>214</v>
      </c>
      <c r="F104" s="293">
        <f>_xlfn.XLOOKUP($A104,'[2]Price List'!$A:$A,'[2]Price List'!$AG:$AG)</f>
        <v>10</v>
      </c>
      <c r="G104" s="293">
        <v>480</v>
      </c>
      <c r="H104" s="208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"/>
        <v>0</v>
      </c>
      <c r="V104" s="118" t="str">
        <f t="shared" si="11"/>
        <v/>
      </c>
      <c r="W104" s="118" t="str">
        <f t="shared" si="11"/>
        <v/>
      </c>
      <c r="X104" s="118" t="str">
        <f t="shared" si="11"/>
        <v/>
      </c>
      <c r="Y104" s="118" t="str">
        <f t="shared" si="10"/>
        <v/>
      </c>
      <c r="Z104" s="118" t="str">
        <f t="shared" si="10"/>
        <v/>
      </c>
      <c r="AA104" s="118" t="str">
        <f t="shared" si="10"/>
        <v/>
      </c>
      <c r="AB104" s="118" t="str">
        <f t="shared" si="9"/>
        <v/>
      </c>
      <c r="AC104" s="118" t="str">
        <f t="shared" si="9"/>
        <v/>
      </c>
      <c r="AD104" s="118" t="str">
        <f t="shared" si="9"/>
        <v/>
      </c>
      <c r="AE104" s="118" t="str">
        <f t="shared" si="9"/>
        <v/>
      </c>
      <c r="AF104" s="118" t="str">
        <f t="shared" si="9"/>
        <v/>
      </c>
      <c r="AG104" s="128" t="str">
        <f t="shared" si="9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>
      <c r="A105" s="123">
        <v>73460</v>
      </c>
      <c r="B105" s="124" t="s">
        <v>258</v>
      </c>
      <c r="C105" s="218" t="s">
        <v>253</v>
      </c>
      <c r="D105" s="126" t="s">
        <v>254</v>
      </c>
      <c r="E105" s="293">
        <f>_xlfn.XLOOKUP($A105,'[2]Price List'!$A:$A,'[2]Price List'!$AF:$AF)</f>
        <v>67</v>
      </c>
      <c r="F105" s="293">
        <f>_xlfn.XLOOKUP($A105,'[2]Price List'!$A:$A,'[2]Price List'!$AG:$AG)</f>
        <v>10</v>
      </c>
      <c r="G105" s="293">
        <v>480</v>
      </c>
      <c r="H105" s="208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"/>
        <v>0</v>
      </c>
      <c r="V105" s="118" t="str">
        <f t="shared" si="11"/>
        <v/>
      </c>
      <c r="W105" s="118" t="str">
        <f t="shared" si="11"/>
        <v/>
      </c>
      <c r="X105" s="118" t="str">
        <f t="shared" si="11"/>
        <v/>
      </c>
      <c r="Y105" s="118" t="str">
        <f t="shared" si="10"/>
        <v/>
      </c>
      <c r="Z105" s="118" t="str">
        <f t="shared" si="10"/>
        <v/>
      </c>
      <c r="AA105" s="118" t="str">
        <f t="shared" si="10"/>
        <v/>
      </c>
      <c r="AB105" s="118" t="str">
        <f t="shared" si="9"/>
        <v/>
      </c>
      <c r="AC105" s="118" t="str">
        <f t="shared" si="9"/>
        <v/>
      </c>
      <c r="AD105" s="118" t="str">
        <f t="shared" si="9"/>
        <v/>
      </c>
      <c r="AE105" s="118" t="str">
        <f t="shared" si="9"/>
        <v/>
      </c>
      <c r="AF105" s="118" t="str">
        <f t="shared" si="9"/>
        <v/>
      </c>
      <c r="AG105" s="128" t="str">
        <f t="shared" si="9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 s="122" customFormat="1">
      <c r="A106" s="123">
        <v>73470</v>
      </c>
      <c r="B106" s="124" t="s">
        <v>259</v>
      </c>
      <c r="C106" s="218" t="s">
        <v>253</v>
      </c>
      <c r="D106" s="126" t="s">
        <v>254</v>
      </c>
      <c r="E106" s="293">
        <f>_xlfn.XLOOKUP($A106,'[2]Price List'!$A:$A,'[2]Price List'!$AF:$AF)</f>
        <v>193</v>
      </c>
      <c r="F106" s="293">
        <f>_xlfn.XLOOKUP($A106,'[2]Price List'!$A:$A,'[2]Price List'!$AG:$AG)</f>
        <v>10</v>
      </c>
      <c r="G106" s="293">
        <v>480</v>
      </c>
      <c r="H106" s="208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19">
        <f t="shared" si="8"/>
        <v>0</v>
      </c>
      <c r="V106" s="118" t="str">
        <f t="shared" si="11"/>
        <v/>
      </c>
      <c r="W106" s="118" t="str">
        <f t="shared" si="11"/>
        <v/>
      </c>
      <c r="X106" s="118" t="str">
        <f t="shared" si="11"/>
        <v/>
      </c>
      <c r="Y106" s="118" t="str">
        <f t="shared" si="10"/>
        <v/>
      </c>
      <c r="Z106" s="118" t="str">
        <f t="shared" si="10"/>
        <v/>
      </c>
      <c r="AA106" s="118" t="str">
        <f t="shared" si="10"/>
        <v/>
      </c>
      <c r="AB106" s="118" t="str">
        <f t="shared" si="9"/>
        <v/>
      </c>
      <c r="AC106" s="118" t="str">
        <f t="shared" si="9"/>
        <v/>
      </c>
      <c r="AD106" s="118" t="str">
        <f t="shared" si="9"/>
        <v/>
      </c>
      <c r="AE106" s="118" t="str">
        <f t="shared" si="9"/>
        <v/>
      </c>
      <c r="AF106" s="118" t="str">
        <f t="shared" si="9"/>
        <v/>
      </c>
      <c r="AG106" s="128" t="str">
        <f t="shared" si="9"/>
        <v/>
      </c>
      <c r="AH106" s="120"/>
      <c r="AI106" s="120"/>
      <c r="AJ106" s="120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  <c r="IX106" s="121"/>
      <c r="IY106" s="121"/>
      <c r="IZ106" s="121"/>
    </row>
    <row r="107" spans="1:260" s="122" customFormat="1">
      <c r="A107" s="123">
        <v>73480</v>
      </c>
      <c r="B107" s="124" t="s">
        <v>260</v>
      </c>
      <c r="C107" s="218" t="s">
        <v>253</v>
      </c>
      <c r="D107" s="126" t="s">
        <v>254</v>
      </c>
      <c r="E107" s="293">
        <f>_xlfn.XLOOKUP($A107,'[2]Price List'!$A:$A,'[2]Price List'!$AF:$AF)</f>
        <v>303</v>
      </c>
      <c r="F107" s="293">
        <f>_xlfn.XLOOKUP($A107,'[2]Price List'!$A:$A,'[2]Price List'!$AG:$AG)</f>
        <v>10</v>
      </c>
      <c r="G107" s="293">
        <v>480</v>
      </c>
      <c r="H107" s="208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19">
        <f t="shared" si="8"/>
        <v>0</v>
      </c>
      <c r="V107" s="118" t="str">
        <f t="shared" si="11"/>
        <v/>
      </c>
      <c r="W107" s="118" t="str">
        <f t="shared" si="11"/>
        <v/>
      </c>
      <c r="X107" s="118" t="str">
        <f t="shared" si="11"/>
        <v/>
      </c>
      <c r="Y107" s="118" t="str">
        <f t="shared" si="10"/>
        <v/>
      </c>
      <c r="Z107" s="118" t="str">
        <f t="shared" si="10"/>
        <v/>
      </c>
      <c r="AA107" s="118" t="str">
        <f t="shared" si="10"/>
        <v/>
      </c>
      <c r="AB107" s="118" t="str">
        <f t="shared" si="9"/>
        <v/>
      </c>
      <c r="AC107" s="118" t="str">
        <f t="shared" si="9"/>
        <v/>
      </c>
      <c r="AD107" s="118" t="str">
        <f t="shared" si="9"/>
        <v/>
      </c>
      <c r="AE107" s="118" t="str">
        <f t="shared" si="9"/>
        <v/>
      </c>
      <c r="AF107" s="118" t="str">
        <f t="shared" si="9"/>
        <v/>
      </c>
      <c r="AG107" s="128" t="str">
        <f t="shared" si="9"/>
        <v/>
      </c>
      <c r="AH107" s="120"/>
      <c r="AI107" s="120"/>
      <c r="AJ107" s="120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21"/>
      <c r="EM107" s="121"/>
      <c r="EN107" s="121"/>
      <c r="EO107" s="121"/>
      <c r="EP107" s="121"/>
      <c r="EQ107" s="121"/>
      <c r="ER107" s="121"/>
      <c r="ES107" s="121"/>
      <c r="ET107" s="121"/>
      <c r="EU107" s="121"/>
      <c r="EV107" s="121"/>
      <c r="EW107" s="121"/>
      <c r="EX107" s="121"/>
      <c r="EY107" s="121"/>
      <c r="EZ107" s="121"/>
      <c r="FA107" s="121"/>
      <c r="FB107" s="121"/>
      <c r="FC107" s="121"/>
      <c r="FD107" s="121"/>
      <c r="FE107" s="121"/>
      <c r="FF107" s="121"/>
      <c r="FG107" s="121"/>
      <c r="FH107" s="121"/>
      <c r="FI107" s="121"/>
      <c r="FJ107" s="121"/>
      <c r="FK107" s="121"/>
      <c r="FL107" s="121"/>
      <c r="FM107" s="121"/>
      <c r="FN107" s="121"/>
      <c r="FO107" s="121"/>
      <c r="FP107" s="121"/>
      <c r="FQ107" s="121"/>
      <c r="FR107" s="121"/>
      <c r="FS107" s="121"/>
      <c r="FT107" s="121"/>
      <c r="FU107" s="121"/>
      <c r="FV107" s="121"/>
      <c r="FW107" s="121"/>
      <c r="FX107" s="121"/>
      <c r="FY107" s="121"/>
      <c r="FZ107" s="121"/>
      <c r="GA107" s="121"/>
      <c r="GB107" s="121"/>
      <c r="GC107" s="121"/>
      <c r="GD107" s="121"/>
      <c r="GE107" s="121"/>
      <c r="GF107" s="121"/>
      <c r="GG107" s="121"/>
      <c r="GH107" s="121"/>
      <c r="GI107" s="121"/>
      <c r="GJ107" s="121"/>
      <c r="GK107" s="121"/>
      <c r="GL107" s="121"/>
      <c r="GM107" s="121"/>
      <c r="GN107" s="121"/>
      <c r="GO107" s="121"/>
      <c r="GP107" s="121"/>
      <c r="GQ107" s="121"/>
      <c r="GR107" s="121"/>
      <c r="GS107" s="121"/>
      <c r="GT107" s="121"/>
      <c r="GU107" s="121"/>
      <c r="GV107" s="121"/>
      <c r="GW107" s="121"/>
      <c r="GX107" s="121"/>
      <c r="GY107" s="121"/>
      <c r="GZ107" s="121"/>
      <c r="HA107" s="121"/>
      <c r="HB107" s="121"/>
      <c r="HC107" s="121"/>
      <c r="HD107" s="121"/>
      <c r="HE107" s="121"/>
      <c r="HF107" s="121"/>
      <c r="HG107" s="121"/>
      <c r="HH107" s="121"/>
      <c r="HI107" s="121"/>
      <c r="HJ107" s="121"/>
      <c r="HK107" s="121"/>
      <c r="HL107" s="121"/>
      <c r="HM107" s="121"/>
      <c r="HN107" s="121"/>
      <c r="HO107" s="121"/>
      <c r="HP107" s="121"/>
      <c r="HQ107" s="121"/>
      <c r="HR107" s="121"/>
      <c r="HS107" s="121"/>
      <c r="HT107" s="121"/>
      <c r="HU107" s="121"/>
      <c r="HV107" s="121"/>
      <c r="HW107" s="121"/>
      <c r="HX107" s="121"/>
      <c r="HY107" s="121"/>
      <c r="HZ107" s="121"/>
      <c r="IA107" s="121"/>
      <c r="IB107" s="121"/>
      <c r="IC107" s="121"/>
      <c r="ID107" s="121"/>
      <c r="IE107" s="121"/>
      <c r="IF107" s="121"/>
      <c r="IG107" s="121"/>
      <c r="IH107" s="121"/>
      <c r="II107" s="121"/>
      <c r="IJ107" s="121"/>
      <c r="IK107" s="121"/>
      <c r="IL107" s="121"/>
      <c r="IM107" s="121"/>
      <c r="IN107" s="121"/>
      <c r="IO107" s="121"/>
      <c r="IP107" s="121"/>
      <c r="IQ107" s="121"/>
      <c r="IR107" s="121"/>
      <c r="IS107" s="121"/>
      <c r="IT107" s="121"/>
      <c r="IU107" s="121"/>
      <c r="IV107" s="121"/>
      <c r="IW107" s="121"/>
      <c r="IX107" s="121"/>
      <c r="IY107" s="121"/>
      <c r="IZ107" s="121"/>
    </row>
    <row r="108" spans="1:260">
      <c r="A108" s="111"/>
      <c r="G108" s="448"/>
      <c r="I108" s="66"/>
    </row>
    <row r="109" spans="1:260">
      <c r="A109" s="111"/>
      <c r="G109" s="448"/>
    </row>
    <row r="110" spans="1:260">
      <c r="A110" s="111"/>
    </row>
    <row r="111" spans="1:260">
      <c r="A111" s="111"/>
    </row>
    <row r="117" spans="21:21">
      <c r="U117" s="69"/>
    </row>
  </sheetData>
  <sheetProtection selectLockedCells="1" autoFilter="0"/>
  <autoFilter ref="A11:H107" xr:uid="{4BA9D6FB-E71C-4AAE-8D97-DCAE114392B6}"/>
  <mergeCells count="27">
    <mergeCell ref="I11:T11"/>
    <mergeCell ref="G108:G109"/>
    <mergeCell ref="AA9:AA10"/>
    <mergeCell ref="AB9:AB10"/>
    <mergeCell ref="AC9:AC10"/>
    <mergeCell ref="V6:AG7"/>
    <mergeCell ref="A7:B7"/>
    <mergeCell ref="A8:B8"/>
    <mergeCell ref="C8:H9"/>
    <mergeCell ref="A9:B9"/>
    <mergeCell ref="V9:V10"/>
    <mergeCell ref="W9:W10"/>
    <mergeCell ref="X9:X10"/>
    <mergeCell ref="Y9:Y10"/>
    <mergeCell ref="Z9:Z10"/>
    <mergeCell ref="AG9:AG10"/>
    <mergeCell ref="A10:B10"/>
    <mergeCell ref="C10:H10"/>
    <mergeCell ref="AD9:AD10"/>
    <mergeCell ref="AE9:AE10"/>
    <mergeCell ref="AF9:AF10"/>
    <mergeCell ref="I3:T3"/>
    <mergeCell ref="A4:B4"/>
    <mergeCell ref="A5:B5"/>
    <mergeCell ref="C5:H5"/>
    <mergeCell ref="A6:B6"/>
    <mergeCell ref="C6:H7"/>
  </mergeCells>
  <conditionalFormatting sqref="B12:B107">
    <cfRule type="expression" dxfId="2" priority="1">
      <formula>U12&gt;H12</formula>
    </cfRule>
    <cfRule type="expression" dxfId="1" priority="2" stopIfTrue="1">
      <formula>U12&lt;H12</formula>
    </cfRule>
  </conditionalFormatting>
  <conditionalFormatting sqref="H12:H107">
    <cfRule type="cellIs" dxfId="0" priority="3" operator="lessThan">
      <formula>1</formula>
    </cfRule>
  </conditionalFormatting>
  <hyperlinks>
    <hyperlink ref="B99" r:id="rId1" xr:uid="{991D8FDA-2BD4-4E2D-AA48-B5EAE81075B6}"/>
    <hyperlink ref="B102" r:id="rId2" xr:uid="{856E5695-F95E-43B6-ADC3-6560909FC809}"/>
    <hyperlink ref="B103" r:id="rId3" xr:uid="{7A97F32C-A221-4947-9717-91B876ED697C}"/>
    <hyperlink ref="B104" r:id="rId4" xr:uid="{3F48AD77-2798-4BBA-A894-B5ADE6A06ABA}"/>
    <hyperlink ref="B105" r:id="rId5" xr:uid="{38D55EA3-6D52-4C7C-8037-A87A882969E8}"/>
    <hyperlink ref="B106" r:id="rId6" xr:uid="{D936F316-9C9A-4E11-925A-F672F9B7F1DD}"/>
    <hyperlink ref="B107" r:id="rId7" xr:uid="{2A632A8F-036B-4A58-8912-3FA65F1CCFDB}"/>
    <hyperlink ref="B100" r:id="rId8" xr:uid="{D3E5FEDB-E1D2-419E-8DE8-8587F15C1B7B}"/>
    <hyperlink ref="B101" r:id="rId9" xr:uid="{F9C88F4D-F5B2-497E-B218-DB9A4032EC0F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08984375" defaultRowHeight="15" customHeight="1"/>
  <cols>
    <col min="1" max="1" width="17" style="81" customWidth="1"/>
    <col min="2" max="2" width="8.7265625" style="81" customWidth="1"/>
    <col min="3" max="3" width="15.26953125" style="81" customWidth="1"/>
    <col min="4" max="4" width="10.453125" style="81" customWidth="1"/>
    <col min="5" max="6" width="10.26953125" style="81" customWidth="1"/>
    <col min="7" max="7" width="10.08984375" style="81" customWidth="1"/>
    <col min="8" max="8" width="10.453125" style="81" customWidth="1"/>
    <col min="9" max="10" width="6.90625" style="81" customWidth="1"/>
    <col min="11" max="13" width="8.453125" style="81" customWidth="1"/>
    <col min="14" max="15" width="6.90625" style="81" customWidth="1"/>
    <col min="16" max="16" width="6.08984375" style="81" customWidth="1"/>
    <col min="17" max="17" width="2.7265625" style="81" customWidth="1"/>
    <col min="18" max="257" width="6.90625" style="81" customWidth="1"/>
    <col min="258" max="16384" width="9.08984375" style="81"/>
  </cols>
  <sheetData>
    <row r="2" spans="1:17" ht="15" customHeight="1">
      <c r="A2" s="80" t="s">
        <v>261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5" customHeight="1">
      <c r="O4" s="82">
        <v>43699</v>
      </c>
      <c r="P4" s="82"/>
    </row>
    <row r="5" spans="1:17" ht="15" customHeight="1">
      <c r="B5" s="83">
        <v>1</v>
      </c>
      <c r="C5" s="84">
        <v>2</v>
      </c>
      <c r="D5" s="83">
        <v>3</v>
      </c>
      <c r="E5" s="84">
        <v>4</v>
      </c>
      <c r="F5" s="83">
        <v>5</v>
      </c>
      <c r="G5" s="84">
        <v>6</v>
      </c>
      <c r="H5" s="83">
        <v>7</v>
      </c>
      <c r="I5" s="84">
        <v>8</v>
      </c>
      <c r="J5" s="83">
        <v>9</v>
      </c>
      <c r="K5" s="84">
        <v>10</v>
      </c>
      <c r="L5" s="83">
        <v>11</v>
      </c>
      <c r="M5" s="84">
        <v>12</v>
      </c>
      <c r="N5" s="83">
        <v>13</v>
      </c>
      <c r="O5" s="84">
        <v>14</v>
      </c>
      <c r="P5" s="83">
        <v>15</v>
      </c>
    </row>
    <row r="6" spans="1:17" s="86" customFormat="1" ht="40.65" customHeight="1">
      <c r="A6" s="85" t="s">
        <v>262</v>
      </c>
      <c r="B6" s="85" t="s">
        <v>263</v>
      </c>
      <c r="C6" s="85" t="s">
        <v>264</v>
      </c>
      <c r="D6" s="85" t="s">
        <v>265</v>
      </c>
      <c r="E6" s="85" t="s">
        <v>266</v>
      </c>
      <c r="F6" s="85" t="s">
        <v>267</v>
      </c>
      <c r="G6" s="85" t="s">
        <v>268</v>
      </c>
      <c r="H6" s="85" t="s">
        <v>269</v>
      </c>
      <c r="I6" s="85" t="s">
        <v>270</v>
      </c>
      <c r="J6" s="85" t="s">
        <v>271</v>
      </c>
      <c r="K6" s="85" t="s">
        <v>272</v>
      </c>
      <c r="L6" s="85" t="s">
        <v>273</v>
      </c>
      <c r="M6" s="85" t="s">
        <v>274</v>
      </c>
      <c r="N6" s="85" t="s">
        <v>275</v>
      </c>
      <c r="O6" s="85" t="s">
        <v>276</v>
      </c>
      <c r="P6" s="85" t="s">
        <v>277</v>
      </c>
      <c r="Q6" s="85"/>
    </row>
    <row r="7" spans="1:17" ht="15" customHeight="1">
      <c r="A7" s="87" t="s">
        <v>278</v>
      </c>
      <c r="B7" s="83">
        <v>5051</v>
      </c>
      <c r="C7" s="88" t="s">
        <v>279</v>
      </c>
      <c r="D7" s="88" t="s">
        <v>280</v>
      </c>
      <c r="E7" s="88" t="s">
        <v>281</v>
      </c>
      <c r="F7" s="88" t="s">
        <v>282</v>
      </c>
      <c r="G7" s="88" t="s">
        <v>283</v>
      </c>
      <c r="H7" s="88" t="s">
        <v>284</v>
      </c>
      <c r="I7" s="88">
        <v>6</v>
      </c>
      <c r="J7" s="88" t="s">
        <v>285</v>
      </c>
      <c r="K7" s="88" t="s">
        <v>286</v>
      </c>
      <c r="L7" s="88" t="s">
        <v>287</v>
      </c>
      <c r="M7" s="88" t="s">
        <v>288</v>
      </c>
      <c r="N7" s="89">
        <v>6</v>
      </c>
      <c r="O7" s="89">
        <v>141</v>
      </c>
      <c r="P7" s="90">
        <v>36</v>
      </c>
      <c r="Q7" s="91"/>
    </row>
    <row r="8" spans="1:17" ht="15" customHeight="1">
      <c r="A8" s="87" t="s">
        <v>289</v>
      </c>
      <c r="B8" s="83">
        <v>5052</v>
      </c>
      <c r="C8" s="88" t="s">
        <v>290</v>
      </c>
      <c r="D8" s="88" t="s">
        <v>280</v>
      </c>
      <c r="E8" s="88" t="s">
        <v>281</v>
      </c>
      <c r="F8" s="88" t="s">
        <v>282</v>
      </c>
      <c r="G8" s="88" t="s">
        <v>283</v>
      </c>
      <c r="H8" s="88" t="s">
        <v>284</v>
      </c>
      <c r="I8" s="88">
        <v>6</v>
      </c>
      <c r="J8" s="88" t="s">
        <v>285</v>
      </c>
      <c r="K8" s="88" t="s">
        <v>286</v>
      </c>
      <c r="L8" s="88" t="s">
        <v>287</v>
      </c>
      <c r="M8" s="88" t="s">
        <v>288</v>
      </c>
      <c r="N8" s="89">
        <v>6</v>
      </c>
      <c r="O8" s="89">
        <v>154</v>
      </c>
      <c r="P8" s="90">
        <v>36</v>
      </c>
    </row>
    <row r="9" spans="1:17" ht="15" customHeight="1">
      <c r="A9" s="87" t="s">
        <v>291</v>
      </c>
      <c r="B9" s="83">
        <v>5090</v>
      </c>
      <c r="C9" s="88" t="s">
        <v>292</v>
      </c>
      <c r="D9" s="88" t="s">
        <v>280</v>
      </c>
      <c r="E9" s="88" t="s">
        <v>293</v>
      </c>
      <c r="F9" s="88" t="s">
        <v>294</v>
      </c>
      <c r="G9" s="88" t="s">
        <v>295</v>
      </c>
      <c r="H9" s="88" t="s">
        <v>296</v>
      </c>
      <c r="I9" s="88">
        <v>6</v>
      </c>
      <c r="J9" s="88" t="s">
        <v>285</v>
      </c>
      <c r="K9" s="88" t="s">
        <v>297</v>
      </c>
      <c r="L9" s="88" t="s">
        <v>298</v>
      </c>
      <c r="M9" s="88" t="s">
        <v>288</v>
      </c>
      <c r="N9" s="89">
        <v>6</v>
      </c>
      <c r="O9" s="89">
        <v>20</v>
      </c>
      <c r="P9" s="90">
        <v>36</v>
      </c>
      <c r="Q9" s="90"/>
    </row>
    <row r="10" spans="1:17" ht="15" customHeight="1">
      <c r="A10" s="87" t="s">
        <v>240</v>
      </c>
      <c r="B10" s="83">
        <v>5113</v>
      </c>
      <c r="C10" s="88" t="s">
        <v>299</v>
      </c>
      <c r="D10" s="88" t="s">
        <v>280</v>
      </c>
      <c r="E10" s="88" t="s">
        <v>300</v>
      </c>
      <c r="F10" s="88" t="s">
        <v>301</v>
      </c>
      <c r="G10" s="88" t="s">
        <v>302</v>
      </c>
      <c r="H10" s="88" t="s">
        <v>303</v>
      </c>
      <c r="I10" s="88">
        <v>10</v>
      </c>
      <c r="J10" s="88" t="s">
        <v>304</v>
      </c>
      <c r="K10" s="88" t="s">
        <v>305</v>
      </c>
      <c r="L10" s="88" t="s">
        <v>306</v>
      </c>
      <c r="M10" s="88" t="s">
        <v>288</v>
      </c>
      <c r="N10" s="89">
        <v>6</v>
      </c>
      <c r="O10" s="89">
        <v>14</v>
      </c>
      <c r="P10" s="90">
        <v>70</v>
      </c>
    </row>
    <row r="11" spans="1:17" ht="15" customHeight="1">
      <c r="A11" s="87" t="s">
        <v>179</v>
      </c>
      <c r="B11" s="83">
        <v>5114</v>
      </c>
      <c r="C11" s="88" t="s">
        <v>307</v>
      </c>
      <c r="D11" s="88" t="s">
        <v>280</v>
      </c>
      <c r="E11" s="88" t="s">
        <v>300</v>
      </c>
      <c r="F11" s="88" t="s">
        <v>301</v>
      </c>
      <c r="G11" s="88" t="s">
        <v>302</v>
      </c>
      <c r="H11" s="88" t="s">
        <v>303</v>
      </c>
      <c r="I11" s="88">
        <v>10</v>
      </c>
      <c r="J11" s="88" t="s">
        <v>304</v>
      </c>
      <c r="K11" s="88" t="s">
        <v>305</v>
      </c>
      <c r="L11" s="88" t="s">
        <v>306</v>
      </c>
      <c r="M11" s="88" t="s">
        <v>288</v>
      </c>
      <c r="N11" s="89">
        <v>6</v>
      </c>
      <c r="O11" s="89">
        <v>14</v>
      </c>
      <c r="P11" s="90">
        <v>70</v>
      </c>
      <c r="Q11" s="90"/>
    </row>
    <row r="12" spans="1:17" ht="15" customHeight="1">
      <c r="A12" s="87" t="s">
        <v>308</v>
      </c>
      <c r="B12" s="83">
        <v>5115</v>
      </c>
      <c r="C12" s="88" t="s">
        <v>309</v>
      </c>
      <c r="D12" s="88" t="s">
        <v>280</v>
      </c>
      <c r="E12" s="88" t="s">
        <v>300</v>
      </c>
      <c r="F12" s="88" t="s">
        <v>301</v>
      </c>
      <c r="G12" s="88" t="s">
        <v>302</v>
      </c>
      <c r="H12" s="88" t="s">
        <v>303</v>
      </c>
      <c r="I12" s="88">
        <v>10</v>
      </c>
      <c r="J12" s="88" t="s">
        <v>304</v>
      </c>
      <c r="K12" s="88" t="s">
        <v>305</v>
      </c>
      <c r="L12" s="88" t="s">
        <v>306</v>
      </c>
      <c r="M12" s="88" t="s">
        <v>288</v>
      </c>
      <c r="N12" s="89">
        <v>6</v>
      </c>
      <c r="O12" s="89">
        <v>0</v>
      </c>
      <c r="P12" s="90">
        <v>70</v>
      </c>
    </row>
    <row r="13" spans="1:17" ht="15" customHeight="1">
      <c r="A13" s="87" t="s">
        <v>310</v>
      </c>
      <c r="B13" s="83">
        <v>5164</v>
      </c>
      <c r="C13" s="88" t="s">
        <v>311</v>
      </c>
      <c r="D13" s="88" t="s">
        <v>280</v>
      </c>
      <c r="E13" s="88" t="s">
        <v>300</v>
      </c>
      <c r="F13" s="88" t="s">
        <v>301</v>
      </c>
      <c r="G13" s="88" t="s">
        <v>302</v>
      </c>
      <c r="H13" s="88" t="s">
        <v>303</v>
      </c>
      <c r="I13" s="88">
        <v>10</v>
      </c>
      <c r="J13" s="88" t="s">
        <v>304</v>
      </c>
      <c r="K13" s="88" t="s">
        <v>305</v>
      </c>
      <c r="L13" s="88" t="s">
        <v>306</v>
      </c>
      <c r="M13" s="88" t="s">
        <v>288</v>
      </c>
      <c r="N13" s="89">
        <v>6</v>
      </c>
      <c r="O13" s="89">
        <v>38</v>
      </c>
      <c r="P13" s="90">
        <v>70</v>
      </c>
      <c r="Q13" s="90"/>
    </row>
    <row r="14" spans="1:17" ht="15" customHeight="1">
      <c r="A14" s="87" t="s">
        <v>312</v>
      </c>
      <c r="B14" s="83">
        <v>5202</v>
      </c>
      <c r="C14" s="88" t="s">
        <v>313</v>
      </c>
      <c r="D14" s="88" t="s">
        <v>280</v>
      </c>
      <c r="E14" s="88" t="s">
        <v>300</v>
      </c>
      <c r="F14" s="88" t="s">
        <v>314</v>
      </c>
      <c r="G14" s="88" t="s">
        <v>315</v>
      </c>
      <c r="H14" s="88" t="s">
        <v>303</v>
      </c>
      <c r="I14" s="88">
        <v>10</v>
      </c>
      <c r="J14" s="88" t="s">
        <v>304</v>
      </c>
      <c r="K14" s="88" t="s">
        <v>305</v>
      </c>
      <c r="L14" s="88" t="s">
        <v>306</v>
      </c>
      <c r="M14" s="88" t="s">
        <v>288</v>
      </c>
      <c r="N14" s="89">
        <v>6</v>
      </c>
      <c r="O14" s="89">
        <v>24</v>
      </c>
      <c r="P14" s="90">
        <v>70</v>
      </c>
    </row>
    <row r="15" spans="1:17" ht="15" customHeight="1">
      <c r="A15" s="87" t="s">
        <v>316</v>
      </c>
      <c r="B15" s="83">
        <v>5221</v>
      </c>
      <c r="C15" s="88" t="s">
        <v>317</v>
      </c>
      <c r="D15" s="88" t="s">
        <v>280</v>
      </c>
      <c r="E15" s="88" t="s">
        <v>300</v>
      </c>
      <c r="F15" s="88" t="s">
        <v>301</v>
      </c>
      <c r="G15" s="88" t="s">
        <v>302</v>
      </c>
      <c r="H15" s="88" t="s">
        <v>303</v>
      </c>
      <c r="I15" s="88">
        <v>10</v>
      </c>
      <c r="J15" s="88" t="s">
        <v>304</v>
      </c>
      <c r="K15" s="88" t="s">
        <v>305</v>
      </c>
      <c r="L15" s="88" t="s">
        <v>306</v>
      </c>
      <c r="M15" s="88" t="s">
        <v>288</v>
      </c>
      <c r="N15" s="89">
        <v>6</v>
      </c>
      <c r="O15" s="89">
        <v>23</v>
      </c>
      <c r="P15" s="90">
        <v>70</v>
      </c>
      <c r="Q15" s="90"/>
    </row>
    <row r="16" spans="1:17" ht="15" customHeight="1">
      <c r="A16" s="87" t="s">
        <v>312</v>
      </c>
      <c r="B16" s="83">
        <v>5235</v>
      </c>
      <c r="C16" s="88" t="s">
        <v>318</v>
      </c>
      <c r="D16" s="88" t="s">
        <v>280</v>
      </c>
      <c r="E16" s="88" t="s">
        <v>300</v>
      </c>
      <c r="F16" s="88" t="s">
        <v>314</v>
      </c>
      <c r="G16" s="88" t="s">
        <v>315</v>
      </c>
      <c r="H16" s="88" t="s">
        <v>303</v>
      </c>
      <c r="I16" s="88">
        <v>10</v>
      </c>
      <c r="J16" s="88" t="s">
        <v>304</v>
      </c>
      <c r="K16" s="88" t="s">
        <v>305</v>
      </c>
      <c r="L16" s="88" t="s">
        <v>306</v>
      </c>
      <c r="M16" s="88" t="s">
        <v>288</v>
      </c>
      <c r="N16" s="89">
        <v>6</v>
      </c>
      <c r="O16" s="89">
        <v>24</v>
      </c>
      <c r="P16" s="90">
        <v>70</v>
      </c>
    </row>
    <row r="17" spans="1:17" ht="15" customHeight="1">
      <c r="A17" s="87" t="s">
        <v>319</v>
      </c>
      <c r="B17" s="83">
        <v>5254</v>
      </c>
      <c r="C17" s="88" t="s">
        <v>320</v>
      </c>
      <c r="D17" s="88" t="s">
        <v>321</v>
      </c>
      <c r="E17" s="88" t="s">
        <v>322</v>
      </c>
      <c r="F17" s="88" t="s">
        <v>301</v>
      </c>
      <c r="G17" s="88" t="s">
        <v>302</v>
      </c>
      <c r="H17" s="88" t="s">
        <v>303</v>
      </c>
      <c r="I17" s="88">
        <v>10</v>
      </c>
      <c r="J17" s="88" t="s">
        <v>304</v>
      </c>
      <c r="K17" s="88" t="s">
        <v>305</v>
      </c>
      <c r="L17" s="88" t="s">
        <v>306</v>
      </c>
      <c r="M17" s="88" t="s">
        <v>323</v>
      </c>
      <c r="N17" s="89">
        <v>4</v>
      </c>
      <c r="O17" s="89">
        <v>40</v>
      </c>
      <c r="P17" s="90">
        <v>70</v>
      </c>
      <c r="Q17" s="90"/>
    </row>
    <row r="18" spans="1:17" ht="15" customHeight="1">
      <c r="A18" s="87" t="s">
        <v>324</v>
      </c>
      <c r="B18" s="83">
        <v>5343</v>
      </c>
      <c r="C18" s="88" t="s">
        <v>325</v>
      </c>
      <c r="D18" s="88" t="s">
        <v>280</v>
      </c>
      <c r="E18" s="88" t="s">
        <v>300</v>
      </c>
      <c r="F18" s="88" t="s">
        <v>301</v>
      </c>
      <c r="G18" s="88" t="s">
        <v>302</v>
      </c>
      <c r="H18" s="88" t="s">
        <v>303</v>
      </c>
      <c r="I18" s="88">
        <v>10</v>
      </c>
      <c r="J18" s="88" t="s">
        <v>304</v>
      </c>
      <c r="K18" s="88" t="s">
        <v>305</v>
      </c>
      <c r="L18" s="88" t="s">
        <v>306</v>
      </c>
      <c r="M18" s="88" t="s">
        <v>288</v>
      </c>
      <c r="N18" s="89">
        <v>6</v>
      </c>
      <c r="O18" s="89">
        <v>14</v>
      </c>
      <c r="P18" s="90">
        <v>70</v>
      </c>
    </row>
    <row r="19" spans="1:17" ht="15" customHeight="1">
      <c r="A19" s="87" t="s">
        <v>326</v>
      </c>
      <c r="B19" s="83">
        <v>5347</v>
      </c>
      <c r="C19" s="88" t="s">
        <v>327</v>
      </c>
      <c r="D19" s="88" t="s">
        <v>280</v>
      </c>
      <c r="E19" s="88" t="s">
        <v>300</v>
      </c>
      <c r="F19" s="88" t="s">
        <v>301</v>
      </c>
      <c r="G19" s="88" t="s">
        <v>302</v>
      </c>
      <c r="H19" s="88" t="s">
        <v>303</v>
      </c>
      <c r="I19" s="88">
        <v>10</v>
      </c>
      <c r="J19" s="88" t="s">
        <v>304</v>
      </c>
      <c r="K19" s="88" t="s">
        <v>305</v>
      </c>
      <c r="L19" s="88" t="s">
        <v>306</v>
      </c>
      <c r="M19" s="88" t="s">
        <v>288</v>
      </c>
      <c r="N19" s="89">
        <v>6</v>
      </c>
      <c r="O19" s="89">
        <v>16</v>
      </c>
      <c r="P19" s="90">
        <v>70</v>
      </c>
      <c r="Q19" s="90"/>
    </row>
    <row r="20" spans="1:17" ht="15" customHeight="1">
      <c r="A20" s="87" t="s">
        <v>328</v>
      </c>
      <c r="B20" s="83">
        <v>5383</v>
      </c>
      <c r="C20" s="88" t="s">
        <v>329</v>
      </c>
      <c r="D20" s="88" t="s">
        <v>280</v>
      </c>
      <c r="E20" s="88" t="s">
        <v>300</v>
      </c>
      <c r="F20" s="88" t="s">
        <v>301</v>
      </c>
      <c r="G20" s="88" t="s">
        <v>302</v>
      </c>
      <c r="H20" s="88" t="s">
        <v>303</v>
      </c>
      <c r="I20" s="88">
        <v>10</v>
      </c>
      <c r="J20" s="88" t="s">
        <v>304</v>
      </c>
      <c r="K20" s="88" t="s">
        <v>305</v>
      </c>
      <c r="L20" s="88" t="s">
        <v>306</v>
      </c>
      <c r="M20" s="88" t="s">
        <v>288</v>
      </c>
      <c r="N20" s="89">
        <v>6</v>
      </c>
      <c r="O20" s="89">
        <v>1</v>
      </c>
      <c r="P20" s="90">
        <v>70</v>
      </c>
    </row>
    <row r="21" spans="1:17" ht="15" customHeight="1">
      <c r="A21" s="87" t="s">
        <v>330</v>
      </c>
      <c r="B21" s="83">
        <v>5425</v>
      </c>
      <c r="C21" s="88" t="s">
        <v>331</v>
      </c>
      <c r="D21" s="88" t="s">
        <v>280</v>
      </c>
      <c r="E21" s="88" t="s">
        <v>300</v>
      </c>
      <c r="F21" s="88" t="s">
        <v>301</v>
      </c>
      <c r="G21" s="88" t="s">
        <v>302</v>
      </c>
      <c r="H21" s="88" t="s">
        <v>303</v>
      </c>
      <c r="I21" s="88">
        <v>10</v>
      </c>
      <c r="J21" s="88" t="s">
        <v>304</v>
      </c>
      <c r="K21" s="88" t="s">
        <v>305</v>
      </c>
      <c r="L21" s="88" t="s">
        <v>306</v>
      </c>
      <c r="M21" s="88" t="s">
        <v>288</v>
      </c>
      <c r="N21" s="89">
        <v>6</v>
      </c>
      <c r="O21" s="89">
        <v>19</v>
      </c>
      <c r="P21" s="90">
        <v>70</v>
      </c>
      <c r="Q21" s="90"/>
    </row>
    <row r="22" spans="1:17" ht="15" customHeight="1">
      <c r="A22" s="87" t="s">
        <v>332</v>
      </c>
      <c r="B22" s="83">
        <v>5441</v>
      </c>
      <c r="C22" s="88" t="s">
        <v>333</v>
      </c>
      <c r="D22" s="88" t="s">
        <v>280</v>
      </c>
      <c r="E22" s="88" t="s">
        <v>300</v>
      </c>
      <c r="F22" s="88" t="s">
        <v>301</v>
      </c>
      <c r="G22" s="88" t="s">
        <v>302</v>
      </c>
      <c r="H22" s="88" t="s">
        <v>303</v>
      </c>
      <c r="I22" s="88">
        <v>10</v>
      </c>
      <c r="J22" s="88" t="s">
        <v>304</v>
      </c>
      <c r="K22" s="88" t="s">
        <v>305</v>
      </c>
      <c r="L22" s="88" t="s">
        <v>306</v>
      </c>
      <c r="M22" s="88" t="s">
        <v>288</v>
      </c>
      <c r="N22" s="89">
        <v>6</v>
      </c>
      <c r="O22" s="89">
        <v>25</v>
      </c>
      <c r="P22" s="90">
        <v>70</v>
      </c>
    </row>
    <row r="23" spans="1:17" ht="15" customHeight="1">
      <c r="A23" s="87" t="s">
        <v>334</v>
      </c>
      <c r="B23" s="83">
        <v>5532</v>
      </c>
      <c r="C23" s="88" t="s">
        <v>335</v>
      </c>
      <c r="D23" s="88" t="s">
        <v>280</v>
      </c>
      <c r="E23" s="88" t="s">
        <v>300</v>
      </c>
      <c r="F23" s="88" t="s">
        <v>301</v>
      </c>
      <c r="G23" s="88" t="s">
        <v>302</v>
      </c>
      <c r="H23" s="88" t="s">
        <v>303</v>
      </c>
      <c r="I23" s="88">
        <v>10</v>
      </c>
      <c r="J23" s="88" t="s">
        <v>304</v>
      </c>
      <c r="K23" s="88" t="s">
        <v>305</v>
      </c>
      <c r="L23" s="88" t="s">
        <v>306</v>
      </c>
      <c r="M23" s="88" t="s">
        <v>288</v>
      </c>
      <c r="N23" s="89">
        <v>6</v>
      </c>
      <c r="O23" s="89">
        <v>14</v>
      </c>
      <c r="P23" s="90">
        <v>70</v>
      </c>
      <c r="Q23" s="90"/>
    </row>
    <row r="24" spans="1:17" ht="15" customHeight="1">
      <c r="A24" s="87" t="s">
        <v>336</v>
      </c>
      <c r="B24" s="83">
        <v>5685</v>
      </c>
      <c r="C24" s="88" t="s">
        <v>337</v>
      </c>
      <c r="D24" s="88" t="s">
        <v>280</v>
      </c>
      <c r="E24" s="88" t="s">
        <v>281</v>
      </c>
      <c r="F24" s="88" t="s">
        <v>282</v>
      </c>
      <c r="G24" s="88" t="s">
        <v>283</v>
      </c>
      <c r="H24" s="88" t="s">
        <v>284</v>
      </c>
      <c r="I24" s="88">
        <v>6</v>
      </c>
      <c r="J24" s="88" t="s">
        <v>285</v>
      </c>
      <c r="K24" s="88" t="s">
        <v>286</v>
      </c>
      <c r="L24" s="88" t="s">
        <v>287</v>
      </c>
      <c r="M24" s="88" t="s">
        <v>288</v>
      </c>
      <c r="N24" s="89">
        <v>6</v>
      </c>
      <c r="O24" s="89">
        <v>62</v>
      </c>
      <c r="P24" s="90">
        <v>36</v>
      </c>
    </row>
    <row r="25" spans="1:17" ht="15" customHeight="1">
      <c r="A25" s="87" t="s">
        <v>198</v>
      </c>
      <c r="B25" s="83">
        <v>5703</v>
      </c>
      <c r="C25" s="88" t="s">
        <v>338</v>
      </c>
      <c r="D25" s="88" t="s">
        <v>280</v>
      </c>
      <c r="E25" s="88" t="s">
        <v>300</v>
      </c>
      <c r="F25" s="88" t="s">
        <v>314</v>
      </c>
      <c r="G25" s="88" t="s">
        <v>315</v>
      </c>
      <c r="H25" s="88" t="s">
        <v>303</v>
      </c>
      <c r="I25" s="88">
        <v>10</v>
      </c>
      <c r="J25" s="88" t="s">
        <v>304</v>
      </c>
      <c r="K25" s="88" t="s">
        <v>339</v>
      </c>
      <c r="L25" s="88" t="s">
        <v>306</v>
      </c>
      <c r="M25" s="88" t="s">
        <v>288</v>
      </c>
      <c r="N25" s="89">
        <v>6</v>
      </c>
      <c r="O25" s="89">
        <v>0</v>
      </c>
      <c r="P25" s="90">
        <v>70</v>
      </c>
      <c r="Q25" s="90"/>
    </row>
    <row r="26" spans="1:17" ht="15" customHeight="1">
      <c r="A26" s="87" t="s">
        <v>340</v>
      </c>
      <c r="B26" s="83">
        <v>5704</v>
      </c>
      <c r="C26" s="88" t="s">
        <v>341</v>
      </c>
      <c r="D26" s="88" t="s">
        <v>280</v>
      </c>
      <c r="E26" s="88" t="s">
        <v>300</v>
      </c>
      <c r="F26" s="88" t="s">
        <v>301</v>
      </c>
      <c r="G26" s="88" t="s">
        <v>302</v>
      </c>
      <c r="H26" s="88" t="s">
        <v>303</v>
      </c>
      <c r="I26" s="88">
        <v>10</v>
      </c>
      <c r="J26" s="88" t="s">
        <v>304</v>
      </c>
      <c r="K26" s="88" t="s">
        <v>305</v>
      </c>
      <c r="L26" s="88" t="s">
        <v>306</v>
      </c>
      <c r="M26" s="88" t="s">
        <v>288</v>
      </c>
      <c r="N26" s="89">
        <v>6</v>
      </c>
      <c r="O26" s="89">
        <v>80</v>
      </c>
      <c r="P26" s="90">
        <v>70</v>
      </c>
    </row>
    <row r="27" spans="1:17" ht="15" customHeight="1">
      <c r="A27" s="87" t="s">
        <v>342</v>
      </c>
      <c r="B27" s="83">
        <v>5705</v>
      </c>
      <c r="C27" s="88" t="s">
        <v>343</v>
      </c>
      <c r="D27" s="88" t="s">
        <v>280</v>
      </c>
      <c r="E27" s="88" t="s">
        <v>300</v>
      </c>
      <c r="F27" s="88" t="s">
        <v>301</v>
      </c>
      <c r="G27" s="88" t="s">
        <v>302</v>
      </c>
      <c r="H27" s="88" t="s">
        <v>303</v>
      </c>
      <c r="I27" s="88">
        <v>10</v>
      </c>
      <c r="J27" s="88" t="s">
        <v>304</v>
      </c>
      <c r="K27" s="88" t="s">
        <v>305</v>
      </c>
      <c r="L27" s="88" t="s">
        <v>306</v>
      </c>
      <c r="M27" s="88" t="s">
        <v>288</v>
      </c>
      <c r="N27" s="89">
        <v>6</v>
      </c>
      <c r="O27" s="89">
        <v>1</v>
      </c>
      <c r="P27" s="90">
        <v>70</v>
      </c>
      <c r="Q27" s="90"/>
    </row>
    <row r="28" spans="1:17" ht="15" customHeight="1">
      <c r="A28" s="87" t="s">
        <v>344</v>
      </c>
      <c r="B28" s="83">
        <v>5707</v>
      </c>
      <c r="C28" s="88" t="s">
        <v>345</v>
      </c>
      <c r="D28" s="88" t="s">
        <v>280</v>
      </c>
      <c r="E28" s="88" t="s">
        <v>300</v>
      </c>
      <c r="F28" s="88" t="s">
        <v>301</v>
      </c>
      <c r="G28" s="88" t="s">
        <v>302</v>
      </c>
      <c r="H28" s="88" t="s">
        <v>303</v>
      </c>
      <c r="I28" s="88">
        <v>10</v>
      </c>
      <c r="J28" s="88" t="s">
        <v>304</v>
      </c>
      <c r="K28" s="88" t="s">
        <v>305</v>
      </c>
      <c r="L28" s="88" t="s">
        <v>306</v>
      </c>
      <c r="M28" s="88" t="s">
        <v>288</v>
      </c>
      <c r="N28" s="89">
        <v>6</v>
      </c>
      <c r="O28" s="89">
        <v>80</v>
      </c>
      <c r="P28" s="90">
        <v>70</v>
      </c>
    </row>
    <row r="29" spans="1:17" ht="15" customHeight="1">
      <c r="A29" s="87" t="s">
        <v>346</v>
      </c>
      <c r="B29" s="83">
        <v>5708</v>
      </c>
      <c r="C29" s="88" t="s">
        <v>347</v>
      </c>
      <c r="D29" s="88" t="s">
        <v>280</v>
      </c>
      <c r="E29" s="88" t="s">
        <v>300</v>
      </c>
      <c r="F29" s="88" t="s">
        <v>301</v>
      </c>
      <c r="G29" s="88" t="s">
        <v>302</v>
      </c>
      <c r="H29" s="88" t="s">
        <v>303</v>
      </c>
      <c r="I29" s="88">
        <v>10</v>
      </c>
      <c r="J29" s="88" t="s">
        <v>304</v>
      </c>
      <c r="K29" s="88" t="s">
        <v>305</v>
      </c>
      <c r="L29" s="88" t="s">
        <v>306</v>
      </c>
      <c r="M29" s="88" t="s">
        <v>288</v>
      </c>
      <c r="N29" s="89">
        <v>6</v>
      </c>
      <c r="O29" s="89">
        <v>44</v>
      </c>
      <c r="P29" s="90">
        <v>70</v>
      </c>
      <c r="Q29" s="90"/>
    </row>
    <row r="30" spans="1:17" ht="15" customHeight="1">
      <c r="A30" s="87" t="s">
        <v>348</v>
      </c>
      <c r="B30" s="83">
        <v>5710</v>
      </c>
      <c r="C30" s="88" t="s">
        <v>349</v>
      </c>
      <c r="D30" s="88" t="s">
        <v>280</v>
      </c>
      <c r="E30" s="88" t="s">
        <v>300</v>
      </c>
      <c r="F30" s="88" t="s">
        <v>301</v>
      </c>
      <c r="G30" s="88" t="s">
        <v>302</v>
      </c>
      <c r="H30" s="88" t="s">
        <v>303</v>
      </c>
      <c r="I30" s="88">
        <v>10</v>
      </c>
      <c r="J30" s="88" t="s">
        <v>304</v>
      </c>
      <c r="K30" s="88" t="s">
        <v>305</v>
      </c>
      <c r="L30" s="88" t="s">
        <v>306</v>
      </c>
      <c r="M30" s="88" t="s">
        <v>288</v>
      </c>
      <c r="N30" s="89">
        <v>6</v>
      </c>
      <c r="O30" s="89">
        <v>80</v>
      </c>
      <c r="P30" s="90">
        <v>70</v>
      </c>
    </row>
    <row r="31" spans="1:17" ht="15" customHeight="1">
      <c r="A31" s="87" t="s">
        <v>350</v>
      </c>
      <c r="B31" s="83">
        <v>5711</v>
      </c>
      <c r="C31" s="88" t="s">
        <v>351</v>
      </c>
      <c r="D31" s="88" t="s">
        <v>280</v>
      </c>
      <c r="E31" s="88" t="s">
        <v>300</v>
      </c>
      <c r="F31" s="88" t="s">
        <v>301</v>
      </c>
      <c r="G31" s="88" t="s">
        <v>302</v>
      </c>
      <c r="H31" s="88" t="s">
        <v>303</v>
      </c>
      <c r="I31" s="88">
        <v>10</v>
      </c>
      <c r="J31" s="88" t="s">
        <v>304</v>
      </c>
      <c r="K31" s="88" t="s">
        <v>305</v>
      </c>
      <c r="L31" s="88" t="s">
        <v>306</v>
      </c>
      <c r="M31" s="88" t="s">
        <v>288</v>
      </c>
      <c r="N31" s="89">
        <v>6</v>
      </c>
      <c r="O31" s="89">
        <v>64</v>
      </c>
      <c r="P31" s="90">
        <v>70</v>
      </c>
      <c r="Q31" s="90"/>
    </row>
    <row r="32" spans="1:17" ht="15" customHeight="1">
      <c r="A32" s="87" t="s">
        <v>352</v>
      </c>
      <c r="B32" s="83">
        <v>5715</v>
      </c>
      <c r="C32" s="88" t="s">
        <v>353</v>
      </c>
      <c r="D32" s="88" t="s">
        <v>280</v>
      </c>
      <c r="E32" s="88" t="s">
        <v>300</v>
      </c>
      <c r="F32" s="88" t="s">
        <v>301</v>
      </c>
      <c r="G32" s="88" t="s">
        <v>302</v>
      </c>
      <c r="H32" s="88" t="s">
        <v>303</v>
      </c>
      <c r="I32" s="88">
        <v>10</v>
      </c>
      <c r="J32" s="88" t="s">
        <v>304</v>
      </c>
      <c r="K32" s="88" t="s">
        <v>305</v>
      </c>
      <c r="L32" s="88" t="s">
        <v>306</v>
      </c>
      <c r="M32" s="88" t="s">
        <v>288</v>
      </c>
      <c r="N32" s="89">
        <v>6</v>
      </c>
      <c r="O32" s="89">
        <v>1</v>
      </c>
      <c r="P32" s="90">
        <v>70</v>
      </c>
    </row>
    <row r="33" spans="1:17" ht="15" customHeight="1">
      <c r="A33" s="87" t="s">
        <v>354</v>
      </c>
      <c r="B33" s="83">
        <v>5718</v>
      </c>
      <c r="C33" s="88" t="s">
        <v>355</v>
      </c>
      <c r="D33" s="88" t="s">
        <v>280</v>
      </c>
      <c r="E33" s="88" t="s">
        <v>300</v>
      </c>
      <c r="F33" s="88" t="s">
        <v>314</v>
      </c>
      <c r="G33" s="88" t="s">
        <v>315</v>
      </c>
      <c r="H33" s="88" t="s">
        <v>303</v>
      </c>
      <c r="I33" s="88">
        <v>10</v>
      </c>
      <c r="J33" s="88" t="s">
        <v>304</v>
      </c>
      <c r="K33" s="88" t="s">
        <v>339</v>
      </c>
      <c r="L33" s="88" t="s">
        <v>306</v>
      </c>
      <c r="M33" s="88" t="s">
        <v>288</v>
      </c>
      <c r="N33" s="89">
        <v>6</v>
      </c>
      <c r="O33" s="89">
        <v>0</v>
      </c>
      <c r="P33" s="90">
        <v>70</v>
      </c>
      <c r="Q33" s="90"/>
    </row>
    <row r="34" spans="1:17" ht="15" customHeight="1">
      <c r="A34" s="87" t="s">
        <v>356</v>
      </c>
      <c r="B34" s="83">
        <v>5722</v>
      </c>
      <c r="C34" s="88" t="s">
        <v>357</v>
      </c>
      <c r="D34" s="88" t="s">
        <v>280</v>
      </c>
      <c r="E34" s="88" t="s">
        <v>300</v>
      </c>
      <c r="F34" s="88" t="s">
        <v>301</v>
      </c>
      <c r="G34" s="88" t="s">
        <v>302</v>
      </c>
      <c r="H34" s="88" t="s">
        <v>303</v>
      </c>
      <c r="I34" s="88">
        <v>10</v>
      </c>
      <c r="J34" s="88" t="s">
        <v>304</v>
      </c>
      <c r="K34" s="88" t="s">
        <v>305</v>
      </c>
      <c r="L34" s="88" t="s">
        <v>306</v>
      </c>
      <c r="M34" s="88" t="s">
        <v>288</v>
      </c>
      <c r="N34" s="89">
        <v>6</v>
      </c>
      <c r="O34" s="89">
        <v>0</v>
      </c>
      <c r="P34" s="90">
        <v>70</v>
      </c>
    </row>
    <row r="35" spans="1:17" ht="15" customHeight="1">
      <c r="A35" s="87" t="s">
        <v>358</v>
      </c>
      <c r="B35" s="83">
        <v>5724</v>
      </c>
      <c r="C35" s="88" t="s">
        <v>359</v>
      </c>
      <c r="D35" s="88" t="s">
        <v>280</v>
      </c>
      <c r="E35" s="88" t="s">
        <v>300</v>
      </c>
      <c r="F35" s="88" t="s">
        <v>301</v>
      </c>
      <c r="G35" s="88" t="s">
        <v>302</v>
      </c>
      <c r="H35" s="88" t="s">
        <v>303</v>
      </c>
      <c r="I35" s="88">
        <v>10</v>
      </c>
      <c r="J35" s="88" t="s">
        <v>304</v>
      </c>
      <c r="K35" s="88" t="s">
        <v>305</v>
      </c>
      <c r="L35" s="88" t="s">
        <v>306</v>
      </c>
      <c r="M35" s="88" t="s">
        <v>288</v>
      </c>
      <c r="N35" s="89">
        <v>6</v>
      </c>
      <c r="O35" s="89">
        <v>1</v>
      </c>
      <c r="P35" s="90">
        <v>70</v>
      </c>
      <c r="Q35" s="90"/>
    </row>
    <row r="36" spans="1:17" ht="15" customHeight="1">
      <c r="A36" s="87" t="s">
        <v>360</v>
      </c>
      <c r="B36" s="83">
        <v>5725</v>
      </c>
      <c r="C36" s="88" t="s">
        <v>361</v>
      </c>
      <c r="D36" s="88" t="s">
        <v>280</v>
      </c>
      <c r="E36" s="88" t="s">
        <v>300</v>
      </c>
      <c r="F36" s="88" t="s">
        <v>301</v>
      </c>
      <c r="G36" s="88" t="s">
        <v>302</v>
      </c>
      <c r="H36" s="88" t="s">
        <v>303</v>
      </c>
      <c r="I36" s="88">
        <v>10</v>
      </c>
      <c r="J36" s="88" t="s">
        <v>304</v>
      </c>
      <c r="K36" s="88" t="s">
        <v>305</v>
      </c>
      <c r="L36" s="88" t="s">
        <v>306</v>
      </c>
      <c r="M36" s="88" t="s">
        <v>288</v>
      </c>
      <c r="N36" s="89">
        <v>6</v>
      </c>
      <c r="O36" s="89">
        <v>0</v>
      </c>
      <c r="P36" s="90">
        <v>70</v>
      </c>
    </row>
    <row r="37" spans="1:17" ht="15" customHeight="1">
      <c r="A37" s="87" t="s">
        <v>362</v>
      </c>
      <c r="B37" s="83">
        <v>5730</v>
      </c>
      <c r="C37" s="88" t="s">
        <v>363</v>
      </c>
      <c r="D37" s="88" t="s">
        <v>280</v>
      </c>
      <c r="E37" s="88" t="s">
        <v>300</v>
      </c>
      <c r="F37" s="88" t="s">
        <v>301</v>
      </c>
      <c r="G37" s="88" t="s">
        <v>302</v>
      </c>
      <c r="H37" s="88" t="s">
        <v>303</v>
      </c>
      <c r="I37" s="88">
        <v>10</v>
      </c>
      <c r="J37" s="88" t="s">
        <v>304</v>
      </c>
      <c r="K37" s="88" t="s">
        <v>305</v>
      </c>
      <c r="L37" s="88" t="s">
        <v>306</v>
      </c>
      <c r="M37" s="88" t="s">
        <v>288</v>
      </c>
      <c r="N37" s="89">
        <v>6</v>
      </c>
      <c r="O37" s="89">
        <v>45</v>
      </c>
      <c r="P37" s="90">
        <v>70</v>
      </c>
      <c r="Q37" s="90"/>
    </row>
    <row r="38" spans="1:17" ht="15" customHeight="1">
      <c r="A38" s="87" t="s">
        <v>364</v>
      </c>
      <c r="B38" s="83">
        <v>5731</v>
      </c>
      <c r="C38" s="88" t="s">
        <v>365</v>
      </c>
      <c r="D38" s="88" t="s">
        <v>280</v>
      </c>
      <c r="E38" s="88" t="s">
        <v>300</v>
      </c>
      <c r="F38" s="88" t="s">
        <v>314</v>
      </c>
      <c r="G38" s="88" t="s">
        <v>315</v>
      </c>
      <c r="H38" s="88" t="s">
        <v>303</v>
      </c>
      <c r="I38" s="88">
        <v>10</v>
      </c>
      <c r="J38" s="88" t="s">
        <v>304</v>
      </c>
      <c r="K38" s="88" t="s">
        <v>339</v>
      </c>
      <c r="L38" s="88" t="s">
        <v>366</v>
      </c>
      <c r="M38" s="88" t="s">
        <v>288</v>
      </c>
      <c r="N38" s="89">
        <v>6</v>
      </c>
      <c r="O38" s="89">
        <v>40</v>
      </c>
      <c r="P38" s="90">
        <v>70</v>
      </c>
    </row>
    <row r="39" spans="1:17" ht="15" customHeight="1">
      <c r="A39" s="87" t="s">
        <v>367</v>
      </c>
      <c r="B39" s="83">
        <v>5756</v>
      </c>
      <c r="C39" s="88" t="s">
        <v>368</v>
      </c>
      <c r="D39" s="88" t="s">
        <v>280</v>
      </c>
      <c r="E39" s="88" t="s">
        <v>300</v>
      </c>
      <c r="F39" s="88" t="s">
        <v>301</v>
      </c>
      <c r="G39" s="88" t="s">
        <v>302</v>
      </c>
      <c r="H39" s="88" t="s">
        <v>303</v>
      </c>
      <c r="I39" s="88">
        <v>10</v>
      </c>
      <c r="J39" s="88" t="s">
        <v>304</v>
      </c>
      <c r="K39" s="88" t="s">
        <v>305</v>
      </c>
      <c r="L39" s="88" t="s">
        <v>287</v>
      </c>
      <c r="M39" s="88" t="s">
        <v>288</v>
      </c>
      <c r="N39" s="89">
        <v>6</v>
      </c>
      <c r="O39" s="89">
        <v>0</v>
      </c>
      <c r="P39" s="90">
        <v>70</v>
      </c>
      <c r="Q39" s="90"/>
    </row>
    <row r="40" spans="1:17" ht="15" customHeight="1">
      <c r="A40" s="87" t="s">
        <v>369</v>
      </c>
      <c r="B40" s="83">
        <v>5757</v>
      </c>
      <c r="C40" s="88" t="s">
        <v>370</v>
      </c>
      <c r="D40" s="88" t="s">
        <v>280</v>
      </c>
      <c r="E40" s="88" t="s">
        <v>300</v>
      </c>
      <c r="F40" s="88" t="s">
        <v>301</v>
      </c>
      <c r="G40" s="88" t="s">
        <v>302</v>
      </c>
      <c r="H40" s="88" t="s">
        <v>303</v>
      </c>
      <c r="I40" s="88">
        <v>10</v>
      </c>
      <c r="J40" s="88" t="s">
        <v>304</v>
      </c>
      <c r="K40" s="88" t="s">
        <v>305</v>
      </c>
      <c r="L40" s="88" t="s">
        <v>287</v>
      </c>
      <c r="M40" s="88" t="s">
        <v>288</v>
      </c>
      <c r="N40" s="89">
        <v>6</v>
      </c>
      <c r="O40" s="89">
        <v>0</v>
      </c>
      <c r="P40" s="90">
        <v>70</v>
      </c>
    </row>
    <row r="41" spans="1:17" ht="15" customHeight="1">
      <c r="A41" s="87" t="s">
        <v>371</v>
      </c>
      <c r="B41" s="83">
        <v>5758</v>
      </c>
      <c r="C41" s="88" t="s">
        <v>372</v>
      </c>
      <c r="D41" s="88" t="s">
        <v>280</v>
      </c>
      <c r="E41" s="88" t="s">
        <v>300</v>
      </c>
      <c r="F41" s="88" t="s">
        <v>301</v>
      </c>
      <c r="G41" s="88" t="s">
        <v>302</v>
      </c>
      <c r="H41" s="88" t="s">
        <v>303</v>
      </c>
      <c r="I41" s="88">
        <v>10</v>
      </c>
      <c r="J41" s="88" t="s">
        <v>304</v>
      </c>
      <c r="K41" s="88" t="s">
        <v>305</v>
      </c>
      <c r="L41" s="88" t="s">
        <v>287</v>
      </c>
      <c r="M41" s="88" t="s">
        <v>288</v>
      </c>
      <c r="N41" s="89">
        <v>6</v>
      </c>
      <c r="O41" s="89">
        <v>0</v>
      </c>
      <c r="P41" s="90">
        <v>70</v>
      </c>
      <c r="Q41" s="90"/>
    </row>
    <row r="42" spans="1:17" ht="15" customHeight="1">
      <c r="A42" s="87" t="s">
        <v>373</v>
      </c>
      <c r="B42" s="83">
        <v>5759</v>
      </c>
      <c r="C42" s="88" t="s">
        <v>374</v>
      </c>
      <c r="D42" s="88" t="s">
        <v>280</v>
      </c>
      <c r="E42" s="88" t="s">
        <v>300</v>
      </c>
      <c r="F42" s="88" t="s">
        <v>301</v>
      </c>
      <c r="G42" s="88" t="s">
        <v>302</v>
      </c>
      <c r="H42" s="88" t="s">
        <v>303</v>
      </c>
      <c r="I42" s="88">
        <v>10</v>
      </c>
      <c r="J42" s="88" t="s">
        <v>304</v>
      </c>
      <c r="K42" s="88" t="s">
        <v>305</v>
      </c>
      <c r="L42" s="88" t="s">
        <v>287</v>
      </c>
      <c r="M42" s="88" t="s">
        <v>288</v>
      </c>
      <c r="N42" s="89">
        <v>6</v>
      </c>
      <c r="O42" s="89">
        <v>0</v>
      </c>
      <c r="P42" s="90">
        <v>70</v>
      </c>
    </row>
    <row r="43" spans="1:17" ht="15" customHeight="1">
      <c r="A43" s="87" t="s">
        <v>375</v>
      </c>
      <c r="B43" s="83">
        <v>5761</v>
      </c>
      <c r="C43" s="88" t="s">
        <v>376</v>
      </c>
      <c r="D43" s="88" t="s">
        <v>280</v>
      </c>
      <c r="E43" s="88" t="s">
        <v>300</v>
      </c>
      <c r="F43" s="88" t="s">
        <v>301</v>
      </c>
      <c r="G43" s="88" t="s">
        <v>302</v>
      </c>
      <c r="H43" s="88" t="s">
        <v>303</v>
      </c>
      <c r="I43" s="88">
        <v>10</v>
      </c>
      <c r="J43" s="88" t="s">
        <v>304</v>
      </c>
      <c r="K43" s="88" t="s">
        <v>305</v>
      </c>
      <c r="L43" s="88" t="s">
        <v>287</v>
      </c>
      <c r="M43" s="88" t="s">
        <v>288</v>
      </c>
      <c r="N43" s="89">
        <v>6</v>
      </c>
      <c r="O43" s="89">
        <v>0</v>
      </c>
      <c r="P43" s="90">
        <v>70</v>
      </c>
      <c r="Q43" s="90"/>
    </row>
    <row r="44" spans="1:17" ht="15" customHeight="1">
      <c r="A44" s="87" t="s">
        <v>377</v>
      </c>
      <c r="B44" s="83">
        <v>5764</v>
      </c>
      <c r="C44" s="88" t="s">
        <v>378</v>
      </c>
      <c r="D44" s="88" t="s">
        <v>280</v>
      </c>
      <c r="E44" s="88" t="s">
        <v>300</v>
      </c>
      <c r="F44" s="88" t="s">
        <v>301</v>
      </c>
      <c r="G44" s="88" t="s">
        <v>302</v>
      </c>
      <c r="H44" s="88" t="s">
        <v>303</v>
      </c>
      <c r="I44" s="88">
        <v>10</v>
      </c>
      <c r="J44" s="88" t="s">
        <v>304</v>
      </c>
      <c r="K44" s="88" t="s">
        <v>305</v>
      </c>
      <c r="L44" s="88" t="s">
        <v>287</v>
      </c>
      <c r="M44" s="88" t="s">
        <v>288</v>
      </c>
      <c r="N44" s="89">
        <v>6</v>
      </c>
      <c r="O44" s="89">
        <v>0</v>
      </c>
      <c r="P44" s="90">
        <v>70</v>
      </c>
    </row>
    <row r="45" spans="1:17" ht="15" customHeight="1">
      <c r="A45" s="87" t="s">
        <v>367</v>
      </c>
      <c r="B45" s="83">
        <v>5765</v>
      </c>
      <c r="C45" s="88" t="s">
        <v>379</v>
      </c>
      <c r="D45" s="88" t="s">
        <v>280</v>
      </c>
      <c r="E45" s="88" t="s">
        <v>300</v>
      </c>
      <c r="F45" s="88" t="s">
        <v>301</v>
      </c>
      <c r="G45" s="88" t="s">
        <v>302</v>
      </c>
      <c r="H45" s="88" t="s">
        <v>303</v>
      </c>
      <c r="I45" s="88">
        <v>10</v>
      </c>
      <c r="J45" s="88" t="s">
        <v>304</v>
      </c>
      <c r="K45" s="88" t="s">
        <v>305</v>
      </c>
      <c r="L45" s="88" t="s">
        <v>287</v>
      </c>
      <c r="M45" s="88" t="s">
        <v>288</v>
      </c>
      <c r="N45" s="89">
        <v>6</v>
      </c>
      <c r="O45" s="89">
        <v>0</v>
      </c>
      <c r="P45" s="90">
        <v>70</v>
      </c>
      <c r="Q45" s="90"/>
    </row>
    <row r="46" spans="1:17" ht="15" customHeight="1">
      <c r="A46" s="87" t="s">
        <v>380</v>
      </c>
      <c r="B46" s="83">
        <v>5767</v>
      </c>
      <c r="C46" s="88" t="s">
        <v>381</v>
      </c>
      <c r="D46" s="88" t="s">
        <v>280</v>
      </c>
      <c r="E46" s="88" t="s">
        <v>382</v>
      </c>
      <c r="F46" s="88" t="s">
        <v>301</v>
      </c>
      <c r="G46" s="88" t="s">
        <v>302</v>
      </c>
      <c r="H46" s="88" t="s">
        <v>303</v>
      </c>
      <c r="I46" s="88">
        <v>10</v>
      </c>
      <c r="J46" s="88" t="s">
        <v>304</v>
      </c>
      <c r="K46" s="88" t="s">
        <v>305</v>
      </c>
      <c r="L46" s="88" t="s">
        <v>306</v>
      </c>
      <c r="M46" s="88" t="s">
        <v>288</v>
      </c>
      <c r="N46" s="89">
        <v>6</v>
      </c>
      <c r="O46" s="89">
        <v>14</v>
      </c>
      <c r="P46" s="90">
        <v>70</v>
      </c>
    </row>
    <row r="47" spans="1:17" ht="15" customHeight="1">
      <c r="A47" s="87" t="s">
        <v>383</v>
      </c>
      <c r="B47" s="83">
        <v>5768</v>
      </c>
      <c r="C47" s="88" t="s">
        <v>384</v>
      </c>
      <c r="D47" s="88" t="s">
        <v>280</v>
      </c>
      <c r="E47" s="88" t="s">
        <v>300</v>
      </c>
      <c r="F47" s="88" t="s">
        <v>301</v>
      </c>
      <c r="G47" s="88" t="s">
        <v>302</v>
      </c>
      <c r="H47" s="88" t="s">
        <v>303</v>
      </c>
      <c r="I47" s="88">
        <v>10</v>
      </c>
      <c r="J47" s="88" t="s">
        <v>304</v>
      </c>
      <c r="K47" s="88" t="s">
        <v>305</v>
      </c>
      <c r="L47" s="88" t="s">
        <v>287</v>
      </c>
      <c r="M47" s="88" t="s">
        <v>288</v>
      </c>
      <c r="N47" s="89">
        <v>6</v>
      </c>
      <c r="O47" s="89">
        <v>14</v>
      </c>
      <c r="P47" s="90">
        <v>70</v>
      </c>
      <c r="Q47" s="90"/>
    </row>
    <row r="48" spans="1:17" ht="15" customHeight="1">
      <c r="A48" s="87" t="s">
        <v>383</v>
      </c>
      <c r="B48" s="83">
        <v>5769</v>
      </c>
      <c r="C48" s="88" t="s">
        <v>385</v>
      </c>
      <c r="D48" s="88" t="s">
        <v>280</v>
      </c>
      <c r="E48" s="88" t="s">
        <v>300</v>
      </c>
      <c r="F48" s="88" t="s">
        <v>301</v>
      </c>
      <c r="G48" s="88" t="s">
        <v>302</v>
      </c>
      <c r="H48" s="88" t="s">
        <v>303</v>
      </c>
      <c r="I48" s="88">
        <v>10</v>
      </c>
      <c r="J48" s="88" t="s">
        <v>304</v>
      </c>
      <c r="K48" s="88" t="s">
        <v>305</v>
      </c>
      <c r="L48" s="88" t="s">
        <v>287</v>
      </c>
      <c r="M48" s="88" t="s">
        <v>288</v>
      </c>
      <c r="N48" s="89">
        <v>6</v>
      </c>
      <c r="O48" s="89">
        <v>14</v>
      </c>
      <c r="P48" s="90">
        <v>70</v>
      </c>
    </row>
    <row r="49" spans="1:17" ht="15" customHeight="1">
      <c r="A49" s="87" t="s">
        <v>386</v>
      </c>
      <c r="B49" s="83">
        <v>5773</v>
      </c>
      <c r="C49" s="88" t="s">
        <v>387</v>
      </c>
      <c r="D49" s="88" t="s">
        <v>280</v>
      </c>
      <c r="E49" s="88" t="s">
        <v>300</v>
      </c>
      <c r="F49" s="88" t="s">
        <v>301</v>
      </c>
      <c r="G49" s="88" t="s">
        <v>302</v>
      </c>
      <c r="H49" s="88" t="s">
        <v>303</v>
      </c>
      <c r="I49" s="88">
        <v>10</v>
      </c>
      <c r="J49" s="88" t="s">
        <v>304</v>
      </c>
      <c r="K49" s="88" t="s">
        <v>305</v>
      </c>
      <c r="L49" s="88" t="s">
        <v>306</v>
      </c>
      <c r="M49" s="88" t="s">
        <v>288</v>
      </c>
      <c r="N49" s="89">
        <v>6</v>
      </c>
      <c r="O49" s="89">
        <v>14</v>
      </c>
      <c r="P49" s="90">
        <v>70</v>
      </c>
      <c r="Q49" s="90"/>
    </row>
    <row r="50" spans="1:17" ht="15" customHeight="1">
      <c r="A50" s="87" t="s">
        <v>388</v>
      </c>
      <c r="B50" s="83">
        <v>5774</v>
      </c>
      <c r="C50" s="88" t="s">
        <v>389</v>
      </c>
      <c r="D50" s="88" t="s">
        <v>280</v>
      </c>
      <c r="E50" s="88" t="s">
        <v>300</v>
      </c>
      <c r="F50" s="88" t="s">
        <v>301</v>
      </c>
      <c r="G50" s="88" t="s">
        <v>302</v>
      </c>
      <c r="H50" s="88" t="s">
        <v>303</v>
      </c>
      <c r="I50" s="88">
        <v>10</v>
      </c>
      <c r="J50" s="88" t="s">
        <v>304</v>
      </c>
      <c r="K50" s="88" t="s">
        <v>305</v>
      </c>
      <c r="L50" s="88" t="s">
        <v>287</v>
      </c>
      <c r="M50" s="88" t="s">
        <v>288</v>
      </c>
      <c r="N50" s="89">
        <v>6</v>
      </c>
      <c r="O50" s="89">
        <v>14</v>
      </c>
      <c r="P50" s="90">
        <v>70</v>
      </c>
    </row>
    <row r="51" spans="1:17" ht="15" customHeight="1">
      <c r="A51" s="87" t="s">
        <v>390</v>
      </c>
      <c r="B51" s="83">
        <v>5781</v>
      </c>
      <c r="C51" s="88" t="s">
        <v>391</v>
      </c>
      <c r="D51" s="88" t="s">
        <v>392</v>
      </c>
      <c r="E51" s="88" t="s">
        <v>393</v>
      </c>
      <c r="F51" s="88" t="s">
        <v>394</v>
      </c>
      <c r="G51" s="88" t="s">
        <v>395</v>
      </c>
      <c r="H51" s="88" t="s">
        <v>396</v>
      </c>
      <c r="I51" s="88">
        <v>11</v>
      </c>
      <c r="J51" s="88" t="s">
        <v>397</v>
      </c>
      <c r="K51" s="88" t="s">
        <v>398</v>
      </c>
      <c r="L51" s="88" t="s">
        <v>287</v>
      </c>
      <c r="M51" s="88" t="s">
        <v>399</v>
      </c>
      <c r="N51" s="89">
        <v>30</v>
      </c>
      <c r="O51" s="89">
        <v>1</v>
      </c>
      <c r="P51" s="90">
        <v>66</v>
      </c>
      <c r="Q51" s="90"/>
    </row>
    <row r="52" spans="1:17" ht="15" customHeight="1">
      <c r="A52" s="87" t="s">
        <v>400</v>
      </c>
      <c r="B52" s="83">
        <v>5782</v>
      </c>
      <c r="C52" s="88" t="s">
        <v>401</v>
      </c>
      <c r="D52" s="88" t="s">
        <v>392</v>
      </c>
      <c r="E52" s="88" t="s">
        <v>393</v>
      </c>
      <c r="F52" s="88" t="s">
        <v>402</v>
      </c>
      <c r="G52" s="88" t="s">
        <v>403</v>
      </c>
      <c r="H52" s="88" t="s">
        <v>404</v>
      </c>
      <c r="I52" s="88">
        <v>11</v>
      </c>
      <c r="J52" s="88" t="s">
        <v>405</v>
      </c>
      <c r="K52" s="88" t="s">
        <v>398</v>
      </c>
      <c r="L52" s="88" t="s">
        <v>287</v>
      </c>
      <c r="M52" s="88" t="s">
        <v>406</v>
      </c>
      <c r="N52" s="89">
        <v>1</v>
      </c>
      <c r="O52" s="89">
        <v>30</v>
      </c>
      <c r="P52" s="90">
        <v>66</v>
      </c>
    </row>
    <row r="53" spans="1:17" ht="15" customHeight="1">
      <c r="A53" s="87" t="s">
        <v>407</v>
      </c>
      <c r="B53" s="83">
        <v>5783</v>
      </c>
      <c r="C53" s="88" t="s">
        <v>408</v>
      </c>
      <c r="D53" s="88" t="s">
        <v>392</v>
      </c>
      <c r="E53" s="88" t="s">
        <v>393</v>
      </c>
      <c r="F53" s="88" t="s">
        <v>402</v>
      </c>
      <c r="G53" s="88" t="s">
        <v>403</v>
      </c>
      <c r="H53" s="88" t="s">
        <v>404</v>
      </c>
      <c r="I53" s="88">
        <v>11</v>
      </c>
      <c r="J53" s="88" t="s">
        <v>405</v>
      </c>
      <c r="K53" s="88" t="s">
        <v>398</v>
      </c>
      <c r="L53" s="88" t="s">
        <v>287</v>
      </c>
      <c r="M53" s="88" t="s">
        <v>409</v>
      </c>
      <c r="N53" s="89">
        <v>1</v>
      </c>
      <c r="O53" s="89">
        <v>30</v>
      </c>
      <c r="P53" s="90">
        <v>66</v>
      </c>
      <c r="Q53" s="90"/>
    </row>
    <row r="54" spans="1:17" ht="15" customHeight="1">
      <c r="A54" s="87" t="s">
        <v>410</v>
      </c>
      <c r="B54" s="83">
        <v>5908</v>
      </c>
      <c r="C54" s="88" t="s">
        <v>411</v>
      </c>
      <c r="D54" s="88" t="s">
        <v>412</v>
      </c>
      <c r="E54" s="88" t="s">
        <v>413</v>
      </c>
      <c r="F54" s="88" t="s">
        <v>402</v>
      </c>
      <c r="G54" s="88" t="s">
        <v>414</v>
      </c>
      <c r="H54" s="88" t="s">
        <v>415</v>
      </c>
      <c r="I54" s="88">
        <v>5</v>
      </c>
      <c r="J54" s="88" t="s">
        <v>416</v>
      </c>
      <c r="K54" s="88" t="s">
        <v>417</v>
      </c>
      <c r="L54" s="88" t="s">
        <v>418</v>
      </c>
      <c r="N54" s="89">
        <v>5</v>
      </c>
      <c r="O54" s="89">
        <v>20</v>
      </c>
      <c r="P54" s="90">
        <v>60</v>
      </c>
    </row>
    <row r="55" spans="1:17" ht="15" customHeight="1">
      <c r="A55" s="87" t="s">
        <v>419</v>
      </c>
      <c r="B55" s="83">
        <v>5911</v>
      </c>
      <c r="C55" s="88" t="s">
        <v>420</v>
      </c>
      <c r="D55" s="88" t="s">
        <v>421</v>
      </c>
      <c r="E55" s="88" t="s">
        <v>422</v>
      </c>
      <c r="F55" s="88" t="s">
        <v>423</v>
      </c>
      <c r="G55" s="88" t="s">
        <v>424</v>
      </c>
      <c r="H55" s="88" t="s">
        <v>425</v>
      </c>
      <c r="I55" s="88">
        <v>9</v>
      </c>
      <c r="J55" s="88" t="s">
        <v>426</v>
      </c>
      <c r="K55" s="88" t="s">
        <v>427</v>
      </c>
      <c r="L55" s="88" t="s">
        <v>428</v>
      </c>
      <c r="N55" s="89">
        <v>1</v>
      </c>
      <c r="O55" s="89">
        <v>558</v>
      </c>
      <c r="P55" s="90">
        <v>54</v>
      </c>
      <c r="Q55" s="90"/>
    </row>
    <row r="56" spans="1:17" ht="15" customHeight="1">
      <c r="A56" s="87" t="s">
        <v>429</v>
      </c>
      <c r="B56" s="83">
        <v>5950</v>
      </c>
      <c r="C56" s="88" t="s">
        <v>430</v>
      </c>
      <c r="D56" s="88" t="s">
        <v>280</v>
      </c>
      <c r="E56" s="88" t="s">
        <v>300</v>
      </c>
      <c r="F56" s="88" t="s">
        <v>301</v>
      </c>
      <c r="G56" s="88" t="s">
        <v>302</v>
      </c>
      <c r="H56" s="88" t="s">
        <v>303</v>
      </c>
      <c r="I56" s="88">
        <v>10</v>
      </c>
      <c r="J56" s="88" t="s">
        <v>304</v>
      </c>
      <c r="K56" s="88" t="s">
        <v>305</v>
      </c>
      <c r="L56" s="88" t="s">
        <v>306</v>
      </c>
      <c r="M56" s="88" t="s">
        <v>288</v>
      </c>
      <c r="N56" s="89">
        <v>6</v>
      </c>
      <c r="O56" s="89">
        <v>0</v>
      </c>
      <c r="P56" s="90">
        <v>70</v>
      </c>
    </row>
    <row r="57" spans="1:17" ht="15" customHeight="1">
      <c r="A57" s="87" t="s">
        <v>431</v>
      </c>
      <c r="B57" s="83">
        <v>5955</v>
      </c>
      <c r="C57" s="88" t="s">
        <v>432</v>
      </c>
      <c r="D57" s="88" t="s">
        <v>280</v>
      </c>
      <c r="E57" s="88" t="s">
        <v>300</v>
      </c>
      <c r="F57" s="88" t="s">
        <v>301</v>
      </c>
      <c r="G57" s="88" t="s">
        <v>302</v>
      </c>
      <c r="H57" s="88" t="s">
        <v>303</v>
      </c>
      <c r="I57" s="88">
        <v>10</v>
      </c>
      <c r="J57" s="88" t="s">
        <v>304</v>
      </c>
      <c r="K57" s="88" t="s">
        <v>305</v>
      </c>
      <c r="L57" s="88" t="s">
        <v>366</v>
      </c>
      <c r="M57" s="88" t="s">
        <v>288</v>
      </c>
      <c r="N57" s="89">
        <v>6</v>
      </c>
      <c r="O57" s="89">
        <v>14</v>
      </c>
      <c r="P57" s="90">
        <v>70</v>
      </c>
      <c r="Q57" s="90"/>
    </row>
    <row r="58" spans="1:17" ht="15" customHeight="1">
      <c r="A58" s="87" t="s">
        <v>433</v>
      </c>
      <c r="B58" s="83">
        <v>5991</v>
      </c>
      <c r="C58" s="88" t="s">
        <v>434</v>
      </c>
      <c r="D58" s="88" t="s">
        <v>392</v>
      </c>
      <c r="E58" s="88" t="s">
        <v>393</v>
      </c>
      <c r="F58" s="88" t="s">
        <v>402</v>
      </c>
      <c r="G58" s="88" t="s">
        <v>403</v>
      </c>
      <c r="H58" s="88" t="s">
        <v>404</v>
      </c>
      <c r="I58" s="88">
        <v>6</v>
      </c>
      <c r="J58" s="88" t="s">
        <v>435</v>
      </c>
      <c r="K58" s="88" t="s">
        <v>398</v>
      </c>
      <c r="L58" s="88" t="s">
        <v>306</v>
      </c>
      <c r="M58" s="88" t="s">
        <v>399</v>
      </c>
      <c r="N58" s="89">
        <v>30</v>
      </c>
      <c r="O58" s="89">
        <v>1</v>
      </c>
      <c r="P58" s="90">
        <v>66</v>
      </c>
    </row>
    <row r="59" spans="1:17" ht="15" customHeight="1">
      <c r="A59" s="87" t="s">
        <v>436</v>
      </c>
      <c r="B59" s="83">
        <v>73160</v>
      </c>
      <c r="C59" s="88" t="s">
        <v>437</v>
      </c>
      <c r="D59" s="88" t="s">
        <v>280</v>
      </c>
      <c r="E59" s="88" t="s">
        <v>300</v>
      </c>
      <c r="F59" s="88" t="s">
        <v>301</v>
      </c>
      <c r="G59" s="88" t="s">
        <v>302</v>
      </c>
      <c r="H59" s="88" t="s">
        <v>303</v>
      </c>
      <c r="I59" s="88">
        <v>10</v>
      </c>
      <c r="J59" s="88" t="s">
        <v>304</v>
      </c>
      <c r="K59" s="88" t="s">
        <v>339</v>
      </c>
      <c r="L59" s="88" t="s">
        <v>306</v>
      </c>
      <c r="M59" s="88" t="s">
        <v>288</v>
      </c>
      <c r="N59" s="89">
        <v>6</v>
      </c>
      <c r="O59" s="89">
        <v>38</v>
      </c>
      <c r="P59" s="90">
        <v>70</v>
      </c>
      <c r="Q59" s="90"/>
    </row>
    <row r="60" spans="1:17" ht="15" customHeight="1">
      <c r="A60" s="87" t="s">
        <v>255</v>
      </c>
      <c r="B60" s="83">
        <v>73400</v>
      </c>
      <c r="C60" s="88" t="s">
        <v>438</v>
      </c>
      <c r="D60" s="88" t="s">
        <v>280</v>
      </c>
      <c r="E60" s="88" t="s">
        <v>281</v>
      </c>
      <c r="F60" s="88" t="s">
        <v>439</v>
      </c>
      <c r="G60" s="88" t="s">
        <v>440</v>
      </c>
      <c r="H60" s="88" t="s">
        <v>441</v>
      </c>
      <c r="I60" s="88">
        <v>10</v>
      </c>
      <c r="J60" s="88" t="s">
        <v>304</v>
      </c>
      <c r="K60" s="88" t="s">
        <v>339</v>
      </c>
      <c r="L60" s="88" t="s">
        <v>442</v>
      </c>
      <c r="M60" s="88" t="s">
        <v>288</v>
      </c>
      <c r="N60" s="89">
        <v>6</v>
      </c>
      <c r="O60" s="89">
        <v>80</v>
      </c>
      <c r="P60" s="90">
        <v>70</v>
      </c>
    </row>
    <row r="61" spans="1:17" ht="15" customHeight="1">
      <c r="A61" s="87" t="s">
        <v>443</v>
      </c>
      <c r="B61" s="83">
        <v>73420</v>
      </c>
      <c r="C61" s="88" t="s">
        <v>444</v>
      </c>
      <c r="D61" s="88" t="s">
        <v>280</v>
      </c>
      <c r="E61" s="88" t="s">
        <v>281</v>
      </c>
      <c r="F61" s="88" t="s">
        <v>445</v>
      </c>
      <c r="G61" s="88" t="s">
        <v>440</v>
      </c>
      <c r="H61" s="88" t="s">
        <v>441</v>
      </c>
      <c r="I61" s="88">
        <v>10</v>
      </c>
      <c r="J61" s="88" t="s">
        <v>304</v>
      </c>
      <c r="K61" s="88" t="s">
        <v>339</v>
      </c>
      <c r="L61" s="88" t="s">
        <v>306</v>
      </c>
      <c r="M61" s="88" t="s">
        <v>288</v>
      </c>
      <c r="N61" s="89">
        <v>6</v>
      </c>
      <c r="O61" s="89">
        <v>0</v>
      </c>
      <c r="P61" s="90">
        <v>70</v>
      </c>
      <c r="Q61" s="90"/>
    </row>
    <row r="62" spans="1:17" ht="15" customHeight="1">
      <c r="A62" s="87" t="s">
        <v>446</v>
      </c>
      <c r="B62" s="83">
        <v>73430</v>
      </c>
      <c r="C62" s="88" t="s">
        <v>447</v>
      </c>
      <c r="D62" s="88" t="s">
        <v>280</v>
      </c>
      <c r="E62" s="88" t="s">
        <v>281</v>
      </c>
      <c r="F62" s="88" t="s">
        <v>445</v>
      </c>
      <c r="G62" s="88" t="s">
        <v>440</v>
      </c>
      <c r="H62" s="88" t="s">
        <v>441</v>
      </c>
      <c r="I62" s="88">
        <v>10</v>
      </c>
      <c r="J62" s="88" t="s">
        <v>304</v>
      </c>
      <c r="K62" s="88" t="s">
        <v>339</v>
      </c>
      <c r="L62" s="88" t="s">
        <v>306</v>
      </c>
      <c r="M62" s="88" t="s">
        <v>288</v>
      </c>
      <c r="N62" s="89">
        <v>6</v>
      </c>
      <c r="O62" s="89">
        <v>0</v>
      </c>
      <c r="P62" s="90">
        <v>70</v>
      </c>
    </row>
    <row r="63" spans="1:17" ht="15" customHeight="1">
      <c r="A63" s="87" t="s">
        <v>448</v>
      </c>
      <c r="B63" s="83">
        <v>73450</v>
      </c>
      <c r="C63" s="88" t="s">
        <v>449</v>
      </c>
      <c r="D63" s="88" t="s">
        <v>280</v>
      </c>
      <c r="E63" s="88" t="s">
        <v>281</v>
      </c>
      <c r="F63" s="88" t="s">
        <v>445</v>
      </c>
      <c r="G63" s="88" t="s">
        <v>440</v>
      </c>
      <c r="H63" s="88" t="s">
        <v>441</v>
      </c>
      <c r="I63" s="88">
        <v>10</v>
      </c>
      <c r="J63" s="88" t="s">
        <v>304</v>
      </c>
      <c r="K63" s="88" t="s">
        <v>339</v>
      </c>
      <c r="L63" s="88" t="s">
        <v>306</v>
      </c>
      <c r="M63" s="88" t="s">
        <v>288</v>
      </c>
      <c r="N63" s="89">
        <v>6</v>
      </c>
      <c r="O63" s="89">
        <v>0</v>
      </c>
      <c r="P63" s="90">
        <v>70</v>
      </c>
      <c r="Q63" s="90"/>
    </row>
    <row r="64" spans="1:17" ht="15" customHeight="1">
      <c r="A64" s="87" t="s">
        <v>258</v>
      </c>
      <c r="B64" s="83">
        <v>73460</v>
      </c>
      <c r="C64" s="88" t="s">
        <v>450</v>
      </c>
      <c r="D64" s="88" t="s">
        <v>280</v>
      </c>
      <c r="E64" s="88" t="s">
        <v>281</v>
      </c>
      <c r="F64" s="88" t="s">
        <v>445</v>
      </c>
      <c r="G64" s="88" t="s">
        <v>440</v>
      </c>
      <c r="H64" s="88" t="s">
        <v>441</v>
      </c>
      <c r="I64" s="88">
        <v>10</v>
      </c>
      <c r="J64" s="88" t="s">
        <v>304</v>
      </c>
      <c r="K64" s="88" t="s">
        <v>339</v>
      </c>
      <c r="L64" s="88" t="s">
        <v>306</v>
      </c>
      <c r="M64" s="88" t="s">
        <v>288</v>
      </c>
      <c r="N64" s="89">
        <v>6</v>
      </c>
      <c r="O64" s="89">
        <v>0</v>
      </c>
      <c r="P64" s="90">
        <v>70</v>
      </c>
    </row>
    <row r="65" spans="1:17" ht="15" customHeight="1">
      <c r="A65" s="87" t="s">
        <v>451</v>
      </c>
      <c r="B65" s="83">
        <v>73470</v>
      </c>
      <c r="C65" s="88" t="s">
        <v>452</v>
      </c>
      <c r="D65" s="88" t="s">
        <v>280</v>
      </c>
      <c r="E65" s="88" t="s">
        <v>281</v>
      </c>
      <c r="F65" s="88" t="s">
        <v>453</v>
      </c>
      <c r="G65" s="88" t="s">
        <v>403</v>
      </c>
      <c r="H65" s="88" t="s">
        <v>441</v>
      </c>
      <c r="I65" s="88">
        <v>10</v>
      </c>
      <c r="J65" s="88" t="s">
        <v>304</v>
      </c>
      <c r="K65" s="88" t="s">
        <v>339</v>
      </c>
      <c r="L65" s="88" t="s">
        <v>306</v>
      </c>
      <c r="M65" s="88" t="s">
        <v>288</v>
      </c>
      <c r="N65" s="89">
        <v>6</v>
      </c>
      <c r="O65" s="89">
        <v>80</v>
      </c>
      <c r="P65" s="90">
        <v>70</v>
      </c>
      <c r="Q65" s="90"/>
    </row>
    <row r="66" spans="1:17" ht="15" customHeight="1">
      <c r="A66" s="87" t="s">
        <v>454</v>
      </c>
      <c r="B66" s="83">
        <v>73480</v>
      </c>
      <c r="C66" s="88" t="s">
        <v>455</v>
      </c>
      <c r="D66" s="88" t="s">
        <v>280</v>
      </c>
      <c r="E66" s="88" t="s">
        <v>300</v>
      </c>
      <c r="F66" s="88" t="s">
        <v>301</v>
      </c>
      <c r="G66" s="88" t="s">
        <v>302</v>
      </c>
      <c r="H66" s="88" t="s">
        <v>303</v>
      </c>
      <c r="I66" s="88">
        <v>10</v>
      </c>
      <c r="J66" s="88" t="s">
        <v>304</v>
      </c>
      <c r="K66" s="88" t="s">
        <v>305</v>
      </c>
      <c r="L66" s="88" t="s">
        <v>306</v>
      </c>
      <c r="M66" s="88" t="s">
        <v>288</v>
      </c>
      <c r="N66" s="89">
        <v>6</v>
      </c>
      <c r="O66" s="89">
        <v>75</v>
      </c>
      <c r="P66" s="90">
        <v>70</v>
      </c>
    </row>
    <row r="67" spans="1:17" ht="15" customHeight="1">
      <c r="A67" s="87" t="s">
        <v>456</v>
      </c>
      <c r="B67" s="83">
        <v>100119</v>
      </c>
      <c r="C67" s="88" t="s">
        <v>457</v>
      </c>
      <c r="D67" s="88" t="s">
        <v>280</v>
      </c>
      <c r="E67" s="88" t="s">
        <v>300</v>
      </c>
      <c r="F67" s="88" t="s">
        <v>314</v>
      </c>
      <c r="G67" s="88" t="s">
        <v>315</v>
      </c>
      <c r="H67" s="88" t="s">
        <v>303</v>
      </c>
      <c r="I67" s="88">
        <v>10</v>
      </c>
      <c r="J67" s="88" t="s">
        <v>304</v>
      </c>
      <c r="K67" s="88" t="s">
        <v>339</v>
      </c>
      <c r="L67" s="88" t="s">
        <v>306</v>
      </c>
      <c r="M67" s="88" t="s">
        <v>288</v>
      </c>
      <c r="N67" s="89">
        <v>6</v>
      </c>
      <c r="O67" s="89">
        <v>40</v>
      </c>
      <c r="P67" s="90">
        <v>70</v>
      </c>
      <c r="Q67" s="90"/>
    </row>
    <row r="68" spans="1:17" ht="15" customHeight="1">
      <c r="A68" s="87" t="s">
        <v>458</v>
      </c>
      <c r="B68" s="83" t="s">
        <v>459</v>
      </c>
      <c r="C68" s="88" t="s">
        <v>460</v>
      </c>
      <c r="D68" s="88" t="s">
        <v>280</v>
      </c>
      <c r="E68" s="88" t="s">
        <v>281</v>
      </c>
      <c r="F68" s="88" t="s">
        <v>461</v>
      </c>
      <c r="G68" s="88" t="s">
        <v>462</v>
      </c>
      <c r="H68" s="88" t="s">
        <v>463</v>
      </c>
      <c r="I68" s="88">
        <v>8</v>
      </c>
      <c r="J68" s="88" t="s">
        <v>464</v>
      </c>
      <c r="K68" s="88" t="s">
        <v>465</v>
      </c>
      <c r="L68" s="88" t="s">
        <v>287</v>
      </c>
      <c r="M68" s="88" t="s">
        <v>288</v>
      </c>
      <c r="N68" s="89">
        <v>6</v>
      </c>
      <c r="O68" s="89">
        <v>143</v>
      </c>
      <c r="P68" s="90">
        <v>32</v>
      </c>
    </row>
    <row r="69" spans="1:17" ht="15" customHeight="1">
      <c r="A69" s="87" t="s">
        <v>466</v>
      </c>
      <c r="B69" s="83" t="s">
        <v>467</v>
      </c>
      <c r="C69" s="88" t="s">
        <v>468</v>
      </c>
      <c r="D69" s="88" t="s">
        <v>280</v>
      </c>
      <c r="E69" s="88" t="s">
        <v>281</v>
      </c>
      <c r="F69" s="88" t="s">
        <v>461</v>
      </c>
      <c r="G69" s="88" t="s">
        <v>462</v>
      </c>
      <c r="H69" s="88" t="s">
        <v>463</v>
      </c>
      <c r="I69" s="88">
        <v>8</v>
      </c>
      <c r="J69" s="88" t="s">
        <v>464</v>
      </c>
      <c r="K69" s="88" t="s">
        <v>465</v>
      </c>
      <c r="L69" s="88" t="s">
        <v>287</v>
      </c>
      <c r="M69" s="88" t="s">
        <v>288</v>
      </c>
      <c r="N69" s="89">
        <v>6</v>
      </c>
      <c r="O69" s="89">
        <v>123</v>
      </c>
      <c r="P69" s="90">
        <v>32</v>
      </c>
      <c r="Q69" s="90"/>
    </row>
    <row r="70" spans="1:17" ht="15" customHeight="1">
      <c r="A70" s="87" t="s">
        <v>469</v>
      </c>
      <c r="B70" s="83" t="s">
        <v>470</v>
      </c>
      <c r="C70" s="88" t="s">
        <v>471</v>
      </c>
      <c r="D70" s="88" t="s">
        <v>280</v>
      </c>
      <c r="E70" s="88" t="s">
        <v>281</v>
      </c>
      <c r="F70" s="88" t="s">
        <v>461</v>
      </c>
      <c r="G70" s="88" t="s">
        <v>462</v>
      </c>
      <c r="H70" s="88" t="s">
        <v>463</v>
      </c>
      <c r="I70" s="88">
        <v>8</v>
      </c>
      <c r="J70" s="88" t="s">
        <v>464</v>
      </c>
      <c r="K70" s="88" t="s">
        <v>465</v>
      </c>
      <c r="L70" s="88" t="s">
        <v>287</v>
      </c>
      <c r="M70" s="88" t="s">
        <v>288</v>
      </c>
      <c r="N70" s="89">
        <v>6</v>
      </c>
      <c r="O70" s="89">
        <v>118</v>
      </c>
      <c r="P70" s="90">
        <v>32</v>
      </c>
    </row>
    <row r="71" spans="1:17" ht="15" customHeight="1">
      <c r="A71" s="87" t="s">
        <v>472</v>
      </c>
      <c r="B71" s="83" t="s">
        <v>473</v>
      </c>
      <c r="C71" s="88" t="s">
        <v>474</v>
      </c>
      <c r="D71" s="88" t="s">
        <v>280</v>
      </c>
      <c r="E71" s="88" t="s">
        <v>281</v>
      </c>
      <c r="F71" s="88" t="s">
        <v>461</v>
      </c>
      <c r="G71" s="88" t="s">
        <v>462</v>
      </c>
      <c r="H71" s="88" t="s">
        <v>463</v>
      </c>
      <c r="I71" s="88">
        <v>8</v>
      </c>
      <c r="J71" s="88" t="s">
        <v>464</v>
      </c>
      <c r="K71" s="88" t="s">
        <v>465</v>
      </c>
      <c r="L71" s="88" t="s">
        <v>287</v>
      </c>
      <c r="M71" s="88" t="s">
        <v>288</v>
      </c>
      <c r="N71" s="89">
        <v>6</v>
      </c>
      <c r="O71" s="89">
        <v>160</v>
      </c>
      <c r="P71" s="90">
        <v>32</v>
      </c>
      <c r="Q71" s="90"/>
    </row>
    <row r="72" spans="1:17" ht="15" customHeight="1">
      <c r="A72" s="87" t="s">
        <v>475</v>
      </c>
      <c r="B72" s="83" t="s">
        <v>476</v>
      </c>
      <c r="C72" s="88" t="s">
        <v>477</v>
      </c>
      <c r="D72" s="88" t="s">
        <v>280</v>
      </c>
      <c r="E72" s="88" t="s">
        <v>281</v>
      </c>
      <c r="F72" s="88" t="s">
        <v>461</v>
      </c>
      <c r="G72" s="88" t="s">
        <v>462</v>
      </c>
      <c r="H72" s="88" t="s">
        <v>463</v>
      </c>
      <c r="I72" s="88">
        <v>8</v>
      </c>
      <c r="J72" s="88" t="s">
        <v>464</v>
      </c>
      <c r="K72" s="88" t="s">
        <v>465</v>
      </c>
      <c r="L72" s="88" t="s">
        <v>366</v>
      </c>
      <c r="M72" s="88" t="s">
        <v>288</v>
      </c>
      <c r="N72" s="89">
        <v>6</v>
      </c>
      <c r="O72" s="89">
        <v>115</v>
      </c>
      <c r="P72" s="90">
        <v>32</v>
      </c>
    </row>
    <row r="73" spans="1:17" ht="15" customHeight="1">
      <c r="A73" s="87" t="s">
        <v>478</v>
      </c>
      <c r="B73" s="83" t="s">
        <v>479</v>
      </c>
      <c r="C73" s="88" t="s">
        <v>480</v>
      </c>
      <c r="D73" s="88" t="s">
        <v>280</v>
      </c>
      <c r="E73" s="88" t="s">
        <v>281</v>
      </c>
      <c r="F73" s="88" t="s">
        <v>461</v>
      </c>
      <c r="G73" s="88" t="s">
        <v>462</v>
      </c>
      <c r="H73" s="88" t="s">
        <v>463</v>
      </c>
      <c r="I73" s="88">
        <v>8</v>
      </c>
      <c r="J73" s="88" t="s">
        <v>464</v>
      </c>
      <c r="K73" s="88" t="s">
        <v>465</v>
      </c>
      <c r="L73" s="88" t="s">
        <v>287</v>
      </c>
      <c r="M73" s="88" t="s">
        <v>288</v>
      </c>
      <c r="N73" s="89">
        <v>6</v>
      </c>
      <c r="O73" s="89">
        <v>154</v>
      </c>
      <c r="P73" s="90">
        <v>32</v>
      </c>
      <c r="Q73" s="90"/>
    </row>
    <row r="74" spans="1:17" ht="15" customHeight="1">
      <c r="A74" s="87" t="s">
        <v>481</v>
      </c>
      <c r="B74" s="83" t="s">
        <v>482</v>
      </c>
      <c r="C74" s="88" t="s">
        <v>483</v>
      </c>
      <c r="D74" s="88" t="s">
        <v>280</v>
      </c>
      <c r="E74" s="88" t="s">
        <v>300</v>
      </c>
      <c r="F74" s="88" t="s">
        <v>301</v>
      </c>
      <c r="G74" s="88" t="s">
        <v>302</v>
      </c>
      <c r="H74" s="88" t="s">
        <v>303</v>
      </c>
      <c r="I74" s="88">
        <v>10</v>
      </c>
      <c r="J74" s="88" t="s">
        <v>304</v>
      </c>
      <c r="K74" s="88" t="s">
        <v>305</v>
      </c>
      <c r="L74" s="88" t="s">
        <v>306</v>
      </c>
      <c r="M74" s="88" t="s">
        <v>288</v>
      </c>
      <c r="N74" s="89">
        <v>6</v>
      </c>
      <c r="O74" s="89">
        <v>0</v>
      </c>
      <c r="P74" s="90">
        <v>70</v>
      </c>
    </row>
    <row r="75" spans="1:17" ht="15" customHeight="1">
      <c r="A75" s="87" t="s">
        <v>484</v>
      </c>
      <c r="B75" s="83" t="s">
        <v>485</v>
      </c>
      <c r="C75" s="88" t="s">
        <v>486</v>
      </c>
      <c r="D75" s="88" t="s">
        <v>280</v>
      </c>
      <c r="E75" s="88" t="s">
        <v>300</v>
      </c>
      <c r="F75" s="88" t="s">
        <v>301</v>
      </c>
      <c r="G75" s="88" t="s">
        <v>302</v>
      </c>
      <c r="H75" s="88" t="s">
        <v>303</v>
      </c>
      <c r="I75" s="88">
        <v>10</v>
      </c>
      <c r="J75" s="88" t="s">
        <v>304</v>
      </c>
      <c r="K75" s="88" t="s">
        <v>305</v>
      </c>
      <c r="L75" s="88" t="s">
        <v>306</v>
      </c>
      <c r="M75" s="88" t="s">
        <v>288</v>
      </c>
      <c r="N75" s="89">
        <v>6</v>
      </c>
      <c r="O75" s="89">
        <v>0</v>
      </c>
      <c r="P75" s="90">
        <v>70</v>
      </c>
      <c r="Q75" s="90"/>
    </row>
    <row r="76" spans="1:17" ht="15" customHeight="1">
      <c r="A76" s="87" t="s">
        <v>487</v>
      </c>
      <c r="B76" s="83" t="s">
        <v>488</v>
      </c>
      <c r="C76" s="88" t="s">
        <v>489</v>
      </c>
      <c r="D76" s="88" t="s">
        <v>280</v>
      </c>
      <c r="E76" s="88" t="s">
        <v>300</v>
      </c>
      <c r="F76" s="88" t="s">
        <v>301</v>
      </c>
      <c r="G76" s="88" t="s">
        <v>302</v>
      </c>
      <c r="H76" s="88" t="s">
        <v>303</v>
      </c>
      <c r="I76" s="88">
        <v>10</v>
      </c>
      <c r="J76" s="88" t="s">
        <v>304</v>
      </c>
      <c r="K76" s="88" t="s">
        <v>305</v>
      </c>
      <c r="L76" s="88" t="s">
        <v>306</v>
      </c>
      <c r="M76" s="88" t="s">
        <v>288</v>
      </c>
      <c r="N76" s="89">
        <v>6</v>
      </c>
      <c r="O76" s="89">
        <v>1</v>
      </c>
      <c r="P76" s="90">
        <v>70</v>
      </c>
    </row>
    <row r="77" spans="1:17" ht="15" customHeight="1">
      <c r="A77" s="87" t="s">
        <v>490</v>
      </c>
      <c r="B77" s="83" t="s">
        <v>491</v>
      </c>
      <c r="C77" s="88" t="s">
        <v>492</v>
      </c>
      <c r="D77" s="88" t="s">
        <v>280</v>
      </c>
      <c r="E77" s="88" t="s">
        <v>300</v>
      </c>
      <c r="F77" s="88" t="s">
        <v>301</v>
      </c>
      <c r="G77" s="88" t="s">
        <v>302</v>
      </c>
      <c r="H77" s="88" t="s">
        <v>303</v>
      </c>
      <c r="I77" s="88">
        <v>10</v>
      </c>
      <c r="J77" s="88" t="s">
        <v>304</v>
      </c>
      <c r="K77" s="88" t="s">
        <v>305</v>
      </c>
      <c r="L77" s="88" t="s">
        <v>306</v>
      </c>
      <c r="M77" s="88" t="s">
        <v>288</v>
      </c>
      <c r="N77" s="89">
        <v>6</v>
      </c>
      <c r="O77" s="89">
        <v>0</v>
      </c>
      <c r="P77" s="90">
        <v>70</v>
      </c>
      <c r="Q77" s="90"/>
    </row>
    <row r="78" spans="1:17" ht="15" customHeight="1">
      <c r="A78" s="87" t="s">
        <v>493</v>
      </c>
      <c r="B78" s="83" t="s">
        <v>494</v>
      </c>
      <c r="C78" s="88" t="s">
        <v>495</v>
      </c>
      <c r="D78" s="88" t="s">
        <v>280</v>
      </c>
      <c r="E78" s="88" t="s">
        <v>300</v>
      </c>
      <c r="F78" s="88" t="s">
        <v>301</v>
      </c>
      <c r="G78" s="88" t="s">
        <v>302</v>
      </c>
      <c r="H78" s="88" t="s">
        <v>303</v>
      </c>
      <c r="I78" s="88">
        <v>10</v>
      </c>
      <c r="J78" s="88" t="s">
        <v>304</v>
      </c>
      <c r="K78" s="88" t="s">
        <v>305</v>
      </c>
      <c r="L78" s="88" t="s">
        <v>306</v>
      </c>
      <c r="M78" s="88" t="s">
        <v>288</v>
      </c>
      <c r="N78" s="89">
        <v>6</v>
      </c>
      <c r="O78" s="89">
        <v>28</v>
      </c>
      <c r="P78" s="90">
        <v>70</v>
      </c>
    </row>
    <row r="79" spans="1:17" ht="15" customHeight="1">
      <c r="A79" s="87" t="s">
        <v>496</v>
      </c>
      <c r="B79" s="83" t="s">
        <v>497</v>
      </c>
      <c r="C79" s="88" t="s">
        <v>498</v>
      </c>
      <c r="D79" s="88" t="s">
        <v>280</v>
      </c>
      <c r="E79" s="88" t="s">
        <v>499</v>
      </c>
      <c r="F79" s="88" t="s">
        <v>301</v>
      </c>
      <c r="G79" s="88" t="s">
        <v>302</v>
      </c>
      <c r="H79" s="88" t="s">
        <v>303</v>
      </c>
      <c r="I79" s="88">
        <v>10</v>
      </c>
      <c r="J79" s="88" t="s">
        <v>304</v>
      </c>
      <c r="K79" s="88" t="s">
        <v>305</v>
      </c>
      <c r="L79" s="88" t="s">
        <v>306</v>
      </c>
      <c r="M79" s="88" t="s">
        <v>288</v>
      </c>
      <c r="N79" s="89">
        <v>6</v>
      </c>
      <c r="O79" s="89">
        <v>0</v>
      </c>
      <c r="P79" s="90">
        <v>70</v>
      </c>
      <c r="Q79" s="90"/>
    </row>
    <row r="80" spans="1:17" ht="15" customHeight="1">
      <c r="A80" s="87" t="s">
        <v>500</v>
      </c>
      <c r="B80" s="83" t="s">
        <v>501</v>
      </c>
      <c r="C80" s="88" t="s">
        <v>502</v>
      </c>
      <c r="D80" s="88" t="s">
        <v>280</v>
      </c>
      <c r="E80" s="88" t="s">
        <v>300</v>
      </c>
      <c r="F80" s="88" t="s">
        <v>301</v>
      </c>
      <c r="G80" s="88" t="s">
        <v>302</v>
      </c>
      <c r="H80" s="88" t="s">
        <v>303</v>
      </c>
      <c r="I80" s="88">
        <v>10</v>
      </c>
      <c r="J80" s="88" t="s">
        <v>304</v>
      </c>
      <c r="K80" s="88" t="s">
        <v>305</v>
      </c>
      <c r="L80" s="88" t="s">
        <v>306</v>
      </c>
      <c r="M80" s="88" t="s">
        <v>288</v>
      </c>
      <c r="N80" s="89">
        <v>6</v>
      </c>
      <c r="O80" s="89">
        <v>0</v>
      </c>
      <c r="P80" s="90">
        <v>70</v>
      </c>
    </row>
    <row r="81" spans="1:17" ht="15" customHeight="1">
      <c r="A81" s="87" t="s">
        <v>503</v>
      </c>
      <c r="B81" s="83" t="s">
        <v>504</v>
      </c>
      <c r="C81" s="88" t="s">
        <v>505</v>
      </c>
      <c r="D81" s="88" t="s">
        <v>280</v>
      </c>
      <c r="E81" s="88" t="s">
        <v>300</v>
      </c>
      <c r="F81" s="88" t="s">
        <v>301</v>
      </c>
      <c r="G81" s="88" t="s">
        <v>302</v>
      </c>
      <c r="H81" s="88" t="s">
        <v>303</v>
      </c>
      <c r="I81" s="88">
        <v>10</v>
      </c>
      <c r="J81" s="88" t="s">
        <v>304</v>
      </c>
      <c r="K81" s="88" t="s">
        <v>305</v>
      </c>
      <c r="L81" s="88" t="s">
        <v>306</v>
      </c>
      <c r="M81" s="88" t="s">
        <v>288</v>
      </c>
      <c r="N81" s="89">
        <v>6</v>
      </c>
      <c r="O81" s="89">
        <v>1</v>
      </c>
      <c r="P81" s="90">
        <v>70</v>
      </c>
      <c r="Q81" s="90"/>
    </row>
    <row r="82" spans="1:17" ht="15" customHeight="1">
      <c r="A82" s="87" t="s">
        <v>506</v>
      </c>
      <c r="B82" s="83" t="s">
        <v>507</v>
      </c>
      <c r="C82" s="88" t="s">
        <v>508</v>
      </c>
      <c r="D82" s="88" t="s">
        <v>280</v>
      </c>
      <c r="E82" s="88" t="s">
        <v>300</v>
      </c>
      <c r="F82" s="88" t="s">
        <v>301</v>
      </c>
      <c r="G82" s="88" t="s">
        <v>302</v>
      </c>
      <c r="H82" s="88" t="s">
        <v>303</v>
      </c>
      <c r="I82" s="88">
        <v>10</v>
      </c>
      <c r="J82" s="88" t="s">
        <v>304</v>
      </c>
      <c r="K82" s="88" t="s">
        <v>305</v>
      </c>
      <c r="L82" s="88" t="s">
        <v>306</v>
      </c>
      <c r="M82" s="88" t="s">
        <v>288</v>
      </c>
      <c r="N82" s="89">
        <v>6</v>
      </c>
      <c r="O82" s="89">
        <v>16</v>
      </c>
      <c r="P82" s="90">
        <v>70</v>
      </c>
    </row>
    <row r="83" spans="1:17" ht="15" customHeight="1">
      <c r="A83" s="87" t="s">
        <v>509</v>
      </c>
      <c r="B83" s="83" t="s">
        <v>510</v>
      </c>
      <c r="C83" s="88" t="s">
        <v>511</v>
      </c>
      <c r="D83" s="88" t="s">
        <v>280</v>
      </c>
      <c r="E83" s="88" t="s">
        <v>300</v>
      </c>
      <c r="F83" s="88" t="s">
        <v>301</v>
      </c>
      <c r="G83" s="88" t="s">
        <v>302</v>
      </c>
      <c r="H83" s="88" t="s">
        <v>303</v>
      </c>
      <c r="I83" s="88">
        <v>10</v>
      </c>
      <c r="J83" s="88" t="s">
        <v>304</v>
      </c>
      <c r="K83" s="88" t="s">
        <v>305</v>
      </c>
      <c r="L83" s="88" t="s">
        <v>306</v>
      </c>
      <c r="M83" s="88" t="s">
        <v>288</v>
      </c>
      <c r="N83" s="89">
        <v>6</v>
      </c>
      <c r="O83" s="89">
        <v>1</v>
      </c>
      <c r="P83" s="90">
        <v>70</v>
      </c>
      <c r="Q83" s="90"/>
    </row>
    <row r="84" spans="1:17" ht="15" customHeight="1">
      <c r="A84" s="87" t="s">
        <v>512</v>
      </c>
      <c r="B84" s="83" t="s">
        <v>513</v>
      </c>
      <c r="C84" s="88" t="s">
        <v>514</v>
      </c>
      <c r="D84" s="88" t="s">
        <v>280</v>
      </c>
      <c r="E84" s="88" t="s">
        <v>300</v>
      </c>
      <c r="F84" s="88" t="s">
        <v>301</v>
      </c>
      <c r="G84" s="88" t="s">
        <v>302</v>
      </c>
      <c r="H84" s="88" t="s">
        <v>303</v>
      </c>
      <c r="I84" s="88">
        <v>10</v>
      </c>
      <c r="J84" s="88" t="s">
        <v>304</v>
      </c>
      <c r="K84" s="88" t="s">
        <v>305</v>
      </c>
      <c r="L84" s="88" t="s">
        <v>306</v>
      </c>
      <c r="M84" s="88" t="s">
        <v>288</v>
      </c>
      <c r="N84" s="89">
        <v>6</v>
      </c>
      <c r="O84" s="89">
        <v>1</v>
      </c>
      <c r="P84" s="90">
        <v>70</v>
      </c>
    </row>
    <row r="85" spans="1:17" ht="15" customHeight="1">
      <c r="A85" s="87" t="s">
        <v>515</v>
      </c>
      <c r="B85" s="83" t="s">
        <v>516</v>
      </c>
      <c r="C85" s="88" t="s">
        <v>517</v>
      </c>
      <c r="D85" s="88" t="s">
        <v>280</v>
      </c>
      <c r="E85" s="88" t="s">
        <v>300</v>
      </c>
      <c r="F85" s="88" t="s">
        <v>301</v>
      </c>
      <c r="G85" s="88" t="s">
        <v>302</v>
      </c>
      <c r="H85" s="88" t="s">
        <v>303</v>
      </c>
      <c r="I85" s="88">
        <v>10</v>
      </c>
      <c r="J85" s="88" t="s">
        <v>304</v>
      </c>
      <c r="K85" s="88" t="s">
        <v>305</v>
      </c>
      <c r="L85" s="88" t="s">
        <v>306</v>
      </c>
      <c r="M85" s="88" t="s">
        <v>288</v>
      </c>
      <c r="N85" s="89">
        <v>6</v>
      </c>
      <c r="O85" s="89">
        <v>1</v>
      </c>
      <c r="P85" s="90">
        <v>70</v>
      </c>
      <c r="Q85" s="90"/>
    </row>
    <row r="86" spans="1:17" ht="15" customHeight="1">
      <c r="A86" s="87" t="s">
        <v>518</v>
      </c>
      <c r="B86" s="83" t="s">
        <v>519</v>
      </c>
      <c r="C86" s="88" t="s">
        <v>520</v>
      </c>
      <c r="D86" s="88" t="s">
        <v>280</v>
      </c>
      <c r="E86" s="88" t="s">
        <v>300</v>
      </c>
      <c r="F86" s="88" t="s">
        <v>301</v>
      </c>
      <c r="G86" s="88" t="s">
        <v>302</v>
      </c>
      <c r="H86" s="88" t="s">
        <v>303</v>
      </c>
      <c r="I86" s="88">
        <v>10</v>
      </c>
      <c r="J86" s="88" t="s">
        <v>304</v>
      </c>
      <c r="K86" s="88" t="s">
        <v>305</v>
      </c>
      <c r="L86" s="88" t="s">
        <v>306</v>
      </c>
      <c r="M86" s="88" t="s">
        <v>288</v>
      </c>
      <c r="N86" s="89">
        <v>6</v>
      </c>
      <c r="O86" s="89">
        <v>20</v>
      </c>
      <c r="P86" s="90">
        <v>70</v>
      </c>
    </row>
    <row r="87" spans="1:17" ht="15" customHeight="1">
      <c r="A87" s="87" t="s">
        <v>521</v>
      </c>
      <c r="B87" s="83" t="s">
        <v>522</v>
      </c>
      <c r="C87" s="88" t="s">
        <v>523</v>
      </c>
      <c r="D87" s="88" t="s">
        <v>280</v>
      </c>
      <c r="E87" s="88" t="s">
        <v>300</v>
      </c>
      <c r="F87" s="88" t="s">
        <v>301</v>
      </c>
      <c r="G87" s="88" t="s">
        <v>302</v>
      </c>
      <c r="H87" s="88" t="s">
        <v>303</v>
      </c>
      <c r="I87" s="88">
        <v>10</v>
      </c>
      <c r="J87" s="88" t="s">
        <v>304</v>
      </c>
      <c r="K87" s="88" t="s">
        <v>305</v>
      </c>
      <c r="L87" s="88" t="s">
        <v>306</v>
      </c>
      <c r="M87" s="88" t="s">
        <v>288</v>
      </c>
      <c r="N87" s="89">
        <v>6</v>
      </c>
      <c r="O87" s="89">
        <v>1</v>
      </c>
      <c r="P87" s="90">
        <v>70</v>
      </c>
      <c r="Q87" s="90"/>
    </row>
    <row r="88" spans="1:17" ht="15" customHeight="1">
      <c r="A88" s="87" t="s">
        <v>524</v>
      </c>
      <c r="B88" s="83" t="s">
        <v>525</v>
      </c>
      <c r="C88" s="88" t="s">
        <v>526</v>
      </c>
      <c r="D88" s="88" t="s">
        <v>421</v>
      </c>
      <c r="E88" s="88" t="s">
        <v>527</v>
      </c>
      <c r="F88" s="88" t="s">
        <v>402</v>
      </c>
      <c r="G88" s="88" t="s">
        <v>403</v>
      </c>
      <c r="H88" s="88" t="s">
        <v>404</v>
      </c>
      <c r="I88" s="88">
        <v>6</v>
      </c>
      <c r="J88" s="88" t="s">
        <v>435</v>
      </c>
      <c r="K88" s="88" t="s">
        <v>398</v>
      </c>
      <c r="L88" s="88" t="s">
        <v>287</v>
      </c>
      <c r="M88" s="88" t="s">
        <v>528</v>
      </c>
      <c r="N88" s="89">
        <v>30</v>
      </c>
      <c r="O88" s="89">
        <v>0</v>
      </c>
      <c r="P88" s="90">
        <v>66</v>
      </c>
    </row>
    <row r="89" spans="1:17" ht="15" customHeight="1">
      <c r="A89" s="87" t="s">
        <v>529</v>
      </c>
      <c r="B89" s="83" t="s">
        <v>530</v>
      </c>
      <c r="C89" s="88" t="s">
        <v>531</v>
      </c>
      <c r="D89" s="88" t="s">
        <v>421</v>
      </c>
      <c r="E89" s="88" t="s">
        <v>527</v>
      </c>
      <c r="F89" s="88" t="s">
        <v>402</v>
      </c>
      <c r="G89" s="88" t="s">
        <v>403</v>
      </c>
      <c r="H89" s="88" t="s">
        <v>404</v>
      </c>
      <c r="I89" s="88">
        <v>6</v>
      </c>
      <c r="J89" s="88" t="s">
        <v>435</v>
      </c>
      <c r="K89" s="88" t="s">
        <v>398</v>
      </c>
      <c r="L89" s="88" t="s">
        <v>287</v>
      </c>
      <c r="M89" s="88" t="s">
        <v>528</v>
      </c>
      <c r="N89" s="89">
        <v>30</v>
      </c>
      <c r="O89" s="89">
        <v>0</v>
      </c>
      <c r="P89" s="90">
        <v>66</v>
      </c>
      <c r="Q89" s="90"/>
    </row>
    <row r="90" spans="1:17" ht="15" customHeight="1">
      <c r="A90" s="87" t="s">
        <v>532</v>
      </c>
      <c r="B90" s="83" t="s">
        <v>533</v>
      </c>
      <c r="C90" s="88" t="s">
        <v>534</v>
      </c>
      <c r="D90" s="88" t="s">
        <v>280</v>
      </c>
      <c r="E90" s="88" t="s">
        <v>300</v>
      </c>
      <c r="F90" s="88" t="s">
        <v>301</v>
      </c>
      <c r="G90" s="88" t="s">
        <v>302</v>
      </c>
      <c r="H90" s="88" t="s">
        <v>303</v>
      </c>
      <c r="I90" s="88">
        <v>10</v>
      </c>
      <c r="J90" s="88" t="s">
        <v>304</v>
      </c>
      <c r="K90" s="88" t="s">
        <v>305</v>
      </c>
      <c r="L90" s="88" t="s">
        <v>306</v>
      </c>
      <c r="M90" s="88" t="s">
        <v>288</v>
      </c>
      <c r="N90" s="89">
        <v>6</v>
      </c>
      <c r="O90" s="89">
        <v>0</v>
      </c>
      <c r="P90" s="90">
        <v>70</v>
      </c>
    </row>
    <row r="91" spans="1:17" ht="15" customHeight="1">
      <c r="A91" s="87" t="s">
        <v>535</v>
      </c>
      <c r="B91" s="83" t="s">
        <v>536</v>
      </c>
      <c r="C91" s="88" t="s">
        <v>537</v>
      </c>
      <c r="D91" s="88" t="s">
        <v>280</v>
      </c>
      <c r="E91" s="88" t="s">
        <v>300</v>
      </c>
      <c r="F91" s="88" t="s">
        <v>301</v>
      </c>
      <c r="G91" s="88" t="s">
        <v>302</v>
      </c>
      <c r="H91" s="88" t="s">
        <v>303</v>
      </c>
      <c r="I91" s="88">
        <v>10</v>
      </c>
      <c r="J91" s="88" t="s">
        <v>304</v>
      </c>
      <c r="K91" s="88" t="s">
        <v>305</v>
      </c>
      <c r="L91" s="88" t="s">
        <v>306</v>
      </c>
      <c r="M91" s="88" t="s">
        <v>288</v>
      </c>
      <c r="N91" s="89">
        <v>6</v>
      </c>
      <c r="O91" s="89">
        <v>14</v>
      </c>
      <c r="P91" s="90">
        <v>70</v>
      </c>
      <c r="Q91" s="90"/>
    </row>
    <row r="92" spans="1:17" ht="15" customHeight="1">
      <c r="A92" s="87" t="s">
        <v>538</v>
      </c>
      <c r="B92" s="83" t="s">
        <v>539</v>
      </c>
      <c r="C92" s="88" t="s">
        <v>540</v>
      </c>
      <c r="D92" s="88" t="s">
        <v>280</v>
      </c>
      <c r="E92" s="88" t="s">
        <v>300</v>
      </c>
      <c r="F92" s="88" t="s">
        <v>301</v>
      </c>
      <c r="G92" s="88" t="s">
        <v>302</v>
      </c>
      <c r="H92" s="88" t="s">
        <v>303</v>
      </c>
      <c r="I92" s="88">
        <v>10</v>
      </c>
      <c r="J92" s="88" t="s">
        <v>304</v>
      </c>
      <c r="K92" s="88" t="s">
        <v>305</v>
      </c>
      <c r="L92" s="88" t="s">
        <v>306</v>
      </c>
      <c r="M92" s="88" t="s">
        <v>288</v>
      </c>
      <c r="N92" s="89">
        <v>6</v>
      </c>
      <c r="O92" s="89">
        <v>0</v>
      </c>
      <c r="P92" s="90">
        <v>70</v>
      </c>
    </row>
    <row r="93" spans="1:17" ht="15" customHeight="1">
      <c r="A93" s="87" t="s">
        <v>541</v>
      </c>
      <c r="B93" s="83" t="s">
        <v>542</v>
      </c>
      <c r="C93" s="88" t="s">
        <v>543</v>
      </c>
      <c r="D93" s="88" t="s">
        <v>321</v>
      </c>
      <c r="E93" s="88" t="s">
        <v>322</v>
      </c>
      <c r="F93" s="88" t="s">
        <v>301</v>
      </c>
      <c r="G93" s="88" t="s">
        <v>302</v>
      </c>
      <c r="H93" s="88" t="s">
        <v>303</v>
      </c>
      <c r="I93" s="88">
        <v>10</v>
      </c>
      <c r="J93" s="88" t="s">
        <v>304</v>
      </c>
      <c r="K93" s="88" t="s">
        <v>305</v>
      </c>
      <c r="L93" s="88" t="s">
        <v>306</v>
      </c>
      <c r="M93" s="88" t="s">
        <v>323</v>
      </c>
      <c r="N93" s="89">
        <v>4</v>
      </c>
      <c r="O93" s="89">
        <v>0</v>
      </c>
      <c r="P93" s="90">
        <v>70</v>
      </c>
      <c r="Q93" s="90"/>
    </row>
    <row r="94" spans="1:17" ht="15" customHeight="1">
      <c r="A94" s="87" t="s">
        <v>544</v>
      </c>
      <c r="B94" s="83" t="s">
        <v>545</v>
      </c>
      <c r="C94" s="88" t="s">
        <v>546</v>
      </c>
      <c r="D94" s="88" t="s">
        <v>280</v>
      </c>
      <c r="E94" s="88" t="s">
        <v>300</v>
      </c>
      <c r="F94" s="88" t="s">
        <v>314</v>
      </c>
      <c r="G94" s="88" t="s">
        <v>315</v>
      </c>
      <c r="H94" s="88" t="s">
        <v>303</v>
      </c>
      <c r="I94" s="88">
        <v>10</v>
      </c>
      <c r="J94" s="88" t="s">
        <v>304</v>
      </c>
      <c r="K94" s="88" t="s">
        <v>339</v>
      </c>
      <c r="L94" s="88" t="s">
        <v>306</v>
      </c>
      <c r="M94" s="88" t="s">
        <v>288</v>
      </c>
      <c r="N94" s="89">
        <v>6</v>
      </c>
      <c r="O94" s="89">
        <v>1</v>
      </c>
      <c r="P94" s="90">
        <v>70</v>
      </c>
    </row>
    <row r="95" spans="1:17" ht="15" customHeight="1">
      <c r="A95" s="87" t="s">
        <v>547</v>
      </c>
      <c r="B95" s="83" t="s">
        <v>548</v>
      </c>
      <c r="C95" s="88" t="s">
        <v>549</v>
      </c>
      <c r="D95" s="88" t="s">
        <v>280</v>
      </c>
      <c r="E95" s="88" t="s">
        <v>300</v>
      </c>
      <c r="F95" s="88" t="s">
        <v>301</v>
      </c>
      <c r="G95" s="88" t="s">
        <v>302</v>
      </c>
      <c r="H95" s="88" t="s">
        <v>303</v>
      </c>
      <c r="I95" s="88">
        <v>10</v>
      </c>
      <c r="J95" s="88" t="s">
        <v>304</v>
      </c>
      <c r="K95" s="88" t="s">
        <v>305</v>
      </c>
      <c r="L95" s="88" t="s">
        <v>287</v>
      </c>
      <c r="M95" s="88" t="s">
        <v>288</v>
      </c>
      <c r="N95" s="89">
        <v>6</v>
      </c>
      <c r="O95" s="89">
        <v>1</v>
      </c>
      <c r="P95" s="90">
        <v>70</v>
      </c>
      <c r="Q95" s="90"/>
    </row>
    <row r="96" spans="1:17" ht="15" customHeight="1">
      <c r="A96" s="87" t="s">
        <v>550</v>
      </c>
      <c r="B96" s="83" t="s">
        <v>551</v>
      </c>
      <c r="C96" s="88" t="s">
        <v>552</v>
      </c>
      <c r="D96" s="88" t="s">
        <v>280</v>
      </c>
      <c r="E96" s="88" t="s">
        <v>300</v>
      </c>
      <c r="F96" s="88" t="s">
        <v>314</v>
      </c>
      <c r="G96" s="88" t="s">
        <v>315</v>
      </c>
      <c r="H96" s="88" t="s">
        <v>303</v>
      </c>
      <c r="I96" s="88">
        <v>10</v>
      </c>
      <c r="J96" s="88" t="s">
        <v>304</v>
      </c>
      <c r="K96" s="88" t="s">
        <v>339</v>
      </c>
      <c r="L96" s="88" t="s">
        <v>287</v>
      </c>
      <c r="M96" s="88" t="s">
        <v>288</v>
      </c>
      <c r="N96" s="89">
        <v>6</v>
      </c>
      <c r="O96" s="89">
        <v>1</v>
      </c>
      <c r="P96" s="90">
        <v>70</v>
      </c>
    </row>
    <row r="97" spans="1:17" ht="15" customHeight="1">
      <c r="A97" s="87" t="s">
        <v>553</v>
      </c>
      <c r="B97" s="83" t="s">
        <v>554</v>
      </c>
      <c r="C97" s="88" t="s">
        <v>555</v>
      </c>
      <c r="D97" s="88" t="s">
        <v>280</v>
      </c>
      <c r="E97" s="88" t="s">
        <v>281</v>
      </c>
      <c r="F97" s="88" t="s">
        <v>461</v>
      </c>
      <c r="G97" s="88" t="s">
        <v>462</v>
      </c>
      <c r="H97" s="88" t="s">
        <v>403</v>
      </c>
      <c r="I97" s="88">
        <v>8</v>
      </c>
      <c r="J97" s="88" t="s">
        <v>464</v>
      </c>
      <c r="K97" s="88" t="s">
        <v>556</v>
      </c>
      <c r="L97" s="88" t="s">
        <v>287</v>
      </c>
      <c r="M97" s="88" t="s">
        <v>288</v>
      </c>
      <c r="N97" s="89">
        <v>6</v>
      </c>
      <c r="O97" s="89">
        <v>25</v>
      </c>
      <c r="P97" s="90">
        <v>32</v>
      </c>
      <c r="Q97" s="90"/>
    </row>
    <row r="98" spans="1:17" ht="15" customHeight="1">
      <c r="A98" s="87" t="s">
        <v>557</v>
      </c>
      <c r="B98" s="83" t="s">
        <v>558</v>
      </c>
      <c r="C98" s="88" t="s">
        <v>559</v>
      </c>
      <c r="D98" s="88" t="s">
        <v>280</v>
      </c>
      <c r="E98" s="88" t="s">
        <v>281</v>
      </c>
      <c r="F98" s="88" t="s">
        <v>461</v>
      </c>
      <c r="G98" s="88" t="s">
        <v>462</v>
      </c>
      <c r="H98" s="88" t="s">
        <v>403</v>
      </c>
      <c r="I98" s="88">
        <v>8</v>
      </c>
      <c r="J98" s="88" t="s">
        <v>464</v>
      </c>
      <c r="K98" s="88" t="s">
        <v>556</v>
      </c>
      <c r="L98" s="88" t="s">
        <v>287</v>
      </c>
      <c r="M98" s="88" t="s">
        <v>288</v>
      </c>
      <c r="N98" s="89">
        <v>6</v>
      </c>
      <c r="O98" s="89">
        <v>29</v>
      </c>
      <c r="P98" s="90">
        <v>32</v>
      </c>
      <c r="Q98" s="90"/>
    </row>
    <row r="99" spans="1:17" ht="15" customHeight="1">
      <c r="A99" s="87" t="s">
        <v>560</v>
      </c>
      <c r="B99" s="83" t="s">
        <v>561</v>
      </c>
      <c r="C99" s="88" t="s">
        <v>562</v>
      </c>
      <c r="D99" s="88" t="s">
        <v>280</v>
      </c>
      <c r="E99" s="88" t="s">
        <v>281</v>
      </c>
      <c r="F99" s="88" t="s">
        <v>461</v>
      </c>
      <c r="G99" s="88" t="s">
        <v>462</v>
      </c>
      <c r="H99" s="88" t="s">
        <v>403</v>
      </c>
      <c r="I99" s="88">
        <v>8</v>
      </c>
      <c r="J99" s="88" t="s">
        <v>464</v>
      </c>
      <c r="K99" s="88" t="s">
        <v>556</v>
      </c>
      <c r="L99" s="88" t="s">
        <v>366</v>
      </c>
      <c r="M99" s="88" t="s">
        <v>288</v>
      </c>
      <c r="N99" s="89">
        <v>6</v>
      </c>
      <c r="O99" s="89">
        <v>61</v>
      </c>
      <c r="P99" s="90">
        <v>32</v>
      </c>
    </row>
    <row r="100" spans="1:17" ht="15" customHeight="1">
      <c r="A100" s="87" t="s">
        <v>563</v>
      </c>
      <c r="B100" s="83" t="s">
        <v>564</v>
      </c>
      <c r="C100" s="88" t="s">
        <v>565</v>
      </c>
      <c r="D100" s="88" t="s">
        <v>280</v>
      </c>
      <c r="E100" s="88" t="s">
        <v>566</v>
      </c>
      <c r="F100" s="88" t="s">
        <v>567</v>
      </c>
      <c r="G100" s="88" t="s">
        <v>568</v>
      </c>
      <c r="H100" s="88" t="s">
        <v>569</v>
      </c>
      <c r="I100" s="88">
        <v>6</v>
      </c>
      <c r="J100" s="88" t="s">
        <v>570</v>
      </c>
      <c r="K100" s="88" t="s">
        <v>571</v>
      </c>
      <c r="L100" s="88" t="s">
        <v>287</v>
      </c>
      <c r="M100" s="88" t="s">
        <v>288</v>
      </c>
      <c r="N100" s="89">
        <v>6</v>
      </c>
      <c r="O100" s="89">
        <v>33</v>
      </c>
      <c r="P100" s="90">
        <v>24</v>
      </c>
      <c r="Q100" s="90"/>
    </row>
    <row r="101" spans="1:17" ht="15" customHeight="1">
      <c r="A101" s="87" t="s">
        <v>572</v>
      </c>
      <c r="B101" s="83" t="s">
        <v>573</v>
      </c>
      <c r="C101" s="88" t="s">
        <v>574</v>
      </c>
      <c r="D101" s="88" t="s">
        <v>280</v>
      </c>
      <c r="E101" s="88" t="s">
        <v>281</v>
      </c>
      <c r="F101" s="88" t="s">
        <v>461</v>
      </c>
      <c r="G101" s="88" t="s">
        <v>462</v>
      </c>
      <c r="H101" s="88" t="s">
        <v>403</v>
      </c>
      <c r="I101" s="88">
        <v>8</v>
      </c>
      <c r="J101" s="88" t="s">
        <v>464</v>
      </c>
      <c r="K101" s="88" t="s">
        <v>556</v>
      </c>
      <c r="L101" s="88" t="s">
        <v>287</v>
      </c>
      <c r="M101" s="88" t="s">
        <v>288</v>
      </c>
      <c r="N101" s="89">
        <v>6</v>
      </c>
      <c r="O101" s="89">
        <v>64</v>
      </c>
      <c r="P101" s="90">
        <v>32</v>
      </c>
    </row>
    <row r="102" spans="1:17" ht="15" customHeight="1">
      <c r="A102" s="87" t="s">
        <v>575</v>
      </c>
      <c r="B102" s="83" t="s">
        <v>576</v>
      </c>
      <c r="C102" s="88" t="s">
        <v>577</v>
      </c>
      <c r="D102" s="88" t="s">
        <v>280</v>
      </c>
      <c r="E102" s="88" t="s">
        <v>281</v>
      </c>
      <c r="F102" s="88" t="s">
        <v>461</v>
      </c>
      <c r="G102" s="88" t="s">
        <v>462</v>
      </c>
      <c r="H102" s="88" t="s">
        <v>403</v>
      </c>
      <c r="I102" s="88">
        <v>8</v>
      </c>
      <c r="J102" s="88" t="s">
        <v>464</v>
      </c>
      <c r="K102" s="88" t="s">
        <v>556</v>
      </c>
      <c r="L102" s="88" t="s">
        <v>287</v>
      </c>
      <c r="M102" s="88" t="s">
        <v>288</v>
      </c>
      <c r="N102" s="89">
        <v>6</v>
      </c>
      <c r="O102" s="89">
        <v>61</v>
      </c>
      <c r="P102" s="90">
        <v>32</v>
      </c>
      <c r="Q102" s="90"/>
    </row>
    <row r="103" spans="1:17" ht="15" customHeight="1">
      <c r="A103" s="87" t="s">
        <v>578</v>
      </c>
      <c r="B103" s="83" t="s">
        <v>579</v>
      </c>
      <c r="C103" s="88" t="s">
        <v>580</v>
      </c>
      <c r="D103" s="88" t="s">
        <v>280</v>
      </c>
      <c r="E103" s="88" t="s">
        <v>281</v>
      </c>
      <c r="F103" s="88" t="s">
        <v>461</v>
      </c>
      <c r="G103" s="88" t="s">
        <v>462</v>
      </c>
      <c r="H103" s="88" t="s">
        <v>403</v>
      </c>
      <c r="I103" s="88">
        <v>8</v>
      </c>
      <c r="J103" s="88" t="s">
        <v>464</v>
      </c>
      <c r="K103" s="88" t="s">
        <v>556</v>
      </c>
      <c r="L103" s="88" t="s">
        <v>287</v>
      </c>
      <c r="M103" s="88" t="s">
        <v>288</v>
      </c>
      <c r="N103" s="89">
        <v>6</v>
      </c>
      <c r="O103" s="89">
        <v>118</v>
      </c>
      <c r="P103" s="90">
        <v>32</v>
      </c>
    </row>
    <row r="104" spans="1:17" ht="15" customHeight="1">
      <c r="A104" s="87" t="s">
        <v>581</v>
      </c>
      <c r="B104" s="83" t="s">
        <v>582</v>
      </c>
      <c r="C104" s="88" t="s">
        <v>583</v>
      </c>
      <c r="D104" s="88" t="s">
        <v>280</v>
      </c>
      <c r="E104" s="88" t="s">
        <v>281</v>
      </c>
      <c r="F104" s="88" t="s">
        <v>567</v>
      </c>
      <c r="G104" s="88" t="s">
        <v>568</v>
      </c>
      <c r="H104" s="88" t="s">
        <v>569</v>
      </c>
      <c r="I104" s="88">
        <v>6</v>
      </c>
      <c r="J104" s="88" t="s">
        <v>570</v>
      </c>
      <c r="K104" s="88" t="s">
        <v>571</v>
      </c>
      <c r="L104" s="88" t="s">
        <v>287</v>
      </c>
      <c r="M104" s="88" t="s">
        <v>288</v>
      </c>
      <c r="N104" s="89">
        <v>6</v>
      </c>
      <c r="O104" s="89">
        <v>34</v>
      </c>
      <c r="P104" s="90">
        <v>24</v>
      </c>
      <c r="Q104" s="90"/>
    </row>
    <row r="105" spans="1:17" ht="15" customHeight="1">
      <c r="A105" s="87" t="s">
        <v>584</v>
      </c>
      <c r="B105" s="83" t="s">
        <v>585</v>
      </c>
      <c r="C105" s="88" t="s">
        <v>586</v>
      </c>
      <c r="D105" s="88" t="s">
        <v>587</v>
      </c>
      <c r="E105" s="88" t="s">
        <v>588</v>
      </c>
      <c r="F105" s="88" t="s">
        <v>567</v>
      </c>
      <c r="G105" s="88" t="s">
        <v>568</v>
      </c>
      <c r="H105" s="88" t="s">
        <v>569</v>
      </c>
      <c r="I105" s="88">
        <v>6</v>
      </c>
      <c r="J105" s="88" t="s">
        <v>570</v>
      </c>
      <c r="K105" s="88" t="s">
        <v>571</v>
      </c>
      <c r="L105" s="88" t="s">
        <v>287</v>
      </c>
      <c r="M105" s="88" t="s">
        <v>589</v>
      </c>
      <c r="N105" s="89">
        <v>6</v>
      </c>
      <c r="O105" s="89">
        <v>33</v>
      </c>
      <c r="P105" s="90">
        <v>24</v>
      </c>
    </row>
    <row r="106" spans="1:17" ht="15" customHeight="1">
      <c r="A106" s="87" t="s">
        <v>590</v>
      </c>
      <c r="B106" s="83" t="s">
        <v>591</v>
      </c>
      <c r="C106" s="88" t="s">
        <v>592</v>
      </c>
      <c r="D106" s="88" t="s">
        <v>593</v>
      </c>
      <c r="E106" s="88" t="s">
        <v>594</v>
      </c>
      <c r="F106" s="88" t="s">
        <v>567</v>
      </c>
      <c r="G106" s="88" t="s">
        <v>568</v>
      </c>
      <c r="H106" s="88" t="s">
        <v>569</v>
      </c>
      <c r="I106" s="88">
        <v>6</v>
      </c>
      <c r="J106" s="88" t="s">
        <v>570</v>
      </c>
      <c r="K106" s="88" t="s">
        <v>571</v>
      </c>
      <c r="L106" s="88" t="s">
        <v>287</v>
      </c>
      <c r="M106" s="88" t="s">
        <v>595</v>
      </c>
      <c r="N106" s="89">
        <v>6</v>
      </c>
      <c r="O106" s="89">
        <v>39</v>
      </c>
      <c r="P106" s="90">
        <v>24</v>
      </c>
      <c r="Q106" s="90"/>
    </row>
    <row r="107" spans="1:17" ht="15" customHeight="1">
      <c r="A107" s="87" t="s">
        <v>596</v>
      </c>
      <c r="B107" s="83" t="s">
        <v>597</v>
      </c>
      <c r="C107" s="88" t="s">
        <v>598</v>
      </c>
      <c r="D107" s="88" t="s">
        <v>280</v>
      </c>
      <c r="E107" s="88" t="s">
        <v>499</v>
      </c>
      <c r="F107" s="88" t="s">
        <v>567</v>
      </c>
      <c r="G107" s="88" t="s">
        <v>568</v>
      </c>
      <c r="H107" s="88" t="s">
        <v>569</v>
      </c>
      <c r="I107" s="88">
        <v>6</v>
      </c>
      <c r="J107" s="88" t="s">
        <v>570</v>
      </c>
      <c r="K107" s="88" t="s">
        <v>571</v>
      </c>
      <c r="L107" s="88" t="s">
        <v>287</v>
      </c>
      <c r="M107" s="88" t="s">
        <v>288</v>
      </c>
      <c r="N107" s="89">
        <v>6</v>
      </c>
      <c r="O107" s="89">
        <v>27</v>
      </c>
      <c r="P107" s="90">
        <v>24</v>
      </c>
    </row>
    <row r="108" spans="1:17" ht="15" customHeight="1">
      <c r="A108" s="87" t="s">
        <v>599</v>
      </c>
      <c r="B108" s="83" t="s">
        <v>600</v>
      </c>
      <c r="C108" s="88" t="s">
        <v>601</v>
      </c>
      <c r="D108" s="88" t="s">
        <v>280</v>
      </c>
      <c r="E108" s="88" t="s">
        <v>499</v>
      </c>
      <c r="F108" s="88" t="s">
        <v>567</v>
      </c>
      <c r="G108" s="88" t="s">
        <v>568</v>
      </c>
      <c r="H108" s="88" t="s">
        <v>569</v>
      </c>
      <c r="I108" s="88">
        <v>6</v>
      </c>
      <c r="J108" s="88" t="s">
        <v>570</v>
      </c>
      <c r="K108" s="88" t="s">
        <v>571</v>
      </c>
      <c r="L108" s="88" t="s">
        <v>287</v>
      </c>
      <c r="M108" s="88" t="s">
        <v>288</v>
      </c>
      <c r="N108" s="89">
        <v>6</v>
      </c>
      <c r="O108" s="89">
        <v>70</v>
      </c>
      <c r="P108" s="90">
        <v>24</v>
      </c>
      <c r="Q108" s="90"/>
    </row>
    <row r="109" spans="1:17" ht="15" customHeight="1">
      <c r="A109" s="87" t="s">
        <v>602</v>
      </c>
      <c r="B109" s="83" t="s">
        <v>603</v>
      </c>
      <c r="C109" s="88" t="s">
        <v>604</v>
      </c>
      <c r="D109" s="88" t="s">
        <v>280</v>
      </c>
      <c r="E109" s="88" t="s">
        <v>499</v>
      </c>
      <c r="F109" s="88" t="s">
        <v>605</v>
      </c>
      <c r="G109" s="88" t="s">
        <v>606</v>
      </c>
      <c r="H109" s="88" t="s">
        <v>607</v>
      </c>
      <c r="I109" s="88">
        <v>8</v>
      </c>
      <c r="J109" s="88" t="s">
        <v>608</v>
      </c>
      <c r="K109" s="88" t="s">
        <v>609</v>
      </c>
      <c r="L109" s="88" t="s">
        <v>287</v>
      </c>
      <c r="M109" s="88" t="s">
        <v>288</v>
      </c>
      <c r="N109" s="89">
        <v>6</v>
      </c>
      <c r="O109" s="89">
        <v>33</v>
      </c>
      <c r="P109" s="90">
        <v>40</v>
      </c>
    </row>
    <row r="110" spans="1:17" ht="15" customHeight="1">
      <c r="A110" s="87" t="s">
        <v>610</v>
      </c>
      <c r="B110" s="83" t="s">
        <v>611</v>
      </c>
      <c r="C110" s="88" t="s">
        <v>612</v>
      </c>
      <c r="D110" s="88" t="s">
        <v>280</v>
      </c>
      <c r="E110" s="88" t="s">
        <v>281</v>
      </c>
      <c r="F110" s="88" t="s">
        <v>461</v>
      </c>
      <c r="G110" s="88" t="s">
        <v>462</v>
      </c>
      <c r="H110" s="88" t="s">
        <v>403</v>
      </c>
      <c r="I110" s="88">
        <v>8</v>
      </c>
      <c r="J110" s="88" t="s">
        <v>464</v>
      </c>
      <c r="K110" s="88" t="s">
        <v>556</v>
      </c>
      <c r="L110" s="88" t="s">
        <v>287</v>
      </c>
      <c r="M110" s="88" t="s">
        <v>288</v>
      </c>
      <c r="N110" s="89">
        <v>6</v>
      </c>
      <c r="O110" s="89">
        <v>60</v>
      </c>
      <c r="P110" s="90">
        <v>32</v>
      </c>
      <c r="Q110" s="90"/>
    </row>
    <row r="111" spans="1:17" ht="15" customHeight="1">
      <c r="A111" s="87" t="s">
        <v>613</v>
      </c>
      <c r="B111" s="83" t="s">
        <v>614</v>
      </c>
      <c r="C111" s="88" t="s">
        <v>615</v>
      </c>
      <c r="D111" s="88" t="s">
        <v>280</v>
      </c>
      <c r="E111" s="88" t="s">
        <v>499</v>
      </c>
      <c r="F111" s="88" t="s">
        <v>567</v>
      </c>
      <c r="G111" s="88" t="s">
        <v>568</v>
      </c>
      <c r="H111" s="88" t="s">
        <v>569</v>
      </c>
      <c r="I111" s="88">
        <v>6</v>
      </c>
      <c r="J111" s="88" t="s">
        <v>570</v>
      </c>
      <c r="K111" s="88" t="s">
        <v>571</v>
      </c>
      <c r="L111" s="88" t="s">
        <v>287</v>
      </c>
      <c r="M111" s="88" t="s">
        <v>288</v>
      </c>
      <c r="N111" s="89">
        <v>6</v>
      </c>
      <c r="O111" s="89">
        <v>37</v>
      </c>
      <c r="P111" s="90">
        <v>24</v>
      </c>
    </row>
    <row r="112" spans="1:17" ht="15" customHeight="1">
      <c r="A112" s="87" t="s">
        <v>616</v>
      </c>
      <c r="B112" s="83" t="s">
        <v>617</v>
      </c>
      <c r="C112" s="88" t="s">
        <v>618</v>
      </c>
      <c r="D112" s="88" t="s">
        <v>619</v>
      </c>
      <c r="E112" s="88" t="s">
        <v>594</v>
      </c>
      <c r="F112" s="88" t="s">
        <v>567</v>
      </c>
      <c r="G112" s="88" t="s">
        <v>568</v>
      </c>
      <c r="H112" s="88" t="s">
        <v>569</v>
      </c>
      <c r="I112" s="88">
        <v>6</v>
      </c>
      <c r="J112" s="88" t="s">
        <v>570</v>
      </c>
      <c r="K112" s="88" t="s">
        <v>571</v>
      </c>
      <c r="L112" s="88" t="s">
        <v>287</v>
      </c>
      <c r="M112" s="88" t="s">
        <v>620</v>
      </c>
      <c r="N112" s="89">
        <v>6</v>
      </c>
      <c r="O112" s="89">
        <v>36</v>
      </c>
      <c r="P112" s="90">
        <v>24</v>
      </c>
      <c r="Q112" s="90"/>
    </row>
    <row r="113" spans="1:17" ht="15" customHeight="1">
      <c r="A113" s="87" t="s">
        <v>621</v>
      </c>
      <c r="B113" s="83" t="s">
        <v>622</v>
      </c>
      <c r="C113" s="88" t="s">
        <v>623</v>
      </c>
      <c r="D113" s="88" t="s">
        <v>624</v>
      </c>
      <c r="E113" s="88" t="s">
        <v>625</v>
      </c>
      <c r="F113" s="88" t="s">
        <v>567</v>
      </c>
      <c r="G113" s="88" t="s">
        <v>568</v>
      </c>
      <c r="H113" s="88" t="s">
        <v>569</v>
      </c>
      <c r="I113" s="88">
        <v>6</v>
      </c>
      <c r="J113" s="88" t="s">
        <v>570</v>
      </c>
      <c r="K113" s="88" t="s">
        <v>571</v>
      </c>
      <c r="L113" s="88" t="s">
        <v>287</v>
      </c>
      <c r="M113" s="88" t="s">
        <v>626</v>
      </c>
      <c r="N113" s="89">
        <v>6</v>
      </c>
      <c r="O113" s="89">
        <v>26</v>
      </c>
      <c r="P113" s="90">
        <v>24</v>
      </c>
    </row>
    <row r="114" spans="1:17" ht="15" customHeight="1">
      <c r="A114" s="87" t="s">
        <v>627</v>
      </c>
      <c r="B114" s="83" t="s">
        <v>628</v>
      </c>
      <c r="C114" s="88" t="s">
        <v>629</v>
      </c>
      <c r="D114" s="88" t="s">
        <v>630</v>
      </c>
      <c r="E114" s="88" t="s">
        <v>631</v>
      </c>
      <c r="F114" s="88" t="s">
        <v>605</v>
      </c>
      <c r="G114" s="88" t="s">
        <v>632</v>
      </c>
      <c r="H114" s="88" t="s">
        <v>607</v>
      </c>
      <c r="I114" s="88">
        <v>8</v>
      </c>
      <c r="J114" s="88" t="s">
        <v>608</v>
      </c>
      <c r="K114" s="88" t="s">
        <v>633</v>
      </c>
      <c r="L114" s="88" t="s">
        <v>287</v>
      </c>
      <c r="M114" s="88" t="s">
        <v>634</v>
      </c>
      <c r="N114" s="89">
        <v>6</v>
      </c>
      <c r="O114" s="89">
        <v>28</v>
      </c>
      <c r="P114" s="90">
        <v>40</v>
      </c>
      <c r="Q114" s="90"/>
    </row>
    <row r="115" spans="1:17" ht="15" customHeight="1">
      <c r="A115" s="87" t="s">
        <v>635</v>
      </c>
      <c r="B115" s="83" t="s">
        <v>636</v>
      </c>
      <c r="C115" s="88" t="s">
        <v>637</v>
      </c>
      <c r="D115" s="88" t="s">
        <v>638</v>
      </c>
      <c r="E115" s="88" t="s">
        <v>639</v>
      </c>
      <c r="F115" s="88" t="s">
        <v>605</v>
      </c>
      <c r="G115" s="88" t="s">
        <v>632</v>
      </c>
      <c r="H115" s="88" t="s">
        <v>640</v>
      </c>
      <c r="I115" s="88">
        <v>8</v>
      </c>
      <c r="J115" s="88" t="s">
        <v>464</v>
      </c>
      <c r="K115" s="88" t="s">
        <v>641</v>
      </c>
      <c r="L115" s="88" t="s">
        <v>287</v>
      </c>
      <c r="M115" s="88" t="s">
        <v>642</v>
      </c>
      <c r="N115" s="89">
        <v>6</v>
      </c>
      <c r="O115" s="89">
        <v>23</v>
      </c>
      <c r="P115" s="90">
        <v>32</v>
      </c>
    </row>
    <row r="116" spans="1:17" ht="15" customHeight="1">
      <c r="A116" s="87" t="s">
        <v>643</v>
      </c>
      <c r="B116" s="83" t="s">
        <v>644</v>
      </c>
      <c r="C116" s="88" t="s">
        <v>645</v>
      </c>
      <c r="D116" s="88" t="s">
        <v>638</v>
      </c>
      <c r="E116" s="88" t="s">
        <v>639</v>
      </c>
      <c r="F116" s="88" t="s">
        <v>605</v>
      </c>
      <c r="G116" s="88" t="s">
        <v>632</v>
      </c>
      <c r="H116" s="88" t="s">
        <v>640</v>
      </c>
      <c r="I116" s="88">
        <v>8</v>
      </c>
      <c r="J116" s="88" t="s">
        <v>464</v>
      </c>
      <c r="K116" s="88" t="s">
        <v>641</v>
      </c>
      <c r="L116" s="88" t="s">
        <v>646</v>
      </c>
      <c r="M116" s="88" t="s">
        <v>647</v>
      </c>
      <c r="N116" s="89">
        <v>6</v>
      </c>
      <c r="O116" s="89">
        <v>23</v>
      </c>
      <c r="P116" s="90">
        <v>32</v>
      </c>
      <c r="Q116" s="90"/>
    </row>
    <row r="117" spans="1:17" ht="15" customHeight="1">
      <c r="A117" s="87" t="s">
        <v>648</v>
      </c>
      <c r="B117" s="83" t="s">
        <v>649</v>
      </c>
      <c r="C117" s="88" t="s">
        <v>650</v>
      </c>
      <c r="D117" s="88" t="s">
        <v>651</v>
      </c>
      <c r="E117" s="88" t="s">
        <v>652</v>
      </c>
      <c r="F117" s="88" t="s">
        <v>301</v>
      </c>
      <c r="G117" s="88" t="s">
        <v>302</v>
      </c>
      <c r="H117" s="88" t="s">
        <v>653</v>
      </c>
      <c r="I117" s="88">
        <v>10</v>
      </c>
      <c r="J117" s="88" t="s">
        <v>654</v>
      </c>
      <c r="K117" s="88" t="s">
        <v>655</v>
      </c>
      <c r="L117" s="88" t="s">
        <v>306</v>
      </c>
      <c r="M117" s="88" t="s">
        <v>288</v>
      </c>
      <c r="N117" s="89">
        <v>4</v>
      </c>
      <c r="O117" s="89">
        <v>76</v>
      </c>
      <c r="P117" s="90">
        <v>90</v>
      </c>
    </row>
    <row r="118" spans="1:17" ht="15" customHeight="1">
      <c r="A118" s="87" t="s">
        <v>656</v>
      </c>
      <c r="B118" s="83" t="s">
        <v>657</v>
      </c>
      <c r="C118" s="88" t="s">
        <v>658</v>
      </c>
      <c r="D118" s="88" t="s">
        <v>280</v>
      </c>
      <c r="E118" s="88" t="s">
        <v>300</v>
      </c>
      <c r="F118" s="88" t="s">
        <v>314</v>
      </c>
      <c r="G118" s="88" t="s">
        <v>315</v>
      </c>
      <c r="H118" s="88" t="s">
        <v>303</v>
      </c>
      <c r="I118" s="88">
        <v>10</v>
      </c>
      <c r="J118" s="88" t="s">
        <v>304</v>
      </c>
      <c r="K118" s="88" t="s">
        <v>339</v>
      </c>
      <c r="L118" s="88" t="s">
        <v>306</v>
      </c>
      <c r="M118" s="88" t="s">
        <v>288</v>
      </c>
      <c r="N118" s="89">
        <v>6</v>
      </c>
      <c r="O118" s="89">
        <v>1</v>
      </c>
      <c r="P118" s="90">
        <v>70</v>
      </c>
      <c r="Q118" s="90"/>
    </row>
    <row r="119" spans="1:17" ht="15" customHeight="1">
      <c r="A119" s="87" t="s">
        <v>659</v>
      </c>
      <c r="B119" s="83" t="s">
        <v>660</v>
      </c>
      <c r="C119" s="88" t="s">
        <v>661</v>
      </c>
      <c r="D119" s="88" t="s">
        <v>280</v>
      </c>
      <c r="E119" s="88" t="s">
        <v>281</v>
      </c>
      <c r="F119" s="88" t="s">
        <v>662</v>
      </c>
      <c r="G119" s="88" t="s">
        <v>663</v>
      </c>
      <c r="H119" s="88" t="s">
        <v>664</v>
      </c>
      <c r="I119" s="88">
        <v>7</v>
      </c>
      <c r="J119" s="88" t="s">
        <v>665</v>
      </c>
      <c r="K119" s="88" t="s">
        <v>666</v>
      </c>
      <c r="L119" s="88" t="s">
        <v>287</v>
      </c>
      <c r="M119" s="88" t="s">
        <v>288</v>
      </c>
      <c r="N119" s="89">
        <v>6</v>
      </c>
      <c r="O119" s="89">
        <v>0</v>
      </c>
      <c r="P119" s="90">
        <v>35</v>
      </c>
    </row>
    <row r="120" spans="1:17" ht="15" customHeight="1">
      <c r="A120" s="87" t="s">
        <v>667</v>
      </c>
      <c r="B120" s="83" t="s">
        <v>668</v>
      </c>
      <c r="C120" s="88" t="s">
        <v>669</v>
      </c>
      <c r="D120" s="88" t="s">
        <v>280</v>
      </c>
      <c r="E120" s="88" t="s">
        <v>499</v>
      </c>
      <c r="F120" s="88" t="s">
        <v>314</v>
      </c>
      <c r="G120" s="88" t="s">
        <v>315</v>
      </c>
      <c r="H120" s="88" t="s">
        <v>303</v>
      </c>
      <c r="I120" s="88">
        <v>10</v>
      </c>
      <c r="J120" s="88" t="s">
        <v>304</v>
      </c>
      <c r="K120" s="88" t="s">
        <v>339</v>
      </c>
      <c r="L120" s="88" t="s">
        <v>306</v>
      </c>
      <c r="M120" s="88" t="s">
        <v>288</v>
      </c>
      <c r="N120" s="89">
        <v>6</v>
      </c>
      <c r="O120" s="89">
        <v>1</v>
      </c>
      <c r="P120" s="90">
        <v>70</v>
      </c>
      <c r="Q120" s="90"/>
    </row>
    <row r="121" spans="1:17" ht="15" customHeight="1">
      <c r="A121" s="87" t="s">
        <v>670</v>
      </c>
      <c r="B121" s="83" t="s">
        <v>671</v>
      </c>
      <c r="C121" s="88" t="s">
        <v>672</v>
      </c>
      <c r="D121" s="88" t="s">
        <v>280</v>
      </c>
      <c r="E121" s="88" t="s">
        <v>281</v>
      </c>
      <c r="F121" s="88" t="s">
        <v>673</v>
      </c>
      <c r="G121" s="88" t="s">
        <v>674</v>
      </c>
      <c r="H121" s="88" t="s">
        <v>675</v>
      </c>
      <c r="I121" s="88">
        <v>8</v>
      </c>
      <c r="J121" s="88" t="s">
        <v>608</v>
      </c>
      <c r="K121" s="88" t="s">
        <v>676</v>
      </c>
      <c r="L121" s="88" t="s">
        <v>306</v>
      </c>
      <c r="M121" s="88" t="s">
        <v>288</v>
      </c>
      <c r="N121" s="89">
        <v>6</v>
      </c>
      <c r="O121" s="89">
        <v>24</v>
      </c>
      <c r="P121" s="90">
        <v>40</v>
      </c>
    </row>
    <row r="122" spans="1:17" ht="15" customHeight="1">
      <c r="A122" s="87" t="s">
        <v>677</v>
      </c>
      <c r="B122" s="83" t="s">
        <v>98</v>
      </c>
      <c r="C122" s="88" t="s">
        <v>678</v>
      </c>
      <c r="D122" s="88" t="s">
        <v>280</v>
      </c>
      <c r="E122" s="88" t="s">
        <v>281</v>
      </c>
      <c r="F122" s="88" t="s">
        <v>461</v>
      </c>
      <c r="G122" s="88" t="s">
        <v>462</v>
      </c>
      <c r="H122" s="88" t="s">
        <v>463</v>
      </c>
      <c r="I122" s="88">
        <v>8</v>
      </c>
      <c r="J122" s="88" t="s">
        <v>464</v>
      </c>
      <c r="K122" s="88" t="s">
        <v>465</v>
      </c>
      <c r="L122" s="88" t="s">
        <v>287</v>
      </c>
      <c r="M122" s="88" t="s">
        <v>288</v>
      </c>
      <c r="N122" s="89">
        <v>6</v>
      </c>
      <c r="O122" s="89">
        <v>143</v>
      </c>
      <c r="P122" s="90">
        <v>32</v>
      </c>
      <c r="Q122" s="90"/>
    </row>
    <row r="123" spans="1:17" ht="15" customHeight="1">
      <c r="A123" s="87" t="s">
        <v>679</v>
      </c>
      <c r="B123" s="83" t="s">
        <v>680</v>
      </c>
      <c r="C123" s="88" t="s">
        <v>681</v>
      </c>
      <c r="D123" s="88" t="s">
        <v>280</v>
      </c>
      <c r="E123" s="88" t="s">
        <v>281</v>
      </c>
      <c r="F123" s="88" t="s">
        <v>461</v>
      </c>
      <c r="G123" s="88" t="s">
        <v>462</v>
      </c>
      <c r="H123" s="88" t="s">
        <v>463</v>
      </c>
      <c r="I123" s="88">
        <v>8</v>
      </c>
      <c r="J123" s="88" t="s">
        <v>464</v>
      </c>
      <c r="K123" s="88" t="s">
        <v>465</v>
      </c>
      <c r="L123" s="88" t="s">
        <v>287</v>
      </c>
      <c r="M123" s="88" t="s">
        <v>288</v>
      </c>
      <c r="N123" s="89">
        <v>6</v>
      </c>
      <c r="O123" s="89">
        <v>141</v>
      </c>
      <c r="P123" s="90">
        <v>32</v>
      </c>
    </row>
    <row r="124" spans="1:17" ht="15" customHeight="1">
      <c r="A124" s="87" t="s">
        <v>682</v>
      </c>
      <c r="B124" s="83" t="s">
        <v>100</v>
      </c>
      <c r="C124" s="88" t="s">
        <v>683</v>
      </c>
      <c r="D124" s="88" t="s">
        <v>280</v>
      </c>
      <c r="E124" s="88" t="s">
        <v>281</v>
      </c>
      <c r="F124" s="88" t="s">
        <v>461</v>
      </c>
      <c r="G124" s="88" t="s">
        <v>462</v>
      </c>
      <c r="H124" s="88" t="s">
        <v>463</v>
      </c>
      <c r="I124" s="88">
        <v>8</v>
      </c>
      <c r="J124" s="88" t="s">
        <v>464</v>
      </c>
      <c r="K124" s="88" t="s">
        <v>465</v>
      </c>
      <c r="L124" s="88" t="s">
        <v>287</v>
      </c>
      <c r="M124" s="88" t="s">
        <v>288</v>
      </c>
      <c r="N124" s="89">
        <v>6</v>
      </c>
      <c r="O124" s="89">
        <v>123</v>
      </c>
      <c r="P124" s="90">
        <v>32</v>
      </c>
      <c r="Q124" s="90"/>
    </row>
    <row r="125" spans="1:17" ht="15" customHeight="1">
      <c r="A125" s="87" t="s">
        <v>469</v>
      </c>
      <c r="B125" s="83" t="s">
        <v>134</v>
      </c>
      <c r="C125" s="88" t="s">
        <v>684</v>
      </c>
      <c r="D125" s="88" t="s">
        <v>280</v>
      </c>
      <c r="E125" s="88" t="s">
        <v>281</v>
      </c>
      <c r="F125" s="88" t="s">
        <v>461</v>
      </c>
      <c r="G125" s="88" t="s">
        <v>462</v>
      </c>
      <c r="H125" s="88" t="s">
        <v>463</v>
      </c>
      <c r="I125" s="88">
        <v>8</v>
      </c>
      <c r="J125" s="88" t="s">
        <v>464</v>
      </c>
      <c r="K125" s="88" t="s">
        <v>465</v>
      </c>
      <c r="L125" s="88" t="s">
        <v>287</v>
      </c>
      <c r="M125" s="88" t="s">
        <v>288</v>
      </c>
      <c r="N125" s="89">
        <v>6</v>
      </c>
      <c r="O125" s="89">
        <v>118</v>
      </c>
      <c r="P125" s="90">
        <v>32</v>
      </c>
    </row>
    <row r="126" spans="1:17" ht="15" customHeight="1">
      <c r="A126" s="87" t="s">
        <v>472</v>
      </c>
      <c r="B126" s="83" t="s">
        <v>96</v>
      </c>
      <c r="C126" s="88" t="s">
        <v>685</v>
      </c>
      <c r="D126" s="88" t="s">
        <v>280</v>
      </c>
      <c r="E126" s="88" t="s">
        <v>281</v>
      </c>
      <c r="F126" s="88" t="s">
        <v>461</v>
      </c>
      <c r="G126" s="88" t="s">
        <v>462</v>
      </c>
      <c r="H126" s="88" t="s">
        <v>463</v>
      </c>
      <c r="I126" s="88">
        <v>8</v>
      </c>
      <c r="J126" s="88" t="s">
        <v>464</v>
      </c>
      <c r="K126" s="88" t="s">
        <v>465</v>
      </c>
      <c r="L126" s="88" t="s">
        <v>287</v>
      </c>
      <c r="M126" s="88" t="s">
        <v>288</v>
      </c>
      <c r="N126" s="89">
        <v>6</v>
      </c>
      <c r="O126" s="89">
        <v>160</v>
      </c>
      <c r="P126" s="90">
        <v>32</v>
      </c>
      <c r="Q126" s="90"/>
    </row>
    <row r="127" spans="1:17" ht="15" customHeight="1">
      <c r="A127" s="87" t="s">
        <v>686</v>
      </c>
      <c r="B127" s="83" t="s">
        <v>687</v>
      </c>
      <c r="C127" s="88" t="s">
        <v>688</v>
      </c>
      <c r="D127" s="88" t="s">
        <v>280</v>
      </c>
      <c r="E127" s="88" t="s">
        <v>281</v>
      </c>
      <c r="F127" s="88" t="s">
        <v>461</v>
      </c>
      <c r="G127" s="88" t="s">
        <v>462</v>
      </c>
      <c r="H127" s="88" t="s">
        <v>463</v>
      </c>
      <c r="I127" s="88">
        <v>8</v>
      </c>
      <c r="J127" s="88" t="s">
        <v>464</v>
      </c>
      <c r="K127" s="88" t="s">
        <v>465</v>
      </c>
      <c r="L127" s="88" t="s">
        <v>287</v>
      </c>
      <c r="M127" s="88" t="s">
        <v>288</v>
      </c>
      <c r="N127" s="89">
        <v>6</v>
      </c>
      <c r="O127" s="89">
        <v>115</v>
      </c>
      <c r="P127" s="90">
        <v>32</v>
      </c>
    </row>
    <row r="128" spans="1:17" ht="15" customHeight="1">
      <c r="A128" s="87" t="s">
        <v>689</v>
      </c>
      <c r="B128" s="83" t="s">
        <v>690</v>
      </c>
      <c r="C128" s="88" t="s">
        <v>691</v>
      </c>
      <c r="D128" s="88" t="s">
        <v>280</v>
      </c>
      <c r="E128" s="88" t="s">
        <v>281</v>
      </c>
      <c r="F128" s="88" t="s">
        <v>461</v>
      </c>
      <c r="G128" s="88" t="s">
        <v>462</v>
      </c>
      <c r="H128" s="88" t="s">
        <v>463</v>
      </c>
      <c r="I128" s="88">
        <v>8</v>
      </c>
      <c r="J128" s="88" t="s">
        <v>464</v>
      </c>
      <c r="K128" s="88" t="s">
        <v>465</v>
      </c>
      <c r="L128" s="88" t="s">
        <v>287</v>
      </c>
      <c r="M128" s="88" t="s">
        <v>288</v>
      </c>
      <c r="N128" s="89">
        <v>6</v>
      </c>
      <c r="O128" s="89">
        <v>174</v>
      </c>
      <c r="P128" s="90">
        <v>32</v>
      </c>
      <c r="Q128" s="90"/>
    </row>
    <row r="129" spans="1:17" ht="15" customHeight="1">
      <c r="A129" s="87" t="s">
        <v>472</v>
      </c>
      <c r="B129" s="83" t="s">
        <v>692</v>
      </c>
      <c r="C129" s="88" t="s">
        <v>693</v>
      </c>
      <c r="D129" s="88" t="s">
        <v>280</v>
      </c>
      <c r="E129" s="88" t="s">
        <v>281</v>
      </c>
      <c r="F129" s="88" t="s">
        <v>461</v>
      </c>
      <c r="G129" s="88" t="s">
        <v>462</v>
      </c>
      <c r="H129" s="88" t="s">
        <v>463</v>
      </c>
      <c r="I129" s="88">
        <v>8</v>
      </c>
      <c r="J129" s="88" t="s">
        <v>464</v>
      </c>
      <c r="K129" s="88" t="s">
        <v>465</v>
      </c>
      <c r="L129" s="88" t="s">
        <v>287</v>
      </c>
      <c r="M129" s="88" t="s">
        <v>288</v>
      </c>
      <c r="N129" s="89">
        <v>6</v>
      </c>
      <c r="O129" s="89">
        <v>127</v>
      </c>
      <c r="P129" s="90">
        <v>32</v>
      </c>
    </row>
    <row r="130" spans="1:17" ht="15" customHeight="1">
      <c r="A130" s="87" t="s">
        <v>694</v>
      </c>
      <c r="B130" s="83" t="s">
        <v>82</v>
      </c>
      <c r="C130" s="88" t="s">
        <v>695</v>
      </c>
      <c r="D130" s="88" t="s">
        <v>280</v>
      </c>
      <c r="E130" s="88" t="s">
        <v>300</v>
      </c>
      <c r="F130" s="88" t="s">
        <v>314</v>
      </c>
      <c r="G130" s="88" t="s">
        <v>315</v>
      </c>
      <c r="H130" s="88" t="s">
        <v>303</v>
      </c>
      <c r="I130" s="88">
        <v>10</v>
      </c>
      <c r="J130" s="88" t="s">
        <v>304</v>
      </c>
      <c r="K130" s="88" t="s">
        <v>339</v>
      </c>
      <c r="L130" s="88" t="s">
        <v>287</v>
      </c>
      <c r="M130" s="88" t="s">
        <v>288</v>
      </c>
      <c r="N130" s="89">
        <v>6</v>
      </c>
      <c r="O130" s="89">
        <v>1</v>
      </c>
      <c r="P130" s="90">
        <v>70</v>
      </c>
      <c r="Q130" s="90"/>
    </row>
    <row r="131" spans="1:17" ht="15" customHeight="1">
      <c r="A131" s="87" t="s">
        <v>696</v>
      </c>
      <c r="B131" s="83" t="s">
        <v>697</v>
      </c>
      <c r="C131" s="88" t="s">
        <v>698</v>
      </c>
      <c r="D131" s="88" t="s">
        <v>392</v>
      </c>
      <c r="E131" s="88" t="s">
        <v>393</v>
      </c>
      <c r="F131" s="88" t="s">
        <v>402</v>
      </c>
      <c r="G131" s="88" t="s">
        <v>403</v>
      </c>
      <c r="H131" s="88" t="s">
        <v>404</v>
      </c>
      <c r="I131" s="88">
        <v>11</v>
      </c>
      <c r="J131" s="88" t="s">
        <v>405</v>
      </c>
      <c r="K131" s="88" t="s">
        <v>398</v>
      </c>
      <c r="L131" s="88" t="s">
        <v>287</v>
      </c>
      <c r="M131" s="88" t="s">
        <v>392</v>
      </c>
      <c r="N131" s="89">
        <v>1</v>
      </c>
      <c r="O131" s="89">
        <v>30</v>
      </c>
      <c r="P131" s="90">
        <v>66</v>
      </c>
    </row>
    <row r="132" spans="1:17" ht="15" customHeight="1">
      <c r="A132" s="87" t="s">
        <v>699</v>
      </c>
      <c r="B132" s="83" t="s">
        <v>64</v>
      </c>
      <c r="C132" s="88" t="s">
        <v>700</v>
      </c>
      <c r="D132" s="88" t="s">
        <v>280</v>
      </c>
      <c r="E132" s="88" t="s">
        <v>300</v>
      </c>
      <c r="F132" s="88" t="s">
        <v>301</v>
      </c>
      <c r="G132" s="88" t="s">
        <v>302</v>
      </c>
      <c r="H132" s="88" t="s">
        <v>303</v>
      </c>
      <c r="I132" s="88">
        <v>10</v>
      </c>
      <c r="J132" s="88" t="s">
        <v>304</v>
      </c>
      <c r="K132" s="88" t="s">
        <v>305</v>
      </c>
      <c r="L132" s="88" t="s">
        <v>306</v>
      </c>
      <c r="M132" s="88" t="s">
        <v>288</v>
      </c>
      <c r="N132" s="89">
        <v>6</v>
      </c>
      <c r="O132" s="89">
        <v>0</v>
      </c>
      <c r="P132" s="90">
        <v>70</v>
      </c>
      <c r="Q132" s="90"/>
    </row>
    <row r="133" spans="1:17" ht="15" customHeight="1">
      <c r="A133" s="87" t="s">
        <v>496</v>
      </c>
      <c r="B133" s="83" t="s">
        <v>701</v>
      </c>
      <c r="C133" s="88" t="s">
        <v>702</v>
      </c>
      <c r="D133" s="88" t="s">
        <v>280</v>
      </c>
      <c r="E133" s="88" t="s">
        <v>300</v>
      </c>
      <c r="F133" s="88" t="s">
        <v>301</v>
      </c>
      <c r="G133" s="88" t="s">
        <v>302</v>
      </c>
      <c r="H133" s="88" t="s">
        <v>303</v>
      </c>
      <c r="I133" s="88">
        <v>10</v>
      </c>
      <c r="J133" s="88" t="s">
        <v>304</v>
      </c>
      <c r="K133" s="88" t="s">
        <v>305</v>
      </c>
      <c r="L133" s="88" t="s">
        <v>306</v>
      </c>
      <c r="M133" s="88" t="s">
        <v>288</v>
      </c>
      <c r="N133" s="89">
        <v>6</v>
      </c>
      <c r="O133" s="89">
        <v>25</v>
      </c>
      <c r="P133" s="90">
        <v>70</v>
      </c>
    </row>
    <row r="134" spans="1:17" ht="15" customHeight="1">
      <c r="A134" s="87" t="s">
        <v>703</v>
      </c>
      <c r="B134" s="83" t="s">
        <v>123</v>
      </c>
      <c r="C134" s="88" t="s">
        <v>704</v>
      </c>
      <c r="D134" s="88" t="s">
        <v>280</v>
      </c>
      <c r="E134" s="88" t="s">
        <v>300</v>
      </c>
      <c r="F134" s="88" t="s">
        <v>301</v>
      </c>
      <c r="G134" s="88" t="s">
        <v>302</v>
      </c>
      <c r="H134" s="88" t="s">
        <v>303</v>
      </c>
      <c r="I134" s="88">
        <v>10</v>
      </c>
      <c r="J134" s="88" t="s">
        <v>304</v>
      </c>
      <c r="K134" s="88" t="s">
        <v>305</v>
      </c>
      <c r="L134" s="88" t="s">
        <v>306</v>
      </c>
      <c r="M134" s="88" t="s">
        <v>288</v>
      </c>
      <c r="N134" s="89">
        <v>6</v>
      </c>
      <c r="O134" s="89">
        <v>26</v>
      </c>
      <c r="P134" s="90">
        <v>70</v>
      </c>
      <c r="Q134" s="90"/>
    </row>
    <row r="135" spans="1:17" ht="15" customHeight="1">
      <c r="A135" s="87" t="s">
        <v>490</v>
      </c>
      <c r="B135" s="83" t="s">
        <v>705</v>
      </c>
      <c r="C135" s="88" t="s">
        <v>706</v>
      </c>
      <c r="D135" s="88" t="s">
        <v>280</v>
      </c>
      <c r="E135" s="88" t="s">
        <v>300</v>
      </c>
      <c r="F135" s="88" t="s">
        <v>301</v>
      </c>
      <c r="G135" s="88" t="s">
        <v>302</v>
      </c>
      <c r="H135" s="88" t="s">
        <v>303</v>
      </c>
      <c r="I135" s="88">
        <v>10</v>
      </c>
      <c r="J135" s="88" t="s">
        <v>304</v>
      </c>
      <c r="K135" s="88" t="s">
        <v>305</v>
      </c>
      <c r="L135" s="88" t="s">
        <v>306</v>
      </c>
      <c r="M135" s="88" t="s">
        <v>288</v>
      </c>
      <c r="N135" s="89">
        <v>6</v>
      </c>
      <c r="O135" s="89">
        <v>0</v>
      </c>
      <c r="P135" s="90">
        <v>70</v>
      </c>
    </row>
    <row r="136" spans="1:17" ht="15" customHeight="1">
      <c r="A136" s="87" t="s">
        <v>493</v>
      </c>
      <c r="B136" s="83" t="s">
        <v>707</v>
      </c>
      <c r="C136" s="88" t="s">
        <v>708</v>
      </c>
      <c r="D136" s="88" t="s">
        <v>280</v>
      </c>
      <c r="E136" s="88" t="s">
        <v>300</v>
      </c>
      <c r="F136" s="88" t="s">
        <v>301</v>
      </c>
      <c r="G136" s="88" t="s">
        <v>302</v>
      </c>
      <c r="H136" s="88" t="s">
        <v>303</v>
      </c>
      <c r="I136" s="88">
        <v>10</v>
      </c>
      <c r="J136" s="88" t="s">
        <v>304</v>
      </c>
      <c r="K136" s="88" t="s">
        <v>305</v>
      </c>
      <c r="L136" s="88" t="s">
        <v>306</v>
      </c>
      <c r="M136" s="88" t="s">
        <v>288</v>
      </c>
      <c r="N136" s="89">
        <v>6</v>
      </c>
      <c r="O136" s="89">
        <v>28</v>
      </c>
      <c r="P136" s="90">
        <v>70</v>
      </c>
      <c r="Q136" s="90"/>
    </row>
    <row r="137" spans="1:17" ht="15" customHeight="1">
      <c r="A137" s="87" t="s">
        <v>496</v>
      </c>
      <c r="B137" s="83" t="s">
        <v>51</v>
      </c>
      <c r="C137" s="88" t="s">
        <v>709</v>
      </c>
      <c r="D137" s="88" t="s">
        <v>280</v>
      </c>
      <c r="E137" s="88" t="s">
        <v>300</v>
      </c>
      <c r="F137" s="88" t="s">
        <v>314</v>
      </c>
      <c r="G137" s="88" t="s">
        <v>315</v>
      </c>
      <c r="H137" s="88" t="s">
        <v>303</v>
      </c>
      <c r="I137" s="88">
        <v>10</v>
      </c>
      <c r="J137" s="88" t="s">
        <v>304</v>
      </c>
      <c r="K137" s="88" t="s">
        <v>339</v>
      </c>
      <c r="L137" s="88" t="s">
        <v>306</v>
      </c>
      <c r="M137" s="88" t="s">
        <v>288</v>
      </c>
      <c r="N137" s="89">
        <v>6</v>
      </c>
      <c r="O137" s="89">
        <v>0</v>
      </c>
      <c r="P137" s="90">
        <v>70</v>
      </c>
    </row>
    <row r="138" spans="1:17" ht="15" customHeight="1">
      <c r="A138" s="87" t="s">
        <v>710</v>
      </c>
      <c r="B138" s="83" t="s">
        <v>55</v>
      </c>
      <c r="C138" s="88" t="s">
        <v>711</v>
      </c>
      <c r="D138" s="88" t="s">
        <v>280</v>
      </c>
      <c r="E138" s="88" t="s">
        <v>300</v>
      </c>
      <c r="F138" s="88" t="s">
        <v>314</v>
      </c>
      <c r="G138" s="88" t="s">
        <v>315</v>
      </c>
      <c r="H138" s="88" t="s">
        <v>303</v>
      </c>
      <c r="I138" s="88">
        <v>10</v>
      </c>
      <c r="J138" s="88" t="s">
        <v>304</v>
      </c>
      <c r="K138" s="88" t="s">
        <v>339</v>
      </c>
      <c r="L138" s="88" t="s">
        <v>306</v>
      </c>
      <c r="M138" s="88" t="s">
        <v>288</v>
      </c>
      <c r="N138" s="89">
        <v>6</v>
      </c>
      <c r="O138" s="89">
        <v>0</v>
      </c>
      <c r="P138" s="90">
        <v>70</v>
      </c>
      <c r="Q138" s="90"/>
    </row>
    <row r="139" spans="1:17" ht="15" customHeight="1">
      <c r="A139" s="87" t="s">
        <v>712</v>
      </c>
      <c r="B139" s="83" t="s">
        <v>57</v>
      </c>
      <c r="C139" s="88" t="s">
        <v>713</v>
      </c>
      <c r="D139" s="88" t="s">
        <v>321</v>
      </c>
      <c r="E139" s="88" t="s">
        <v>322</v>
      </c>
      <c r="F139" s="88" t="s">
        <v>301</v>
      </c>
      <c r="G139" s="88" t="s">
        <v>302</v>
      </c>
      <c r="H139" s="88" t="s">
        <v>303</v>
      </c>
      <c r="I139" s="88">
        <v>10</v>
      </c>
      <c r="J139" s="88" t="s">
        <v>304</v>
      </c>
      <c r="K139" s="88" t="s">
        <v>305</v>
      </c>
      <c r="L139" s="88" t="s">
        <v>306</v>
      </c>
      <c r="M139" s="88" t="s">
        <v>323</v>
      </c>
      <c r="N139" s="89">
        <v>4</v>
      </c>
      <c r="O139" s="89">
        <v>0</v>
      </c>
      <c r="P139" s="90">
        <v>70</v>
      </c>
    </row>
    <row r="140" spans="1:17" ht="15" customHeight="1">
      <c r="A140" s="87" t="s">
        <v>714</v>
      </c>
      <c r="B140" s="83" t="s">
        <v>61</v>
      </c>
      <c r="C140" s="88" t="s">
        <v>715</v>
      </c>
      <c r="D140" s="88" t="s">
        <v>280</v>
      </c>
      <c r="E140" s="88" t="s">
        <v>300</v>
      </c>
      <c r="F140" s="88" t="s">
        <v>314</v>
      </c>
      <c r="G140" s="88" t="s">
        <v>315</v>
      </c>
      <c r="H140" s="88" t="s">
        <v>303</v>
      </c>
      <c r="I140" s="88">
        <v>10</v>
      </c>
      <c r="J140" s="88" t="s">
        <v>304</v>
      </c>
      <c r="K140" s="88" t="s">
        <v>339</v>
      </c>
      <c r="L140" s="88" t="s">
        <v>306</v>
      </c>
      <c r="M140" s="88" t="s">
        <v>288</v>
      </c>
      <c r="N140" s="89">
        <v>6</v>
      </c>
      <c r="O140" s="89">
        <v>27</v>
      </c>
      <c r="P140" s="90">
        <v>70</v>
      </c>
      <c r="Q140" s="90"/>
    </row>
    <row r="141" spans="1:17" ht="15" customHeight="1">
      <c r="A141" s="87" t="s">
        <v>716</v>
      </c>
      <c r="B141" s="83" t="s">
        <v>66</v>
      </c>
      <c r="C141" s="88" t="s">
        <v>717</v>
      </c>
      <c r="D141" s="88" t="s">
        <v>280</v>
      </c>
      <c r="E141" s="88" t="s">
        <v>300</v>
      </c>
      <c r="F141" s="88" t="s">
        <v>314</v>
      </c>
      <c r="G141" s="88" t="s">
        <v>315</v>
      </c>
      <c r="H141" s="88" t="s">
        <v>303</v>
      </c>
      <c r="I141" s="88">
        <v>10</v>
      </c>
      <c r="J141" s="88" t="s">
        <v>304</v>
      </c>
      <c r="K141" s="88" t="s">
        <v>339</v>
      </c>
      <c r="L141" s="88" t="s">
        <v>306</v>
      </c>
      <c r="M141" s="88" t="s">
        <v>288</v>
      </c>
      <c r="N141" s="89">
        <v>6</v>
      </c>
      <c r="O141" s="89">
        <v>17</v>
      </c>
      <c r="P141" s="90">
        <v>70</v>
      </c>
    </row>
    <row r="142" spans="1:17" ht="15" customHeight="1">
      <c r="A142" s="87" t="s">
        <v>503</v>
      </c>
      <c r="B142" s="83" t="s">
        <v>70</v>
      </c>
      <c r="C142" s="88" t="s">
        <v>718</v>
      </c>
      <c r="D142" s="88" t="s">
        <v>280</v>
      </c>
      <c r="E142" s="88" t="s">
        <v>300</v>
      </c>
      <c r="F142" s="88" t="s">
        <v>301</v>
      </c>
      <c r="G142" s="88" t="s">
        <v>302</v>
      </c>
      <c r="H142" s="88" t="s">
        <v>303</v>
      </c>
      <c r="I142" s="88">
        <v>10</v>
      </c>
      <c r="J142" s="88" t="s">
        <v>304</v>
      </c>
      <c r="K142" s="88" t="s">
        <v>305</v>
      </c>
      <c r="L142" s="88" t="s">
        <v>306</v>
      </c>
      <c r="M142" s="88" t="s">
        <v>288</v>
      </c>
      <c r="N142" s="89">
        <v>6</v>
      </c>
      <c r="O142" s="89">
        <v>1</v>
      </c>
      <c r="P142" s="90">
        <v>70</v>
      </c>
      <c r="Q142" s="90"/>
    </row>
    <row r="143" spans="1:17" ht="15" customHeight="1">
      <c r="A143" s="87" t="s">
        <v>719</v>
      </c>
      <c r="B143" s="83" t="s">
        <v>72</v>
      </c>
      <c r="C143" s="88" t="s">
        <v>720</v>
      </c>
      <c r="D143" s="88" t="s">
        <v>280</v>
      </c>
      <c r="E143" s="88" t="s">
        <v>300</v>
      </c>
      <c r="F143" s="88" t="s">
        <v>301</v>
      </c>
      <c r="G143" s="88" t="s">
        <v>302</v>
      </c>
      <c r="H143" s="88" t="s">
        <v>303</v>
      </c>
      <c r="I143" s="88">
        <v>10</v>
      </c>
      <c r="J143" s="88" t="s">
        <v>304</v>
      </c>
      <c r="K143" s="88" t="s">
        <v>305</v>
      </c>
      <c r="L143" s="88" t="s">
        <v>306</v>
      </c>
      <c r="M143" s="88" t="s">
        <v>288</v>
      </c>
      <c r="N143" s="89">
        <v>6</v>
      </c>
      <c r="O143" s="89">
        <v>16</v>
      </c>
      <c r="P143" s="90">
        <v>70</v>
      </c>
    </row>
    <row r="144" spans="1:17" ht="15" customHeight="1">
      <c r="A144" s="87" t="s">
        <v>509</v>
      </c>
      <c r="B144" s="83" t="s">
        <v>721</v>
      </c>
      <c r="C144" s="88" t="s">
        <v>722</v>
      </c>
      <c r="D144" s="88" t="s">
        <v>280</v>
      </c>
      <c r="E144" s="88" t="s">
        <v>300</v>
      </c>
      <c r="F144" s="88" t="s">
        <v>301</v>
      </c>
      <c r="G144" s="88" t="s">
        <v>302</v>
      </c>
      <c r="H144" s="88" t="s">
        <v>303</v>
      </c>
      <c r="I144" s="88">
        <v>10</v>
      </c>
      <c r="J144" s="88" t="s">
        <v>304</v>
      </c>
      <c r="K144" s="88" t="s">
        <v>305</v>
      </c>
      <c r="L144" s="88" t="s">
        <v>306</v>
      </c>
      <c r="M144" s="88" t="s">
        <v>288</v>
      </c>
      <c r="N144" s="89">
        <v>6</v>
      </c>
      <c r="O144" s="89">
        <v>1</v>
      </c>
      <c r="P144" s="90">
        <v>70</v>
      </c>
      <c r="Q144" s="90"/>
    </row>
    <row r="145" spans="1:17" ht="15" customHeight="1">
      <c r="A145" s="87" t="s">
        <v>512</v>
      </c>
      <c r="B145" s="83" t="s">
        <v>74</v>
      </c>
      <c r="C145" s="88" t="s">
        <v>723</v>
      </c>
      <c r="D145" s="88" t="s">
        <v>280</v>
      </c>
      <c r="E145" s="88" t="s">
        <v>300</v>
      </c>
      <c r="F145" s="88" t="s">
        <v>301</v>
      </c>
      <c r="G145" s="88" t="s">
        <v>302</v>
      </c>
      <c r="H145" s="88" t="s">
        <v>303</v>
      </c>
      <c r="I145" s="88">
        <v>10</v>
      </c>
      <c r="J145" s="88" t="s">
        <v>304</v>
      </c>
      <c r="K145" s="88" t="s">
        <v>305</v>
      </c>
      <c r="L145" s="88" t="s">
        <v>306</v>
      </c>
      <c r="M145" s="88" t="s">
        <v>288</v>
      </c>
      <c r="N145" s="89">
        <v>6</v>
      </c>
      <c r="O145" s="89">
        <v>1</v>
      </c>
      <c r="P145" s="90">
        <v>70</v>
      </c>
    </row>
    <row r="146" spans="1:17" ht="15" customHeight="1">
      <c r="A146" s="87" t="s">
        <v>724</v>
      </c>
      <c r="B146" s="83" t="s">
        <v>126</v>
      </c>
      <c r="C146" s="88" t="s">
        <v>725</v>
      </c>
      <c r="D146" s="88" t="s">
        <v>280</v>
      </c>
      <c r="E146" s="88" t="s">
        <v>300</v>
      </c>
      <c r="F146" s="88" t="s">
        <v>301</v>
      </c>
      <c r="G146" s="88" t="s">
        <v>302</v>
      </c>
      <c r="H146" s="88" t="s">
        <v>303</v>
      </c>
      <c r="I146" s="88">
        <v>10</v>
      </c>
      <c r="J146" s="88" t="s">
        <v>304</v>
      </c>
      <c r="K146" s="88" t="s">
        <v>305</v>
      </c>
      <c r="L146" s="88" t="s">
        <v>306</v>
      </c>
      <c r="M146" s="88" t="s">
        <v>288</v>
      </c>
      <c r="N146" s="89">
        <v>6</v>
      </c>
      <c r="O146" s="89">
        <v>1</v>
      </c>
      <c r="P146" s="90">
        <v>70</v>
      </c>
      <c r="Q146" s="90"/>
    </row>
    <row r="147" spans="1:17" ht="15" customHeight="1">
      <c r="A147" s="87" t="s">
        <v>726</v>
      </c>
      <c r="B147" s="83" t="s">
        <v>727</v>
      </c>
      <c r="C147" s="88" t="s">
        <v>728</v>
      </c>
      <c r="D147" s="88" t="s">
        <v>280</v>
      </c>
      <c r="E147" s="88" t="s">
        <v>300</v>
      </c>
      <c r="F147" s="88" t="s">
        <v>301</v>
      </c>
      <c r="G147" s="88" t="s">
        <v>302</v>
      </c>
      <c r="H147" s="88" t="s">
        <v>303</v>
      </c>
      <c r="I147" s="88">
        <v>10</v>
      </c>
      <c r="J147" s="88" t="s">
        <v>304</v>
      </c>
      <c r="K147" s="88" t="s">
        <v>305</v>
      </c>
      <c r="L147" s="88" t="s">
        <v>306</v>
      </c>
      <c r="M147" s="88" t="s">
        <v>288</v>
      </c>
      <c r="N147" s="89">
        <v>6</v>
      </c>
      <c r="O147" s="89">
        <v>20</v>
      </c>
      <c r="P147" s="90">
        <v>70</v>
      </c>
    </row>
    <row r="148" spans="1:17" ht="15" customHeight="1">
      <c r="A148" s="87" t="s">
        <v>729</v>
      </c>
      <c r="B148" s="83" t="s">
        <v>42</v>
      </c>
      <c r="C148" s="88" t="s">
        <v>730</v>
      </c>
      <c r="D148" s="88" t="s">
        <v>280</v>
      </c>
      <c r="E148" s="88" t="s">
        <v>300</v>
      </c>
      <c r="F148" s="88" t="s">
        <v>301</v>
      </c>
      <c r="G148" s="88" t="s">
        <v>302</v>
      </c>
      <c r="H148" s="88" t="s">
        <v>303</v>
      </c>
      <c r="I148" s="88">
        <v>10</v>
      </c>
      <c r="J148" s="88" t="s">
        <v>304</v>
      </c>
      <c r="K148" s="88" t="s">
        <v>305</v>
      </c>
      <c r="L148" s="88" t="s">
        <v>306</v>
      </c>
      <c r="M148" s="88" t="s">
        <v>288</v>
      </c>
      <c r="N148" s="89">
        <v>6</v>
      </c>
      <c r="O148" s="89">
        <v>21</v>
      </c>
      <c r="P148" s="90">
        <v>70</v>
      </c>
      <c r="Q148" s="90"/>
    </row>
    <row r="149" spans="1:17" ht="15" customHeight="1">
      <c r="A149" s="87" t="s">
        <v>731</v>
      </c>
      <c r="B149" s="83" t="s">
        <v>46</v>
      </c>
      <c r="C149" s="88" t="s">
        <v>732</v>
      </c>
      <c r="D149" s="88" t="s">
        <v>280</v>
      </c>
      <c r="E149" s="88" t="s">
        <v>300</v>
      </c>
      <c r="F149" s="88" t="s">
        <v>301</v>
      </c>
      <c r="G149" s="88" t="s">
        <v>302</v>
      </c>
      <c r="H149" s="88" t="s">
        <v>303</v>
      </c>
      <c r="I149" s="88">
        <v>10</v>
      </c>
      <c r="J149" s="88" t="s">
        <v>304</v>
      </c>
      <c r="K149" s="88" t="s">
        <v>305</v>
      </c>
      <c r="L149" s="88" t="s">
        <v>306</v>
      </c>
      <c r="M149" s="88" t="s">
        <v>288</v>
      </c>
      <c r="N149" s="89">
        <v>6</v>
      </c>
      <c r="O149" s="89">
        <v>0</v>
      </c>
      <c r="P149" s="90">
        <v>70</v>
      </c>
    </row>
    <row r="150" spans="1:17" ht="15" customHeight="1">
      <c r="A150" s="87" t="s">
        <v>524</v>
      </c>
      <c r="B150" s="83" t="s">
        <v>88</v>
      </c>
      <c r="C150" s="88" t="s">
        <v>733</v>
      </c>
      <c r="D150" s="88" t="s">
        <v>421</v>
      </c>
      <c r="E150" s="88" t="s">
        <v>527</v>
      </c>
      <c r="F150" s="88" t="s">
        <v>394</v>
      </c>
      <c r="G150" s="88" t="s">
        <v>395</v>
      </c>
      <c r="H150" s="88" t="s">
        <v>396</v>
      </c>
      <c r="I150" s="88">
        <v>6</v>
      </c>
      <c r="J150" s="88" t="s">
        <v>397</v>
      </c>
      <c r="K150" s="88" t="s">
        <v>734</v>
      </c>
      <c r="L150" s="88" t="s">
        <v>287</v>
      </c>
      <c r="M150" s="88" t="s">
        <v>528</v>
      </c>
      <c r="N150" s="89">
        <v>30</v>
      </c>
      <c r="O150" s="89">
        <v>1</v>
      </c>
      <c r="P150" s="90">
        <v>42</v>
      </c>
      <c r="Q150" s="90"/>
    </row>
    <row r="151" spans="1:17" ht="15" customHeight="1">
      <c r="A151" s="87" t="s">
        <v>529</v>
      </c>
      <c r="B151" s="83" t="s">
        <v>735</v>
      </c>
      <c r="C151" s="88" t="s">
        <v>736</v>
      </c>
      <c r="D151" s="88" t="s">
        <v>421</v>
      </c>
      <c r="E151" s="88" t="s">
        <v>527</v>
      </c>
      <c r="F151" s="88" t="s">
        <v>394</v>
      </c>
      <c r="G151" s="88" t="s">
        <v>395</v>
      </c>
      <c r="H151" s="88" t="s">
        <v>396</v>
      </c>
      <c r="I151" s="88">
        <v>6</v>
      </c>
      <c r="J151" s="88" t="s">
        <v>397</v>
      </c>
      <c r="K151" s="88" t="s">
        <v>734</v>
      </c>
      <c r="L151" s="88" t="s">
        <v>287</v>
      </c>
      <c r="M151" s="88" t="s">
        <v>528</v>
      </c>
      <c r="N151" s="89">
        <v>30</v>
      </c>
      <c r="O151" s="89">
        <v>1</v>
      </c>
      <c r="P151" s="90">
        <v>42</v>
      </c>
    </row>
    <row r="152" spans="1:17" ht="15" customHeight="1">
      <c r="A152" s="87" t="s">
        <v>737</v>
      </c>
      <c r="B152" s="83" t="s">
        <v>738</v>
      </c>
      <c r="C152" s="88" t="s">
        <v>739</v>
      </c>
      <c r="D152" s="88" t="s">
        <v>280</v>
      </c>
      <c r="E152" s="88" t="s">
        <v>300</v>
      </c>
      <c r="F152" s="88" t="s">
        <v>314</v>
      </c>
      <c r="G152" s="88" t="s">
        <v>315</v>
      </c>
      <c r="H152" s="88" t="s">
        <v>303</v>
      </c>
      <c r="I152" s="88">
        <v>10</v>
      </c>
      <c r="J152" s="88" t="s">
        <v>304</v>
      </c>
      <c r="K152" s="88" t="s">
        <v>339</v>
      </c>
      <c r="L152" s="88" t="s">
        <v>306</v>
      </c>
      <c r="M152" s="88" t="s">
        <v>288</v>
      </c>
      <c r="N152" s="89">
        <v>6</v>
      </c>
      <c r="O152" s="89">
        <v>1</v>
      </c>
      <c r="P152" s="90">
        <v>70</v>
      </c>
      <c r="Q152" s="90"/>
    </row>
    <row r="153" spans="1:17" ht="15" customHeight="1">
      <c r="A153" s="87" t="s">
        <v>740</v>
      </c>
      <c r="B153" s="83" t="s">
        <v>129</v>
      </c>
      <c r="C153" s="88" t="s">
        <v>741</v>
      </c>
      <c r="D153" s="88" t="s">
        <v>280</v>
      </c>
      <c r="E153" s="88" t="s">
        <v>300</v>
      </c>
      <c r="F153" s="88" t="s">
        <v>301</v>
      </c>
      <c r="G153" s="88" t="s">
        <v>302</v>
      </c>
      <c r="H153" s="88" t="s">
        <v>303</v>
      </c>
      <c r="I153" s="88">
        <v>10</v>
      </c>
      <c r="J153" s="88" t="s">
        <v>304</v>
      </c>
      <c r="K153" s="88" t="s">
        <v>305</v>
      </c>
      <c r="L153" s="88" t="s">
        <v>306</v>
      </c>
      <c r="M153" s="88" t="s">
        <v>288</v>
      </c>
      <c r="N153" s="89">
        <v>6</v>
      </c>
      <c r="O153" s="89">
        <v>0</v>
      </c>
      <c r="P153" s="90">
        <v>70</v>
      </c>
    </row>
    <row r="154" spans="1:17" ht="15" customHeight="1">
      <c r="A154" s="87" t="s">
        <v>742</v>
      </c>
      <c r="B154" s="83" t="s">
        <v>132</v>
      </c>
      <c r="C154" s="88" t="s">
        <v>743</v>
      </c>
      <c r="D154" s="88" t="s">
        <v>280</v>
      </c>
      <c r="E154" s="88" t="s">
        <v>300</v>
      </c>
      <c r="F154" s="88" t="s">
        <v>301</v>
      </c>
      <c r="G154" s="88" t="s">
        <v>302</v>
      </c>
      <c r="H154" s="88" t="s">
        <v>303</v>
      </c>
      <c r="I154" s="88">
        <v>10</v>
      </c>
      <c r="J154" s="88" t="s">
        <v>304</v>
      </c>
      <c r="K154" s="88" t="s">
        <v>305</v>
      </c>
      <c r="L154" s="88" t="s">
        <v>306</v>
      </c>
      <c r="M154" s="88" t="s">
        <v>288</v>
      </c>
      <c r="N154" s="89">
        <v>6</v>
      </c>
      <c r="O154" s="89">
        <v>14</v>
      </c>
      <c r="P154" s="90">
        <v>70</v>
      </c>
      <c r="Q154" s="90"/>
    </row>
    <row r="155" spans="1:17" ht="15" customHeight="1">
      <c r="A155" s="87" t="s">
        <v>538</v>
      </c>
      <c r="B155" s="83" t="s">
        <v>744</v>
      </c>
      <c r="C155" s="88" t="s">
        <v>745</v>
      </c>
      <c r="D155" s="88" t="s">
        <v>280</v>
      </c>
      <c r="E155" s="88" t="s">
        <v>300</v>
      </c>
      <c r="F155" s="88" t="s">
        <v>301</v>
      </c>
      <c r="G155" s="88" t="s">
        <v>302</v>
      </c>
      <c r="H155" s="88" t="s">
        <v>303</v>
      </c>
      <c r="I155" s="88">
        <v>10</v>
      </c>
      <c r="J155" s="88" t="s">
        <v>304</v>
      </c>
      <c r="K155" s="88" t="s">
        <v>305</v>
      </c>
      <c r="L155" s="88" t="s">
        <v>306</v>
      </c>
      <c r="M155" s="88" t="s">
        <v>288</v>
      </c>
      <c r="N155" s="89">
        <v>6</v>
      </c>
      <c r="O155" s="89">
        <v>0</v>
      </c>
      <c r="P155" s="90">
        <v>70</v>
      </c>
    </row>
    <row r="156" spans="1:17" ht="15" customHeight="1">
      <c r="A156" s="87" t="s">
        <v>746</v>
      </c>
      <c r="B156" s="83" t="s">
        <v>77</v>
      </c>
      <c r="C156" s="88" t="s">
        <v>747</v>
      </c>
      <c r="D156" s="88" t="s">
        <v>321</v>
      </c>
      <c r="E156" s="88" t="s">
        <v>322</v>
      </c>
      <c r="F156" s="88" t="s">
        <v>301</v>
      </c>
      <c r="G156" s="88" t="s">
        <v>302</v>
      </c>
      <c r="H156" s="88" t="s">
        <v>303</v>
      </c>
      <c r="I156" s="88">
        <v>10</v>
      </c>
      <c r="J156" s="88" t="s">
        <v>304</v>
      </c>
      <c r="K156" s="88" t="s">
        <v>305</v>
      </c>
      <c r="L156" s="88" t="s">
        <v>306</v>
      </c>
      <c r="M156" s="88" t="s">
        <v>323</v>
      </c>
      <c r="N156" s="89">
        <v>4</v>
      </c>
      <c r="O156" s="89">
        <v>0</v>
      </c>
      <c r="P156" s="90">
        <v>70</v>
      </c>
      <c r="Q156" s="90"/>
    </row>
    <row r="157" spans="1:17" ht="15" customHeight="1">
      <c r="A157" s="87" t="s">
        <v>737</v>
      </c>
      <c r="B157" s="83" t="s">
        <v>80</v>
      </c>
      <c r="C157" s="88" t="s">
        <v>748</v>
      </c>
      <c r="D157" s="88" t="s">
        <v>280</v>
      </c>
      <c r="E157" s="88" t="s">
        <v>300</v>
      </c>
      <c r="F157" s="88" t="s">
        <v>301</v>
      </c>
      <c r="G157" s="88" t="s">
        <v>302</v>
      </c>
      <c r="H157" s="88" t="s">
        <v>303</v>
      </c>
      <c r="I157" s="88">
        <v>10</v>
      </c>
      <c r="J157" s="88" t="s">
        <v>304</v>
      </c>
      <c r="K157" s="88" t="s">
        <v>305</v>
      </c>
      <c r="L157" s="88" t="s">
        <v>306</v>
      </c>
      <c r="M157" s="88" t="s">
        <v>288</v>
      </c>
      <c r="N157" s="89">
        <v>6</v>
      </c>
      <c r="O157" s="89">
        <v>1</v>
      </c>
      <c r="P157" s="90">
        <v>70</v>
      </c>
    </row>
    <row r="158" spans="1:17" ht="15" customHeight="1">
      <c r="A158" s="87" t="s">
        <v>749</v>
      </c>
      <c r="B158" s="83" t="s">
        <v>84</v>
      </c>
      <c r="C158" s="88" t="s">
        <v>750</v>
      </c>
      <c r="D158" s="88" t="s">
        <v>280</v>
      </c>
      <c r="E158" s="88" t="s">
        <v>300</v>
      </c>
      <c r="F158" s="88" t="s">
        <v>314</v>
      </c>
      <c r="G158" s="88" t="s">
        <v>315</v>
      </c>
      <c r="H158" s="88" t="s">
        <v>303</v>
      </c>
      <c r="I158" s="88">
        <v>10</v>
      </c>
      <c r="J158" s="88" t="s">
        <v>304</v>
      </c>
      <c r="K158" s="88" t="s">
        <v>339</v>
      </c>
      <c r="L158" s="88" t="s">
        <v>287</v>
      </c>
      <c r="M158" s="88" t="s">
        <v>288</v>
      </c>
      <c r="N158" s="89">
        <v>6</v>
      </c>
      <c r="O158" s="89">
        <v>1</v>
      </c>
      <c r="P158" s="90">
        <v>70</v>
      </c>
      <c r="Q158" s="90"/>
    </row>
    <row r="159" spans="1:17" ht="15" customHeight="1">
      <c r="A159" s="87" t="s">
        <v>751</v>
      </c>
      <c r="B159" s="83" t="s">
        <v>86</v>
      </c>
      <c r="C159" s="88" t="s">
        <v>752</v>
      </c>
      <c r="D159" s="88" t="s">
        <v>280</v>
      </c>
      <c r="E159" s="88" t="s">
        <v>300</v>
      </c>
      <c r="F159" s="88" t="s">
        <v>314</v>
      </c>
      <c r="G159" s="88" t="s">
        <v>315</v>
      </c>
      <c r="H159" s="88" t="s">
        <v>303</v>
      </c>
      <c r="I159" s="88">
        <v>10</v>
      </c>
      <c r="J159" s="88" t="s">
        <v>304</v>
      </c>
      <c r="K159" s="88" t="s">
        <v>339</v>
      </c>
      <c r="L159" s="88" t="s">
        <v>287</v>
      </c>
      <c r="M159" s="88" t="s">
        <v>288</v>
      </c>
      <c r="N159" s="89">
        <v>6</v>
      </c>
      <c r="O159" s="89">
        <v>1</v>
      </c>
      <c r="P159" s="90">
        <v>70</v>
      </c>
    </row>
    <row r="160" spans="1:17" ht="15" customHeight="1">
      <c r="A160" s="87" t="s">
        <v>753</v>
      </c>
      <c r="B160" s="83" t="s">
        <v>754</v>
      </c>
      <c r="C160" s="88" t="s">
        <v>755</v>
      </c>
      <c r="D160" s="88" t="s">
        <v>280</v>
      </c>
      <c r="E160" s="88" t="s">
        <v>281</v>
      </c>
      <c r="F160" s="88" t="s">
        <v>567</v>
      </c>
      <c r="G160" s="88" t="s">
        <v>568</v>
      </c>
      <c r="H160" s="88" t="s">
        <v>569</v>
      </c>
      <c r="I160" s="88">
        <v>6</v>
      </c>
      <c r="J160" s="88" t="s">
        <v>570</v>
      </c>
      <c r="K160" s="88" t="s">
        <v>571</v>
      </c>
      <c r="L160" s="88" t="s">
        <v>287</v>
      </c>
      <c r="M160" s="88" t="s">
        <v>288</v>
      </c>
      <c r="N160" s="89">
        <v>6</v>
      </c>
      <c r="O160" s="89">
        <v>46</v>
      </c>
      <c r="P160" s="90">
        <v>24</v>
      </c>
      <c r="Q160" s="90"/>
    </row>
    <row r="161" spans="1:17" ht="15" customHeight="1">
      <c r="A161" s="87" t="s">
        <v>756</v>
      </c>
      <c r="B161" s="83" t="s">
        <v>757</v>
      </c>
      <c r="C161" s="88" t="s">
        <v>758</v>
      </c>
      <c r="D161" s="88" t="s">
        <v>280</v>
      </c>
      <c r="E161" s="88" t="s">
        <v>281</v>
      </c>
      <c r="F161" s="88" t="s">
        <v>567</v>
      </c>
      <c r="G161" s="88" t="s">
        <v>568</v>
      </c>
      <c r="H161" s="88" t="s">
        <v>569</v>
      </c>
      <c r="I161" s="88">
        <v>6</v>
      </c>
      <c r="J161" s="88" t="s">
        <v>570</v>
      </c>
      <c r="K161" s="88" t="s">
        <v>571</v>
      </c>
      <c r="L161" s="88" t="s">
        <v>287</v>
      </c>
      <c r="M161" s="88" t="s">
        <v>288</v>
      </c>
      <c r="N161" s="89">
        <v>6</v>
      </c>
      <c r="O161" s="89">
        <v>41</v>
      </c>
      <c r="P161" s="90">
        <v>24</v>
      </c>
    </row>
    <row r="162" spans="1:17" ht="15" customHeight="1">
      <c r="A162" s="87" t="s">
        <v>621</v>
      </c>
      <c r="B162" s="83" t="s">
        <v>759</v>
      </c>
      <c r="C162" s="88" t="s">
        <v>760</v>
      </c>
      <c r="D162" s="88" t="s">
        <v>280</v>
      </c>
      <c r="E162" s="88" t="s">
        <v>499</v>
      </c>
      <c r="F162" s="88" t="s">
        <v>605</v>
      </c>
      <c r="G162" s="88" t="s">
        <v>606</v>
      </c>
      <c r="H162" s="88" t="s">
        <v>607</v>
      </c>
      <c r="I162" s="88">
        <v>8</v>
      </c>
      <c r="J162" s="88" t="s">
        <v>608</v>
      </c>
      <c r="K162" s="88" t="s">
        <v>609</v>
      </c>
      <c r="L162" s="88" t="s">
        <v>287</v>
      </c>
      <c r="M162" s="88" t="s">
        <v>288</v>
      </c>
      <c r="N162" s="89">
        <v>6</v>
      </c>
      <c r="O162" s="89">
        <v>32</v>
      </c>
      <c r="P162" s="90">
        <v>40</v>
      </c>
      <c r="Q162" s="90"/>
    </row>
    <row r="163" spans="1:17" ht="15" customHeight="1">
      <c r="A163" s="87" t="s">
        <v>761</v>
      </c>
      <c r="B163" s="83" t="s">
        <v>762</v>
      </c>
      <c r="C163" s="88" t="s">
        <v>763</v>
      </c>
      <c r="D163" s="88" t="s">
        <v>280</v>
      </c>
      <c r="E163" s="88" t="s">
        <v>499</v>
      </c>
      <c r="F163" s="88" t="s">
        <v>567</v>
      </c>
      <c r="G163" s="88" t="s">
        <v>568</v>
      </c>
      <c r="H163" s="88" t="s">
        <v>569</v>
      </c>
      <c r="I163" s="88">
        <v>6</v>
      </c>
      <c r="J163" s="88" t="s">
        <v>570</v>
      </c>
      <c r="K163" s="88" t="s">
        <v>571</v>
      </c>
      <c r="L163" s="88" t="s">
        <v>287</v>
      </c>
      <c r="M163" s="88" t="s">
        <v>288</v>
      </c>
      <c r="N163" s="89">
        <v>6</v>
      </c>
      <c r="O163" s="89">
        <v>33</v>
      </c>
      <c r="P163" s="90">
        <v>24</v>
      </c>
    </row>
    <row r="164" spans="1:17" ht="15" customHeight="1">
      <c r="A164" s="87" t="s">
        <v>764</v>
      </c>
      <c r="B164" s="83" t="s">
        <v>765</v>
      </c>
      <c r="C164" s="88" t="s">
        <v>766</v>
      </c>
      <c r="D164" s="88" t="s">
        <v>280</v>
      </c>
      <c r="E164" s="88" t="s">
        <v>281</v>
      </c>
      <c r="F164" s="88" t="s">
        <v>461</v>
      </c>
      <c r="G164" s="88" t="s">
        <v>462</v>
      </c>
      <c r="H164" s="88" t="s">
        <v>403</v>
      </c>
      <c r="I164" s="88">
        <v>8</v>
      </c>
      <c r="J164" s="88" t="s">
        <v>464</v>
      </c>
      <c r="K164" s="88" t="s">
        <v>556</v>
      </c>
      <c r="L164" s="88" t="s">
        <v>287</v>
      </c>
      <c r="M164" s="88" t="s">
        <v>288</v>
      </c>
      <c r="N164" s="89">
        <v>6</v>
      </c>
      <c r="O164" s="89">
        <v>38</v>
      </c>
      <c r="P164" s="90">
        <v>32</v>
      </c>
      <c r="Q164" s="90"/>
    </row>
    <row r="165" spans="1:17" ht="15" customHeight="1">
      <c r="A165" s="87" t="s">
        <v>767</v>
      </c>
      <c r="B165" s="83" t="s">
        <v>768</v>
      </c>
      <c r="C165" s="88" t="s">
        <v>769</v>
      </c>
      <c r="D165" s="88" t="s">
        <v>280</v>
      </c>
      <c r="E165" s="88" t="s">
        <v>281</v>
      </c>
      <c r="F165" s="88" t="s">
        <v>461</v>
      </c>
      <c r="G165" s="88" t="s">
        <v>462</v>
      </c>
      <c r="H165" s="88" t="s">
        <v>403</v>
      </c>
      <c r="I165" s="88">
        <v>8</v>
      </c>
      <c r="J165" s="88" t="s">
        <v>464</v>
      </c>
      <c r="K165" s="88" t="s">
        <v>556</v>
      </c>
      <c r="L165" s="88" t="s">
        <v>287</v>
      </c>
      <c r="M165" s="88" t="s">
        <v>288</v>
      </c>
      <c r="N165" s="89">
        <v>6</v>
      </c>
      <c r="O165" s="89">
        <v>25</v>
      </c>
      <c r="P165" s="90">
        <v>32</v>
      </c>
    </row>
    <row r="166" spans="1:17" ht="15" customHeight="1">
      <c r="A166" s="87" t="s">
        <v>770</v>
      </c>
      <c r="B166" s="83" t="s">
        <v>771</v>
      </c>
      <c r="C166" s="88" t="s">
        <v>772</v>
      </c>
      <c r="D166" s="88" t="s">
        <v>280</v>
      </c>
      <c r="E166" s="88" t="s">
        <v>281</v>
      </c>
      <c r="F166" s="88" t="s">
        <v>461</v>
      </c>
      <c r="G166" s="88" t="s">
        <v>462</v>
      </c>
      <c r="H166" s="88" t="s">
        <v>403</v>
      </c>
      <c r="I166" s="88">
        <v>8</v>
      </c>
      <c r="J166" s="88" t="s">
        <v>464</v>
      </c>
      <c r="K166" s="88" t="s">
        <v>556</v>
      </c>
      <c r="L166" s="88" t="s">
        <v>287</v>
      </c>
      <c r="M166" s="88" t="s">
        <v>288</v>
      </c>
      <c r="N166" s="89">
        <v>6</v>
      </c>
      <c r="O166" s="89">
        <v>29</v>
      </c>
      <c r="P166" s="90">
        <v>32</v>
      </c>
      <c r="Q166" s="90"/>
    </row>
    <row r="167" spans="1:17" ht="15" customHeight="1">
      <c r="A167" s="87" t="s">
        <v>773</v>
      </c>
      <c r="B167" s="83" t="s">
        <v>774</v>
      </c>
      <c r="C167" s="88" t="s">
        <v>775</v>
      </c>
      <c r="D167" s="88" t="s">
        <v>280</v>
      </c>
      <c r="E167" s="88" t="s">
        <v>281</v>
      </c>
      <c r="F167" s="88" t="s">
        <v>461</v>
      </c>
      <c r="G167" s="88" t="s">
        <v>462</v>
      </c>
      <c r="H167" s="88" t="s">
        <v>403</v>
      </c>
      <c r="I167" s="88">
        <v>8</v>
      </c>
      <c r="J167" s="88" t="s">
        <v>464</v>
      </c>
      <c r="K167" s="88" t="s">
        <v>556</v>
      </c>
      <c r="L167" s="88" t="s">
        <v>287</v>
      </c>
      <c r="M167" s="88" t="s">
        <v>288</v>
      </c>
      <c r="N167" s="89">
        <v>6</v>
      </c>
      <c r="O167" s="89">
        <v>61</v>
      </c>
      <c r="P167" s="90">
        <v>32</v>
      </c>
    </row>
    <row r="168" spans="1:17" ht="15" customHeight="1">
      <c r="A168" s="87" t="s">
        <v>776</v>
      </c>
      <c r="B168" s="83" t="s">
        <v>777</v>
      </c>
      <c r="C168" s="88" t="s">
        <v>778</v>
      </c>
      <c r="D168" s="88" t="s">
        <v>280</v>
      </c>
      <c r="E168" s="88" t="s">
        <v>566</v>
      </c>
      <c r="F168" s="88" t="s">
        <v>567</v>
      </c>
      <c r="G168" s="88" t="s">
        <v>568</v>
      </c>
      <c r="H168" s="88" t="s">
        <v>569</v>
      </c>
      <c r="I168" s="88">
        <v>6</v>
      </c>
      <c r="J168" s="88" t="s">
        <v>570</v>
      </c>
      <c r="K168" s="88" t="s">
        <v>571</v>
      </c>
      <c r="L168" s="88" t="s">
        <v>287</v>
      </c>
      <c r="M168" s="88" t="s">
        <v>288</v>
      </c>
      <c r="N168" s="89">
        <v>6</v>
      </c>
      <c r="O168" s="89">
        <v>33</v>
      </c>
      <c r="P168" s="90">
        <v>24</v>
      </c>
      <c r="Q168" s="90"/>
    </row>
    <row r="169" spans="1:17" ht="15" customHeight="1">
      <c r="A169" s="87" t="s">
        <v>779</v>
      </c>
      <c r="B169" s="83" t="s">
        <v>119</v>
      </c>
      <c r="C169" s="88" t="s">
        <v>780</v>
      </c>
      <c r="D169" s="88" t="s">
        <v>280</v>
      </c>
      <c r="E169" s="88" t="s">
        <v>281</v>
      </c>
      <c r="F169" s="88" t="s">
        <v>461</v>
      </c>
      <c r="G169" s="88" t="s">
        <v>462</v>
      </c>
      <c r="H169" s="88" t="s">
        <v>403</v>
      </c>
      <c r="I169" s="88">
        <v>8</v>
      </c>
      <c r="J169" s="88" t="s">
        <v>464</v>
      </c>
      <c r="K169" s="88" t="s">
        <v>556</v>
      </c>
      <c r="L169" s="88" t="s">
        <v>287</v>
      </c>
      <c r="M169" s="88" t="s">
        <v>288</v>
      </c>
      <c r="N169" s="89">
        <v>6</v>
      </c>
      <c r="O169" s="89">
        <v>64</v>
      </c>
      <c r="P169" s="90">
        <v>32</v>
      </c>
    </row>
    <row r="170" spans="1:17" ht="15" customHeight="1">
      <c r="A170" s="87" t="s">
        <v>781</v>
      </c>
      <c r="B170" s="83" t="s">
        <v>121</v>
      </c>
      <c r="C170" s="88" t="s">
        <v>782</v>
      </c>
      <c r="D170" s="88" t="s">
        <v>280</v>
      </c>
      <c r="E170" s="88" t="s">
        <v>281</v>
      </c>
      <c r="F170" s="88" t="s">
        <v>461</v>
      </c>
      <c r="G170" s="88" t="s">
        <v>462</v>
      </c>
      <c r="H170" s="88" t="s">
        <v>403</v>
      </c>
      <c r="I170" s="88">
        <v>8</v>
      </c>
      <c r="J170" s="88" t="s">
        <v>464</v>
      </c>
      <c r="K170" s="88" t="s">
        <v>556</v>
      </c>
      <c r="L170" s="88" t="s">
        <v>287</v>
      </c>
      <c r="M170" s="88" t="s">
        <v>288</v>
      </c>
      <c r="N170" s="89">
        <v>6</v>
      </c>
      <c r="O170" s="89">
        <v>61</v>
      </c>
      <c r="P170" s="90">
        <v>32</v>
      </c>
      <c r="Q170" s="90"/>
    </row>
    <row r="171" spans="1:17" ht="15" customHeight="1">
      <c r="A171" s="87" t="s">
        <v>578</v>
      </c>
      <c r="B171" s="83" t="s">
        <v>783</v>
      </c>
      <c r="C171" s="88" t="s">
        <v>784</v>
      </c>
      <c r="D171" s="88" t="s">
        <v>280</v>
      </c>
      <c r="E171" s="88" t="s">
        <v>281</v>
      </c>
      <c r="F171" s="88" t="s">
        <v>461</v>
      </c>
      <c r="G171" s="88" t="s">
        <v>462</v>
      </c>
      <c r="H171" s="88" t="s">
        <v>403</v>
      </c>
      <c r="I171" s="88">
        <v>8</v>
      </c>
      <c r="J171" s="88" t="s">
        <v>464</v>
      </c>
      <c r="K171" s="88" t="s">
        <v>556</v>
      </c>
      <c r="L171" s="88" t="s">
        <v>287</v>
      </c>
      <c r="M171" s="88" t="s">
        <v>288</v>
      </c>
      <c r="N171" s="89">
        <v>6</v>
      </c>
      <c r="O171" s="89">
        <v>118</v>
      </c>
      <c r="P171" s="90">
        <v>32</v>
      </c>
    </row>
    <row r="172" spans="1:17" ht="15" customHeight="1">
      <c r="A172" s="87" t="s">
        <v>581</v>
      </c>
      <c r="B172" s="83" t="s">
        <v>785</v>
      </c>
      <c r="C172" s="88" t="s">
        <v>786</v>
      </c>
      <c r="D172" s="88" t="s">
        <v>280</v>
      </c>
      <c r="E172" s="88" t="s">
        <v>281</v>
      </c>
      <c r="F172" s="88" t="s">
        <v>567</v>
      </c>
      <c r="G172" s="88" t="s">
        <v>568</v>
      </c>
      <c r="H172" s="88" t="s">
        <v>569</v>
      </c>
      <c r="I172" s="88">
        <v>6</v>
      </c>
      <c r="J172" s="88" t="s">
        <v>570</v>
      </c>
      <c r="K172" s="88" t="s">
        <v>571</v>
      </c>
      <c r="L172" s="88" t="s">
        <v>287</v>
      </c>
      <c r="M172" s="88" t="s">
        <v>288</v>
      </c>
      <c r="N172" s="89">
        <v>6</v>
      </c>
      <c r="O172" s="89">
        <v>34</v>
      </c>
      <c r="P172" s="90">
        <v>24</v>
      </c>
      <c r="Q172" s="90"/>
    </row>
    <row r="173" spans="1:17" ht="15" customHeight="1">
      <c r="A173" s="87" t="s">
        <v>787</v>
      </c>
      <c r="B173" s="83" t="s">
        <v>110</v>
      </c>
      <c r="C173" s="88" t="s">
        <v>788</v>
      </c>
      <c r="D173" s="88" t="s">
        <v>587</v>
      </c>
      <c r="E173" s="88" t="s">
        <v>588</v>
      </c>
      <c r="F173" s="88" t="s">
        <v>567</v>
      </c>
      <c r="G173" s="88" t="s">
        <v>568</v>
      </c>
      <c r="H173" s="88" t="s">
        <v>569</v>
      </c>
      <c r="I173" s="88">
        <v>6</v>
      </c>
      <c r="J173" s="88" t="s">
        <v>570</v>
      </c>
      <c r="K173" s="88" t="s">
        <v>571</v>
      </c>
      <c r="L173" s="88" t="s">
        <v>287</v>
      </c>
      <c r="M173" s="88" t="s">
        <v>589</v>
      </c>
      <c r="N173" s="89">
        <v>6</v>
      </c>
      <c r="O173" s="89">
        <v>33</v>
      </c>
      <c r="P173" s="90">
        <v>24</v>
      </c>
    </row>
    <row r="174" spans="1:17" ht="15" customHeight="1">
      <c r="A174" s="87" t="s">
        <v>789</v>
      </c>
      <c r="B174" s="83" t="s">
        <v>112</v>
      </c>
      <c r="C174" s="88" t="s">
        <v>790</v>
      </c>
      <c r="D174" s="88" t="s">
        <v>593</v>
      </c>
      <c r="E174" s="88" t="s">
        <v>594</v>
      </c>
      <c r="F174" s="88" t="s">
        <v>567</v>
      </c>
      <c r="G174" s="88" t="s">
        <v>568</v>
      </c>
      <c r="H174" s="88" t="s">
        <v>569</v>
      </c>
      <c r="I174" s="88">
        <v>6</v>
      </c>
      <c r="J174" s="88" t="s">
        <v>570</v>
      </c>
      <c r="K174" s="88" t="s">
        <v>571</v>
      </c>
      <c r="L174" s="88" t="s">
        <v>287</v>
      </c>
      <c r="M174" s="88" t="s">
        <v>595</v>
      </c>
      <c r="N174" s="89">
        <v>6</v>
      </c>
      <c r="O174" s="89">
        <v>39</v>
      </c>
      <c r="P174" s="90">
        <v>24</v>
      </c>
      <c r="Q174" s="90"/>
    </row>
    <row r="175" spans="1:17" ht="15" customHeight="1">
      <c r="A175" s="87" t="s">
        <v>791</v>
      </c>
      <c r="B175" s="83" t="s">
        <v>792</v>
      </c>
      <c r="C175" s="88" t="s">
        <v>793</v>
      </c>
      <c r="D175" s="88" t="s">
        <v>280</v>
      </c>
      <c r="E175" s="88" t="s">
        <v>499</v>
      </c>
      <c r="F175" s="88" t="s">
        <v>567</v>
      </c>
      <c r="G175" s="88" t="s">
        <v>568</v>
      </c>
      <c r="H175" s="88" t="s">
        <v>569</v>
      </c>
      <c r="I175" s="88">
        <v>6</v>
      </c>
      <c r="J175" s="88" t="s">
        <v>570</v>
      </c>
      <c r="K175" s="88" t="s">
        <v>571</v>
      </c>
      <c r="L175" s="88" t="s">
        <v>287</v>
      </c>
      <c r="M175" s="88" t="s">
        <v>288</v>
      </c>
      <c r="N175" s="89">
        <v>6</v>
      </c>
      <c r="O175" s="89">
        <v>27</v>
      </c>
      <c r="P175" s="90">
        <v>24</v>
      </c>
    </row>
    <row r="176" spans="1:17" ht="15" customHeight="1">
      <c r="A176" s="87" t="s">
        <v>794</v>
      </c>
      <c r="B176" s="83" t="s">
        <v>795</v>
      </c>
      <c r="C176" s="88" t="s">
        <v>796</v>
      </c>
      <c r="D176" s="88" t="s">
        <v>280</v>
      </c>
      <c r="E176" s="88" t="s">
        <v>499</v>
      </c>
      <c r="F176" s="88" t="s">
        <v>567</v>
      </c>
      <c r="G176" s="88" t="s">
        <v>568</v>
      </c>
      <c r="H176" s="88" t="s">
        <v>569</v>
      </c>
      <c r="I176" s="88">
        <v>6</v>
      </c>
      <c r="J176" s="88" t="s">
        <v>570</v>
      </c>
      <c r="K176" s="88" t="s">
        <v>571</v>
      </c>
      <c r="L176" s="88" t="s">
        <v>287</v>
      </c>
      <c r="M176" s="88" t="s">
        <v>288</v>
      </c>
      <c r="N176" s="89">
        <v>6</v>
      </c>
      <c r="O176" s="89">
        <v>70</v>
      </c>
      <c r="P176" s="90">
        <v>24</v>
      </c>
      <c r="Q176" s="90"/>
    </row>
    <row r="177" spans="1:17" ht="15" customHeight="1">
      <c r="A177" s="87" t="s">
        <v>797</v>
      </c>
      <c r="B177" s="83" t="s">
        <v>103</v>
      </c>
      <c r="C177" s="88" t="s">
        <v>798</v>
      </c>
      <c r="D177" s="88" t="s">
        <v>280</v>
      </c>
      <c r="E177" s="88" t="s">
        <v>499</v>
      </c>
      <c r="F177" s="88" t="s">
        <v>605</v>
      </c>
      <c r="G177" s="88" t="s">
        <v>606</v>
      </c>
      <c r="H177" s="88" t="s">
        <v>607</v>
      </c>
      <c r="I177" s="88">
        <v>8</v>
      </c>
      <c r="J177" s="88" t="s">
        <v>608</v>
      </c>
      <c r="K177" s="88" t="s">
        <v>609</v>
      </c>
      <c r="L177" s="88" t="s">
        <v>287</v>
      </c>
      <c r="M177" s="88" t="s">
        <v>288</v>
      </c>
      <c r="N177" s="89">
        <v>6</v>
      </c>
      <c r="O177" s="89">
        <v>33</v>
      </c>
      <c r="P177" s="90">
        <v>40</v>
      </c>
    </row>
    <row r="178" spans="1:17" ht="15" customHeight="1">
      <c r="A178" s="87" t="s">
        <v>799</v>
      </c>
      <c r="B178" s="83" t="s">
        <v>800</v>
      </c>
      <c r="C178" s="88" t="s">
        <v>801</v>
      </c>
      <c r="D178" s="88" t="s">
        <v>280</v>
      </c>
      <c r="E178" s="88" t="s">
        <v>281</v>
      </c>
      <c r="F178" s="88" t="s">
        <v>567</v>
      </c>
      <c r="G178" s="88" t="s">
        <v>568</v>
      </c>
      <c r="H178" s="88" t="s">
        <v>569</v>
      </c>
      <c r="I178" s="88">
        <v>6</v>
      </c>
      <c r="J178" s="88" t="s">
        <v>570</v>
      </c>
      <c r="K178" s="88" t="s">
        <v>571</v>
      </c>
      <c r="L178" s="88" t="s">
        <v>287</v>
      </c>
      <c r="M178" s="88" t="s">
        <v>288</v>
      </c>
      <c r="N178" s="89">
        <v>6</v>
      </c>
      <c r="O178" s="89">
        <v>36</v>
      </c>
      <c r="P178" s="90">
        <v>24</v>
      </c>
      <c r="Q178" s="90"/>
    </row>
    <row r="179" spans="1:17" ht="15" customHeight="1">
      <c r="A179" s="87" t="s">
        <v>781</v>
      </c>
      <c r="B179" s="83" t="s">
        <v>802</v>
      </c>
      <c r="C179" s="88" t="s">
        <v>803</v>
      </c>
      <c r="D179" s="88" t="s">
        <v>280</v>
      </c>
      <c r="E179" s="88" t="s">
        <v>281</v>
      </c>
      <c r="F179" s="88" t="s">
        <v>461</v>
      </c>
      <c r="G179" s="88" t="s">
        <v>462</v>
      </c>
      <c r="H179" s="88" t="s">
        <v>403</v>
      </c>
      <c r="I179" s="88">
        <v>8</v>
      </c>
      <c r="J179" s="88" t="s">
        <v>464</v>
      </c>
      <c r="K179" s="88" t="s">
        <v>556</v>
      </c>
      <c r="L179" s="88" t="s">
        <v>287</v>
      </c>
      <c r="M179" s="88" t="s">
        <v>288</v>
      </c>
      <c r="N179" s="89">
        <v>6</v>
      </c>
      <c r="O179" s="89">
        <v>60</v>
      </c>
      <c r="P179" s="90">
        <v>32</v>
      </c>
    </row>
    <row r="180" spans="1:17" ht="15" customHeight="1">
      <c r="A180" s="87" t="s">
        <v>804</v>
      </c>
      <c r="B180" s="83" t="s">
        <v>805</v>
      </c>
      <c r="C180" s="88" t="s">
        <v>806</v>
      </c>
      <c r="D180" s="88" t="s">
        <v>280</v>
      </c>
      <c r="E180" s="88" t="s">
        <v>281</v>
      </c>
      <c r="F180" s="88" t="s">
        <v>461</v>
      </c>
      <c r="G180" s="88" t="s">
        <v>462</v>
      </c>
      <c r="H180" s="88" t="s">
        <v>403</v>
      </c>
      <c r="I180" s="88">
        <v>8</v>
      </c>
      <c r="J180" s="88" t="s">
        <v>464</v>
      </c>
      <c r="K180" s="88" t="s">
        <v>556</v>
      </c>
      <c r="L180" s="88" t="s">
        <v>287</v>
      </c>
      <c r="M180" s="88" t="s">
        <v>288</v>
      </c>
      <c r="N180" s="89">
        <v>6</v>
      </c>
      <c r="O180" s="89">
        <v>33</v>
      </c>
      <c r="P180" s="90">
        <v>32</v>
      </c>
      <c r="Q180" s="90"/>
    </row>
    <row r="181" spans="1:17" ht="15" customHeight="1">
      <c r="A181" s="87" t="s">
        <v>613</v>
      </c>
      <c r="B181" s="83" t="s">
        <v>807</v>
      </c>
      <c r="C181" s="88" t="s">
        <v>808</v>
      </c>
      <c r="D181" s="88" t="s">
        <v>280</v>
      </c>
      <c r="E181" s="88" t="s">
        <v>499</v>
      </c>
      <c r="F181" s="88" t="s">
        <v>567</v>
      </c>
      <c r="G181" s="88" t="s">
        <v>568</v>
      </c>
      <c r="H181" s="88" t="s">
        <v>569</v>
      </c>
      <c r="I181" s="88">
        <v>6</v>
      </c>
      <c r="J181" s="88" t="s">
        <v>570</v>
      </c>
      <c r="K181" s="88" t="s">
        <v>571</v>
      </c>
      <c r="L181" s="88" t="s">
        <v>287</v>
      </c>
      <c r="M181" s="88" t="s">
        <v>288</v>
      </c>
      <c r="N181" s="89">
        <v>6</v>
      </c>
      <c r="O181" s="89">
        <v>37</v>
      </c>
      <c r="P181" s="90">
        <v>24</v>
      </c>
    </row>
    <row r="182" spans="1:17" ht="15" customHeight="1">
      <c r="A182" s="87" t="s">
        <v>616</v>
      </c>
      <c r="B182" s="83" t="s">
        <v>108</v>
      </c>
      <c r="C182" s="88" t="s">
        <v>809</v>
      </c>
      <c r="D182" s="88" t="s">
        <v>619</v>
      </c>
      <c r="E182" s="88" t="s">
        <v>594</v>
      </c>
      <c r="F182" s="88" t="s">
        <v>567</v>
      </c>
      <c r="G182" s="88" t="s">
        <v>568</v>
      </c>
      <c r="H182" s="88" t="s">
        <v>569</v>
      </c>
      <c r="I182" s="88">
        <v>6</v>
      </c>
      <c r="J182" s="88" t="s">
        <v>570</v>
      </c>
      <c r="K182" s="88" t="s">
        <v>571</v>
      </c>
      <c r="L182" s="88" t="s">
        <v>287</v>
      </c>
      <c r="M182" s="88" t="s">
        <v>620</v>
      </c>
      <c r="N182" s="89">
        <v>6</v>
      </c>
      <c r="O182" s="89">
        <v>36</v>
      </c>
      <c r="P182" s="90">
        <v>24</v>
      </c>
      <c r="Q182" s="90"/>
    </row>
    <row r="183" spans="1:17" ht="15" customHeight="1">
      <c r="A183" s="87" t="s">
        <v>621</v>
      </c>
      <c r="B183" s="83" t="s">
        <v>105</v>
      </c>
      <c r="C183" s="88" t="s">
        <v>810</v>
      </c>
      <c r="D183" s="88" t="s">
        <v>624</v>
      </c>
      <c r="E183" s="88" t="s">
        <v>625</v>
      </c>
      <c r="F183" s="88" t="s">
        <v>605</v>
      </c>
      <c r="G183" s="88" t="s">
        <v>606</v>
      </c>
      <c r="H183" s="88" t="s">
        <v>607</v>
      </c>
      <c r="I183" s="88">
        <v>8</v>
      </c>
      <c r="J183" s="88" t="s">
        <v>608</v>
      </c>
      <c r="K183" s="88" t="s">
        <v>609</v>
      </c>
      <c r="L183" s="88" t="s">
        <v>287</v>
      </c>
      <c r="M183" s="88" t="s">
        <v>626</v>
      </c>
      <c r="N183" s="89">
        <v>6</v>
      </c>
      <c r="O183" s="89">
        <v>26</v>
      </c>
      <c r="P183" s="90">
        <v>40</v>
      </c>
    </row>
    <row r="184" spans="1:17" ht="15" customHeight="1">
      <c r="A184" s="87" t="s">
        <v>811</v>
      </c>
      <c r="B184" s="83" t="s">
        <v>137</v>
      </c>
      <c r="C184" s="88" t="s">
        <v>812</v>
      </c>
      <c r="D184" s="88" t="s">
        <v>630</v>
      </c>
      <c r="E184" s="88" t="s">
        <v>631</v>
      </c>
      <c r="F184" s="88" t="s">
        <v>605</v>
      </c>
      <c r="G184" s="88" t="s">
        <v>632</v>
      </c>
      <c r="H184" s="88" t="s">
        <v>607</v>
      </c>
      <c r="I184" s="88">
        <v>8</v>
      </c>
      <c r="J184" s="88" t="s">
        <v>608</v>
      </c>
      <c r="K184" s="88" t="s">
        <v>633</v>
      </c>
      <c r="L184" s="88" t="s">
        <v>287</v>
      </c>
      <c r="M184" s="88" t="s">
        <v>634</v>
      </c>
      <c r="N184" s="89">
        <v>6</v>
      </c>
      <c r="O184" s="89">
        <v>28</v>
      </c>
      <c r="P184" s="90">
        <v>40</v>
      </c>
      <c r="Q184" s="90"/>
    </row>
    <row r="185" spans="1:17" ht="15" customHeight="1">
      <c r="A185" s="87" t="s">
        <v>813</v>
      </c>
      <c r="B185" s="83" t="s">
        <v>139</v>
      </c>
      <c r="C185" s="88" t="s">
        <v>814</v>
      </c>
      <c r="D185" s="88" t="s">
        <v>638</v>
      </c>
      <c r="E185" s="88" t="s">
        <v>639</v>
      </c>
      <c r="F185" s="88" t="s">
        <v>605</v>
      </c>
      <c r="G185" s="88" t="s">
        <v>632</v>
      </c>
      <c r="H185" s="88" t="s">
        <v>640</v>
      </c>
      <c r="I185" s="88">
        <v>8</v>
      </c>
      <c r="J185" s="88" t="s">
        <v>464</v>
      </c>
      <c r="K185" s="88" t="s">
        <v>641</v>
      </c>
      <c r="L185" s="88" t="s">
        <v>815</v>
      </c>
      <c r="M185" s="88" t="s">
        <v>642</v>
      </c>
      <c r="N185" s="89">
        <v>6</v>
      </c>
      <c r="O185" s="89">
        <v>23</v>
      </c>
      <c r="P185" s="90">
        <v>32</v>
      </c>
    </row>
    <row r="186" spans="1:17" ht="15" customHeight="1">
      <c r="A186" s="87" t="s">
        <v>816</v>
      </c>
      <c r="B186" s="83" t="s">
        <v>114</v>
      </c>
      <c r="C186" s="88" t="s">
        <v>817</v>
      </c>
      <c r="D186" s="88" t="s">
        <v>638</v>
      </c>
      <c r="E186" s="88" t="s">
        <v>639</v>
      </c>
      <c r="F186" s="88" t="s">
        <v>605</v>
      </c>
      <c r="G186" s="88" t="s">
        <v>632</v>
      </c>
      <c r="H186" s="88" t="s">
        <v>640</v>
      </c>
      <c r="I186" s="88">
        <v>8</v>
      </c>
      <c r="J186" s="88" t="s">
        <v>464</v>
      </c>
      <c r="K186" s="88" t="s">
        <v>641</v>
      </c>
      <c r="L186" s="88" t="s">
        <v>287</v>
      </c>
      <c r="M186" s="88" t="s">
        <v>642</v>
      </c>
      <c r="N186" s="89">
        <v>6</v>
      </c>
      <c r="O186" s="89">
        <v>23</v>
      </c>
      <c r="P186" s="90">
        <v>32</v>
      </c>
      <c r="Q186" s="90"/>
    </row>
    <row r="187" spans="1:17" ht="15" customHeight="1">
      <c r="A187" s="87" t="s">
        <v>656</v>
      </c>
      <c r="B187" s="83" t="s">
        <v>68</v>
      </c>
      <c r="C187" s="88" t="s">
        <v>818</v>
      </c>
      <c r="D187" s="88" t="s">
        <v>280</v>
      </c>
      <c r="E187" s="88" t="s">
        <v>300</v>
      </c>
      <c r="F187" s="88" t="s">
        <v>314</v>
      </c>
      <c r="G187" s="88" t="s">
        <v>315</v>
      </c>
      <c r="H187" s="88" t="s">
        <v>303</v>
      </c>
      <c r="I187" s="88">
        <v>10</v>
      </c>
      <c r="J187" s="88" t="s">
        <v>304</v>
      </c>
      <c r="K187" s="88" t="s">
        <v>339</v>
      </c>
      <c r="L187" s="88" t="s">
        <v>306</v>
      </c>
      <c r="M187" s="88" t="s">
        <v>288</v>
      </c>
      <c r="N187" s="89">
        <v>6</v>
      </c>
      <c r="O187" s="89">
        <v>1</v>
      </c>
      <c r="P187" s="90">
        <v>70</v>
      </c>
      <c r="Q187" s="90"/>
    </row>
    <row r="188" spans="1:17" ht="15" customHeight="1">
      <c r="A188" s="87" t="s">
        <v>819</v>
      </c>
      <c r="B188" s="83" t="s">
        <v>820</v>
      </c>
      <c r="C188" s="88" t="s">
        <v>821</v>
      </c>
      <c r="D188" s="88" t="s">
        <v>280</v>
      </c>
      <c r="E188" s="88" t="s">
        <v>281</v>
      </c>
      <c r="F188" s="88" t="s">
        <v>662</v>
      </c>
      <c r="G188" s="88" t="s">
        <v>663</v>
      </c>
      <c r="H188" s="88" t="s">
        <v>664</v>
      </c>
      <c r="I188" s="88">
        <v>7</v>
      </c>
      <c r="J188" s="88" t="s">
        <v>665</v>
      </c>
      <c r="K188" s="88" t="s">
        <v>666</v>
      </c>
      <c r="L188" s="88" t="s">
        <v>287</v>
      </c>
      <c r="M188" s="88" t="s">
        <v>288</v>
      </c>
      <c r="N188" s="89">
        <v>6</v>
      </c>
      <c r="O188" s="89">
        <v>0</v>
      </c>
      <c r="P188" s="90">
        <v>35</v>
      </c>
    </row>
    <row r="189" spans="1:17" ht="15" customHeight="1">
      <c r="A189" s="87" t="s">
        <v>822</v>
      </c>
      <c r="B189" s="83" t="s">
        <v>823</v>
      </c>
      <c r="C189" s="88" t="s">
        <v>824</v>
      </c>
      <c r="D189" s="88" t="s">
        <v>280</v>
      </c>
      <c r="E189" s="88" t="s">
        <v>499</v>
      </c>
      <c r="F189" s="88" t="s">
        <v>314</v>
      </c>
      <c r="G189" s="88" t="s">
        <v>315</v>
      </c>
      <c r="H189" s="88" t="s">
        <v>303</v>
      </c>
      <c r="I189" s="88">
        <v>10</v>
      </c>
      <c r="J189" s="88" t="s">
        <v>304</v>
      </c>
      <c r="K189" s="88" t="s">
        <v>339</v>
      </c>
      <c r="L189" s="88" t="s">
        <v>306</v>
      </c>
      <c r="M189" s="88" t="s">
        <v>288</v>
      </c>
      <c r="N189" s="89">
        <v>6</v>
      </c>
      <c r="O189" s="89">
        <v>29</v>
      </c>
      <c r="P189" s="90">
        <v>70</v>
      </c>
      <c r="Q189" s="90"/>
    </row>
    <row r="190" spans="1:17" ht="15" customHeight="1">
      <c r="A190" s="87" t="s">
        <v>667</v>
      </c>
      <c r="B190" s="83" t="s">
        <v>90</v>
      </c>
      <c r="C190" s="88" t="s">
        <v>825</v>
      </c>
      <c r="D190" s="88" t="s">
        <v>280</v>
      </c>
      <c r="E190" s="88" t="s">
        <v>499</v>
      </c>
      <c r="F190" s="88" t="s">
        <v>314</v>
      </c>
      <c r="G190" s="88" t="s">
        <v>315</v>
      </c>
      <c r="H190" s="88" t="s">
        <v>303</v>
      </c>
      <c r="I190" s="88">
        <v>10</v>
      </c>
      <c r="J190" s="88" t="s">
        <v>304</v>
      </c>
      <c r="K190" s="88" t="s">
        <v>339</v>
      </c>
      <c r="L190" s="88" t="s">
        <v>306</v>
      </c>
      <c r="M190" s="88" t="s">
        <v>288</v>
      </c>
      <c r="N190" s="89">
        <v>6</v>
      </c>
      <c r="O190" s="89">
        <v>1</v>
      </c>
      <c r="P190" s="90">
        <v>70</v>
      </c>
    </row>
    <row r="191" spans="1:17" ht="15" customHeight="1">
      <c r="A191" s="87" t="s">
        <v>826</v>
      </c>
      <c r="B191" s="83" t="s">
        <v>827</v>
      </c>
      <c r="C191" s="88" t="s">
        <v>828</v>
      </c>
      <c r="D191" s="88" t="s">
        <v>280</v>
      </c>
      <c r="E191" s="88" t="s">
        <v>281</v>
      </c>
      <c r="F191" s="88" t="s">
        <v>673</v>
      </c>
      <c r="G191" s="88" t="s">
        <v>674</v>
      </c>
      <c r="H191" s="88" t="s">
        <v>675</v>
      </c>
      <c r="I191" s="88">
        <v>8</v>
      </c>
      <c r="J191" s="88" t="s">
        <v>608</v>
      </c>
      <c r="K191" s="88" t="s">
        <v>676</v>
      </c>
      <c r="L191" s="88" t="s">
        <v>829</v>
      </c>
      <c r="M191" s="88" t="s">
        <v>288</v>
      </c>
      <c r="N191" s="89">
        <v>6</v>
      </c>
      <c r="O191" s="89">
        <v>25</v>
      </c>
      <c r="P191" s="90">
        <v>40</v>
      </c>
      <c r="Q191" s="90"/>
    </row>
    <row r="192" spans="1:17" ht="1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17:17" ht="15" customHeight="1">
      <c r="Q193" s="90"/>
    </row>
    <row r="195" spans="17:17" ht="15" customHeight="1">
      <c r="Q195" s="90"/>
    </row>
    <row r="197" spans="17:17" ht="15" customHeight="1">
      <c r="Q197" s="90"/>
    </row>
    <row r="199" spans="17:17" ht="15" customHeight="1">
      <c r="Q199" s="90"/>
    </row>
    <row r="201" spans="17:17" ht="15" customHeight="1">
      <c r="Q201" s="90"/>
    </row>
    <row r="203" spans="17:17" ht="15" customHeight="1">
      <c r="Q203" s="90"/>
    </row>
    <row r="205" spans="17:17" ht="15" customHeight="1">
      <c r="Q205" s="90"/>
    </row>
    <row r="207" spans="17:17" ht="15" customHeight="1">
      <c r="Q207" s="90"/>
    </row>
    <row r="209" spans="17:17" ht="15" customHeight="1">
      <c r="Q209" s="90"/>
    </row>
    <row r="211" spans="17:17" ht="15" customHeight="1">
      <c r="Q211" s="90"/>
    </row>
    <row r="213" spans="17:17" ht="15" customHeight="1">
      <c r="Q213" s="90"/>
    </row>
    <row r="215" spans="17:17" ht="15" customHeight="1">
      <c r="Q215" s="90"/>
    </row>
    <row r="217" spans="17:17" ht="15" customHeight="1">
      <c r="Q217" s="90"/>
    </row>
    <row r="219" spans="17:17" ht="15" customHeight="1">
      <c r="Q219" s="90"/>
    </row>
    <row r="221" spans="17:17" ht="15" customHeight="1">
      <c r="Q221" s="90"/>
    </row>
    <row r="223" spans="17:17" ht="15" customHeight="1">
      <c r="Q223" s="90"/>
    </row>
    <row r="225" spans="17:17" ht="15" customHeight="1">
      <c r="Q225" s="90"/>
    </row>
    <row r="227" spans="17:17" ht="15" customHeight="1">
      <c r="Q227" s="90"/>
    </row>
    <row r="229" spans="17:17" ht="15" customHeight="1">
      <c r="Q229" s="90"/>
    </row>
    <row r="231" spans="17:17" ht="15" customHeight="1">
      <c r="Q231" s="90"/>
    </row>
    <row r="233" spans="17:17" ht="15" customHeight="1">
      <c r="Q233" s="90"/>
    </row>
    <row r="235" spans="17:17" ht="15" customHeight="1">
      <c r="Q235" s="90"/>
    </row>
    <row r="237" spans="17:17" ht="15" customHeight="1">
      <c r="Q237" s="90"/>
    </row>
    <row r="239" spans="17:17" ht="15" customHeight="1">
      <c r="Q239" s="90"/>
    </row>
    <row r="241" spans="17:17" ht="15" customHeight="1">
      <c r="Q241" s="90"/>
    </row>
    <row r="243" spans="17:17" ht="15" customHeight="1">
      <c r="Q243" s="90"/>
    </row>
    <row r="245" spans="17:17" ht="15" customHeight="1">
      <c r="Q245" s="90"/>
    </row>
    <row r="247" spans="17:17" ht="15" customHeight="1">
      <c r="Q247" s="90"/>
    </row>
    <row r="249" spans="17:17" ht="15" customHeight="1">
      <c r="Q249" s="90"/>
    </row>
    <row r="251" spans="17:17" ht="15" customHeight="1">
      <c r="Q251" s="90"/>
    </row>
    <row r="253" spans="17:17" ht="15" customHeight="1">
      <c r="Q253" s="90"/>
    </row>
    <row r="255" spans="17:17" ht="15" customHeight="1">
      <c r="Q255" s="90"/>
    </row>
    <row r="257" spans="17:17" ht="15" customHeight="1">
      <c r="Q257" s="90"/>
    </row>
    <row r="259" spans="17:17" ht="15" customHeight="1">
      <c r="Q259" s="90"/>
    </row>
    <row r="261" spans="17:17" ht="15" customHeight="1">
      <c r="Q261" s="90"/>
    </row>
    <row r="263" spans="17:17" ht="15" customHeight="1">
      <c r="Q263" s="90"/>
    </row>
    <row r="265" spans="17:17" ht="15" customHeight="1">
      <c r="Q265" s="90"/>
    </row>
    <row r="267" spans="17:17" ht="15" customHeight="1">
      <c r="Q267" s="90"/>
    </row>
    <row r="269" spans="17:17" ht="15" customHeight="1">
      <c r="Q269" s="90"/>
    </row>
    <row r="271" spans="17:17" ht="15" customHeight="1">
      <c r="Q271" s="90"/>
    </row>
    <row r="273" spans="17:17" ht="15" customHeight="1">
      <c r="Q273" s="90"/>
    </row>
    <row r="275" spans="17:17" ht="15" customHeight="1">
      <c r="Q275" s="90"/>
    </row>
    <row r="276" spans="17:17" ht="15" customHeight="1">
      <c r="Q276" s="90"/>
    </row>
    <row r="278" spans="17:17" ht="15" customHeight="1">
      <c r="Q278" s="90"/>
    </row>
    <row r="280" spans="17:17" ht="15" customHeight="1">
      <c r="Q280" s="90"/>
    </row>
    <row r="282" spans="17:17" ht="15" customHeight="1">
      <c r="Q282" s="90"/>
    </row>
    <row r="284" spans="17:17" ht="15" customHeight="1">
      <c r="Q284" s="90"/>
    </row>
    <row r="286" spans="17:17" ht="15" customHeight="1">
      <c r="Q286" s="90"/>
    </row>
    <row r="288" spans="17:17" ht="15" customHeight="1">
      <c r="Q288" s="90"/>
    </row>
    <row r="290" spans="17:17" ht="15" customHeight="1">
      <c r="Q290" s="90"/>
    </row>
    <row r="292" spans="17:17" ht="15" customHeight="1">
      <c r="Q292" s="90"/>
    </row>
    <row r="294" spans="17:17" ht="15" customHeight="1">
      <c r="Q294" s="90"/>
    </row>
    <row r="296" spans="17:17" ht="15" customHeight="1">
      <c r="Q296" s="90"/>
    </row>
    <row r="298" spans="17:17" ht="15" customHeight="1">
      <c r="Q298" s="90"/>
    </row>
    <row r="300" spans="17:17" ht="15" customHeight="1">
      <c r="Q300" s="90"/>
    </row>
    <row r="302" spans="17:17" ht="15" customHeight="1">
      <c r="Q302" s="90"/>
    </row>
    <row r="304" spans="17:17" ht="15" customHeight="1">
      <c r="Q304" s="90"/>
    </row>
    <row r="306" spans="17:17" ht="15" customHeight="1">
      <c r="Q306" s="90"/>
    </row>
    <row r="308" spans="17:17" ht="15" customHeight="1">
      <c r="Q308" s="90"/>
    </row>
    <row r="310" spans="17:17" ht="15" customHeight="1">
      <c r="Q310" s="90"/>
    </row>
    <row r="312" spans="17:17" ht="15" customHeight="1">
      <c r="Q312" s="90"/>
    </row>
    <row r="314" spans="17:17" ht="15" customHeight="1">
      <c r="Q314" s="90"/>
    </row>
    <row r="316" spans="17:17" ht="15" customHeight="1">
      <c r="Q316" s="90"/>
    </row>
    <row r="318" spans="17:17" ht="15" customHeight="1">
      <c r="Q318" s="90"/>
    </row>
    <row r="320" spans="17:17" ht="15" customHeight="1">
      <c r="Q320" s="90"/>
    </row>
    <row r="322" spans="17:17" ht="15" customHeight="1">
      <c r="Q322" s="90"/>
    </row>
    <row r="324" spans="17:17" ht="15" customHeight="1">
      <c r="Q324" s="90"/>
    </row>
    <row r="326" spans="17:17" ht="15" customHeight="1">
      <c r="Q326" s="90"/>
    </row>
    <row r="328" spans="17:17" ht="15" customHeight="1">
      <c r="Q328" s="90"/>
    </row>
    <row r="330" spans="17:17" ht="15" customHeight="1">
      <c r="Q330" s="90"/>
    </row>
    <row r="332" spans="17:17" ht="15" customHeight="1">
      <c r="Q332" s="90"/>
    </row>
    <row r="334" spans="17:17" ht="15" customHeight="1">
      <c r="Q334" s="90"/>
    </row>
    <row r="336" spans="17:17" ht="15" customHeight="1">
      <c r="Q336" s="90"/>
    </row>
    <row r="338" spans="17:17" ht="15" customHeight="1">
      <c r="Q338" s="90"/>
    </row>
    <row r="340" spans="17:17" ht="15" customHeight="1">
      <c r="Q340" s="90"/>
    </row>
    <row r="342" spans="17:17" ht="15" customHeight="1">
      <c r="Q342" s="90"/>
    </row>
    <row r="344" spans="17:17" ht="15" customHeight="1">
      <c r="Q344" s="90"/>
    </row>
    <row r="346" spans="17:17" ht="15" customHeight="1">
      <c r="Q346" s="90"/>
    </row>
    <row r="348" spans="17:17" ht="15" customHeight="1">
      <c r="Q348" s="90"/>
    </row>
    <row r="350" spans="17:17" ht="15" customHeight="1">
      <c r="Q350" s="90"/>
    </row>
    <row r="352" spans="17:17" ht="15" customHeight="1">
      <c r="Q352" s="90"/>
    </row>
    <row r="354" spans="17:17" ht="15" customHeight="1">
      <c r="Q354" s="90"/>
    </row>
    <row r="356" spans="17:17" ht="15" customHeight="1">
      <c r="Q356" s="90"/>
    </row>
    <row r="358" spans="17:17" ht="15" customHeight="1">
      <c r="Q358" s="90"/>
    </row>
    <row r="360" spans="17:17" ht="15" customHeight="1">
      <c r="Q360" s="90"/>
    </row>
    <row r="362" spans="17:17" ht="15" customHeight="1">
      <c r="Q362" s="90"/>
    </row>
    <row r="364" spans="17:17" ht="15" customHeight="1">
      <c r="Q364" s="90"/>
    </row>
    <row r="365" spans="17:17" ht="15" customHeight="1">
      <c r="Q365" s="90"/>
    </row>
    <row r="367" spans="17:17" ht="15" customHeight="1">
      <c r="Q367" s="90"/>
    </row>
    <row r="369" spans="1:17" ht="15" customHeight="1">
      <c r="Q369" s="90"/>
    </row>
    <row r="371" spans="1:17" ht="15" customHeight="1">
      <c r="Q371" s="90"/>
    </row>
    <row r="373" spans="1:17" ht="15" customHeight="1">
      <c r="Q373" s="90"/>
    </row>
    <row r="376" spans="1:17" ht="15" customHeight="1">
      <c r="A376" s="92" t="s">
        <v>830</v>
      </c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</row>
    <row r="377" spans="1:17" ht="15" customHeight="1">
      <c r="Q377" s="93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 filterMode="1">
    <outlinePr summaryBelow="0"/>
    <pageSetUpPr autoPageBreaks="0"/>
  </sheetPr>
  <dimension ref="A1:P172"/>
  <sheetViews>
    <sheetView workbookViewId="0">
      <selection activeCell="F186" sqref="F186"/>
    </sheetView>
  </sheetViews>
  <sheetFormatPr defaultRowHeight="12.75" customHeight="1"/>
  <cols>
    <col min="1" max="1" width="26.90625" style="81" customWidth="1"/>
    <col min="2" max="2" width="12.453125" style="81" bestFit="1" customWidth="1"/>
    <col min="3" max="3" width="15.453125" style="81" bestFit="1" customWidth="1"/>
    <col min="4" max="4" width="10.26953125" style="81" bestFit="1" customWidth="1"/>
    <col min="5" max="5" width="12.36328125" style="81" bestFit="1" customWidth="1"/>
    <col min="6" max="8" width="7.90625" style="81" bestFit="1" customWidth="1"/>
    <col min="9" max="9" width="5.08984375" style="81" bestFit="1" customWidth="1"/>
    <col min="10" max="10" width="6.6328125" style="81" customWidth="1"/>
    <col min="11" max="11" width="10.453125" style="81" bestFit="1" customWidth="1"/>
    <col min="12" max="12" width="16.26953125" style="81" bestFit="1" customWidth="1"/>
    <col min="13" max="13" width="10.26953125" style="81" bestFit="1" customWidth="1"/>
    <col min="14" max="14" width="11.08984375" style="81" bestFit="1" customWidth="1"/>
    <col min="15" max="15" width="10.26953125" style="81" bestFit="1" customWidth="1"/>
    <col min="16" max="16" width="9.26953125" style="81" bestFit="1" customWidth="1"/>
    <col min="17" max="257" width="6.90625" style="81" customWidth="1"/>
    <col min="258" max="258" width="26.90625" style="81" customWidth="1"/>
    <col min="259" max="259" width="12.453125" style="81" bestFit="1" customWidth="1"/>
    <col min="260" max="260" width="15.453125" style="81" bestFit="1" customWidth="1"/>
    <col min="261" max="261" width="10.26953125" style="81" bestFit="1" customWidth="1"/>
    <col min="262" max="262" width="12.36328125" style="81" bestFit="1" customWidth="1"/>
    <col min="263" max="265" width="7.90625" style="81" bestFit="1" customWidth="1"/>
    <col min="266" max="266" width="5.08984375" style="81" bestFit="1" customWidth="1"/>
    <col min="267" max="267" width="10.453125" style="81" bestFit="1" customWidth="1"/>
    <col min="268" max="268" width="16.26953125" style="81" bestFit="1" customWidth="1"/>
    <col min="269" max="269" width="10.26953125" style="81" bestFit="1" customWidth="1"/>
    <col min="270" max="270" width="11.08984375" style="81" bestFit="1" customWidth="1"/>
    <col min="271" max="271" width="10.26953125" style="81" bestFit="1" customWidth="1"/>
    <col min="272" max="272" width="9.26953125" style="81" bestFit="1" customWidth="1"/>
    <col min="273" max="513" width="6.90625" style="81" customWidth="1"/>
    <col min="514" max="514" width="26.90625" style="81" customWidth="1"/>
    <col min="515" max="515" width="12.453125" style="81" bestFit="1" customWidth="1"/>
    <col min="516" max="516" width="15.453125" style="81" bestFit="1" customWidth="1"/>
    <col min="517" max="517" width="10.26953125" style="81" bestFit="1" customWidth="1"/>
    <col min="518" max="518" width="12.36328125" style="81" bestFit="1" customWidth="1"/>
    <col min="519" max="521" width="7.90625" style="81" bestFit="1" customWidth="1"/>
    <col min="522" max="522" width="5.08984375" style="81" bestFit="1" customWidth="1"/>
    <col min="523" max="523" width="10.453125" style="81" bestFit="1" customWidth="1"/>
    <col min="524" max="524" width="16.26953125" style="81" bestFit="1" customWidth="1"/>
    <col min="525" max="525" width="10.26953125" style="81" bestFit="1" customWidth="1"/>
    <col min="526" max="526" width="11.08984375" style="81" bestFit="1" customWidth="1"/>
    <col min="527" max="527" width="10.26953125" style="81" bestFit="1" customWidth="1"/>
    <col min="528" max="528" width="9.26953125" style="81" bestFit="1" customWidth="1"/>
    <col min="529" max="769" width="6.90625" style="81" customWidth="1"/>
    <col min="770" max="770" width="26.90625" style="81" customWidth="1"/>
    <col min="771" max="771" width="12.453125" style="81" bestFit="1" customWidth="1"/>
    <col min="772" max="772" width="15.453125" style="81" bestFit="1" customWidth="1"/>
    <col min="773" max="773" width="10.26953125" style="81" bestFit="1" customWidth="1"/>
    <col min="774" max="774" width="12.36328125" style="81" bestFit="1" customWidth="1"/>
    <col min="775" max="777" width="7.90625" style="81" bestFit="1" customWidth="1"/>
    <col min="778" max="778" width="5.08984375" style="81" bestFit="1" customWidth="1"/>
    <col min="779" max="779" width="10.453125" style="81" bestFit="1" customWidth="1"/>
    <col min="780" max="780" width="16.26953125" style="81" bestFit="1" customWidth="1"/>
    <col min="781" max="781" width="10.26953125" style="81" bestFit="1" customWidth="1"/>
    <col min="782" max="782" width="11.08984375" style="81" bestFit="1" customWidth="1"/>
    <col min="783" max="783" width="10.26953125" style="81" bestFit="1" customWidth="1"/>
    <col min="784" max="784" width="9.26953125" style="81" bestFit="1" customWidth="1"/>
    <col min="785" max="1025" width="6.90625" style="81" customWidth="1"/>
    <col min="1026" max="1026" width="26.90625" style="81" customWidth="1"/>
    <col min="1027" max="1027" width="12.453125" style="81" bestFit="1" customWidth="1"/>
    <col min="1028" max="1028" width="15.453125" style="81" bestFit="1" customWidth="1"/>
    <col min="1029" max="1029" width="10.26953125" style="81" bestFit="1" customWidth="1"/>
    <col min="1030" max="1030" width="12.36328125" style="81" bestFit="1" customWidth="1"/>
    <col min="1031" max="1033" width="7.90625" style="81" bestFit="1" customWidth="1"/>
    <col min="1034" max="1034" width="5.08984375" style="81" bestFit="1" customWidth="1"/>
    <col min="1035" max="1035" width="10.453125" style="81" bestFit="1" customWidth="1"/>
    <col min="1036" max="1036" width="16.26953125" style="81" bestFit="1" customWidth="1"/>
    <col min="1037" max="1037" width="10.26953125" style="81" bestFit="1" customWidth="1"/>
    <col min="1038" max="1038" width="11.08984375" style="81" bestFit="1" customWidth="1"/>
    <col min="1039" max="1039" width="10.26953125" style="81" bestFit="1" customWidth="1"/>
    <col min="1040" max="1040" width="9.26953125" style="81" bestFit="1" customWidth="1"/>
    <col min="1041" max="1281" width="6.90625" style="81" customWidth="1"/>
    <col min="1282" max="1282" width="26.90625" style="81" customWidth="1"/>
    <col min="1283" max="1283" width="12.453125" style="81" bestFit="1" customWidth="1"/>
    <col min="1284" max="1284" width="15.453125" style="81" bestFit="1" customWidth="1"/>
    <col min="1285" max="1285" width="10.26953125" style="81" bestFit="1" customWidth="1"/>
    <col min="1286" max="1286" width="12.36328125" style="81" bestFit="1" customWidth="1"/>
    <col min="1287" max="1289" width="7.90625" style="81" bestFit="1" customWidth="1"/>
    <col min="1290" max="1290" width="5.08984375" style="81" bestFit="1" customWidth="1"/>
    <col min="1291" max="1291" width="10.453125" style="81" bestFit="1" customWidth="1"/>
    <col min="1292" max="1292" width="16.26953125" style="81" bestFit="1" customWidth="1"/>
    <col min="1293" max="1293" width="10.26953125" style="81" bestFit="1" customWidth="1"/>
    <col min="1294" max="1294" width="11.08984375" style="81" bestFit="1" customWidth="1"/>
    <col min="1295" max="1295" width="10.26953125" style="81" bestFit="1" customWidth="1"/>
    <col min="1296" max="1296" width="9.26953125" style="81" bestFit="1" customWidth="1"/>
    <col min="1297" max="1537" width="6.90625" style="81" customWidth="1"/>
    <col min="1538" max="1538" width="26.90625" style="81" customWidth="1"/>
    <col min="1539" max="1539" width="12.453125" style="81" bestFit="1" customWidth="1"/>
    <col min="1540" max="1540" width="15.453125" style="81" bestFit="1" customWidth="1"/>
    <col min="1541" max="1541" width="10.26953125" style="81" bestFit="1" customWidth="1"/>
    <col min="1542" max="1542" width="12.36328125" style="81" bestFit="1" customWidth="1"/>
    <col min="1543" max="1545" width="7.90625" style="81" bestFit="1" customWidth="1"/>
    <col min="1546" max="1546" width="5.08984375" style="81" bestFit="1" customWidth="1"/>
    <col min="1547" max="1547" width="10.453125" style="81" bestFit="1" customWidth="1"/>
    <col min="1548" max="1548" width="16.26953125" style="81" bestFit="1" customWidth="1"/>
    <col min="1549" max="1549" width="10.26953125" style="81" bestFit="1" customWidth="1"/>
    <col min="1550" max="1550" width="11.08984375" style="81" bestFit="1" customWidth="1"/>
    <col min="1551" max="1551" width="10.26953125" style="81" bestFit="1" customWidth="1"/>
    <col min="1552" max="1552" width="9.26953125" style="81" bestFit="1" customWidth="1"/>
    <col min="1553" max="1793" width="6.90625" style="81" customWidth="1"/>
    <col min="1794" max="1794" width="26.90625" style="81" customWidth="1"/>
    <col min="1795" max="1795" width="12.453125" style="81" bestFit="1" customWidth="1"/>
    <col min="1796" max="1796" width="15.453125" style="81" bestFit="1" customWidth="1"/>
    <col min="1797" max="1797" width="10.26953125" style="81" bestFit="1" customWidth="1"/>
    <col min="1798" max="1798" width="12.36328125" style="81" bestFit="1" customWidth="1"/>
    <col min="1799" max="1801" width="7.90625" style="81" bestFit="1" customWidth="1"/>
    <col min="1802" max="1802" width="5.08984375" style="81" bestFit="1" customWidth="1"/>
    <col min="1803" max="1803" width="10.453125" style="81" bestFit="1" customWidth="1"/>
    <col min="1804" max="1804" width="16.26953125" style="81" bestFit="1" customWidth="1"/>
    <col min="1805" max="1805" width="10.26953125" style="81" bestFit="1" customWidth="1"/>
    <col min="1806" max="1806" width="11.08984375" style="81" bestFit="1" customWidth="1"/>
    <col min="1807" max="1807" width="10.26953125" style="81" bestFit="1" customWidth="1"/>
    <col min="1808" max="1808" width="9.26953125" style="81" bestFit="1" customWidth="1"/>
    <col min="1809" max="2049" width="6.90625" style="81" customWidth="1"/>
    <col min="2050" max="2050" width="26.90625" style="81" customWidth="1"/>
    <col min="2051" max="2051" width="12.453125" style="81" bestFit="1" customWidth="1"/>
    <col min="2052" max="2052" width="15.453125" style="81" bestFit="1" customWidth="1"/>
    <col min="2053" max="2053" width="10.26953125" style="81" bestFit="1" customWidth="1"/>
    <col min="2054" max="2054" width="12.36328125" style="81" bestFit="1" customWidth="1"/>
    <col min="2055" max="2057" width="7.90625" style="81" bestFit="1" customWidth="1"/>
    <col min="2058" max="2058" width="5.08984375" style="81" bestFit="1" customWidth="1"/>
    <col min="2059" max="2059" width="10.453125" style="81" bestFit="1" customWidth="1"/>
    <col min="2060" max="2060" width="16.26953125" style="81" bestFit="1" customWidth="1"/>
    <col min="2061" max="2061" width="10.26953125" style="81" bestFit="1" customWidth="1"/>
    <col min="2062" max="2062" width="11.08984375" style="81" bestFit="1" customWidth="1"/>
    <col min="2063" max="2063" width="10.26953125" style="81" bestFit="1" customWidth="1"/>
    <col min="2064" max="2064" width="9.26953125" style="81" bestFit="1" customWidth="1"/>
    <col min="2065" max="2305" width="6.90625" style="81" customWidth="1"/>
    <col min="2306" max="2306" width="26.90625" style="81" customWidth="1"/>
    <col min="2307" max="2307" width="12.453125" style="81" bestFit="1" customWidth="1"/>
    <col min="2308" max="2308" width="15.453125" style="81" bestFit="1" customWidth="1"/>
    <col min="2309" max="2309" width="10.26953125" style="81" bestFit="1" customWidth="1"/>
    <col min="2310" max="2310" width="12.36328125" style="81" bestFit="1" customWidth="1"/>
    <col min="2311" max="2313" width="7.90625" style="81" bestFit="1" customWidth="1"/>
    <col min="2314" max="2314" width="5.08984375" style="81" bestFit="1" customWidth="1"/>
    <col min="2315" max="2315" width="10.453125" style="81" bestFit="1" customWidth="1"/>
    <col min="2316" max="2316" width="16.26953125" style="81" bestFit="1" customWidth="1"/>
    <col min="2317" max="2317" width="10.26953125" style="81" bestFit="1" customWidth="1"/>
    <col min="2318" max="2318" width="11.08984375" style="81" bestFit="1" customWidth="1"/>
    <col min="2319" max="2319" width="10.26953125" style="81" bestFit="1" customWidth="1"/>
    <col min="2320" max="2320" width="9.26953125" style="81" bestFit="1" customWidth="1"/>
    <col min="2321" max="2561" width="6.90625" style="81" customWidth="1"/>
    <col min="2562" max="2562" width="26.90625" style="81" customWidth="1"/>
    <col min="2563" max="2563" width="12.453125" style="81" bestFit="1" customWidth="1"/>
    <col min="2564" max="2564" width="15.453125" style="81" bestFit="1" customWidth="1"/>
    <col min="2565" max="2565" width="10.26953125" style="81" bestFit="1" customWidth="1"/>
    <col min="2566" max="2566" width="12.36328125" style="81" bestFit="1" customWidth="1"/>
    <col min="2567" max="2569" width="7.90625" style="81" bestFit="1" customWidth="1"/>
    <col min="2570" max="2570" width="5.08984375" style="81" bestFit="1" customWidth="1"/>
    <col min="2571" max="2571" width="10.453125" style="81" bestFit="1" customWidth="1"/>
    <col min="2572" max="2572" width="16.26953125" style="81" bestFit="1" customWidth="1"/>
    <col min="2573" max="2573" width="10.26953125" style="81" bestFit="1" customWidth="1"/>
    <col min="2574" max="2574" width="11.08984375" style="81" bestFit="1" customWidth="1"/>
    <col min="2575" max="2575" width="10.26953125" style="81" bestFit="1" customWidth="1"/>
    <col min="2576" max="2576" width="9.26953125" style="81" bestFit="1" customWidth="1"/>
    <col min="2577" max="2817" width="6.90625" style="81" customWidth="1"/>
    <col min="2818" max="2818" width="26.90625" style="81" customWidth="1"/>
    <col min="2819" max="2819" width="12.453125" style="81" bestFit="1" customWidth="1"/>
    <col min="2820" max="2820" width="15.453125" style="81" bestFit="1" customWidth="1"/>
    <col min="2821" max="2821" width="10.26953125" style="81" bestFit="1" customWidth="1"/>
    <col min="2822" max="2822" width="12.36328125" style="81" bestFit="1" customWidth="1"/>
    <col min="2823" max="2825" width="7.90625" style="81" bestFit="1" customWidth="1"/>
    <col min="2826" max="2826" width="5.08984375" style="81" bestFit="1" customWidth="1"/>
    <col min="2827" max="2827" width="10.453125" style="81" bestFit="1" customWidth="1"/>
    <col min="2828" max="2828" width="16.26953125" style="81" bestFit="1" customWidth="1"/>
    <col min="2829" max="2829" width="10.26953125" style="81" bestFit="1" customWidth="1"/>
    <col min="2830" max="2830" width="11.08984375" style="81" bestFit="1" customWidth="1"/>
    <col min="2831" max="2831" width="10.26953125" style="81" bestFit="1" customWidth="1"/>
    <col min="2832" max="2832" width="9.26953125" style="81" bestFit="1" customWidth="1"/>
    <col min="2833" max="3073" width="6.90625" style="81" customWidth="1"/>
    <col min="3074" max="3074" width="26.90625" style="81" customWidth="1"/>
    <col min="3075" max="3075" width="12.453125" style="81" bestFit="1" customWidth="1"/>
    <col min="3076" max="3076" width="15.453125" style="81" bestFit="1" customWidth="1"/>
    <col min="3077" max="3077" width="10.26953125" style="81" bestFit="1" customWidth="1"/>
    <col min="3078" max="3078" width="12.36328125" style="81" bestFit="1" customWidth="1"/>
    <col min="3079" max="3081" width="7.90625" style="81" bestFit="1" customWidth="1"/>
    <col min="3082" max="3082" width="5.08984375" style="81" bestFit="1" customWidth="1"/>
    <col min="3083" max="3083" width="10.453125" style="81" bestFit="1" customWidth="1"/>
    <col min="3084" max="3084" width="16.26953125" style="81" bestFit="1" customWidth="1"/>
    <col min="3085" max="3085" width="10.26953125" style="81" bestFit="1" customWidth="1"/>
    <col min="3086" max="3086" width="11.08984375" style="81" bestFit="1" customWidth="1"/>
    <col min="3087" max="3087" width="10.26953125" style="81" bestFit="1" customWidth="1"/>
    <col min="3088" max="3088" width="9.26953125" style="81" bestFit="1" customWidth="1"/>
    <col min="3089" max="3329" width="6.90625" style="81" customWidth="1"/>
    <col min="3330" max="3330" width="26.90625" style="81" customWidth="1"/>
    <col min="3331" max="3331" width="12.453125" style="81" bestFit="1" customWidth="1"/>
    <col min="3332" max="3332" width="15.453125" style="81" bestFit="1" customWidth="1"/>
    <col min="3333" max="3333" width="10.26953125" style="81" bestFit="1" customWidth="1"/>
    <col min="3334" max="3334" width="12.36328125" style="81" bestFit="1" customWidth="1"/>
    <col min="3335" max="3337" width="7.90625" style="81" bestFit="1" customWidth="1"/>
    <col min="3338" max="3338" width="5.08984375" style="81" bestFit="1" customWidth="1"/>
    <col min="3339" max="3339" width="10.453125" style="81" bestFit="1" customWidth="1"/>
    <col min="3340" max="3340" width="16.26953125" style="81" bestFit="1" customWidth="1"/>
    <col min="3341" max="3341" width="10.26953125" style="81" bestFit="1" customWidth="1"/>
    <col min="3342" max="3342" width="11.08984375" style="81" bestFit="1" customWidth="1"/>
    <col min="3343" max="3343" width="10.26953125" style="81" bestFit="1" customWidth="1"/>
    <col min="3344" max="3344" width="9.26953125" style="81" bestFit="1" customWidth="1"/>
    <col min="3345" max="3585" width="6.90625" style="81" customWidth="1"/>
    <col min="3586" max="3586" width="26.90625" style="81" customWidth="1"/>
    <col min="3587" max="3587" width="12.453125" style="81" bestFit="1" customWidth="1"/>
    <col min="3588" max="3588" width="15.453125" style="81" bestFit="1" customWidth="1"/>
    <col min="3589" max="3589" width="10.26953125" style="81" bestFit="1" customWidth="1"/>
    <col min="3590" max="3590" width="12.36328125" style="81" bestFit="1" customWidth="1"/>
    <col min="3591" max="3593" width="7.90625" style="81" bestFit="1" customWidth="1"/>
    <col min="3594" max="3594" width="5.08984375" style="81" bestFit="1" customWidth="1"/>
    <col min="3595" max="3595" width="10.453125" style="81" bestFit="1" customWidth="1"/>
    <col min="3596" max="3596" width="16.26953125" style="81" bestFit="1" customWidth="1"/>
    <col min="3597" max="3597" width="10.26953125" style="81" bestFit="1" customWidth="1"/>
    <col min="3598" max="3598" width="11.08984375" style="81" bestFit="1" customWidth="1"/>
    <col min="3599" max="3599" width="10.26953125" style="81" bestFit="1" customWidth="1"/>
    <col min="3600" max="3600" width="9.26953125" style="81" bestFit="1" customWidth="1"/>
    <col min="3601" max="3841" width="6.90625" style="81" customWidth="1"/>
    <col min="3842" max="3842" width="26.90625" style="81" customWidth="1"/>
    <col min="3843" max="3843" width="12.453125" style="81" bestFit="1" customWidth="1"/>
    <col min="3844" max="3844" width="15.453125" style="81" bestFit="1" customWidth="1"/>
    <col min="3845" max="3845" width="10.26953125" style="81" bestFit="1" customWidth="1"/>
    <col min="3846" max="3846" width="12.36328125" style="81" bestFit="1" customWidth="1"/>
    <col min="3847" max="3849" width="7.90625" style="81" bestFit="1" customWidth="1"/>
    <col min="3850" max="3850" width="5.08984375" style="81" bestFit="1" customWidth="1"/>
    <col min="3851" max="3851" width="10.453125" style="81" bestFit="1" customWidth="1"/>
    <col min="3852" max="3852" width="16.26953125" style="81" bestFit="1" customWidth="1"/>
    <col min="3853" max="3853" width="10.26953125" style="81" bestFit="1" customWidth="1"/>
    <col min="3854" max="3854" width="11.08984375" style="81" bestFit="1" customWidth="1"/>
    <col min="3855" max="3855" width="10.26953125" style="81" bestFit="1" customWidth="1"/>
    <col min="3856" max="3856" width="9.26953125" style="81" bestFit="1" customWidth="1"/>
    <col min="3857" max="4097" width="6.90625" style="81" customWidth="1"/>
    <col min="4098" max="4098" width="26.90625" style="81" customWidth="1"/>
    <col min="4099" max="4099" width="12.453125" style="81" bestFit="1" customWidth="1"/>
    <col min="4100" max="4100" width="15.453125" style="81" bestFit="1" customWidth="1"/>
    <col min="4101" max="4101" width="10.26953125" style="81" bestFit="1" customWidth="1"/>
    <col min="4102" max="4102" width="12.36328125" style="81" bestFit="1" customWidth="1"/>
    <col min="4103" max="4105" width="7.90625" style="81" bestFit="1" customWidth="1"/>
    <col min="4106" max="4106" width="5.08984375" style="81" bestFit="1" customWidth="1"/>
    <col min="4107" max="4107" width="10.453125" style="81" bestFit="1" customWidth="1"/>
    <col min="4108" max="4108" width="16.26953125" style="81" bestFit="1" customWidth="1"/>
    <col min="4109" max="4109" width="10.26953125" style="81" bestFit="1" customWidth="1"/>
    <col min="4110" max="4110" width="11.08984375" style="81" bestFit="1" customWidth="1"/>
    <col min="4111" max="4111" width="10.26953125" style="81" bestFit="1" customWidth="1"/>
    <col min="4112" max="4112" width="9.26953125" style="81" bestFit="1" customWidth="1"/>
    <col min="4113" max="4353" width="6.90625" style="81" customWidth="1"/>
    <col min="4354" max="4354" width="26.90625" style="81" customWidth="1"/>
    <col min="4355" max="4355" width="12.453125" style="81" bestFit="1" customWidth="1"/>
    <col min="4356" max="4356" width="15.453125" style="81" bestFit="1" customWidth="1"/>
    <col min="4357" max="4357" width="10.26953125" style="81" bestFit="1" customWidth="1"/>
    <col min="4358" max="4358" width="12.36328125" style="81" bestFit="1" customWidth="1"/>
    <col min="4359" max="4361" width="7.90625" style="81" bestFit="1" customWidth="1"/>
    <col min="4362" max="4362" width="5.08984375" style="81" bestFit="1" customWidth="1"/>
    <col min="4363" max="4363" width="10.453125" style="81" bestFit="1" customWidth="1"/>
    <col min="4364" max="4364" width="16.26953125" style="81" bestFit="1" customWidth="1"/>
    <col min="4365" max="4365" width="10.26953125" style="81" bestFit="1" customWidth="1"/>
    <col min="4366" max="4366" width="11.08984375" style="81" bestFit="1" customWidth="1"/>
    <col min="4367" max="4367" width="10.26953125" style="81" bestFit="1" customWidth="1"/>
    <col min="4368" max="4368" width="9.26953125" style="81" bestFit="1" customWidth="1"/>
    <col min="4369" max="4609" width="6.90625" style="81" customWidth="1"/>
    <col min="4610" max="4610" width="26.90625" style="81" customWidth="1"/>
    <col min="4611" max="4611" width="12.453125" style="81" bestFit="1" customWidth="1"/>
    <col min="4612" max="4612" width="15.453125" style="81" bestFit="1" customWidth="1"/>
    <col min="4613" max="4613" width="10.26953125" style="81" bestFit="1" customWidth="1"/>
    <col min="4614" max="4614" width="12.36328125" style="81" bestFit="1" customWidth="1"/>
    <col min="4615" max="4617" width="7.90625" style="81" bestFit="1" customWidth="1"/>
    <col min="4618" max="4618" width="5.08984375" style="81" bestFit="1" customWidth="1"/>
    <col min="4619" max="4619" width="10.453125" style="81" bestFit="1" customWidth="1"/>
    <col min="4620" max="4620" width="16.26953125" style="81" bestFit="1" customWidth="1"/>
    <col min="4621" max="4621" width="10.26953125" style="81" bestFit="1" customWidth="1"/>
    <col min="4622" max="4622" width="11.08984375" style="81" bestFit="1" customWidth="1"/>
    <col min="4623" max="4623" width="10.26953125" style="81" bestFit="1" customWidth="1"/>
    <col min="4624" max="4624" width="9.26953125" style="81" bestFit="1" customWidth="1"/>
    <col min="4625" max="4865" width="6.90625" style="81" customWidth="1"/>
    <col min="4866" max="4866" width="26.90625" style="81" customWidth="1"/>
    <col min="4867" max="4867" width="12.453125" style="81" bestFit="1" customWidth="1"/>
    <col min="4868" max="4868" width="15.453125" style="81" bestFit="1" customWidth="1"/>
    <col min="4869" max="4869" width="10.26953125" style="81" bestFit="1" customWidth="1"/>
    <col min="4870" max="4870" width="12.36328125" style="81" bestFit="1" customWidth="1"/>
    <col min="4871" max="4873" width="7.90625" style="81" bestFit="1" customWidth="1"/>
    <col min="4874" max="4874" width="5.08984375" style="81" bestFit="1" customWidth="1"/>
    <col min="4875" max="4875" width="10.453125" style="81" bestFit="1" customWidth="1"/>
    <col min="4876" max="4876" width="16.26953125" style="81" bestFit="1" customWidth="1"/>
    <col min="4877" max="4877" width="10.26953125" style="81" bestFit="1" customWidth="1"/>
    <col min="4878" max="4878" width="11.08984375" style="81" bestFit="1" customWidth="1"/>
    <col min="4879" max="4879" width="10.26953125" style="81" bestFit="1" customWidth="1"/>
    <col min="4880" max="4880" width="9.26953125" style="81" bestFit="1" customWidth="1"/>
    <col min="4881" max="5121" width="6.90625" style="81" customWidth="1"/>
    <col min="5122" max="5122" width="26.90625" style="81" customWidth="1"/>
    <col min="5123" max="5123" width="12.453125" style="81" bestFit="1" customWidth="1"/>
    <col min="5124" max="5124" width="15.453125" style="81" bestFit="1" customWidth="1"/>
    <col min="5125" max="5125" width="10.26953125" style="81" bestFit="1" customWidth="1"/>
    <col min="5126" max="5126" width="12.36328125" style="81" bestFit="1" customWidth="1"/>
    <col min="5127" max="5129" width="7.90625" style="81" bestFit="1" customWidth="1"/>
    <col min="5130" max="5130" width="5.08984375" style="81" bestFit="1" customWidth="1"/>
    <col min="5131" max="5131" width="10.453125" style="81" bestFit="1" customWidth="1"/>
    <col min="5132" max="5132" width="16.26953125" style="81" bestFit="1" customWidth="1"/>
    <col min="5133" max="5133" width="10.26953125" style="81" bestFit="1" customWidth="1"/>
    <col min="5134" max="5134" width="11.08984375" style="81" bestFit="1" customWidth="1"/>
    <col min="5135" max="5135" width="10.26953125" style="81" bestFit="1" customWidth="1"/>
    <col min="5136" max="5136" width="9.26953125" style="81" bestFit="1" customWidth="1"/>
    <col min="5137" max="5377" width="6.90625" style="81" customWidth="1"/>
    <col min="5378" max="5378" width="26.90625" style="81" customWidth="1"/>
    <col min="5379" max="5379" width="12.453125" style="81" bestFit="1" customWidth="1"/>
    <col min="5380" max="5380" width="15.453125" style="81" bestFit="1" customWidth="1"/>
    <col min="5381" max="5381" width="10.26953125" style="81" bestFit="1" customWidth="1"/>
    <col min="5382" max="5382" width="12.36328125" style="81" bestFit="1" customWidth="1"/>
    <col min="5383" max="5385" width="7.90625" style="81" bestFit="1" customWidth="1"/>
    <col min="5386" max="5386" width="5.08984375" style="81" bestFit="1" customWidth="1"/>
    <col min="5387" max="5387" width="10.453125" style="81" bestFit="1" customWidth="1"/>
    <col min="5388" max="5388" width="16.26953125" style="81" bestFit="1" customWidth="1"/>
    <col min="5389" max="5389" width="10.26953125" style="81" bestFit="1" customWidth="1"/>
    <col min="5390" max="5390" width="11.08984375" style="81" bestFit="1" customWidth="1"/>
    <col min="5391" max="5391" width="10.26953125" style="81" bestFit="1" customWidth="1"/>
    <col min="5392" max="5392" width="9.26953125" style="81" bestFit="1" customWidth="1"/>
    <col min="5393" max="5633" width="6.90625" style="81" customWidth="1"/>
    <col min="5634" max="5634" width="26.90625" style="81" customWidth="1"/>
    <col min="5635" max="5635" width="12.453125" style="81" bestFit="1" customWidth="1"/>
    <col min="5636" max="5636" width="15.453125" style="81" bestFit="1" customWidth="1"/>
    <col min="5637" max="5637" width="10.26953125" style="81" bestFit="1" customWidth="1"/>
    <col min="5638" max="5638" width="12.36328125" style="81" bestFit="1" customWidth="1"/>
    <col min="5639" max="5641" width="7.90625" style="81" bestFit="1" customWidth="1"/>
    <col min="5642" max="5642" width="5.08984375" style="81" bestFit="1" customWidth="1"/>
    <col min="5643" max="5643" width="10.453125" style="81" bestFit="1" customWidth="1"/>
    <col min="5644" max="5644" width="16.26953125" style="81" bestFit="1" customWidth="1"/>
    <col min="5645" max="5645" width="10.26953125" style="81" bestFit="1" customWidth="1"/>
    <col min="5646" max="5646" width="11.08984375" style="81" bestFit="1" customWidth="1"/>
    <col min="5647" max="5647" width="10.26953125" style="81" bestFit="1" customWidth="1"/>
    <col min="5648" max="5648" width="9.26953125" style="81" bestFit="1" customWidth="1"/>
    <col min="5649" max="5889" width="6.90625" style="81" customWidth="1"/>
    <col min="5890" max="5890" width="26.90625" style="81" customWidth="1"/>
    <col min="5891" max="5891" width="12.453125" style="81" bestFit="1" customWidth="1"/>
    <col min="5892" max="5892" width="15.453125" style="81" bestFit="1" customWidth="1"/>
    <col min="5893" max="5893" width="10.26953125" style="81" bestFit="1" customWidth="1"/>
    <col min="5894" max="5894" width="12.36328125" style="81" bestFit="1" customWidth="1"/>
    <col min="5895" max="5897" width="7.90625" style="81" bestFit="1" customWidth="1"/>
    <col min="5898" max="5898" width="5.08984375" style="81" bestFit="1" customWidth="1"/>
    <col min="5899" max="5899" width="10.453125" style="81" bestFit="1" customWidth="1"/>
    <col min="5900" max="5900" width="16.26953125" style="81" bestFit="1" customWidth="1"/>
    <col min="5901" max="5901" width="10.26953125" style="81" bestFit="1" customWidth="1"/>
    <col min="5902" max="5902" width="11.08984375" style="81" bestFit="1" customWidth="1"/>
    <col min="5903" max="5903" width="10.26953125" style="81" bestFit="1" customWidth="1"/>
    <col min="5904" max="5904" width="9.26953125" style="81" bestFit="1" customWidth="1"/>
    <col min="5905" max="6145" width="6.90625" style="81" customWidth="1"/>
    <col min="6146" max="6146" width="26.90625" style="81" customWidth="1"/>
    <col min="6147" max="6147" width="12.453125" style="81" bestFit="1" customWidth="1"/>
    <col min="6148" max="6148" width="15.453125" style="81" bestFit="1" customWidth="1"/>
    <col min="6149" max="6149" width="10.26953125" style="81" bestFit="1" customWidth="1"/>
    <col min="6150" max="6150" width="12.36328125" style="81" bestFit="1" customWidth="1"/>
    <col min="6151" max="6153" width="7.90625" style="81" bestFit="1" customWidth="1"/>
    <col min="6154" max="6154" width="5.08984375" style="81" bestFit="1" customWidth="1"/>
    <col min="6155" max="6155" width="10.453125" style="81" bestFit="1" customWidth="1"/>
    <col min="6156" max="6156" width="16.26953125" style="81" bestFit="1" customWidth="1"/>
    <col min="6157" max="6157" width="10.26953125" style="81" bestFit="1" customWidth="1"/>
    <col min="6158" max="6158" width="11.08984375" style="81" bestFit="1" customWidth="1"/>
    <col min="6159" max="6159" width="10.26953125" style="81" bestFit="1" customWidth="1"/>
    <col min="6160" max="6160" width="9.26953125" style="81" bestFit="1" customWidth="1"/>
    <col min="6161" max="6401" width="6.90625" style="81" customWidth="1"/>
    <col min="6402" max="6402" width="26.90625" style="81" customWidth="1"/>
    <col min="6403" max="6403" width="12.453125" style="81" bestFit="1" customWidth="1"/>
    <col min="6404" max="6404" width="15.453125" style="81" bestFit="1" customWidth="1"/>
    <col min="6405" max="6405" width="10.26953125" style="81" bestFit="1" customWidth="1"/>
    <col min="6406" max="6406" width="12.36328125" style="81" bestFit="1" customWidth="1"/>
    <col min="6407" max="6409" width="7.90625" style="81" bestFit="1" customWidth="1"/>
    <col min="6410" max="6410" width="5.08984375" style="81" bestFit="1" customWidth="1"/>
    <col min="6411" max="6411" width="10.453125" style="81" bestFit="1" customWidth="1"/>
    <col min="6412" max="6412" width="16.26953125" style="81" bestFit="1" customWidth="1"/>
    <col min="6413" max="6413" width="10.26953125" style="81" bestFit="1" customWidth="1"/>
    <col min="6414" max="6414" width="11.08984375" style="81" bestFit="1" customWidth="1"/>
    <col min="6415" max="6415" width="10.26953125" style="81" bestFit="1" customWidth="1"/>
    <col min="6416" max="6416" width="9.26953125" style="81" bestFit="1" customWidth="1"/>
    <col min="6417" max="6657" width="6.90625" style="81" customWidth="1"/>
    <col min="6658" max="6658" width="26.90625" style="81" customWidth="1"/>
    <col min="6659" max="6659" width="12.453125" style="81" bestFit="1" customWidth="1"/>
    <col min="6660" max="6660" width="15.453125" style="81" bestFit="1" customWidth="1"/>
    <col min="6661" max="6661" width="10.26953125" style="81" bestFit="1" customWidth="1"/>
    <col min="6662" max="6662" width="12.36328125" style="81" bestFit="1" customWidth="1"/>
    <col min="6663" max="6665" width="7.90625" style="81" bestFit="1" customWidth="1"/>
    <col min="6666" max="6666" width="5.08984375" style="81" bestFit="1" customWidth="1"/>
    <col min="6667" max="6667" width="10.453125" style="81" bestFit="1" customWidth="1"/>
    <col min="6668" max="6668" width="16.26953125" style="81" bestFit="1" customWidth="1"/>
    <col min="6669" max="6669" width="10.26953125" style="81" bestFit="1" customWidth="1"/>
    <col min="6670" max="6670" width="11.08984375" style="81" bestFit="1" customWidth="1"/>
    <col min="6671" max="6671" width="10.26953125" style="81" bestFit="1" customWidth="1"/>
    <col min="6672" max="6672" width="9.26953125" style="81" bestFit="1" customWidth="1"/>
    <col min="6673" max="6913" width="6.90625" style="81" customWidth="1"/>
    <col min="6914" max="6914" width="26.90625" style="81" customWidth="1"/>
    <col min="6915" max="6915" width="12.453125" style="81" bestFit="1" customWidth="1"/>
    <col min="6916" max="6916" width="15.453125" style="81" bestFit="1" customWidth="1"/>
    <col min="6917" max="6917" width="10.26953125" style="81" bestFit="1" customWidth="1"/>
    <col min="6918" max="6918" width="12.36328125" style="81" bestFit="1" customWidth="1"/>
    <col min="6919" max="6921" width="7.90625" style="81" bestFit="1" customWidth="1"/>
    <col min="6922" max="6922" width="5.08984375" style="81" bestFit="1" customWidth="1"/>
    <col min="6923" max="6923" width="10.453125" style="81" bestFit="1" customWidth="1"/>
    <col min="6924" max="6924" width="16.26953125" style="81" bestFit="1" customWidth="1"/>
    <col min="6925" max="6925" width="10.26953125" style="81" bestFit="1" customWidth="1"/>
    <col min="6926" max="6926" width="11.08984375" style="81" bestFit="1" customWidth="1"/>
    <col min="6927" max="6927" width="10.26953125" style="81" bestFit="1" customWidth="1"/>
    <col min="6928" max="6928" width="9.26953125" style="81" bestFit="1" customWidth="1"/>
    <col min="6929" max="7169" width="6.90625" style="81" customWidth="1"/>
    <col min="7170" max="7170" width="26.90625" style="81" customWidth="1"/>
    <col min="7171" max="7171" width="12.453125" style="81" bestFit="1" customWidth="1"/>
    <col min="7172" max="7172" width="15.453125" style="81" bestFit="1" customWidth="1"/>
    <col min="7173" max="7173" width="10.26953125" style="81" bestFit="1" customWidth="1"/>
    <col min="7174" max="7174" width="12.36328125" style="81" bestFit="1" customWidth="1"/>
    <col min="7175" max="7177" width="7.90625" style="81" bestFit="1" customWidth="1"/>
    <col min="7178" max="7178" width="5.08984375" style="81" bestFit="1" customWidth="1"/>
    <col min="7179" max="7179" width="10.453125" style="81" bestFit="1" customWidth="1"/>
    <col min="7180" max="7180" width="16.26953125" style="81" bestFit="1" customWidth="1"/>
    <col min="7181" max="7181" width="10.26953125" style="81" bestFit="1" customWidth="1"/>
    <col min="7182" max="7182" width="11.08984375" style="81" bestFit="1" customWidth="1"/>
    <col min="7183" max="7183" width="10.26953125" style="81" bestFit="1" customWidth="1"/>
    <col min="7184" max="7184" width="9.26953125" style="81" bestFit="1" customWidth="1"/>
    <col min="7185" max="7425" width="6.90625" style="81" customWidth="1"/>
    <col min="7426" max="7426" width="26.90625" style="81" customWidth="1"/>
    <col min="7427" max="7427" width="12.453125" style="81" bestFit="1" customWidth="1"/>
    <col min="7428" max="7428" width="15.453125" style="81" bestFit="1" customWidth="1"/>
    <col min="7429" max="7429" width="10.26953125" style="81" bestFit="1" customWidth="1"/>
    <col min="7430" max="7430" width="12.36328125" style="81" bestFit="1" customWidth="1"/>
    <col min="7431" max="7433" width="7.90625" style="81" bestFit="1" customWidth="1"/>
    <col min="7434" max="7434" width="5.08984375" style="81" bestFit="1" customWidth="1"/>
    <col min="7435" max="7435" width="10.453125" style="81" bestFit="1" customWidth="1"/>
    <col min="7436" max="7436" width="16.26953125" style="81" bestFit="1" customWidth="1"/>
    <col min="7437" max="7437" width="10.26953125" style="81" bestFit="1" customWidth="1"/>
    <col min="7438" max="7438" width="11.08984375" style="81" bestFit="1" customWidth="1"/>
    <col min="7439" max="7439" width="10.26953125" style="81" bestFit="1" customWidth="1"/>
    <col min="7440" max="7440" width="9.26953125" style="81" bestFit="1" customWidth="1"/>
    <col min="7441" max="7681" width="6.90625" style="81" customWidth="1"/>
    <col min="7682" max="7682" width="26.90625" style="81" customWidth="1"/>
    <col min="7683" max="7683" width="12.453125" style="81" bestFit="1" customWidth="1"/>
    <col min="7684" max="7684" width="15.453125" style="81" bestFit="1" customWidth="1"/>
    <col min="7685" max="7685" width="10.26953125" style="81" bestFit="1" customWidth="1"/>
    <col min="7686" max="7686" width="12.36328125" style="81" bestFit="1" customWidth="1"/>
    <col min="7687" max="7689" width="7.90625" style="81" bestFit="1" customWidth="1"/>
    <col min="7690" max="7690" width="5.08984375" style="81" bestFit="1" customWidth="1"/>
    <col min="7691" max="7691" width="10.453125" style="81" bestFit="1" customWidth="1"/>
    <col min="7692" max="7692" width="16.26953125" style="81" bestFit="1" customWidth="1"/>
    <col min="7693" max="7693" width="10.26953125" style="81" bestFit="1" customWidth="1"/>
    <col min="7694" max="7694" width="11.08984375" style="81" bestFit="1" customWidth="1"/>
    <col min="7695" max="7695" width="10.26953125" style="81" bestFit="1" customWidth="1"/>
    <col min="7696" max="7696" width="9.26953125" style="81" bestFit="1" customWidth="1"/>
    <col min="7697" max="7937" width="6.90625" style="81" customWidth="1"/>
    <col min="7938" max="7938" width="26.90625" style="81" customWidth="1"/>
    <col min="7939" max="7939" width="12.453125" style="81" bestFit="1" customWidth="1"/>
    <col min="7940" max="7940" width="15.453125" style="81" bestFit="1" customWidth="1"/>
    <col min="7941" max="7941" width="10.26953125" style="81" bestFit="1" customWidth="1"/>
    <col min="7942" max="7942" width="12.36328125" style="81" bestFit="1" customWidth="1"/>
    <col min="7943" max="7945" width="7.90625" style="81" bestFit="1" customWidth="1"/>
    <col min="7946" max="7946" width="5.08984375" style="81" bestFit="1" customWidth="1"/>
    <col min="7947" max="7947" width="10.453125" style="81" bestFit="1" customWidth="1"/>
    <col min="7948" max="7948" width="16.26953125" style="81" bestFit="1" customWidth="1"/>
    <col min="7949" max="7949" width="10.26953125" style="81" bestFit="1" customWidth="1"/>
    <col min="7950" max="7950" width="11.08984375" style="81" bestFit="1" customWidth="1"/>
    <col min="7951" max="7951" width="10.26953125" style="81" bestFit="1" customWidth="1"/>
    <col min="7952" max="7952" width="9.26953125" style="81" bestFit="1" customWidth="1"/>
    <col min="7953" max="8193" width="6.90625" style="81" customWidth="1"/>
    <col min="8194" max="8194" width="26.90625" style="81" customWidth="1"/>
    <col min="8195" max="8195" width="12.453125" style="81" bestFit="1" customWidth="1"/>
    <col min="8196" max="8196" width="15.453125" style="81" bestFit="1" customWidth="1"/>
    <col min="8197" max="8197" width="10.26953125" style="81" bestFit="1" customWidth="1"/>
    <col min="8198" max="8198" width="12.36328125" style="81" bestFit="1" customWidth="1"/>
    <col min="8199" max="8201" width="7.90625" style="81" bestFit="1" customWidth="1"/>
    <col min="8202" max="8202" width="5.08984375" style="81" bestFit="1" customWidth="1"/>
    <col min="8203" max="8203" width="10.453125" style="81" bestFit="1" customWidth="1"/>
    <col min="8204" max="8204" width="16.26953125" style="81" bestFit="1" customWidth="1"/>
    <col min="8205" max="8205" width="10.26953125" style="81" bestFit="1" customWidth="1"/>
    <col min="8206" max="8206" width="11.08984375" style="81" bestFit="1" customWidth="1"/>
    <col min="8207" max="8207" width="10.26953125" style="81" bestFit="1" customWidth="1"/>
    <col min="8208" max="8208" width="9.26953125" style="81" bestFit="1" customWidth="1"/>
    <col min="8209" max="8449" width="6.90625" style="81" customWidth="1"/>
    <col min="8450" max="8450" width="26.90625" style="81" customWidth="1"/>
    <col min="8451" max="8451" width="12.453125" style="81" bestFit="1" customWidth="1"/>
    <col min="8452" max="8452" width="15.453125" style="81" bestFit="1" customWidth="1"/>
    <col min="8453" max="8453" width="10.26953125" style="81" bestFit="1" customWidth="1"/>
    <col min="8454" max="8454" width="12.36328125" style="81" bestFit="1" customWidth="1"/>
    <col min="8455" max="8457" width="7.90625" style="81" bestFit="1" customWidth="1"/>
    <col min="8458" max="8458" width="5.08984375" style="81" bestFit="1" customWidth="1"/>
    <col min="8459" max="8459" width="10.453125" style="81" bestFit="1" customWidth="1"/>
    <col min="8460" max="8460" width="16.26953125" style="81" bestFit="1" customWidth="1"/>
    <col min="8461" max="8461" width="10.26953125" style="81" bestFit="1" customWidth="1"/>
    <col min="8462" max="8462" width="11.08984375" style="81" bestFit="1" customWidth="1"/>
    <col min="8463" max="8463" width="10.26953125" style="81" bestFit="1" customWidth="1"/>
    <col min="8464" max="8464" width="9.26953125" style="81" bestFit="1" customWidth="1"/>
    <col min="8465" max="8705" width="6.90625" style="81" customWidth="1"/>
    <col min="8706" max="8706" width="26.90625" style="81" customWidth="1"/>
    <col min="8707" max="8707" width="12.453125" style="81" bestFit="1" customWidth="1"/>
    <col min="8708" max="8708" width="15.453125" style="81" bestFit="1" customWidth="1"/>
    <col min="8709" max="8709" width="10.26953125" style="81" bestFit="1" customWidth="1"/>
    <col min="8710" max="8710" width="12.36328125" style="81" bestFit="1" customWidth="1"/>
    <col min="8711" max="8713" width="7.90625" style="81" bestFit="1" customWidth="1"/>
    <col min="8714" max="8714" width="5.08984375" style="81" bestFit="1" customWidth="1"/>
    <col min="8715" max="8715" width="10.453125" style="81" bestFit="1" customWidth="1"/>
    <col min="8716" max="8716" width="16.26953125" style="81" bestFit="1" customWidth="1"/>
    <col min="8717" max="8717" width="10.26953125" style="81" bestFit="1" customWidth="1"/>
    <col min="8718" max="8718" width="11.08984375" style="81" bestFit="1" customWidth="1"/>
    <col min="8719" max="8719" width="10.26953125" style="81" bestFit="1" customWidth="1"/>
    <col min="8720" max="8720" width="9.26953125" style="81" bestFit="1" customWidth="1"/>
    <col min="8721" max="8961" width="6.90625" style="81" customWidth="1"/>
    <col min="8962" max="8962" width="26.90625" style="81" customWidth="1"/>
    <col min="8963" max="8963" width="12.453125" style="81" bestFit="1" customWidth="1"/>
    <col min="8964" max="8964" width="15.453125" style="81" bestFit="1" customWidth="1"/>
    <col min="8965" max="8965" width="10.26953125" style="81" bestFit="1" customWidth="1"/>
    <col min="8966" max="8966" width="12.36328125" style="81" bestFit="1" customWidth="1"/>
    <col min="8967" max="8969" width="7.90625" style="81" bestFit="1" customWidth="1"/>
    <col min="8970" max="8970" width="5.08984375" style="81" bestFit="1" customWidth="1"/>
    <col min="8971" max="8971" width="10.453125" style="81" bestFit="1" customWidth="1"/>
    <col min="8972" max="8972" width="16.26953125" style="81" bestFit="1" customWidth="1"/>
    <col min="8973" max="8973" width="10.26953125" style="81" bestFit="1" customWidth="1"/>
    <col min="8974" max="8974" width="11.08984375" style="81" bestFit="1" customWidth="1"/>
    <col min="8975" max="8975" width="10.26953125" style="81" bestFit="1" customWidth="1"/>
    <col min="8976" max="8976" width="9.26953125" style="81" bestFit="1" customWidth="1"/>
    <col min="8977" max="9217" width="6.90625" style="81" customWidth="1"/>
    <col min="9218" max="9218" width="26.90625" style="81" customWidth="1"/>
    <col min="9219" max="9219" width="12.453125" style="81" bestFit="1" customWidth="1"/>
    <col min="9220" max="9220" width="15.453125" style="81" bestFit="1" customWidth="1"/>
    <col min="9221" max="9221" width="10.26953125" style="81" bestFit="1" customWidth="1"/>
    <col min="9222" max="9222" width="12.36328125" style="81" bestFit="1" customWidth="1"/>
    <col min="9223" max="9225" width="7.90625" style="81" bestFit="1" customWidth="1"/>
    <col min="9226" max="9226" width="5.08984375" style="81" bestFit="1" customWidth="1"/>
    <col min="9227" max="9227" width="10.453125" style="81" bestFit="1" customWidth="1"/>
    <col min="9228" max="9228" width="16.26953125" style="81" bestFit="1" customWidth="1"/>
    <col min="9229" max="9229" width="10.26953125" style="81" bestFit="1" customWidth="1"/>
    <col min="9230" max="9230" width="11.08984375" style="81" bestFit="1" customWidth="1"/>
    <col min="9231" max="9231" width="10.26953125" style="81" bestFit="1" customWidth="1"/>
    <col min="9232" max="9232" width="9.26953125" style="81" bestFit="1" customWidth="1"/>
    <col min="9233" max="9473" width="6.90625" style="81" customWidth="1"/>
    <col min="9474" max="9474" width="26.90625" style="81" customWidth="1"/>
    <col min="9475" max="9475" width="12.453125" style="81" bestFit="1" customWidth="1"/>
    <col min="9476" max="9476" width="15.453125" style="81" bestFit="1" customWidth="1"/>
    <col min="9477" max="9477" width="10.26953125" style="81" bestFit="1" customWidth="1"/>
    <col min="9478" max="9478" width="12.36328125" style="81" bestFit="1" customWidth="1"/>
    <col min="9479" max="9481" width="7.90625" style="81" bestFit="1" customWidth="1"/>
    <col min="9482" max="9482" width="5.08984375" style="81" bestFit="1" customWidth="1"/>
    <col min="9483" max="9483" width="10.453125" style="81" bestFit="1" customWidth="1"/>
    <col min="9484" max="9484" width="16.26953125" style="81" bestFit="1" customWidth="1"/>
    <col min="9485" max="9485" width="10.26953125" style="81" bestFit="1" customWidth="1"/>
    <col min="9486" max="9486" width="11.08984375" style="81" bestFit="1" customWidth="1"/>
    <col min="9487" max="9487" width="10.26953125" style="81" bestFit="1" customWidth="1"/>
    <col min="9488" max="9488" width="9.26953125" style="81" bestFit="1" customWidth="1"/>
    <col min="9489" max="9729" width="6.90625" style="81" customWidth="1"/>
    <col min="9730" max="9730" width="26.90625" style="81" customWidth="1"/>
    <col min="9731" max="9731" width="12.453125" style="81" bestFit="1" customWidth="1"/>
    <col min="9732" max="9732" width="15.453125" style="81" bestFit="1" customWidth="1"/>
    <col min="9733" max="9733" width="10.26953125" style="81" bestFit="1" customWidth="1"/>
    <col min="9734" max="9734" width="12.36328125" style="81" bestFit="1" customWidth="1"/>
    <col min="9735" max="9737" width="7.90625" style="81" bestFit="1" customWidth="1"/>
    <col min="9738" max="9738" width="5.08984375" style="81" bestFit="1" customWidth="1"/>
    <col min="9739" max="9739" width="10.453125" style="81" bestFit="1" customWidth="1"/>
    <col min="9740" max="9740" width="16.26953125" style="81" bestFit="1" customWidth="1"/>
    <col min="9741" max="9741" width="10.26953125" style="81" bestFit="1" customWidth="1"/>
    <col min="9742" max="9742" width="11.08984375" style="81" bestFit="1" customWidth="1"/>
    <col min="9743" max="9743" width="10.26953125" style="81" bestFit="1" customWidth="1"/>
    <col min="9744" max="9744" width="9.26953125" style="81" bestFit="1" customWidth="1"/>
    <col min="9745" max="9985" width="6.90625" style="81" customWidth="1"/>
    <col min="9986" max="9986" width="26.90625" style="81" customWidth="1"/>
    <col min="9987" max="9987" width="12.453125" style="81" bestFit="1" customWidth="1"/>
    <col min="9988" max="9988" width="15.453125" style="81" bestFit="1" customWidth="1"/>
    <col min="9989" max="9989" width="10.26953125" style="81" bestFit="1" customWidth="1"/>
    <col min="9990" max="9990" width="12.36328125" style="81" bestFit="1" customWidth="1"/>
    <col min="9991" max="9993" width="7.90625" style="81" bestFit="1" customWidth="1"/>
    <col min="9994" max="9994" width="5.08984375" style="81" bestFit="1" customWidth="1"/>
    <col min="9995" max="9995" width="10.453125" style="81" bestFit="1" customWidth="1"/>
    <col min="9996" max="9996" width="16.26953125" style="81" bestFit="1" customWidth="1"/>
    <col min="9997" max="9997" width="10.26953125" style="81" bestFit="1" customWidth="1"/>
    <col min="9998" max="9998" width="11.08984375" style="81" bestFit="1" customWidth="1"/>
    <col min="9999" max="9999" width="10.26953125" style="81" bestFit="1" customWidth="1"/>
    <col min="10000" max="10000" width="9.26953125" style="81" bestFit="1" customWidth="1"/>
    <col min="10001" max="10241" width="6.90625" style="81" customWidth="1"/>
    <col min="10242" max="10242" width="26.90625" style="81" customWidth="1"/>
    <col min="10243" max="10243" width="12.453125" style="81" bestFit="1" customWidth="1"/>
    <col min="10244" max="10244" width="15.453125" style="81" bestFit="1" customWidth="1"/>
    <col min="10245" max="10245" width="10.26953125" style="81" bestFit="1" customWidth="1"/>
    <col min="10246" max="10246" width="12.36328125" style="81" bestFit="1" customWidth="1"/>
    <col min="10247" max="10249" width="7.90625" style="81" bestFit="1" customWidth="1"/>
    <col min="10250" max="10250" width="5.08984375" style="81" bestFit="1" customWidth="1"/>
    <col min="10251" max="10251" width="10.453125" style="81" bestFit="1" customWidth="1"/>
    <col min="10252" max="10252" width="16.26953125" style="81" bestFit="1" customWidth="1"/>
    <col min="10253" max="10253" width="10.26953125" style="81" bestFit="1" customWidth="1"/>
    <col min="10254" max="10254" width="11.08984375" style="81" bestFit="1" customWidth="1"/>
    <col min="10255" max="10255" width="10.26953125" style="81" bestFit="1" customWidth="1"/>
    <col min="10256" max="10256" width="9.26953125" style="81" bestFit="1" customWidth="1"/>
    <col min="10257" max="10497" width="6.90625" style="81" customWidth="1"/>
    <col min="10498" max="10498" width="26.90625" style="81" customWidth="1"/>
    <col min="10499" max="10499" width="12.453125" style="81" bestFit="1" customWidth="1"/>
    <col min="10500" max="10500" width="15.453125" style="81" bestFit="1" customWidth="1"/>
    <col min="10501" max="10501" width="10.26953125" style="81" bestFit="1" customWidth="1"/>
    <col min="10502" max="10502" width="12.36328125" style="81" bestFit="1" customWidth="1"/>
    <col min="10503" max="10505" width="7.90625" style="81" bestFit="1" customWidth="1"/>
    <col min="10506" max="10506" width="5.08984375" style="81" bestFit="1" customWidth="1"/>
    <col min="10507" max="10507" width="10.453125" style="81" bestFit="1" customWidth="1"/>
    <col min="10508" max="10508" width="16.26953125" style="81" bestFit="1" customWidth="1"/>
    <col min="10509" max="10509" width="10.26953125" style="81" bestFit="1" customWidth="1"/>
    <col min="10510" max="10510" width="11.08984375" style="81" bestFit="1" customWidth="1"/>
    <col min="10511" max="10511" width="10.26953125" style="81" bestFit="1" customWidth="1"/>
    <col min="10512" max="10512" width="9.26953125" style="81" bestFit="1" customWidth="1"/>
    <col min="10513" max="10753" width="6.90625" style="81" customWidth="1"/>
    <col min="10754" max="10754" width="26.90625" style="81" customWidth="1"/>
    <col min="10755" max="10755" width="12.453125" style="81" bestFit="1" customWidth="1"/>
    <col min="10756" max="10756" width="15.453125" style="81" bestFit="1" customWidth="1"/>
    <col min="10757" max="10757" width="10.26953125" style="81" bestFit="1" customWidth="1"/>
    <col min="10758" max="10758" width="12.36328125" style="81" bestFit="1" customWidth="1"/>
    <col min="10759" max="10761" width="7.90625" style="81" bestFit="1" customWidth="1"/>
    <col min="10762" max="10762" width="5.08984375" style="81" bestFit="1" customWidth="1"/>
    <col min="10763" max="10763" width="10.453125" style="81" bestFit="1" customWidth="1"/>
    <col min="10764" max="10764" width="16.26953125" style="81" bestFit="1" customWidth="1"/>
    <col min="10765" max="10765" width="10.26953125" style="81" bestFit="1" customWidth="1"/>
    <col min="10766" max="10766" width="11.08984375" style="81" bestFit="1" customWidth="1"/>
    <col min="10767" max="10767" width="10.26953125" style="81" bestFit="1" customWidth="1"/>
    <col min="10768" max="10768" width="9.26953125" style="81" bestFit="1" customWidth="1"/>
    <col min="10769" max="11009" width="6.90625" style="81" customWidth="1"/>
    <col min="11010" max="11010" width="26.90625" style="81" customWidth="1"/>
    <col min="11011" max="11011" width="12.453125" style="81" bestFit="1" customWidth="1"/>
    <col min="11012" max="11012" width="15.453125" style="81" bestFit="1" customWidth="1"/>
    <col min="11013" max="11013" width="10.26953125" style="81" bestFit="1" customWidth="1"/>
    <col min="11014" max="11014" width="12.36328125" style="81" bestFit="1" customWidth="1"/>
    <col min="11015" max="11017" width="7.90625" style="81" bestFit="1" customWidth="1"/>
    <col min="11018" max="11018" width="5.08984375" style="81" bestFit="1" customWidth="1"/>
    <col min="11019" max="11019" width="10.453125" style="81" bestFit="1" customWidth="1"/>
    <col min="11020" max="11020" width="16.26953125" style="81" bestFit="1" customWidth="1"/>
    <col min="11021" max="11021" width="10.26953125" style="81" bestFit="1" customWidth="1"/>
    <col min="11022" max="11022" width="11.08984375" style="81" bestFit="1" customWidth="1"/>
    <col min="11023" max="11023" width="10.26953125" style="81" bestFit="1" customWidth="1"/>
    <col min="11024" max="11024" width="9.26953125" style="81" bestFit="1" customWidth="1"/>
    <col min="11025" max="11265" width="6.90625" style="81" customWidth="1"/>
    <col min="11266" max="11266" width="26.90625" style="81" customWidth="1"/>
    <col min="11267" max="11267" width="12.453125" style="81" bestFit="1" customWidth="1"/>
    <col min="11268" max="11268" width="15.453125" style="81" bestFit="1" customWidth="1"/>
    <col min="11269" max="11269" width="10.26953125" style="81" bestFit="1" customWidth="1"/>
    <col min="11270" max="11270" width="12.36328125" style="81" bestFit="1" customWidth="1"/>
    <col min="11271" max="11273" width="7.90625" style="81" bestFit="1" customWidth="1"/>
    <col min="11274" max="11274" width="5.08984375" style="81" bestFit="1" customWidth="1"/>
    <col min="11275" max="11275" width="10.453125" style="81" bestFit="1" customWidth="1"/>
    <col min="11276" max="11276" width="16.26953125" style="81" bestFit="1" customWidth="1"/>
    <col min="11277" max="11277" width="10.26953125" style="81" bestFit="1" customWidth="1"/>
    <col min="11278" max="11278" width="11.08984375" style="81" bestFit="1" customWidth="1"/>
    <col min="11279" max="11279" width="10.26953125" style="81" bestFit="1" customWidth="1"/>
    <col min="11280" max="11280" width="9.26953125" style="81" bestFit="1" customWidth="1"/>
    <col min="11281" max="11521" width="6.90625" style="81" customWidth="1"/>
    <col min="11522" max="11522" width="26.90625" style="81" customWidth="1"/>
    <col min="11523" max="11523" width="12.453125" style="81" bestFit="1" customWidth="1"/>
    <col min="11524" max="11524" width="15.453125" style="81" bestFit="1" customWidth="1"/>
    <col min="11525" max="11525" width="10.26953125" style="81" bestFit="1" customWidth="1"/>
    <col min="11526" max="11526" width="12.36328125" style="81" bestFit="1" customWidth="1"/>
    <col min="11527" max="11529" width="7.90625" style="81" bestFit="1" customWidth="1"/>
    <col min="11530" max="11530" width="5.08984375" style="81" bestFit="1" customWidth="1"/>
    <col min="11531" max="11531" width="10.453125" style="81" bestFit="1" customWidth="1"/>
    <col min="11532" max="11532" width="16.26953125" style="81" bestFit="1" customWidth="1"/>
    <col min="11533" max="11533" width="10.26953125" style="81" bestFit="1" customWidth="1"/>
    <col min="11534" max="11534" width="11.08984375" style="81" bestFit="1" customWidth="1"/>
    <col min="11535" max="11535" width="10.26953125" style="81" bestFit="1" customWidth="1"/>
    <col min="11536" max="11536" width="9.26953125" style="81" bestFit="1" customWidth="1"/>
    <col min="11537" max="11777" width="6.90625" style="81" customWidth="1"/>
    <col min="11778" max="11778" width="26.90625" style="81" customWidth="1"/>
    <col min="11779" max="11779" width="12.453125" style="81" bestFit="1" customWidth="1"/>
    <col min="11780" max="11780" width="15.453125" style="81" bestFit="1" customWidth="1"/>
    <col min="11781" max="11781" width="10.26953125" style="81" bestFit="1" customWidth="1"/>
    <col min="11782" max="11782" width="12.36328125" style="81" bestFit="1" customWidth="1"/>
    <col min="11783" max="11785" width="7.90625" style="81" bestFit="1" customWidth="1"/>
    <col min="11786" max="11786" width="5.08984375" style="81" bestFit="1" customWidth="1"/>
    <col min="11787" max="11787" width="10.453125" style="81" bestFit="1" customWidth="1"/>
    <col min="11788" max="11788" width="16.26953125" style="81" bestFit="1" customWidth="1"/>
    <col min="11789" max="11789" width="10.26953125" style="81" bestFit="1" customWidth="1"/>
    <col min="11790" max="11790" width="11.08984375" style="81" bestFit="1" customWidth="1"/>
    <col min="11791" max="11791" width="10.26953125" style="81" bestFit="1" customWidth="1"/>
    <col min="11792" max="11792" width="9.26953125" style="81" bestFit="1" customWidth="1"/>
    <col min="11793" max="12033" width="6.90625" style="81" customWidth="1"/>
    <col min="12034" max="12034" width="26.90625" style="81" customWidth="1"/>
    <col min="12035" max="12035" width="12.453125" style="81" bestFit="1" customWidth="1"/>
    <col min="12036" max="12036" width="15.453125" style="81" bestFit="1" customWidth="1"/>
    <col min="12037" max="12037" width="10.26953125" style="81" bestFit="1" customWidth="1"/>
    <col min="12038" max="12038" width="12.36328125" style="81" bestFit="1" customWidth="1"/>
    <col min="12039" max="12041" width="7.90625" style="81" bestFit="1" customWidth="1"/>
    <col min="12042" max="12042" width="5.08984375" style="81" bestFit="1" customWidth="1"/>
    <col min="12043" max="12043" width="10.453125" style="81" bestFit="1" customWidth="1"/>
    <col min="12044" max="12044" width="16.26953125" style="81" bestFit="1" customWidth="1"/>
    <col min="12045" max="12045" width="10.26953125" style="81" bestFit="1" customWidth="1"/>
    <col min="12046" max="12046" width="11.08984375" style="81" bestFit="1" customWidth="1"/>
    <col min="12047" max="12047" width="10.26953125" style="81" bestFit="1" customWidth="1"/>
    <col min="12048" max="12048" width="9.26953125" style="81" bestFit="1" customWidth="1"/>
    <col min="12049" max="12289" width="6.90625" style="81" customWidth="1"/>
    <col min="12290" max="12290" width="26.90625" style="81" customWidth="1"/>
    <col min="12291" max="12291" width="12.453125" style="81" bestFit="1" customWidth="1"/>
    <col min="12292" max="12292" width="15.453125" style="81" bestFit="1" customWidth="1"/>
    <col min="12293" max="12293" width="10.26953125" style="81" bestFit="1" customWidth="1"/>
    <col min="12294" max="12294" width="12.36328125" style="81" bestFit="1" customWidth="1"/>
    <col min="12295" max="12297" width="7.90625" style="81" bestFit="1" customWidth="1"/>
    <col min="12298" max="12298" width="5.08984375" style="81" bestFit="1" customWidth="1"/>
    <col min="12299" max="12299" width="10.453125" style="81" bestFit="1" customWidth="1"/>
    <col min="12300" max="12300" width="16.26953125" style="81" bestFit="1" customWidth="1"/>
    <col min="12301" max="12301" width="10.26953125" style="81" bestFit="1" customWidth="1"/>
    <col min="12302" max="12302" width="11.08984375" style="81" bestFit="1" customWidth="1"/>
    <col min="12303" max="12303" width="10.26953125" style="81" bestFit="1" customWidth="1"/>
    <col min="12304" max="12304" width="9.26953125" style="81" bestFit="1" customWidth="1"/>
    <col min="12305" max="12545" width="6.90625" style="81" customWidth="1"/>
    <col min="12546" max="12546" width="26.90625" style="81" customWidth="1"/>
    <col min="12547" max="12547" width="12.453125" style="81" bestFit="1" customWidth="1"/>
    <col min="12548" max="12548" width="15.453125" style="81" bestFit="1" customWidth="1"/>
    <col min="12549" max="12549" width="10.26953125" style="81" bestFit="1" customWidth="1"/>
    <col min="12550" max="12550" width="12.36328125" style="81" bestFit="1" customWidth="1"/>
    <col min="12551" max="12553" width="7.90625" style="81" bestFit="1" customWidth="1"/>
    <col min="12554" max="12554" width="5.08984375" style="81" bestFit="1" customWidth="1"/>
    <col min="12555" max="12555" width="10.453125" style="81" bestFit="1" customWidth="1"/>
    <col min="12556" max="12556" width="16.26953125" style="81" bestFit="1" customWidth="1"/>
    <col min="12557" max="12557" width="10.26953125" style="81" bestFit="1" customWidth="1"/>
    <col min="12558" max="12558" width="11.08984375" style="81" bestFit="1" customWidth="1"/>
    <col min="12559" max="12559" width="10.26953125" style="81" bestFit="1" customWidth="1"/>
    <col min="12560" max="12560" width="9.26953125" style="81" bestFit="1" customWidth="1"/>
    <col min="12561" max="12801" width="6.90625" style="81" customWidth="1"/>
    <col min="12802" max="12802" width="26.90625" style="81" customWidth="1"/>
    <col min="12803" max="12803" width="12.453125" style="81" bestFit="1" customWidth="1"/>
    <col min="12804" max="12804" width="15.453125" style="81" bestFit="1" customWidth="1"/>
    <col min="12805" max="12805" width="10.26953125" style="81" bestFit="1" customWidth="1"/>
    <col min="12806" max="12806" width="12.36328125" style="81" bestFit="1" customWidth="1"/>
    <col min="12807" max="12809" width="7.90625" style="81" bestFit="1" customWidth="1"/>
    <col min="12810" max="12810" width="5.08984375" style="81" bestFit="1" customWidth="1"/>
    <col min="12811" max="12811" width="10.453125" style="81" bestFit="1" customWidth="1"/>
    <col min="12812" max="12812" width="16.26953125" style="81" bestFit="1" customWidth="1"/>
    <col min="12813" max="12813" width="10.26953125" style="81" bestFit="1" customWidth="1"/>
    <col min="12814" max="12814" width="11.08984375" style="81" bestFit="1" customWidth="1"/>
    <col min="12815" max="12815" width="10.26953125" style="81" bestFit="1" customWidth="1"/>
    <col min="12816" max="12816" width="9.26953125" style="81" bestFit="1" customWidth="1"/>
    <col min="12817" max="13057" width="6.90625" style="81" customWidth="1"/>
    <col min="13058" max="13058" width="26.90625" style="81" customWidth="1"/>
    <col min="13059" max="13059" width="12.453125" style="81" bestFit="1" customWidth="1"/>
    <col min="13060" max="13060" width="15.453125" style="81" bestFit="1" customWidth="1"/>
    <col min="13061" max="13061" width="10.26953125" style="81" bestFit="1" customWidth="1"/>
    <col min="13062" max="13062" width="12.36328125" style="81" bestFit="1" customWidth="1"/>
    <col min="13063" max="13065" width="7.90625" style="81" bestFit="1" customWidth="1"/>
    <col min="13066" max="13066" width="5.08984375" style="81" bestFit="1" customWidth="1"/>
    <col min="13067" max="13067" width="10.453125" style="81" bestFit="1" customWidth="1"/>
    <col min="13068" max="13068" width="16.26953125" style="81" bestFit="1" customWidth="1"/>
    <col min="13069" max="13069" width="10.26953125" style="81" bestFit="1" customWidth="1"/>
    <col min="13070" max="13070" width="11.08984375" style="81" bestFit="1" customWidth="1"/>
    <col min="13071" max="13071" width="10.26953125" style="81" bestFit="1" customWidth="1"/>
    <col min="13072" max="13072" width="9.26953125" style="81" bestFit="1" customWidth="1"/>
    <col min="13073" max="13313" width="6.90625" style="81" customWidth="1"/>
    <col min="13314" max="13314" width="26.90625" style="81" customWidth="1"/>
    <col min="13315" max="13315" width="12.453125" style="81" bestFit="1" customWidth="1"/>
    <col min="13316" max="13316" width="15.453125" style="81" bestFit="1" customWidth="1"/>
    <col min="13317" max="13317" width="10.26953125" style="81" bestFit="1" customWidth="1"/>
    <col min="13318" max="13318" width="12.36328125" style="81" bestFit="1" customWidth="1"/>
    <col min="13319" max="13321" width="7.90625" style="81" bestFit="1" customWidth="1"/>
    <col min="13322" max="13322" width="5.08984375" style="81" bestFit="1" customWidth="1"/>
    <col min="13323" max="13323" width="10.453125" style="81" bestFit="1" customWidth="1"/>
    <col min="13324" max="13324" width="16.26953125" style="81" bestFit="1" customWidth="1"/>
    <col min="13325" max="13325" width="10.26953125" style="81" bestFit="1" customWidth="1"/>
    <col min="13326" max="13326" width="11.08984375" style="81" bestFit="1" customWidth="1"/>
    <col min="13327" max="13327" width="10.26953125" style="81" bestFit="1" customWidth="1"/>
    <col min="13328" max="13328" width="9.26953125" style="81" bestFit="1" customWidth="1"/>
    <col min="13329" max="13569" width="6.90625" style="81" customWidth="1"/>
    <col min="13570" max="13570" width="26.90625" style="81" customWidth="1"/>
    <col min="13571" max="13571" width="12.453125" style="81" bestFit="1" customWidth="1"/>
    <col min="13572" max="13572" width="15.453125" style="81" bestFit="1" customWidth="1"/>
    <col min="13573" max="13573" width="10.26953125" style="81" bestFit="1" customWidth="1"/>
    <col min="13574" max="13574" width="12.36328125" style="81" bestFit="1" customWidth="1"/>
    <col min="13575" max="13577" width="7.90625" style="81" bestFit="1" customWidth="1"/>
    <col min="13578" max="13578" width="5.08984375" style="81" bestFit="1" customWidth="1"/>
    <col min="13579" max="13579" width="10.453125" style="81" bestFit="1" customWidth="1"/>
    <col min="13580" max="13580" width="16.26953125" style="81" bestFit="1" customWidth="1"/>
    <col min="13581" max="13581" width="10.26953125" style="81" bestFit="1" customWidth="1"/>
    <col min="13582" max="13582" width="11.08984375" style="81" bestFit="1" customWidth="1"/>
    <col min="13583" max="13583" width="10.26953125" style="81" bestFit="1" customWidth="1"/>
    <col min="13584" max="13584" width="9.26953125" style="81" bestFit="1" customWidth="1"/>
    <col min="13585" max="13825" width="6.90625" style="81" customWidth="1"/>
    <col min="13826" max="13826" width="26.90625" style="81" customWidth="1"/>
    <col min="13827" max="13827" width="12.453125" style="81" bestFit="1" customWidth="1"/>
    <col min="13828" max="13828" width="15.453125" style="81" bestFit="1" customWidth="1"/>
    <col min="13829" max="13829" width="10.26953125" style="81" bestFit="1" customWidth="1"/>
    <col min="13830" max="13830" width="12.36328125" style="81" bestFit="1" customWidth="1"/>
    <col min="13831" max="13833" width="7.90625" style="81" bestFit="1" customWidth="1"/>
    <col min="13834" max="13834" width="5.08984375" style="81" bestFit="1" customWidth="1"/>
    <col min="13835" max="13835" width="10.453125" style="81" bestFit="1" customWidth="1"/>
    <col min="13836" max="13836" width="16.26953125" style="81" bestFit="1" customWidth="1"/>
    <col min="13837" max="13837" width="10.26953125" style="81" bestFit="1" customWidth="1"/>
    <col min="13838" max="13838" width="11.08984375" style="81" bestFit="1" customWidth="1"/>
    <col min="13839" max="13839" width="10.26953125" style="81" bestFit="1" customWidth="1"/>
    <col min="13840" max="13840" width="9.26953125" style="81" bestFit="1" customWidth="1"/>
    <col min="13841" max="14081" width="6.90625" style="81" customWidth="1"/>
    <col min="14082" max="14082" width="26.90625" style="81" customWidth="1"/>
    <col min="14083" max="14083" width="12.453125" style="81" bestFit="1" customWidth="1"/>
    <col min="14084" max="14084" width="15.453125" style="81" bestFit="1" customWidth="1"/>
    <col min="14085" max="14085" width="10.26953125" style="81" bestFit="1" customWidth="1"/>
    <col min="14086" max="14086" width="12.36328125" style="81" bestFit="1" customWidth="1"/>
    <col min="14087" max="14089" width="7.90625" style="81" bestFit="1" customWidth="1"/>
    <col min="14090" max="14090" width="5.08984375" style="81" bestFit="1" customWidth="1"/>
    <col min="14091" max="14091" width="10.453125" style="81" bestFit="1" customWidth="1"/>
    <col min="14092" max="14092" width="16.26953125" style="81" bestFit="1" customWidth="1"/>
    <col min="14093" max="14093" width="10.26953125" style="81" bestFit="1" customWidth="1"/>
    <col min="14094" max="14094" width="11.08984375" style="81" bestFit="1" customWidth="1"/>
    <col min="14095" max="14095" width="10.26953125" style="81" bestFit="1" customWidth="1"/>
    <col min="14096" max="14096" width="9.26953125" style="81" bestFit="1" customWidth="1"/>
    <col min="14097" max="14337" width="6.90625" style="81" customWidth="1"/>
    <col min="14338" max="14338" width="26.90625" style="81" customWidth="1"/>
    <col min="14339" max="14339" width="12.453125" style="81" bestFit="1" customWidth="1"/>
    <col min="14340" max="14340" width="15.453125" style="81" bestFit="1" customWidth="1"/>
    <col min="14341" max="14341" width="10.26953125" style="81" bestFit="1" customWidth="1"/>
    <col min="14342" max="14342" width="12.36328125" style="81" bestFit="1" customWidth="1"/>
    <col min="14343" max="14345" width="7.90625" style="81" bestFit="1" customWidth="1"/>
    <col min="14346" max="14346" width="5.08984375" style="81" bestFit="1" customWidth="1"/>
    <col min="14347" max="14347" width="10.453125" style="81" bestFit="1" customWidth="1"/>
    <col min="14348" max="14348" width="16.26953125" style="81" bestFit="1" customWidth="1"/>
    <col min="14349" max="14349" width="10.26953125" style="81" bestFit="1" customWidth="1"/>
    <col min="14350" max="14350" width="11.08984375" style="81" bestFit="1" customWidth="1"/>
    <col min="14351" max="14351" width="10.26953125" style="81" bestFit="1" customWidth="1"/>
    <col min="14352" max="14352" width="9.26953125" style="81" bestFit="1" customWidth="1"/>
    <col min="14353" max="14593" width="6.90625" style="81" customWidth="1"/>
    <col min="14594" max="14594" width="26.90625" style="81" customWidth="1"/>
    <col min="14595" max="14595" width="12.453125" style="81" bestFit="1" customWidth="1"/>
    <col min="14596" max="14596" width="15.453125" style="81" bestFit="1" customWidth="1"/>
    <col min="14597" max="14597" width="10.26953125" style="81" bestFit="1" customWidth="1"/>
    <col min="14598" max="14598" width="12.36328125" style="81" bestFit="1" customWidth="1"/>
    <col min="14599" max="14601" width="7.90625" style="81" bestFit="1" customWidth="1"/>
    <col min="14602" max="14602" width="5.08984375" style="81" bestFit="1" customWidth="1"/>
    <col min="14603" max="14603" width="10.453125" style="81" bestFit="1" customWidth="1"/>
    <col min="14604" max="14604" width="16.26953125" style="81" bestFit="1" customWidth="1"/>
    <col min="14605" max="14605" width="10.26953125" style="81" bestFit="1" customWidth="1"/>
    <col min="14606" max="14606" width="11.08984375" style="81" bestFit="1" customWidth="1"/>
    <col min="14607" max="14607" width="10.26953125" style="81" bestFit="1" customWidth="1"/>
    <col min="14608" max="14608" width="9.26953125" style="81" bestFit="1" customWidth="1"/>
    <col min="14609" max="14849" width="6.90625" style="81" customWidth="1"/>
    <col min="14850" max="14850" width="26.90625" style="81" customWidth="1"/>
    <col min="14851" max="14851" width="12.453125" style="81" bestFit="1" customWidth="1"/>
    <col min="14852" max="14852" width="15.453125" style="81" bestFit="1" customWidth="1"/>
    <col min="14853" max="14853" width="10.26953125" style="81" bestFit="1" customWidth="1"/>
    <col min="14854" max="14854" width="12.36328125" style="81" bestFit="1" customWidth="1"/>
    <col min="14855" max="14857" width="7.90625" style="81" bestFit="1" customWidth="1"/>
    <col min="14858" max="14858" width="5.08984375" style="81" bestFit="1" customWidth="1"/>
    <col min="14859" max="14859" width="10.453125" style="81" bestFit="1" customWidth="1"/>
    <col min="14860" max="14860" width="16.26953125" style="81" bestFit="1" customWidth="1"/>
    <col min="14861" max="14861" width="10.26953125" style="81" bestFit="1" customWidth="1"/>
    <col min="14862" max="14862" width="11.08984375" style="81" bestFit="1" customWidth="1"/>
    <col min="14863" max="14863" width="10.26953125" style="81" bestFit="1" customWidth="1"/>
    <col min="14864" max="14864" width="9.26953125" style="81" bestFit="1" customWidth="1"/>
    <col min="14865" max="15105" width="6.90625" style="81" customWidth="1"/>
    <col min="15106" max="15106" width="26.90625" style="81" customWidth="1"/>
    <col min="15107" max="15107" width="12.453125" style="81" bestFit="1" customWidth="1"/>
    <col min="15108" max="15108" width="15.453125" style="81" bestFit="1" customWidth="1"/>
    <col min="15109" max="15109" width="10.26953125" style="81" bestFit="1" customWidth="1"/>
    <col min="15110" max="15110" width="12.36328125" style="81" bestFit="1" customWidth="1"/>
    <col min="15111" max="15113" width="7.90625" style="81" bestFit="1" customWidth="1"/>
    <col min="15114" max="15114" width="5.08984375" style="81" bestFit="1" customWidth="1"/>
    <col min="15115" max="15115" width="10.453125" style="81" bestFit="1" customWidth="1"/>
    <col min="15116" max="15116" width="16.26953125" style="81" bestFit="1" customWidth="1"/>
    <col min="15117" max="15117" width="10.26953125" style="81" bestFit="1" customWidth="1"/>
    <col min="15118" max="15118" width="11.08984375" style="81" bestFit="1" customWidth="1"/>
    <col min="15119" max="15119" width="10.26953125" style="81" bestFit="1" customWidth="1"/>
    <col min="15120" max="15120" width="9.26953125" style="81" bestFit="1" customWidth="1"/>
    <col min="15121" max="15361" width="6.90625" style="81" customWidth="1"/>
    <col min="15362" max="15362" width="26.90625" style="81" customWidth="1"/>
    <col min="15363" max="15363" width="12.453125" style="81" bestFit="1" customWidth="1"/>
    <col min="15364" max="15364" width="15.453125" style="81" bestFit="1" customWidth="1"/>
    <col min="15365" max="15365" width="10.26953125" style="81" bestFit="1" customWidth="1"/>
    <col min="15366" max="15366" width="12.36328125" style="81" bestFit="1" customWidth="1"/>
    <col min="15367" max="15369" width="7.90625" style="81" bestFit="1" customWidth="1"/>
    <col min="15370" max="15370" width="5.08984375" style="81" bestFit="1" customWidth="1"/>
    <col min="15371" max="15371" width="10.453125" style="81" bestFit="1" customWidth="1"/>
    <col min="15372" max="15372" width="16.26953125" style="81" bestFit="1" customWidth="1"/>
    <col min="15373" max="15373" width="10.26953125" style="81" bestFit="1" customWidth="1"/>
    <col min="15374" max="15374" width="11.08984375" style="81" bestFit="1" customWidth="1"/>
    <col min="15375" max="15375" width="10.26953125" style="81" bestFit="1" customWidth="1"/>
    <col min="15376" max="15376" width="9.26953125" style="81" bestFit="1" customWidth="1"/>
    <col min="15377" max="15617" width="6.90625" style="81" customWidth="1"/>
    <col min="15618" max="15618" width="26.90625" style="81" customWidth="1"/>
    <col min="15619" max="15619" width="12.453125" style="81" bestFit="1" customWidth="1"/>
    <col min="15620" max="15620" width="15.453125" style="81" bestFit="1" customWidth="1"/>
    <col min="15621" max="15621" width="10.26953125" style="81" bestFit="1" customWidth="1"/>
    <col min="15622" max="15622" width="12.36328125" style="81" bestFit="1" customWidth="1"/>
    <col min="15623" max="15625" width="7.90625" style="81" bestFit="1" customWidth="1"/>
    <col min="15626" max="15626" width="5.08984375" style="81" bestFit="1" customWidth="1"/>
    <col min="15627" max="15627" width="10.453125" style="81" bestFit="1" customWidth="1"/>
    <col min="15628" max="15628" width="16.26953125" style="81" bestFit="1" customWidth="1"/>
    <col min="15629" max="15629" width="10.26953125" style="81" bestFit="1" customWidth="1"/>
    <col min="15630" max="15630" width="11.08984375" style="81" bestFit="1" customWidth="1"/>
    <col min="15631" max="15631" width="10.26953125" style="81" bestFit="1" customWidth="1"/>
    <col min="15632" max="15632" width="9.26953125" style="81" bestFit="1" customWidth="1"/>
    <col min="15633" max="15873" width="6.90625" style="81" customWidth="1"/>
    <col min="15874" max="15874" width="26.90625" style="81" customWidth="1"/>
    <col min="15875" max="15875" width="12.453125" style="81" bestFit="1" customWidth="1"/>
    <col min="15876" max="15876" width="15.453125" style="81" bestFit="1" customWidth="1"/>
    <col min="15877" max="15877" width="10.26953125" style="81" bestFit="1" customWidth="1"/>
    <col min="15878" max="15878" width="12.36328125" style="81" bestFit="1" customWidth="1"/>
    <col min="15879" max="15881" width="7.90625" style="81" bestFit="1" customWidth="1"/>
    <col min="15882" max="15882" width="5.08984375" style="81" bestFit="1" customWidth="1"/>
    <col min="15883" max="15883" width="10.453125" style="81" bestFit="1" customWidth="1"/>
    <col min="15884" max="15884" width="16.26953125" style="81" bestFit="1" customWidth="1"/>
    <col min="15885" max="15885" width="10.26953125" style="81" bestFit="1" customWidth="1"/>
    <col min="15886" max="15886" width="11.08984375" style="81" bestFit="1" customWidth="1"/>
    <col min="15887" max="15887" width="10.26953125" style="81" bestFit="1" customWidth="1"/>
    <col min="15888" max="15888" width="9.26953125" style="81" bestFit="1" customWidth="1"/>
    <col min="15889" max="16129" width="6.90625" style="81" customWidth="1"/>
    <col min="16130" max="16130" width="26.90625" style="81" customWidth="1"/>
    <col min="16131" max="16131" width="12.453125" style="81" bestFit="1" customWidth="1"/>
    <col min="16132" max="16132" width="15.453125" style="81" bestFit="1" customWidth="1"/>
    <col min="16133" max="16133" width="10.26953125" style="81" bestFit="1" customWidth="1"/>
    <col min="16134" max="16134" width="12.36328125" style="81" bestFit="1" customWidth="1"/>
    <col min="16135" max="16137" width="7.90625" style="81" bestFit="1" customWidth="1"/>
    <col min="16138" max="16138" width="5.08984375" style="81" bestFit="1" customWidth="1"/>
    <col min="16139" max="16139" width="10.453125" style="81" bestFit="1" customWidth="1"/>
    <col min="16140" max="16140" width="16.26953125" style="81" bestFit="1" customWidth="1"/>
    <col min="16141" max="16141" width="10.26953125" style="81" bestFit="1" customWidth="1"/>
    <col min="16142" max="16142" width="11.08984375" style="81" bestFit="1" customWidth="1"/>
    <col min="16143" max="16143" width="10.26953125" style="81" bestFit="1" customWidth="1"/>
    <col min="16144" max="16144" width="9.26953125" style="81" bestFit="1" customWidth="1"/>
    <col min="16145" max="16384" width="6.90625" style="81" customWidth="1"/>
  </cols>
  <sheetData>
    <row r="1" spans="1:16" ht="12.75" customHeight="1">
      <c r="A1" s="94">
        <v>43738</v>
      </c>
      <c r="B1" s="84">
        <v>1</v>
      </c>
      <c r="C1" s="84">
        <v>2</v>
      </c>
      <c r="D1" s="84">
        <v>3</v>
      </c>
      <c r="E1" s="84">
        <v>4</v>
      </c>
      <c r="F1" s="84">
        <v>5</v>
      </c>
      <c r="G1" s="84">
        <v>6</v>
      </c>
      <c r="H1" s="84">
        <v>7</v>
      </c>
      <c r="I1" s="84">
        <v>8</v>
      </c>
      <c r="J1" s="84">
        <v>9</v>
      </c>
      <c r="K1" s="84">
        <v>10</v>
      </c>
      <c r="L1" s="84">
        <v>11</v>
      </c>
      <c r="M1" s="84">
        <v>12</v>
      </c>
      <c r="N1" s="84">
        <v>13</v>
      </c>
      <c r="O1" s="84">
        <v>14</v>
      </c>
      <c r="P1" s="84">
        <v>15</v>
      </c>
    </row>
    <row r="2" spans="1:16" s="95" customFormat="1" ht="39.15" customHeight="1">
      <c r="A2" s="95" t="s">
        <v>262</v>
      </c>
      <c r="B2" s="95" t="s">
        <v>263</v>
      </c>
      <c r="C2" s="95" t="s">
        <v>264</v>
      </c>
      <c r="D2" s="95" t="s">
        <v>265</v>
      </c>
      <c r="E2" s="95" t="s">
        <v>266</v>
      </c>
      <c r="F2" s="95" t="s">
        <v>267</v>
      </c>
      <c r="G2" s="95" t="s">
        <v>268</v>
      </c>
      <c r="H2" s="95" t="s">
        <v>269</v>
      </c>
      <c r="I2" s="95" t="s">
        <v>271</v>
      </c>
      <c r="J2" s="96" t="s">
        <v>831</v>
      </c>
      <c r="K2" s="95" t="s">
        <v>272</v>
      </c>
      <c r="L2" s="95" t="s">
        <v>273</v>
      </c>
      <c r="M2" s="95" t="s">
        <v>274</v>
      </c>
      <c r="N2" s="95" t="s">
        <v>275</v>
      </c>
      <c r="O2" s="95" t="s">
        <v>276</v>
      </c>
      <c r="P2" s="96" t="s">
        <v>277</v>
      </c>
    </row>
    <row r="3" spans="1:16" ht="12.5" hidden="1">
      <c r="A3" s="81" t="s">
        <v>456</v>
      </c>
      <c r="B3" s="84">
        <v>100119</v>
      </c>
      <c r="C3" s="81" t="s">
        <v>457</v>
      </c>
      <c r="D3" s="81" t="s">
        <v>280</v>
      </c>
      <c r="E3" s="81" t="s">
        <v>300</v>
      </c>
      <c r="F3" s="81" t="s">
        <v>314</v>
      </c>
      <c r="G3" s="81" t="s">
        <v>315</v>
      </c>
      <c r="H3" s="81" t="s">
        <v>303</v>
      </c>
      <c r="I3" s="81" t="s">
        <v>304</v>
      </c>
      <c r="J3" s="81">
        <v>10</v>
      </c>
      <c r="K3" s="81" t="s">
        <v>339</v>
      </c>
      <c r="L3" s="81" t="s">
        <v>306</v>
      </c>
      <c r="M3" s="81" t="s">
        <v>288</v>
      </c>
      <c r="N3" s="97">
        <v>6</v>
      </c>
      <c r="O3" s="97">
        <v>40</v>
      </c>
      <c r="P3" s="97">
        <v>70</v>
      </c>
    </row>
    <row r="4" spans="1:16" ht="12.5" hidden="1">
      <c r="A4" s="81" t="s">
        <v>458</v>
      </c>
      <c r="B4" s="84" t="s">
        <v>459</v>
      </c>
      <c r="C4" s="81" t="s">
        <v>460</v>
      </c>
      <c r="D4" s="81" t="s">
        <v>280</v>
      </c>
      <c r="E4" s="81" t="s">
        <v>281</v>
      </c>
      <c r="F4" s="81" t="s">
        <v>461</v>
      </c>
      <c r="G4" s="81" t="s">
        <v>462</v>
      </c>
      <c r="H4" s="81" t="s">
        <v>463</v>
      </c>
      <c r="I4" s="81" t="s">
        <v>464</v>
      </c>
      <c r="J4" s="81">
        <v>8</v>
      </c>
      <c r="K4" s="81" t="s">
        <v>465</v>
      </c>
      <c r="L4" s="81" t="s">
        <v>287</v>
      </c>
      <c r="M4" s="81" t="s">
        <v>288</v>
      </c>
      <c r="N4" s="97">
        <v>6</v>
      </c>
      <c r="O4" s="97">
        <v>143</v>
      </c>
      <c r="P4" s="97">
        <v>32</v>
      </c>
    </row>
    <row r="5" spans="1:16" ht="12.5" hidden="1">
      <c r="A5" s="81" t="s">
        <v>466</v>
      </c>
      <c r="B5" s="84" t="s">
        <v>467</v>
      </c>
      <c r="C5" s="81" t="s">
        <v>468</v>
      </c>
      <c r="D5" s="81" t="s">
        <v>280</v>
      </c>
      <c r="E5" s="81" t="s">
        <v>281</v>
      </c>
      <c r="F5" s="81" t="s">
        <v>461</v>
      </c>
      <c r="G5" s="81" t="s">
        <v>462</v>
      </c>
      <c r="H5" s="81" t="s">
        <v>463</v>
      </c>
      <c r="I5" s="81" t="s">
        <v>464</v>
      </c>
      <c r="J5" s="81">
        <v>8</v>
      </c>
      <c r="K5" s="81" t="s">
        <v>465</v>
      </c>
      <c r="L5" s="81" t="s">
        <v>287</v>
      </c>
      <c r="M5" s="81" t="s">
        <v>288</v>
      </c>
      <c r="N5" s="97">
        <v>6</v>
      </c>
      <c r="O5" s="97">
        <v>123</v>
      </c>
      <c r="P5" s="97">
        <v>32</v>
      </c>
    </row>
    <row r="6" spans="1:16" ht="12.5" hidden="1">
      <c r="A6" s="81" t="s">
        <v>469</v>
      </c>
      <c r="B6" s="84" t="s">
        <v>470</v>
      </c>
      <c r="C6" s="81" t="s">
        <v>471</v>
      </c>
      <c r="D6" s="81" t="s">
        <v>280</v>
      </c>
      <c r="E6" s="81" t="s">
        <v>281</v>
      </c>
      <c r="F6" s="81" t="s">
        <v>461</v>
      </c>
      <c r="G6" s="81" t="s">
        <v>462</v>
      </c>
      <c r="H6" s="81" t="s">
        <v>463</v>
      </c>
      <c r="I6" s="81" t="s">
        <v>464</v>
      </c>
      <c r="J6" s="81">
        <v>8</v>
      </c>
      <c r="K6" s="81" t="s">
        <v>465</v>
      </c>
      <c r="L6" s="81" t="s">
        <v>287</v>
      </c>
      <c r="M6" s="81" t="s">
        <v>288</v>
      </c>
      <c r="N6" s="97">
        <v>6</v>
      </c>
      <c r="O6" s="97">
        <v>118</v>
      </c>
      <c r="P6" s="97">
        <v>32</v>
      </c>
    </row>
    <row r="7" spans="1:16" ht="12.5" hidden="1">
      <c r="A7" s="81" t="s">
        <v>472</v>
      </c>
      <c r="B7" s="84" t="s">
        <v>473</v>
      </c>
      <c r="C7" s="81" t="s">
        <v>474</v>
      </c>
      <c r="D7" s="81" t="s">
        <v>280</v>
      </c>
      <c r="E7" s="81" t="s">
        <v>281</v>
      </c>
      <c r="F7" s="81" t="s">
        <v>461</v>
      </c>
      <c r="G7" s="81" t="s">
        <v>462</v>
      </c>
      <c r="H7" s="81" t="s">
        <v>463</v>
      </c>
      <c r="I7" s="81" t="s">
        <v>464</v>
      </c>
      <c r="J7" s="81">
        <v>8</v>
      </c>
      <c r="K7" s="81" t="s">
        <v>465</v>
      </c>
      <c r="L7" s="81" t="s">
        <v>287</v>
      </c>
      <c r="M7" s="81" t="s">
        <v>288</v>
      </c>
      <c r="N7" s="97">
        <v>6</v>
      </c>
      <c r="O7" s="97">
        <v>160</v>
      </c>
      <c r="P7" s="97">
        <v>32</v>
      </c>
    </row>
    <row r="8" spans="1:16" ht="12.5" hidden="1">
      <c r="A8" s="81" t="s">
        <v>278</v>
      </c>
      <c r="B8" s="84">
        <v>5051</v>
      </c>
      <c r="C8" s="81" t="s">
        <v>279</v>
      </c>
      <c r="D8" s="81" t="s">
        <v>280</v>
      </c>
      <c r="E8" s="81" t="s">
        <v>281</v>
      </c>
      <c r="F8" s="81" t="s">
        <v>282</v>
      </c>
      <c r="G8" s="81" t="s">
        <v>283</v>
      </c>
      <c r="H8" s="81" t="s">
        <v>284</v>
      </c>
      <c r="I8" s="81" t="s">
        <v>285</v>
      </c>
      <c r="J8" s="81">
        <v>6</v>
      </c>
      <c r="K8" s="81" t="s">
        <v>286</v>
      </c>
      <c r="L8" s="81" t="s">
        <v>287</v>
      </c>
      <c r="M8" s="81" t="s">
        <v>288</v>
      </c>
      <c r="N8" s="97">
        <v>6</v>
      </c>
      <c r="O8" s="97">
        <v>141</v>
      </c>
      <c r="P8" s="97">
        <v>36</v>
      </c>
    </row>
    <row r="9" spans="1:16" ht="12.5" hidden="1">
      <c r="A9" s="81" t="s">
        <v>289</v>
      </c>
      <c r="B9" s="84">
        <v>5052</v>
      </c>
      <c r="C9" s="81" t="s">
        <v>290</v>
      </c>
      <c r="D9" s="81" t="s">
        <v>280</v>
      </c>
      <c r="E9" s="81" t="s">
        <v>281</v>
      </c>
      <c r="F9" s="81" t="s">
        <v>282</v>
      </c>
      <c r="G9" s="81" t="s">
        <v>283</v>
      </c>
      <c r="H9" s="81" t="s">
        <v>284</v>
      </c>
      <c r="I9" s="81" t="s">
        <v>285</v>
      </c>
      <c r="J9" s="81">
        <v>6</v>
      </c>
      <c r="K9" s="81" t="s">
        <v>286</v>
      </c>
      <c r="L9" s="81" t="s">
        <v>287</v>
      </c>
      <c r="M9" s="81" t="s">
        <v>288</v>
      </c>
      <c r="N9" s="97">
        <v>6</v>
      </c>
      <c r="O9" s="97">
        <v>154</v>
      </c>
      <c r="P9" s="97">
        <v>36</v>
      </c>
    </row>
    <row r="10" spans="1:16" ht="12.5" hidden="1">
      <c r="A10" s="81" t="s">
        <v>478</v>
      </c>
      <c r="B10" s="84" t="s">
        <v>479</v>
      </c>
      <c r="C10" s="81" t="s">
        <v>480</v>
      </c>
      <c r="D10" s="81" t="s">
        <v>280</v>
      </c>
      <c r="E10" s="81" t="s">
        <v>281</v>
      </c>
      <c r="F10" s="81" t="s">
        <v>461</v>
      </c>
      <c r="G10" s="81" t="s">
        <v>462</v>
      </c>
      <c r="H10" s="81" t="s">
        <v>463</v>
      </c>
      <c r="I10" s="81" t="s">
        <v>464</v>
      </c>
      <c r="J10" s="81">
        <v>8</v>
      </c>
      <c r="K10" s="81" t="s">
        <v>465</v>
      </c>
      <c r="L10" s="81" t="s">
        <v>287</v>
      </c>
      <c r="M10" s="81" t="s">
        <v>288</v>
      </c>
      <c r="N10" s="97">
        <v>6</v>
      </c>
      <c r="O10" s="97">
        <v>154</v>
      </c>
      <c r="P10" s="97">
        <v>32</v>
      </c>
    </row>
    <row r="11" spans="1:16" ht="12.5" hidden="1">
      <c r="A11" s="81" t="s">
        <v>291</v>
      </c>
      <c r="B11" s="84">
        <v>5090</v>
      </c>
      <c r="C11" s="81" t="s">
        <v>292</v>
      </c>
      <c r="D11" s="81" t="s">
        <v>280</v>
      </c>
      <c r="E11" s="81" t="s">
        <v>293</v>
      </c>
      <c r="F11" s="81" t="s">
        <v>294</v>
      </c>
      <c r="G11" s="81" t="s">
        <v>295</v>
      </c>
      <c r="H11" s="81" t="s">
        <v>296</v>
      </c>
      <c r="I11" s="81" t="s">
        <v>285</v>
      </c>
      <c r="J11" s="81">
        <v>6</v>
      </c>
      <c r="K11" s="81" t="s">
        <v>297</v>
      </c>
      <c r="L11" s="81" t="s">
        <v>298</v>
      </c>
      <c r="M11" s="81" t="s">
        <v>288</v>
      </c>
      <c r="N11" s="97">
        <v>6</v>
      </c>
      <c r="O11" s="97">
        <v>20</v>
      </c>
      <c r="P11" s="97">
        <v>36</v>
      </c>
    </row>
    <row r="12" spans="1:16" ht="12.5" hidden="1">
      <c r="A12" s="81" t="s">
        <v>240</v>
      </c>
      <c r="B12" s="84">
        <v>5113</v>
      </c>
      <c r="C12" s="81" t="s">
        <v>299</v>
      </c>
      <c r="D12" s="81" t="s">
        <v>280</v>
      </c>
      <c r="E12" s="81" t="s">
        <v>300</v>
      </c>
      <c r="F12" s="81" t="s">
        <v>301</v>
      </c>
      <c r="G12" s="81" t="s">
        <v>302</v>
      </c>
      <c r="H12" s="81" t="s">
        <v>303</v>
      </c>
      <c r="I12" s="81" t="s">
        <v>304</v>
      </c>
      <c r="J12" s="81">
        <v>10</v>
      </c>
      <c r="K12" s="81" t="s">
        <v>305</v>
      </c>
      <c r="L12" s="81" t="s">
        <v>306</v>
      </c>
      <c r="M12" s="81" t="s">
        <v>288</v>
      </c>
      <c r="N12" s="97">
        <v>6</v>
      </c>
      <c r="O12" s="97">
        <v>14</v>
      </c>
      <c r="P12" s="97">
        <v>70</v>
      </c>
    </row>
    <row r="13" spans="1:16" ht="12.5" hidden="1">
      <c r="A13" s="81" t="s">
        <v>179</v>
      </c>
      <c r="B13" s="84">
        <v>5114</v>
      </c>
      <c r="C13" s="81" t="s">
        <v>307</v>
      </c>
      <c r="D13" s="81" t="s">
        <v>280</v>
      </c>
      <c r="E13" s="81" t="s">
        <v>300</v>
      </c>
      <c r="F13" s="81" t="s">
        <v>301</v>
      </c>
      <c r="G13" s="81" t="s">
        <v>302</v>
      </c>
      <c r="H13" s="81" t="s">
        <v>303</v>
      </c>
      <c r="I13" s="81" t="s">
        <v>304</v>
      </c>
      <c r="J13" s="81">
        <v>10</v>
      </c>
      <c r="K13" s="81" t="s">
        <v>305</v>
      </c>
      <c r="L13" s="81" t="s">
        <v>306</v>
      </c>
      <c r="M13" s="81" t="s">
        <v>288</v>
      </c>
      <c r="N13" s="97">
        <v>6</v>
      </c>
      <c r="O13" s="97">
        <v>14</v>
      </c>
      <c r="P13" s="97">
        <v>70</v>
      </c>
    </row>
    <row r="14" spans="1:16" ht="12.5" hidden="1">
      <c r="A14" s="81" t="s">
        <v>308</v>
      </c>
      <c r="B14" s="84">
        <v>5115</v>
      </c>
      <c r="C14" s="81" t="s">
        <v>309</v>
      </c>
      <c r="D14" s="81" t="s">
        <v>280</v>
      </c>
      <c r="E14" s="81" t="s">
        <v>300</v>
      </c>
      <c r="F14" s="81" t="s">
        <v>301</v>
      </c>
      <c r="G14" s="81" t="s">
        <v>302</v>
      </c>
      <c r="H14" s="81" t="s">
        <v>303</v>
      </c>
      <c r="I14" s="81" t="s">
        <v>304</v>
      </c>
      <c r="J14" s="81">
        <v>10</v>
      </c>
      <c r="K14" s="81" t="s">
        <v>305</v>
      </c>
      <c r="L14" s="81" t="s">
        <v>306</v>
      </c>
      <c r="M14" s="81" t="s">
        <v>288</v>
      </c>
      <c r="N14" s="97">
        <v>6</v>
      </c>
      <c r="O14" s="97">
        <v>0</v>
      </c>
      <c r="P14" s="97">
        <v>70</v>
      </c>
    </row>
    <row r="15" spans="1:16" ht="12.5" hidden="1">
      <c r="A15" s="81" t="s">
        <v>310</v>
      </c>
      <c r="B15" s="84">
        <v>5164</v>
      </c>
      <c r="C15" s="81" t="s">
        <v>311</v>
      </c>
      <c r="D15" s="81" t="s">
        <v>280</v>
      </c>
      <c r="E15" s="81" t="s">
        <v>300</v>
      </c>
      <c r="F15" s="81" t="s">
        <v>301</v>
      </c>
      <c r="G15" s="81" t="s">
        <v>302</v>
      </c>
      <c r="H15" s="81" t="s">
        <v>303</v>
      </c>
      <c r="I15" s="81" t="s">
        <v>304</v>
      </c>
      <c r="J15" s="81">
        <v>10</v>
      </c>
      <c r="K15" s="81" t="s">
        <v>305</v>
      </c>
      <c r="L15" s="81" t="s">
        <v>306</v>
      </c>
      <c r="M15" s="81" t="s">
        <v>288</v>
      </c>
      <c r="N15" s="97">
        <v>6</v>
      </c>
      <c r="O15" s="97">
        <v>38</v>
      </c>
      <c r="P15" s="97">
        <v>70</v>
      </c>
    </row>
    <row r="16" spans="1:16" ht="12.5" hidden="1">
      <c r="A16" s="81" t="s">
        <v>481</v>
      </c>
      <c r="B16" s="84" t="s">
        <v>482</v>
      </c>
      <c r="C16" s="81" t="s">
        <v>483</v>
      </c>
      <c r="D16" s="81" t="s">
        <v>280</v>
      </c>
      <c r="E16" s="81" t="s">
        <v>300</v>
      </c>
      <c r="F16" s="81" t="s">
        <v>301</v>
      </c>
      <c r="G16" s="81" t="s">
        <v>302</v>
      </c>
      <c r="H16" s="81" t="s">
        <v>303</v>
      </c>
      <c r="I16" s="81" t="s">
        <v>304</v>
      </c>
      <c r="J16" s="81">
        <v>10</v>
      </c>
      <c r="K16" s="81" t="s">
        <v>305</v>
      </c>
      <c r="L16" s="81" t="s">
        <v>306</v>
      </c>
      <c r="M16" s="81" t="s">
        <v>288</v>
      </c>
      <c r="N16" s="97">
        <v>6</v>
      </c>
      <c r="O16" s="97">
        <v>0</v>
      </c>
      <c r="P16" s="97">
        <v>70</v>
      </c>
    </row>
    <row r="17" spans="1:16" ht="12.5" hidden="1">
      <c r="A17" s="81" t="s">
        <v>484</v>
      </c>
      <c r="B17" s="84" t="s">
        <v>485</v>
      </c>
      <c r="C17" s="81" t="s">
        <v>486</v>
      </c>
      <c r="D17" s="81" t="s">
        <v>280</v>
      </c>
      <c r="E17" s="81" t="s">
        <v>300</v>
      </c>
      <c r="F17" s="81" t="s">
        <v>301</v>
      </c>
      <c r="G17" s="81" t="s">
        <v>302</v>
      </c>
      <c r="H17" s="81" t="s">
        <v>303</v>
      </c>
      <c r="I17" s="81" t="s">
        <v>304</v>
      </c>
      <c r="J17" s="81">
        <v>10</v>
      </c>
      <c r="K17" s="81" t="s">
        <v>305</v>
      </c>
      <c r="L17" s="81" t="s">
        <v>306</v>
      </c>
      <c r="M17" s="81" t="s">
        <v>288</v>
      </c>
      <c r="N17" s="97">
        <v>6</v>
      </c>
      <c r="O17" s="97">
        <v>0</v>
      </c>
      <c r="P17" s="97">
        <v>70</v>
      </c>
    </row>
    <row r="18" spans="1:16" ht="12.5" hidden="1">
      <c r="A18" s="81" t="s">
        <v>312</v>
      </c>
      <c r="B18" s="84">
        <v>5202</v>
      </c>
      <c r="C18" s="81" t="s">
        <v>313</v>
      </c>
      <c r="D18" s="81" t="s">
        <v>280</v>
      </c>
      <c r="E18" s="81" t="s">
        <v>300</v>
      </c>
      <c r="F18" s="81" t="s">
        <v>314</v>
      </c>
      <c r="G18" s="81" t="s">
        <v>315</v>
      </c>
      <c r="H18" s="81" t="s">
        <v>303</v>
      </c>
      <c r="I18" s="81" t="s">
        <v>304</v>
      </c>
      <c r="J18" s="81">
        <v>10</v>
      </c>
      <c r="K18" s="81" t="s">
        <v>305</v>
      </c>
      <c r="L18" s="81" t="s">
        <v>306</v>
      </c>
      <c r="M18" s="81" t="s">
        <v>288</v>
      </c>
      <c r="N18" s="97">
        <v>6</v>
      </c>
      <c r="O18" s="97">
        <v>24</v>
      </c>
      <c r="P18" s="97">
        <v>70</v>
      </c>
    </row>
    <row r="19" spans="1:16" ht="12.5" hidden="1">
      <c r="A19" s="81" t="s">
        <v>487</v>
      </c>
      <c r="B19" s="84" t="s">
        <v>488</v>
      </c>
      <c r="C19" s="81" t="s">
        <v>489</v>
      </c>
      <c r="D19" s="81" t="s">
        <v>280</v>
      </c>
      <c r="E19" s="81" t="s">
        <v>300</v>
      </c>
      <c r="F19" s="81" t="s">
        <v>301</v>
      </c>
      <c r="G19" s="81" t="s">
        <v>302</v>
      </c>
      <c r="H19" s="81" t="s">
        <v>303</v>
      </c>
      <c r="I19" s="81" t="s">
        <v>304</v>
      </c>
      <c r="J19" s="81">
        <v>10</v>
      </c>
      <c r="K19" s="81" t="s">
        <v>305</v>
      </c>
      <c r="L19" s="81" t="s">
        <v>306</v>
      </c>
      <c r="M19" s="81" t="s">
        <v>288</v>
      </c>
      <c r="N19" s="97">
        <v>6</v>
      </c>
      <c r="O19" s="97">
        <v>1</v>
      </c>
      <c r="P19" s="97">
        <v>70</v>
      </c>
    </row>
    <row r="20" spans="1:16" ht="12.5" hidden="1">
      <c r="A20" s="81" t="s">
        <v>316</v>
      </c>
      <c r="B20" s="84">
        <v>5221</v>
      </c>
      <c r="C20" s="81" t="s">
        <v>317</v>
      </c>
      <c r="D20" s="81" t="s">
        <v>280</v>
      </c>
      <c r="E20" s="81" t="s">
        <v>300</v>
      </c>
      <c r="F20" s="81" t="s">
        <v>301</v>
      </c>
      <c r="G20" s="81" t="s">
        <v>302</v>
      </c>
      <c r="H20" s="81" t="s">
        <v>303</v>
      </c>
      <c r="I20" s="81" t="s">
        <v>304</v>
      </c>
      <c r="J20" s="81">
        <v>10</v>
      </c>
      <c r="K20" s="81" t="s">
        <v>305</v>
      </c>
      <c r="L20" s="81" t="s">
        <v>306</v>
      </c>
      <c r="M20" s="81" t="s">
        <v>288</v>
      </c>
      <c r="N20" s="97">
        <v>6</v>
      </c>
      <c r="O20" s="97">
        <v>23</v>
      </c>
      <c r="P20" s="97">
        <v>70</v>
      </c>
    </row>
    <row r="21" spans="1:16" ht="12.5" hidden="1">
      <c r="A21" s="81" t="s">
        <v>490</v>
      </c>
      <c r="B21" s="84" t="s">
        <v>491</v>
      </c>
      <c r="C21" s="81" t="s">
        <v>492</v>
      </c>
      <c r="D21" s="81" t="s">
        <v>280</v>
      </c>
      <c r="E21" s="81" t="s">
        <v>300</v>
      </c>
      <c r="F21" s="81" t="s">
        <v>301</v>
      </c>
      <c r="G21" s="81" t="s">
        <v>302</v>
      </c>
      <c r="H21" s="81" t="s">
        <v>303</v>
      </c>
      <c r="I21" s="81" t="s">
        <v>304</v>
      </c>
      <c r="J21" s="81">
        <v>10</v>
      </c>
      <c r="K21" s="81" t="s">
        <v>305</v>
      </c>
      <c r="L21" s="81" t="s">
        <v>306</v>
      </c>
      <c r="M21" s="81" t="s">
        <v>288</v>
      </c>
      <c r="N21" s="97">
        <v>6</v>
      </c>
      <c r="O21" s="97">
        <v>0</v>
      </c>
      <c r="P21" s="97">
        <v>70</v>
      </c>
    </row>
    <row r="22" spans="1:16" ht="12.5" hidden="1">
      <c r="A22" s="81" t="s">
        <v>493</v>
      </c>
      <c r="B22" s="84" t="s">
        <v>494</v>
      </c>
      <c r="C22" s="81" t="s">
        <v>495</v>
      </c>
      <c r="D22" s="81" t="s">
        <v>280</v>
      </c>
      <c r="E22" s="81" t="s">
        <v>300</v>
      </c>
      <c r="F22" s="81" t="s">
        <v>301</v>
      </c>
      <c r="G22" s="81" t="s">
        <v>302</v>
      </c>
      <c r="H22" s="81" t="s">
        <v>303</v>
      </c>
      <c r="I22" s="81" t="s">
        <v>304</v>
      </c>
      <c r="J22" s="81">
        <v>10</v>
      </c>
      <c r="K22" s="81" t="s">
        <v>305</v>
      </c>
      <c r="L22" s="81" t="s">
        <v>306</v>
      </c>
      <c r="M22" s="81" t="s">
        <v>288</v>
      </c>
      <c r="N22" s="97">
        <v>6</v>
      </c>
      <c r="O22" s="97">
        <v>28</v>
      </c>
      <c r="P22" s="97">
        <v>70</v>
      </c>
    </row>
    <row r="23" spans="1:16" ht="12.5" hidden="1">
      <c r="A23" s="81" t="s">
        <v>312</v>
      </c>
      <c r="B23" s="84">
        <v>5235</v>
      </c>
      <c r="C23" s="81" t="s">
        <v>318</v>
      </c>
      <c r="D23" s="81" t="s">
        <v>280</v>
      </c>
      <c r="E23" s="81" t="s">
        <v>300</v>
      </c>
      <c r="F23" s="81" t="s">
        <v>314</v>
      </c>
      <c r="G23" s="81" t="s">
        <v>315</v>
      </c>
      <c r="H23" s="81" t="s">
        <v>303</v>
      </c>
      <c r="I23" s="81" t="s">
        <v>304</v>
      </c>
      <c r="J23" s="81">
        <v>10</v>
      </c>
      <c r="K23" s="81" t="s">
        <v>305</v>
      </c>
      <c r="L23" s="81" t="s">
        <v>306</v>
      </c>
      <c r="M23" s="81" t="s">
        <v>288</v>
      </c>
      <c r="N23" s="97">
        <v>6</v>
      </c>
      <c r="O23" s="97">
        <v>24</v>
      </c>
      <c r="P23" s="97">
        <v>70</v>
      </c>
    </row>
    <row r="24" spans="1:16" ht="12.5" hidden="1">
      <c r="A24" s="81" t="s">
        <v>496</v>
      </c>
      <c r="B24" s="84" t="s">
        <v>497</v>
      </c>
      <c r="C24" s="81" t="s">
        <v>498</v>
      </c>
      <c r="D24" s="81" t="s">
        <v>280</v>
      </c>
      <c r="E24" s="81" t="s">
        <v>499</v>
      </c>
      <c r="F24" s="81" t="s">
        <v>301</v>
      </c>
      <c r="G24" s="81" t="s">
        <v>302</v>
      </c>
      <c r="H24" s="81" t="s">
        <v>303</v>
      </c>
      <c r="I24" s="81" t="s">
        <v>304</v>
      </c>
      <c r="J24" s="81">
        <v>10</v>
      </c>
      <c r="K24" s="81" t="s">
        <v>305</v>
      </c>
      <c r="L24" s="81" t="s">
        <v>306</v>
      </c>
      <c r="M24" s="81" t="s">
        <v>288</v>
      </c>
      <c r="N24" s="97">
        <v>6</v>
      </c>
      <c r="O24" s="97">
        <v>0</v>
      </c>
      <c r="P24" s="97">
        <v>70</v>
      </c>
    </row>
    <row r="25" spans="1:16" ht="12.5" hidden="1">
      <c r="A25" s="81" t="s">
        <v>500</v>
      </c>
      <c r="B25" s="84" t="s">
        <v>501</v>
      </c>
      <c r="C25" s="81" t="s">
        <v>502</v>
      </c>
      <c r="D25" s="81" t="s">
        <v>280</v>
      </c>
      <c r="E25" s="81" t="s">
        <v>300</v>
      </c>
      <c r="F25" s="81" t="s">
        <v>301</v>
      </c>
      <c r="G25" s="81" t="s">
        <v>302</v>
      </c>
      <c r="H25" s="81" t="s">
        <v>303</v>
      </c>
      <c r="I25" s="81" t="s">
        <v>304</v>
      </c>
      <c r="J25" s="81">
        <v>10</v>
      </c>
      <c r="K25" s="81" t="s">
        <v>305</v>
      </c>
      <c r="L25" s="81" t="s">
        <v>306</v>
      </c>
      <c r="M25" s="81" t="s">
        <v>288</v>
      </c>
      <c r="N25" s="97">
        <v>6</v>
      </c>
      <c r="O25" s="97">
        <v>0</v>
      </c>
      <c r="P25" s="97">
        <v>70</v>
      </c>
    </row>
    <row r="26" spans="1:16" ht="12.5" hidden="1">
      <c r="A26" s="81" t="s">
        <v>319</v>
      </c>
      <c r="B26" s="84">
        <v>5254</v>
      </c>
      <c r="C26" s="81" t="s">
        <v>320</v>
      </c>
      <c r="D26" s="81" t="s">
        <v>321</v>
      </c>
      <c r="E26" s="81" t="s">
        <v>322</v>
      </c>
      <c r="F26" s="81" t="s">
        <v>301</v>
      </c>
      <c r="G26" s="81" t="s">
        <v>302</v>
      </c>
      <c r="H26" s="81" t="s">
        <v>303</v>
      </c>
      <c r="I26" s="81" t="s">
        <v>304</v>
      </c>
      <c r="J26" s="81">
        <v>10</v>
      </c>
      <c r="K26" s="81" t="s">
        <v>305</v>
      </c>
      <c r="L26" s="81" t="s">
        <v>306</v>
      </c>
      <c r="M26" s="81" t="s">
        <v>323</v>
      </c>
      <c r="N26" s="97">
        <v>10</v>
      </c>
      <c r="O26" s="97">
        <v>40</v>
      </c>
      <c r="P26" s="97">
        <v>70</v>
      </c>
    </row>
    <row r="27" spans="1:16" ht="12.5" hidden="1">
      <c r="A27" s="81" t="s">
        <v>503</v>
      </c>
      <c r="B27" s="84" t="s">
        <v>504</v>
      </c>
      <c r="C27" s="81" t="s">
        <v>505</v>
      </c>
      <c r="D27" s="81" t="s">
        <v>280</v>
      </c>
      <c r="E27" s="81" t="s">
        <v>300</v>
      </c>
      <c r="F27" s="81" t="s">
        <v>301</v>
      </c>
      <c r="G27" s="81" t="s">
        <v>302</v>
      </c>
      <c r="H27" s="81" t="s">
        <v>303</v>
      </c>
      <c r="I27" s="81" t="s">
        <v>304</v>
      </c>
      <c r="J27" s="81">
        <v>10</v>
      </c>
      <c r="K27" s="81" t="s">
        <v>305</v>
      </c>
      <c r="L27" s="81" t="s">
        <v>306</v>
      </c>
      <c r="M27" s="81" t="s">
        <v>288</v>
      </c>
      <c r="N27" s="97">
        <v>6</v>
      </c>
      <c r="O27" s="97">
        <v>1</v>
      </c>
      <c r="P27" s="97">
        <v>70</v>
      </c>
    </row>
    <row r="28" spans="1:16" ht="12.5" hidden="1">
      <c r="A28" s="81" t="s">
        <v>506</v>
      </c>
      <c r="B28" s="84" t="s">
        <v>507</v>
      </c>
      <c r="C28" s="81" t="s">
        <v>508</v>
      </c>
      <c r="D28" s="81" t="s">
        <v>280</v>
      </c>
      <c r="E28" s="81" t="s">
        <v>300</v>
      </c>
      <c r="F28" s="81" t="s">
        <v>301</v>
      </c>
      <c r="G28" s="81" t="s">
        <v>302</v>
      </c>
      <c r="H28" s="81" t="s">
        <v>303</v>
      </c>
      <c r="I28" s="81" t="s">
        <v>304</v>
      </c>
      <c r="J28" s="81">
        <v>10</v>
      </c>
      <c r="K28" s="81" t="s">
        <v>305</v>
      </c>
      <c r="L28" s="81" t="s">
        <v>306</v>
      </c>
      <c r="M28" s="81" t="s">
        <v>288</v>
      </c>
      <c r="N28" s="97">
        <v>6</v>
      </c>
      <c r="O28" s="97">
        <v>16</v>
      </c>
      <c r="P28" s="97">
        <v>70</v>
      </c>
    </row>
    <row r="29" spans="1:16" ht="12.5" hidden="1">
      <c r="A29" s="81" t="s">
        <v>509</v>
      </c>
      <c r="B29" s="84" t="s">
        <v>510</v>
      </c>
      <c r="C29" s="81" t="s">
        <v>511</v>
      </c>
      <c r="D29" s="81" t="s">
        <v>280</v>
      </c>
      <c r="E29" s="81" t="s">
        <v>300</v>
      </c>
      <c r="F29" s="81" t="s">
        <v>301</v>
      </c>
      <c r="G29" s="81" t="s">
        <v>302</v>
      </c>
      <c r="H29" s="81" t="s">
        <v>303</v>
      </c>
      <c r="I29" s="81" t="s">
        <v>304</v>
      </c>
      <c r="J29" s="81">
        <v>10</v>
      </c>
      <c r="K29" s="81" t="s">
        <v>305</v>
      </c>
      <c r="L29" s="81" t="s">
        <v>306</v>
      </c>
      <c r="M29" s="81" t="s">
        <v>288</v>
      </c>
      <c r="N29" s="97">
        <v>6</v>
      </c>
      <c r="O29" s="97">
        <v>1</v>
      </c>
      <c r="P29" s="97">
        <v>70</v>
      </c>
    </row>
    <row r="30" spans="1:16" ht="12.5" hidden="1">
      <c r="A30" s="81" t="s">
        <v>512</v>
      </c>
      <c r="B30" s="84" t="s">
        <v>513</v>
      </c>
      <c r="C30" s="81" t="s">
        <v>514</v>
      </c>
      <c r="D30" s="81" t="s">
        <v>280</v>
      </c>
      <c r="E30" s="81" t="s">
        <v>300</v>
      </c>
      <c r="F30" s="81" t="s">
        <v>301</v>
      </c>
      <c r="G30" s="81" t="s">
        <v>302</v>
      </c>
      <c r="H30" s="81" t="s">
        <v>303</v>
      </c>
      <c r="I30" s="81" t="s">
        <v>304</v>
      </c>
      <c r="J30" s="81">
        <v>10</v>
      </c>
      <c r="K30" s="81" t="s">
        <v>305</v>
      </c>
      <c r="L30" s="81" t="s">
        <v>306</v>
      </c>
      <c r="M30" s="81" t="s">
        <v>288</v>
      </c>
      <c r="N30" s="97">
        <v>6</v>
      </c>
      <c r="O30" s="97">
        <v>1</v>
      </c>
      <c r="P30" s="97">
        <v>70</v>
      </c>
    </row>
    <row r="31" spans="1:16" ht="12.5" hidden="1">
      <c r="A31" s="81" t="s">
        <v>324</v>
      </c>
      <c r="B31" s="84">
        <v>5343</v>
      </c>
      <c r="C31" s="81" t="s">
        <v>325</v>
      </c>
      <c r="D31" s="81" t="s">
        <v>280</v>
      </c>
      <c r="E31" s="81" t="s">
        <v>300</v>
      </c>
      <c r="F31" s="81" t="s">
        <v>301</v>
      </c>
      <c r="G31" s="81" t="s">
        <v>302</v>
      </c>
      <c r="H31" s="81" t="s">
        <v>303</v>
      </c>
      <c r="I31" s="81" t="s">
        <v>304</v>
      </c>
      <c r="J31" s="81">
        <v>10</v>
      </c>
      <c r="K31" s="81" t="s">
        <v>305</v>
      </c>
      <c r="L31" s="81" t="s">
        <v>306</v>
      </c>
      <c r="M31" s="81" t="s">
        <v>288</v>
      </c>
      <c r="N31" s="97">
        <v>6</v>
      </c>
      <c r="O31" s="97">
        <v>14</v>
      </c>
      <c r="P31" s="97">
        <v>70</v>
      </c>
    </row>
    <row r="32" spans="1:16" ht="12.5" hidden="1">
      <c r="A32" s="81" t="s">
        <v>326</v>
      </c>
      <c r="B32" s="84">
        <v>5347</v>
      </c>
      <c r="C32" s="81" t="s">
        <v>327</v>
      </c>
      <c r="D32" s="81" t="s">
        <v>280</v>
      </c>
      <c r="E32" s="81" t="s">
        <v>300</v>
      </c>
      <c r="F32" s="81" t="s">
        <v>301</v>
      </c>
      <c r="G32" s="81" t="s">
        <v>302</v>
      </c>
      <c r="H32" s="81" t="s">
        <v>303</v>
      </c>
      <c r="I32" s="81" t="s">
        <v>304</v>
      </c>
      <c r="J32" s="81">
        <v>10</v>
      </c>
      <c r="K32" s="81" t="s">
        <v>305</v>
      </c>
      <c r="L32" s="81" t="s">
        <v>306</v>
      </c>
      <c r="M32" s="81" t="s">
        <v>288</v>
      </c>
      <c r="N32" s="97">
        <v>6</v>
      </c>
      <c r="O32" s="97">
        <v>16</v>
      </c>
      <c r="P32" s="97">
        <v>70</v>
      </c>
    </row>
    <row r="33" spans="1:16" ht="12.5" hidden="1">
      <c r="A33" s="81" t="s">
        <v>328</v>
      </c>
      <c r="B33" s="84">
        <v>5383</v>
      </c>
      <c r="C33" s="81" t="s">
        <v>329</v>
      </c>
      <c r="D33" s="81" t="s">
        <v>280</v>
      </c>
      <c r="E33" s="81" t="s">
        <v>300</v>
      </c>
      <c r="F33" s="81" t="s">
        <v>301</v>
      </c>
      <c r="G33" s="81" t="s">
        <v>302</v>
      </c>
      <c r="H33" s="81" t="s">
        <v>303</v>
      </c>
      <c r="I33" s="81" t="s">
        <v>304</v>
      </c>
      <c r="J33" s="81">
        <v>10</v>
      </c>
      <c r="K33" s="81" t="s">
        <v>305</v>
      </c>
      <c r="L33" s="81" t="s">
        <v>306</v>
      </c>
      <c r="M33" s="81" t="s">
        <v>288</v>
      </c>
      <c r="N33" s="97">
        <v>6</v>
      </c>
      <c r="O33" s="97">
        <v>1</v>
      </c>
      <c r="P33" s="97">
        <v>70</v>
      </c>
    </row>
    <row r="34" spans="1:16" ht="12.5" hidden="1">
      <c r="A34" s="81" t="s">
        <v>832</v>
      </c>
      <c r="B34" s="84">
        <v>5385</v>
      </c>
      <c r="C34" s="81" t="s">
        <v>833</v>
      </c>
      <c r="D34" s="81" t="s">
        <v>421</v>
      </c>
      <c r="E34" s="81" t="s">
        <v>527</v>
      </c>
      <c r="F34" s="81" t="s">
        <v>402</v>
      </c>
      <c r="G34" s="81" t="s">
        <v>403</v>
      </c>
      <c r="H34" s="81" t="s">
        <v>404</v>
      </c>
      <c r="I34" s="81" t="s">
        <v>435</v>
      </c>
      <c r="J34" s="81">
        <v>6</v>
      </c>
      <c r="K34" s="81" t="s">
        <v>398</v>
      </c>
      <c r="L34" s="81" t="s">
        <v>306</v>
      </c>
      <c r="M34" s="81" t="s">
        <v>528</v>
      </c>
      <c r="N34" s="81">
        <v>6</v>
      </c>
      <c r="O34" s="97">
        <v>30</v>
      </c>
      <c r="P34" s="97">
        <v>66</v>
      </c>
    </row>
    <row r="35" spans="1:16" ht="12.5" hidden="1">
      <c r="A35" s="81" t="s">
        <v>515</v>
      </c>
      <c r="B35" s="84" t="s">
        <v>516</v>
      </c>
      <c r="C35" s="81" t="s">
        <v>517</v>
      </c>
      <c r="D35" s="81" t="s">
        <v>280</v>
      </c>
      <c r="E35" s="81" t="s">
        <v>300</v>
      </c>
      <c r="F35" s="81" t="s">
        <v>301</v>
      </c>
      <c r="G35" s="81" t="s">
        <v>302</v>
      </c>
      <c r="H35" s="81" t="s">
        <v>303</v>
      </c>
      <c r="I35" s="81" t="s">
        <v>304</v>
      </c>
      <c r="J35" s="81">
        <v>10</v>
      </c>
      <c r="K35" s="81" t="s">
        <v>305</v>
      </c>
      <c r="L35" s="81" t="s">
        <v>306</v>
      </c>
      <c r="M35" s="81" t="s">
        <v>288</v>
      </c>
      <c r="N35" s="97">
        <v>6</v>
      </c>
      <c r="O35" s="97">
        <v>1</v>
      </c>
      <c r="P35" s="97">
        <v>70</v>
      </c>
    </row>
    <row r="36" spans="1:16" ht="12.5" hidden="1">
      <c r="A36" s="81" t="s">
        <v>518</v>
      </c>
      <c r="B36" s="84" t="s">
        <v>519</v>
      </c>
      <c r="C36" s="81" t="s">
        <v>520</v>
      </c>
      <c r="D36" s="81" t="s">
        <v>280</v>
      </c>
      <c r="E36" s="81" t="s">
        <v>300</v>
      </c>
      <c r="F36" s="81" t="s">
        <v>301</v>
      </c>
      <c r="G36" s="81" t="s">
        <v>302</v>
      </c>
      <c r="H36" s="81" t="s">
        <v>303</v>
      </c>
      <c r="I36" s="81" t="s">
        <v>304</v>
      </c>
      <c r="J36" s="81">
        <v>10</v>
      </c>
      <c r="K36" s="81" t="s">
        <v>305</v>
      </c>
      <c r="L36" s="81" t="s">
        <v>306</v>
      </c>
      <c r="M36" s="81" t="s">
        <v>288</v>
      </c>
      <c r="N36" s="97">
        <v>6</v>
      </c>
      <c r="O36" s="97">
        <v>20</v>
      </c>
      <c r="P36" s="97">
        <v>70</v>
      </c>
    </row>
    <row r="37" spans="1:16" ht="12.5" hidden="1">
      <c r="A37" s="81" t="s">
        <v>521</v>
      </c>
      <c r="B37" s="84" t="s">
        <v>522</v>
      </c>
      <c r="C37" s="81" t="s">
        <v>523</v>
      </c>
      <c r="D37" s="81" t="s">
        <v>280</v>
      </c>
      <c r="E37" s="81" t="s">
        <v>300</v>
      </c>
      <c r="F37" s="81" t="s">
        <v>301</v>
      </c>
      <c r="G37" s="81" t="s">
        <v>302</v>
      </c>
      <c r="H37" s="81" t="s">
        <v>303</v>
      </c>
      <c r="I37" s="81" t="s">
        <v>304</v>
      </c>
      <c r="J37" s="81">
        <v>10</v>
      </c>
      <c r="K37" s="81" t="s">
        <v>305</v>
      </c>
      <c r="L37" s="81" t="s">
        <v>306</v>
      </c>
      <c r="M37" s="81" t="s">
        <v>288</v>
      </c>
      <c r="N37" s="97">
        <v>6</v>
      </c>
      <c r="O37" s="97">
        <v>1</v>
      </c>
      <c r="P37" s="97">
        <v>70</v>
      </c>
    </row>
    <row r="38" spans="1:16" ht="12.5" hidden="1">
      <c r="A38" s="81" t="s">
        <v>524</v>
      </c>
      <c r="B38" s="84" t="s">
        <v>525</v>
      </c>
      <c r="C38" s="81" t="s">
        <v>526</v>
      </c>
      <c r="D38" s="81" t="s">
        <v>421</v>
      </c>
      <c r="E38" s="81" t="s">
        <v>527</v>
      </c>
      <c r="F38" s="81" t="s">
        <v>402</v>
      </c>
      <c r="G38" s="81" t="s">
        <v>403</v>
      </c>
      <c r="H38" s="81" t="s">
        <v>404</v>
      </c>
      <c r="I38" s="81" t="s">
        <v>435</v>
      </c>
      <c r="J38" s="81">
        <v>6</v>
      </c>
      <c r="K38" s="81" t="s">
        <v>398</v>
      </c>
      <c r="L38" s="81" t="s">
        <v>287</v>
      </c>
      <c r="M38" s="81" t="s">
        <v>528</v>
      </c>
      <c r="N38" s="97">
        <v>6</v>
      </c>
      <c r="O38" s="97">
        <v>0</v>
      </c>
      <c r="P38" s="97">
        <v>66</v>
      </c>
    </row>
    <row r="39" spans="1:16" ht="12.5" hidden="1">
      <c r="A39" s="81" t="s">
        <v>529</v>
      </c>
      <c r="B39" s="84" t="s">
        <v>530</v>
      </c>
      <c r="C39" s="81" t="s">
        <v>531</v>
      </c>
      <c r="D39" s="81" t="s">
        <v>421</v>
      </c>
      <c r="E39" s="81" t="s">
        <v>527</v>
      </c>
      <c r="F39" s="81" t="s">
        <v>402</v>
      </c>
      <c r="G39" s="81" t="s">
        <v>403</v>
      </c>
      <c r="H39" s="81" t="s">
        <v>404</v>
      </c>
      <c r="I39" s="81" t="s">
        <v>435</v>
      </c>
      <c r="J39" s="81">
        <v>6</v>
      </c>
      <c r="K39" s="81" t="s">
        <v>398</v>
      </c>
      <c r="L39" s="81" t="s">
        <v>287</v>
      </c>
      <c r="M39" s="81" t="s">
        <v>528</v>
      </c>
      <c r="N39" s="97">
        <v>30</v>
      </c>
      <c r="O39" s="97">
        <v>0</v>
      </c>
      <c r="P39" s="97">
        <v>66</v>
      </c>
    </row>
    <row r="40" spans="1:16" ht="12.5" hidden="1">
      <c r="A40" s="81" t="s">
        <v>535</v>
      </c>
      <c r="B40" s="84" t="s">
        <v>536</v>
      </c>
      <c r="C40" s="81" t="s">
        <v>537</v>
      </c>
      <c r="D40" s="81" t="s">
        <v>280</v>
      </c>
      <c r="E40" s="81" t="s">
        <v>300</v>
      </c>
      <c r="F40" s="81" t="s">
        <v>301</v>
      </c>
      <c r="G40" s="81" t="s">
        <v>302</v>
      </c>
      <c r="H40" s="81" t="s">
        <v>303</v>
      </c>
      <c r="I40" s="81" t="s">
        <v>304</v>
      </c>
      <c r="J40" s="81">
        <v>10</v>
      </c>
      <c r="K40" s="81" t="s">
        <v>305</v>
      </c>
      <c r="L40" s="81" t="s">
        <v>306</v>
      </c>
      <c r="M40" s="81" t="s">
        <v>288</v>
      </c>
      <c r="N40" s="97">
        <v>6</v>
      </c>
      <c r="O40" s="97">
        <v>14</v>
      </c>
      <c r="P40" s="97">
        <v>70</v>
      </c>
    </row>
    <row r="41" spans="1:16" ht="12.5" hidden="1">
      <c r="A41" s="81" t="s">
        <v>538</v>
      </c>
      <c r="B41" s="84" t="s">
        <v>539</v>
      </c>
      <c r="C41" s="81" t="s">
        <v>540</v>
      </c>
      <c r="D41" s="81" t="s">
        <v>280</v>
      </c>
      <c r="E41" s="81" t="s">
        <v>300</v>
      </c>
      <c r="F41" s="81" t="s">
        <v>301</v>
      </c>
      <c r="G41" s="81" t="s">
        <v>302</v>
      </c>
      <c r="H41" s="81" t="s">
        <v>303</v>
      </c>
      <c r="I41" s="81" t="s">
        <v>304</v>
      </c>
      <c r="J41" s="81">
        <v>10</v>
      </c>
      <c r="K41" s="81" t="s">
        <v>305</v>
      </c>
      <c r="L41" s="81" t="s">
        <v>306</v>
      </c>
      <c r="M41" s="81" t="s">
        <v>288</v>
      </c>
      <c r="N41" s="97">
        <v>6</v>
      </c>
      <c r="O41" s="97">
        <v>0</v>
      </c>
      <c r="P41" s="97">
        <v>70</v>
      </c>
    </row>
    <row r="42" spans="1:16" ht="12.5" hidden="1">
      <c r="A42" s="81" t="s">
        <v>334</v>
      </c>
      <c r="B42" s="84">
        <v>5532</v>
      </c>
      <c r="C42" s="81" t="s">
        <v>335</v>
      </c>
      <c r="D42" s="81" t="s">
        <v>280</v>
      </c>
      <c r="E42" s="81" t="s">
        <v>300</v>
      </c>
      <c r="F42" s="81" t="s">
        <v>301</v>
      </c>
      <c r="G42" s="81" t="s">
        <v>302</v>
      </c>
      <c r="H42" s="81" t="s">
        <v>303</v>
      </c>
      <c r="I42" s="81" t="s">
        <v>304</v>
      </c>
      <c r="J42" s="81">
        <v>10</v>
      </c>
      <c r="K42" s="81" t="s">
        <v>305</v>
      </c>
      <c r="L42" s="81" t="s">
        <v>306</v>
      </c>
      <c r="M42" s="81" t="s">
        <v>288</v>
      </c>
      <c r="N42" s="97">
        <v>6</v>
      </c>
      <c r="O42" s="97">
        <v>14</v>
      </c>
      <c r="P42" s="97">
        <v>70</v>
      </c>
    </row>
    <row r="43" spans="1:16" ht="12.5" hidden="1">
      <c r="A43" s="81" t="s">
        <v>541</v>
      </c>
      <c r="B43" s="84" t="s">
        <v>542</v>
      </c>
      <c r="C43" s="81" t="s">
        <v>543</v>
      </c>
      <c r="D43" s="81" t="s">
        <v>321</v>
      </c>
      <c r="E43" s="81" t="s">
        <v>322</v>
      </c>
      <c r="F43" s="81" t="s">
        <v>301</v>
      </c>
      <c r="G43" s="81" t="s">
        <v>302</v>
      </c>
      <c r="H43" s="81" t="s">
        <v>303</v>
      </c>
      <c r="I43" s="81" t="s">
        <v>304</v>
      </c>
      <c r="J43" s="81">
        <v>10</v>
      </c>
      <c r="K43" s="81" t="s">
        <v>305</v>
      </c>
      <c r="L43" s="81" t="s">
        <v>306</v>
      </c>
      <c r="M43" s="81" t="s">
        <v>323</v>
      </c>
      <c r="N43" s="97">
        <v>4</v>
      </c>
      <c r="O43" s="97">
        <v>0</v>
      </c>
      <c r="P43" s="97">
        <v>70</v>
      </c>
    </row>
    <row r="44" spans="1:16" ht="12.5" hidden="1">
      <c r="A44" s="81" t="s">
        <v>544</v>
      </c>
      <c r="B44" s="84" t="s">
        <v>545</v>
      </c>
      <c r="C44" s="81" t="s">
        <v>546</v>
      </c>
      <c r="D44" s="81" t="s">
        <v>280</v>
      </c>
      <c r="E44" s="81" t="s">
        <v>300</v>
      </c>
      <c r="F44" s="81" t="s">
        <v>314</v>
      </c>
      <c r="G44" s="81" t="s">
        <v>315</v>
      </c>
      <c r="H44" s="81" t="s">
        <v>303</v>
      </c>
      <c r="I44" s="81" t="s">
        <v>304</v>
      </c>
      <c r="J44" s="81">
        <v>10</v>
      </c>
      <c r="K44" s="81" t="s">
        <v>339</v>
      </c>
      <c r="L44" s="81" t="s">
        <v>306</v>
      </c>
      <c r="M44" s="81" t="s">
        <v>288</v>
      </c>
      <c r="N44" s="97">
        <v>6</v>
      </c>
      <c r="O44" s="97">
        <v>1</v>
      </c>
      <c r="P44" s="97">
        <v>70</v>
      </c>
    </row>
    <row r="45" spans="1:16" ht="12.5" hidden="1">
      <c r="A45" s="81" t="s">
        <v>547</v>
      </c>
      <c r="B45" s="84" t="s">
        <v>548</v>
      </c>
      <c r="C45" s="81" t="s">
        <v>549</v>
      </c>
      <c r="D45" s="81" t="s">
        <v>280</v>
      </c>
      <c r="E45" s="81" t="s">
        <v>300</v>
      </c>
      <c r="F45" s="81" t="s">
        <v>301</v>
      </c>
      <c r="G45" s="81" t="s">
        <v>302</v>
      </c>
      <c r="H45" s="81" t="s">
        <v>303</v>
      </c>
      <c r="I45" s="81" t="s">
        <v>304</v>
      </c>
      <c r="J45" s="81">
        <v>10</v>
      </c>
      <c r="K45" s="81" t="s">
        <v>305</v>
      </c>
      <c r="L45" s="81" t="s">
        <v>287</v>
      </c>
      <c r="M45" s="81" t="s">
        <v>288</v>
      </c>
      <c r="N45" s="97">
        <v>6</v>
      </c>
      <c r="O45" s="97">
        <v>1</v>
      </c>
      <c r="P45" s="97">
        <v>70</v>
      </c>
    </row>
    <row r="46" spans="1:16" ht="12.5" hidden="1">
      <c r="A46" s="81" t="s">
        <v>550</v>
      </c>
      <c r="B46" s="84" t="s">
        <v>551</v>
      </c>
      <c r="C46" s="81" t="s">
        <v>552</v>
      </c>
      <c r="D46" s="81" t="s">
        <v>280</v>
      </c>
      <c r="E46" s="81" t="s">
        <v>300</v>
      </c>
      <c r="F46" s="81" t="s">
        <v>314</v>
      </c>
      <c r="G46" s="81" t="s">
        <v>315</v>
      </c>
      <c r="H46" s="81" t="s">
        <v>303</v>
      </c>
      <c r="I46" s="81" t="s">
        <v>304</v>
      </c>
      <c r="J46" s="81">
        <v>10</v>
      </c>
      <c r="K46" s="81" t="s">
        <v>339</v>
      </c>
      <c r="L46" s="81" t="s">
        <v>287</v>
      </c>
      <c r="M46" s="81" t="s">
        <v>288</v>
      </c>
      <c r="N46" s="97">
        <v>6</v>
      </c>
      <c r="O46" s="97">
        <v>1</v>
      </c>
      <c r="P46" s="97">
        <v>70</v>
      </c>
    </row>
    <row r="47" spans="1:16" ht="12.5" hidden="1">
      <c r="A47" s="81" t="s">
        <v>553</v>
      </c>
      <c r="B47" s="84" t="s">
        <v>554</v>
      </c>
      <c r="C47" s="81" t="s">
        <v>555</v>
      </c>
      <c r="D47" s="81" t="s">
        <v>280</v>
      </c>
      <c r="E47" s="81" t="s">
        <v>281</v>
      </c>
      <c r="F47" s="81" t="s">
        <v>461</v>
      </c>
      <c r="G47" s="81" t="s">
        <v>462</v>
      </c>
      <c r="H47" s="81" t="s">
        <v>403</v>
      </c>
      <c r="I47" s="81" t="s">
        <v>464</v>
      </c>
      <c r="J47" s="81">
        <v>8</v>
      </c>
      <c r="K47" s="81" t="s">
        <v>556</v>
      </c>
      <c r="L47" s="81" t="s">
        <v>287</v>
      </c>
      <c r="M47" s="81" t="s">
        <v>288</v>
      </c>
      <c r="N47" s="97">
        <v>6</v>
      </c>
      <c r="O47" s="97">
        <v>25</v>
      </c>
      <c r="P47" s="97">
        <v>32</v>
      </c>
    </row>
    <row r="48" spans="1:16" ht="12.5" hidden="1">
      <c r="A48" s="81" t="s">
        <v>557</v>
      </c>
      <c r="B48" s="84" t="s">
        <v>558</v>
      </c>
      <c r="C48" s="81" t="s">
        <v>559</v>
      </c>
      <c r="D48" s="81" t="s">
        <v>280</v>
      </c>
      <c r="E48" s="81" t="s">
        <v>281</v>
      </c>
      <c r="F48" s="81" t="s">
        <v>461</v>
      </c>
      <c r="G48" s="81" t="s">
        <v>462</v>
      </c>
      <c r="H48" s="81" t="s">
        <v>403</v>
      </c>
      <c r="I48" s="81" t="s">
        <v>464</v>
      </c>
      <c r="J48" s="81">
        <v>8</v>
      </c>
      <c r="K48" s="81" t="s">
        <v>556</v>
      </c>
      <c r="L48" s="81" t="s">
        <v>287</v>
      </c>
      <c r="M48" s="81" t="s">
        <v>288</v>
      </c>
      <c r="N48" s="97">
        <v>6</v>
      </c>
      <c r="O48" s="97">
        <v>29</v>
      </c>
      <c r="P48" s="97">
        <v>32</v>
      </c>
    </row>
    <row r="49" spans="1:16" ht="12.5" hidden="1">
      <c r="A49" s="81" t="s">
        <v>560</v>
      </c>
      <c r="B49" s="84" t="s">
        <v>561</v>
      </c>
      <c r="C49" s="81" t="s">
        <v>562</v>
      </c>
      <c r="D49" s="81" t="s">
        <v>280</v>
      </c>
      <c r="E49" s="81" t="s">
        <v>281</v>
      </c>
      <c r="F49" s="81" t="s">
        <v>461</v>
      </c>
      <c r="G49" s="81" t="s">
        <v>462</v>
      </c>
      <c r="H49" s="81" t="s">
        <v>403</v>
      </c>
      <c r="I49" s="81" t="s">
        <v>464</v>
      </c>
      <c r="J49" s="81">
        <v>8</v>
      </c>
      <c r="K49" s="81" t="s">
        <v>556</v>
      </c>
      <c r="L49" s="81" t="s">
        <v>366</v>
      </c>
      <c r="M49" s="81" t="s">
        <v>288</v>
      </c>
      <c r="N49" s="97">
        <v>6</v>
      </c>
      <c r="O49" s="97">
        <v>61</v>
      </c>
      <c r="P49" s="97">
        <v>32</v>
      </c>
    </row>
    <row r="50" spans="1:16" ht="12.5" hidden="1">
      <c r="A50" s="81" t="s">
        <v>563</v>
      </c>
      <c r="B50" s="84" t="s">
        <v>564</v>
      </c>
      <c r="C50" s="81" t="s">
        <v>565</v>
      </c>
      <c r="D50" s="81" t="s">
        <v>280</v>
      </c>
      <c r="E50" s="81" t="s">
        <v>566</v>
      </c>
      <c r="F50" s="81" t="s">
        <v>567</v>
      </c>
      <c r="G50" s="81" t="s">
        <v>568</v>
      </c>
      <c r="H50" s="81" t="s">
        <v>569</v>
      </c>
      <c r="I50" s="81" t="s">
        <v>570</v>
      </c>
      <c r="J50" s="81">
        <v>6</v>
      </c>
      <c r="K50" s="81" t="s">
        <v>571</v>
      </c>
      <c r="L50" s="81" t="s">
        <v>287</v>
      </c>
      <c r="M50" s="81" t="s">
        <v>288</v>
      </c>
      <c r="N50" s="97">
        <v>6</v>
      </c>
      <c r="O50" s="97">
        <v>33</v>
      </c>
      <c r="P50" s="97">
        <v>24</v>
      </c>
    </row>
    <row r="51" spans="1:16" ht="12.5" hidden="1">
      <c r="A51" s="81" t="s">
        <v>572</v>
      </c>
      <c r="B51" s="84" t="s">
        <v>573</v>
      </c>
      <c r="C51" s="81" t="s">
        <v>574</v>
      </c>
      <c r="D51" s="81" t="s">
        <v>280</v>
      </c>
      <c r="E51" s="81" t="s">
        <v>281</v>
      </c>
      <c r="F51" s="81" t="s">
        <v>461</v>
      </c>
      <c r="G51" s="81" t="s">
        <v>462</v>
      </c>
      <c r="H51" s="81" t="s">
        <v>403</v>
      </c>
      <c r="I51" s="81" t="s">
        <v>464</v>
      </c>
      <c r="J51" s="81">
        <v>8</v>
      </c>
      <c r="K51" s="81" t="s">
        <v>556</v>
      </c>
      <c r="L51" s="81" t="s">
        <v>287</v>
      </c>
      <c r="M51" s="81" t="s">
        <v>288</v>
      </c>
      <c r="N51" s="97">
        <v>6</v>
      </c>
      <c r="O51" s="97">
        <v>64</v>
      </c>
      <c r="P51" s="97">
        <v>32</v>
      </c>
    </row>
    <row r="52" spans="1:16" ht="12.5" hidden="1">
      <c r="A52" s="81" t="s">
        <v>575</v>
      </c>
      <c r="B52" s="84" t="s">
        <v>576</v>
      </c>
      <c r="C52" s="81" t="s">
        <v>577</v>
      </c>
      <c r="D52" s="81" t="s">
        <v>280</v>
      </c>
      <c r="E52" s="81" t="s">
        <v>281</v>
      </c>
      <c r="F52" s="81" t="s">
        <v>461</v>
      </c>
      <c r="G52" s="81" t="s">
        <v>462</v>
      </c>
      <c r="H52" s="81" t="s">
        <v>403</v>
      </c>
      <c r="I52" s="81" t="s">
        <v>464</v>
      </c>
      <c r="J52" s="81">
        <v>8</v>
      </c>
      <c r="K52" s="81" t="s">
        <v>556</v>
      </c>
      <c r="L52" s="81" t="s">
        <v>287</v>
      </c>
      <c r="M52" s="81" t="s">
        <v>288</v>
      </c>
      <c r="N52" s="97">
        <v>6</v>
      </c>
      <c r="O52" s="97">
        <v>61</v>
      </c>
      <c r="P52" s="97">
        <v>32</v>
      </c>
    </row>
    <row r="53" spans="1:16" ht="12.5" hidden="1">
      <c r="A53" s="81" t="s">
        <v>578</v>
      </c>
      <c r="B53" s="84" t="s">
        <v>579</v>
      </c>
      <c r="C53" s="81" t="s">
        <v>580</v>
      </c>
      <c r="D53" s="81" t="s">
        <v>280</v>
      </c>
      <c r="E53" s="81" t="s">
        <v>281</v>
      </c>
      <c r="F53" s="81" t="s">
        <v>461</v>
      </c>
      <c r="G53" s="81" t="s">
        <v>462</v>
      </c>
      <c r="H53" s="81" t="s">
        <v>403</v>
      </c>
      <c r="I53" s="81" t="s">
        <v>464</v>
      </c>
      <c r="J53" s="81">
        <v>8</v>
      </c>
      <c r="K53" s="81" t="s">
        <v>556</v>
      </c>
      <c r="L53" s="81" t="s">
        <v>287</v>
      </c>
      <c r="M53" s="81" t="s">
        <v>288</v>
      </c>
      <c r="N53" s="97">
        <v>6</v>
      </c>
      <c r="O53" s="97">
        <v>118</v>
      </c>
      <c r="P53" s="97">
        <v>32</v>
      </c>
    </row>
    <row r="54" spans="1:16" ht="12.5" hidden="1">
      <c r="A54" s="81" t="s">
        <v>584</v>
      </c>
      <c r="B54" s="84" t="s">
        <v>585</v>
      </c>
      <c r="C54" s="81" t="s">
        <v>586</v>
      </c>
      <c r="D54" s="81" t="s">
        <v>587</v>
      </c>
      <c r="E54" s="81" t="s">
        <v>588</v>
      </c>
      <c r="F54" s="81" t="s">
        <v>567</v>
      </c>
      <c r="G54" s="81" t="s">
        <v>568</v>
      </c>
      <c r="H54" s="81" t="s">
        <v>569</v>
      </c>
      <c r="I54" s="81" t="s">
        <v>570</v>
      </c>
      <c r="J54" s="81">
        <v>6</v>
      </c>
      <c r="K54" s="81" t="s">
        <v>571</v>
      </c>
      <c r="L54" s="81" t="s">
        <v>287</v>
      </c>
      <c r="M54" s="81" t="s">
        <v>589</v>
      </c>
      <c r="N54" s="97">
        <v>6</v>
      </c>
      <c r="O54" s="97">
        <v>33</v>
      </c>
      <c r="P54" s="97">
        <v>24</v>
      </c>
    </row>
    <row r="55" spans="1:16" ht="12.5" hidden="1">
      <c r="A55" s="81" t="s">
        <v>590</v>
      </c>
      <c r="B55" s="84" t="s">
        <v>591</v>
      </c>
      <c r="C55" s="81" t="s">
        <v>592</v>
      </c>
      <c r="D55" s="81" t="s">
        <v>593</v>
      </c>
      <c r="E55" s="81" t="s">
        <v>594</v>
      </c>
      <c r="F55" s="81" t="s">
        <v>567</v>
      </c>
      <c r="G55" s="81" t="s">
        <v>568</v>
      </c>
      <c r="H55" s="81" t="s">
        <v>569</v>
      </c>
      <c r="I55" s="81" t="s">
        <v>570</v>
      </c>
      <c r="J55" s="81">
        <v>6</v>
      </c>
      <c r="K55" s="81" t="s">
        <v>571</v>
      </c>
      <c r="L55" s="81" t="s">
        <v>287</v>
      </c>
      <c r="M55" s="81" t="s">
        <v>595</v>
      </c>
      <c r="N55" s="97">
        <v>6</v>
      </c>
      <c r="O55" s="97">
        <v>39</v>
      </c>
      <c r="P55" s="97">
        <v>24</v>
      </c>
    </row>
    <row r="56" spans="1:16" ht="12.5" hidden="1">
      <c r="A56" s="81" t="s">
        <v>602</v>
      </c>
      <c r="B56" s="84" t="s">
        <v>603</v>
      </c>
      <c r="C56" s="81" t="s">
        <v>604</v>
      </c>
      <c r="D56" s="81" t="s">
        <v>280</v>
      </c>
      <c r="E56" s="81" t="s">
        <v>499</v>
      </c>
      <c r="F56" s="81" t="s">
        <v>605</v>
      </c>
      <c r="G56" s="81" t="s">
        <v>606</v>
      </c>
      <c r="H56" s="81" t="s">
        <v>607</v>
      </c>
      <c r="I56" s="81" t="s">
        <v>608</v>
      </c>
      <c r="J56" s="81">
        <v>8</v>
      </c>
      <c r="K56" s="81" t="s">
        <v>609</v>
      </c>
      <c r="L56" s="81" t="s">
        <v>287</v>
      </c>
      <c r="M56" s="81" t="s">
        <v>288</v>
      </c>
      <c r="N56" s="97">
        <v>6</v>
      </c>
      <c r="O56" s="97">
        <v>33</v>
      </c>
      <c r="P56" s="97">
        <v>40</v>
      </c>
    </row>
    <row r="57" spans="1:16" ht="12.5" hidden="1">
      <c r="A57" s="81" t="s">
        <v>610</v>
      </c>
      <c r="B57" s="84" t="s">
        <v>611</v>
      </c>
      <c r="C57" s="81" t="s">
        <v>612</v>
      </c>
      <c r="D57" s="81" t="s">
        <v>280</v>
      </c>
      <c r="E57" s="81" t="s">
        <v>281</v>
      </c>
      <c r="F57" s="81" t="s">
        <v>461</v>
      </c>
      <c r="G57" s="81" t="s">
        <v>462</v>
      </c>
      <c r="H57" s="81" t="s">
        <v>403</v>
      </c>
      <c r="I57" s="81" t="s">
        <v>464</v>
      </c>
      <c r="J57" s="81">
        <v>8</v>
      </c>
      <c r="K57" s="81" t="s">
        <v>556</v>
      </c>
      <c r="L57" s="81" t="s">
        <v>287</v>
      </c>
      <c r="M57" s="81" t="s">
        <v>288</v>
      </c>
      <c r="N57" s="97">
        <v>6</v>
      </c>
      <c r="O57" s="97">
        <v>60</v>
      </c>
      <c r="P57" s="97">
        <v>32</v>
      </c>
    </row>
    <row r="58" spans="1:16" ht="12.5" hidden="1">
      <c r="A58" s="81" t="s">
        <v>613</v>
      </c>
      <c r="B58" s="84" t="s">
        <v>614</v>
      </c>
      <c r="C58" s="81" t="s">
        <v>615</v>
      </c>
      <c r="D58" s="81" t="s">
        <v>280</v>
      </c>
      <c r="E58" s="81" t="s">
        <v>499</v>
      </c>
      <c r="F58" s="81" t="s">
        <v>567</v>
      </c>
      <c r="G58" s="81" t="s">
        <v>568</v>
      </c>
      <c r="H58" s="81" t="s">
        <v>569</v>
      </c>
      <c r="I58" s="81" t="s">
        <v>570</v>
      </c>
      <c r="J58" s="81">
        <v>6</v>
      </c>
      <c r="K58" s="81" t="s">
        <v>571</v>
      </c>
      <c r="L58" s="81" t="s">
        <v>287</v>
      </c>
      <c r="M58" s="81" t="s">
        <v>288</v>
      </c>
      <c r="N58" s="97">
        <v>6</v>
      </c>
      <c r="O58" s="97">
        <v>37</v>
      </c>
      <c r="P58" s="97">
        <v>24</v>
      </c>
    </row>
    <row r="59" spans="1:16" ht="12.5" hidden="1">
      <c r="A59" s="81" t="s">
        <v>616</v>
      </c>
      <c r="B59" s="84" t="s">
        <v>617</v>
      </c>
      <c r="C59" s="81" t="s">
        <v>618</v>
      </c>
      <c r="D59" s="81" t="s">
        <v>619</v>
      </c>
      <c r="E59" s="81" t="s">
        <v>594</v>
      </c>
      <c r="F59" s="81" t="s">
        <v>567</v>
      </c>
      <c r="G59" s="81" t="s">
        <v>568</v>
      </c>
      <c r="H59" s="81" t="s">
        <v>569</v>
      </c>
      <c r="I59" s="81" t="s">
        <v>570</v>
      </c>
      <c r="J59" s="81">
        <v>6</v>
      </c>
      <c r="K59" s="81" t="s">
        <v>571</v>
      </c>
      <c r="L59" s="81" t="s">
        <v>287</v>
      </c>
      <c r="M59" s="81" t="s">
        <v>620</v>
      </c>
      <c r="N59" s="97">
        <v>6</v>
      </c>
      <c r="O59" s="97">
        <v>36</v>
      </c>
      <c r="P59" s="97">
        <v>24</v>
      </c>
    </row>
    <row r="60" spans="1:16" ht="12.5" hidden="1">
      <c r="A60" s="81" t="s">
        <v>621</v>
      </c>
      <c r="B60" s="84" t="s">
        <v>622</v>
      </c>
      <c r="C60" s="81" t="s">
        <v>623</v>
      </c>
      <c r="D60" s="81" t="s">
        <v>624</v>
      </c>
      <c r="E60" s="81" t="s">
        <v>625</v>
      </c>
      <c r="F60" s="81" t="s">
        <v>567</v>
      </c>
      <c r="G60" s="81" t="s">
        <v>568</v>
      </c>
      <c r="H60" s="81" t="s">
        <v>569</v>
      </c>
      <c r="I60" s="81" t="s">
        <v>570</v>
      </c>
      <c r="J60" s="81">
        <v>6</v>
      </c>
      <c r="K60" s="81" t="s">
        <v>571</v>
      </c>
      <c r="L60" s="81" t="s">
        <v>287</v>
      </c>
      <c r="M60" s="81" t="s">
        <v>626</v>
      </c>
      <c r="N60" s="97">
        <v>6</v>
      </c>
      <c r="O60" s="97">
        <v>26</v>
      </c>
      <c r="P60" s="97">
        <v>24</v>
      </c>
    </row>
    <row r="61" spans="1:16" ht="12.5" hidden="1">
      <c r="A61" s="81" t="s">
        <v>336</v>
      </c>
      <c r="B61" s="84">
        <v>5685</v>
      </c>
      <c r="C61" s="81" t="s">
        <v>337</v>
      </c>
      <c r="D61" s="81" t="s">
        <v>280</v>
      </c>
      <c r="E61" s="81" t="s">
        <v>281</v>
      </c>
      <c r="F61" s="81" t="s">
        <v>282</v>
      </c>
      <c r="G61" s="81" t="s">
        <v>283</v>
      </c>
      <c r="H61" s="81" t="s">
        <v>284</v>
      </c>
      <c r="I61" s="81" t="s">
        <v>285</v>
      </c>
      <c r="J61" s="81">
        <v>6</v>
      </c>
      <c r="K61" s="81" t="s">
        <v>286</v>
      </c>
      <c r="L61" s="81" t="s">
        <v>287</v>
      </c>
      <c r="M61" s="81" t="s">
        <v>288</v>
      </c>
      <c r="N61" s="97">
        <v>6</v>
      </c>
      <c r="O61" s="97">
        <v>62</v>
      </c>
      <c r="P61" s="97">
        <v>36</v>
      </c>
    </row>
    <row r="62" spans="1:16" ht="12.5">
      <c r="A62" s="81" t="s">
        <v>627</v>
      </c>
      <c r="B62" s="84" t="s">
        <v>628</v>
      </c>
      <c r="C62" s="81" t="s">
        <v>629</v>
      </c>
      <c r="D62" s="81" t="s">
        <v>630</v>
      </c>
      <c r="E62" s="81" t="s">
        <v>631</v>
      </c>
      <c r="F62" s="81" t="s">
        <v>605</v>
      </c>
      <c r="G62" s="81" t="s">
        <v>632</v>
      </c>
      <c r="H62" s="81" t="s">
        <v>607</v>
      </c>
      <c r="I62" s="81" t="s">
        <v>933</v>
      </c>
      <c r="J62" s="81">
        <v>6</v>
      </c>
      <c r="K62" s="81" t="s">
        <v>633</v>
      </c>
      <c r="L62" s="81" t="s">
        <v>287</v>
      </c>
      <c r="M62" s="81" t="s">
        <v>634</v>
      </c>
      <c r="N62" s="97">
        <v>6</v>
      </c>
      <c r="O62" s="97">
        <v>28</v>
      </c>
      <c r="P62" s="97">
        <v>24</v>
      </c>
    </row>
    <row r="63" spans="1:16" ht="12.5" hidden="1">
      <c r="A63" s="81" t="s">
        <v>635</v>
      </c>
      <c r="B63" s="84" t="s">
        <v>636</v>
      </c>
      <c r="C63" s="81" t="s">
        <v>637</v>
      </c>
      <c r="D63" s="81" t="s">
        <v>638</v>
      </c>
      <c r="E63" s="81" t="s">
        <v>639</v>
      </c>
      <c r="F63" s="81" t="s">
        <v>605</v>
      </c>
      <c r="G63" s="81" t="s">
        <v>632</v>
      </c>
      <c r="H63" s="81" t="s">
        <v>640</v>
      </c>
      <c r="I63" s="81" t="s">
        <v>570</v>
      </c>
      <c r="J63" s="81">
        <v>6</v>
      </c>
      <c r="K63" s="81" t="s">
        <v>641</v>
      </c>
      <c r="L63" s="81" t="s">
        <v>287</v>
      </c>
      <c r="M63" s="81" t="s">
        <v>642</v>
      </c>
      <c r="N63" s="97">
        <v>6</v>
      </c>
      <c r="O63" s="97">
        <v>23</v>
      </c>
      <c r="P63" s="97">
        <v>24</v>
      </c>
    </row>
    <row r="64" spans="1:16" ht="12.5" hidden="1">
      <c r="A64" s="81" t="s">
        <v>643</v>
      </c>
      <c r="B64" s="84" t="s">
        <v>644</v>
      </c>
      <c r="C64" s="81" t="s">
        <v>645</v>
      </c>
      <c r="D64" s="81" t="s">
        <v>638</v>
      </c>
      <c r="E64" s="81" t="s">
        <v>639</v>
      </c>
      <c r="F64" s="81" t="s">
        <v>605</v>
      </c>
      <c r="G64" s="81" t="s">
        <v>632</v>
      </c>
      <c r="H64" s="81" t="s">
        <v>640</v>
      </c>
      <c r="I64" s="81" t="s">
        <v>464</v>
      </c>
      <c r="J64" s="81">
        <v>8</v>
      </c>
      <c r="K64" s="81" t="s">
        <v>641</v>
      </c>
      <c r="L64" s="81" t="s">
        <v>646</v>
      </c>
      <c r="M64" s="81" t="s">
        <v>647</v>
      </c>
      <c r="N64" s="97">
        <v>6</v>
      </c>
      <c r="O64" s="97">
        <v>23</v>
      </c>
      <c r="P64" s="97">
        <v>32</v>
      </c>
    </row>
    <row r="65" spans="1:16" ht="12.5" hidden="1">
      <c r="A65" s="81" t="s">
        <v>198</v>
      </c>
      <c r="B65" s="84">
        <v>5703</v>
      </c>
      <c r="C65" s="81" t="s">
        <v>338</v>
      </c>
      <c r="D65" s="81" t="s">
        <v>280</v>
      </c>
      <c r="E65" s="81" t="s">
        <v>300</v>
      </c>
      <c r="F65" s="81" t="s">
        <v>314</v>
      </c>
      <c r="G65" s="81" t="s">
        <v>315</v>
      </c>
      <c r="H65" s="81" t="s">
        <v>303</v>
      </c>
      <c r="I65" s="81" t="s">
        <v>304</v>
      </c>
      <c r="J65" s="81">
        <v>10</v>
      </c>
      <c r="K65" s="81" t="s">
        <v>339</v>
      </c>
      <c r="L65" s="81" t="s">
        <v>306</v>
      </c>
      <c r="M65" s="81" t="s">
        <v>288</v>
      </c>
      <c r="N65" s="97">
        <v>6</v>
      </c>
      <c r="O65" s="97">
        <v>0</v>
      </c>
      <c r="P65" s="97">
        <v>70</v>
      </c>
    </row>
    <row r="66" spans="1:16" ht="12.5" hidden="1">
      <c r="A66" s="81" t="s">
        <v>340</v>
      </c>
      <c r="B66" s="84">
        <v>5704</v>
      </c>
      <c r="C66" s="81" t="s">
        <v>341</v>
      </c>
      <c r="D66" s="81" t="s">
        <v>280</v>
      </c>
      <c r="E66" s="81" t="s">
        <v>300</v>
      </c>
      <c r="F66" s="81" t="s">
        <v>301</v>
      </c>
      <c r="G66" s="81" t="s">
        <v>302</v>
      </c>
      <c r="H66" s="81" t="s">
        <v>303</v>
      </c>
      <c r="I66" s="81" t="s">
        <v>304</v>
      </c>
      <c r="J66" s="81">
        <v>10</v>
      </c>
      <c r="K66" s="81" t="s">
        <v>305</v>
      </c>
      <c r="L66" s="81" t="s">
        <v>306</v>
      </c>
      <c r="M66" s="81" t="s">
        <v>288</v>
      </c>
      <c r="N66" s="97">
        <v>6</v>
      </c>
      <c r="O66" s="97">
        <v>80</v>
      </c>
      <c r="P66" s="97">
        <v>70</v>
      </c>
    </row>
    <row r="67" spans="1:16" ht="12.5" hidden="1">
      <c r="A67" s="81" t="s">
        <v>342</v>
      </c>
      <c r="B67" s="84">
        <v>5705</v>
      </c>
      <c r="C67" s="81" t="s">
        <v>343</v>
      </c>
      <c r="D67" s="81" t="s">
        <v>280</v>
      </c>
      <c r="E67" s="81" t="s">
        <v>300</v>
      </c>
      <c r="F67" s="81" t="s">
        <v>301</v>
      </c>
      <c r="G67" s="81" t="s">
        <v>302</v>
      </c>
      <c r="H67" s="81" t="s">
        <v>303</v>
      </c>
      <c r="I67" s="81" t="s">
        <v>304</v>
      </c>
      <c r="J67" s="81">
        <v>10</v>
      </c>
      <c r="K67" s="81" t="s">
        <v>305</v>
      </c>
      <c r="L67" s="81" t="s">
        <v>306</v>
      </c>
      <c r="M67" s="81" t="s">
        <v>288</v>
      </c>
      <c r="N67" s="97">
        <v>6</v>
      </c>
      <c r="O67" s="97">
        <v>1</v>
      </c>
      <c r="P67" s="97">
        <v>70</v>
      </c>
    </row>
    <row r="68" spans="1:16" ht="12.5" hidden="1">
      <c r="A68" s="81" t="s">
        <v>344</v>
      </c>
      <c r="B68" s="84">
        <v>5707</v>
      </c>
      <c r="C68" s="81" t="s">
        <v>345</v>
      </c>
      <c r="D68" s="81" t="s">
        <v>280</v>
      </c>
      <c r="E68" s="81" t="s">
        <v>300</v>
      </c>
      <c r="F68" s="81" t="s">
        <v>301</v>
      </c>
      <c r="G68" s="81" t="s">
        <v>302</v>
      </c>
      <c r="H68" s="81" t="s">
        <v>303</v>
      </c>
      <c r="I68" s="81" t="s">
        <v>304</v>
      </c>
      <c r="J68" s="81">
        <v>10</v>
      </c>
      <c r="K68" s="81" t="s">
        <v>305</v>
      </c>
      <c r="L68" s="81" t="s">
        <v>306</v>
      </c>
      <c r="M68" s="81" t="s">
        <v>288</v>
      </c>
      <c r="N68" s="97">
        <v>6</v>
      </c>
      <c r="O68" s="97">
        <v>80</v>
      </c>
      <c r="P68" s="97">
        <v>70</v>
      </c>
    </row>
    <row r="69" spans="1:16" ht="12.5" hidden="1">
      <c r="A69" s="81" t="s">
        <v>346</v>
      </c>
      <c r="B69" s="84">
        <v>5708</v>
      </c>
      <c r="C69" s="81" t="s">
        <v>347</v>
      </c>
      <c r="D69" s="81" t="s">
        <v>280</v>
      </c>
      <c r="E69" s="81" t="s">
        <v>300</v>
      </c>
      <c r="F69" s="81" t="s">
        <v>301</v>
      </c>
      <c r="G69" s="81" t="s">
        <v>302</v>
      </c>
      <c r="H69" s="81" t="s">
        <v>303</v>
      </c>
      <c r="I69" s="81" t="s">
        <v>304</v>
      </c>
      <c r="J69" s="81">
        <v>10</v>
      </c>
      <c r="K69" s="81" t="s">
        <v>305</v>
      </c>
      <c r="L69" s="81" t="s">
        <v>306</v>
      </c>
      <c r="M69" s="81" t="s">
        <v>288</v>
      </c>
      <c r="N69" s="97">
        <v>6</v>
      </c>
      <c r="O69" s="97">
        <v>44</v>
      </c>
      <c r="P69" s="97">
        <v>70</v>
      </c>
    </row>
    <row r="70" spans="1:16" ht="12.5" hidden="1">
      <c r="A70" s="81" t="s">
        <v>348</v>
      </c>
      <c r="B70" s="84">
        <v>5710</v>
      </c>
      <c r="C70" s="81" t="s">
        <v>349</v>
      </c>
      <c r="D70" s="81" t="s">
        <v>280</v>
      </c>
      <c r="E70" s="81" t="s">
        <v>300</v>
      </c>
      <c r="F70" s="81" t="s">
        <v>301</v>
      </c>
      <c r="G70" s="81" t="s">
        <v>302</v>
      </c>
      <c r="H70" s="81" t="s">
        <v>303</v>
      </c>
      <c r="I70" s="81" t="s">
        <v>304</v>
      </c>
      <c r="J70" s="81">
        <v>10</v>
      </c>
      <c r="K70" s="81" t="s">
        <v>305</v>
      </c>
      <c r="L70" s="81" t="s">
        <v>306</v>
      </c>
      <c r="M70" s="81" t="s">
        <v>288</v>
      </c>
      <c r="N70" s="97">
        <v>6</v>
      </c>
      <c r="O70" s="97">
        <v>80</v>
      </c>
      <c r="P70" s="97">
        <v>70</v>
      </c>
    </row>
    <row r="71" spans="1:16" ht="12.5" hidden="1">
      <c r="A71" s="81" t="s">
        <v>350</v>
      </c>
      <c r="B71" s="84">
        <v>5711</v>
      </c>
      <c r="C71" s="81" t="s">
        <v>351</v>
      </c>
      <c r="D71" s="81" t="s">
        <v>280</v>
      </c>
      <c r="E71" s="81" t="s">
        <v>300</v>
      </c>
      <c r="F71" s="81" t="s">
        <v>301</v>
      </c>
      <c r="G71" s="81" t="s">
        <v>302</v>
      </c>
      <c r="H71" s="81" t="s">
        <v>303</v>
      </c>
      <c r="I71" s="81" t="s">
        <v>304</v>
      </c>
      <c r="J71" s="81">
        <v>10</v>
      </c>
      <c r="K71" s="81" t="s">
        <v>305</v>
      </c>
      <c r="L71" s="81" t="s">
        <v>306</v>
      </c>
      <c r="M71" s="81" t="s">
        <v>288</v>
      </c>
      <c r="N71" s="97">
        <v>6</v>
      </c>
      <c r="O71" s="97">
        <v>64</v>
      </c>
      <c r="P71" s="97">
        <v>70</v>
      </c>
    </row>
    <row r="72" spans="1:16" ht="12.5" hidden="1">
      <c r="A72" s="81" t="s">
        <v>352</v>
      </c>
      <c r="B72" s="84">
        <v>5715</v>
      </c>
      <c r="C72" s="81" t="s">
        <v>353</v>
      </c>
      <c r="D72" s="81" t="s">
        <v>280</v>
      </c>
      <c r="E72" s="81" t="s">
        <v>300</v>
      </c>
      <c r="F72" s="81" t="s">
        <v>301</v>
      </c>
      <c r="G72" s="81" t="s">
        <v>302</v>
      </c>
      <c r="H72" s="81" t="s">
        <v>303</v>
      </c>
      <c r="I72" s="81" t="s">
        <v>304</v>
      </c>
      <c r="J72" s="81">
        <v>10</v>
      </c>
      <c r="K72" s="81" t="s">
        <v>305</v>
      </c>
      <c r="L72" s="81" t="s">
        <v>306</v>
      </c>
      <c r="M72" s="81" t="s">
        <v>288</v>
      </c>
      <c r="N72" s="97">
        <v>6</v>
      </c>
      <c r="O72" s="97">
        <v>1</v>
      </c>
      <c r="P72" s="97">
        <v>70</v>
      </c>
    </row>
    <row r="73" spans="1:16" ht="12.5" hidden="1">
      <c r="A73" s="81" t="s">
        <v>354</v>
      </c>
      <c r="B73" s="84">
        <v>5718</v>
      </c>
      <c r="C73" s="81" t="s">
        <v>355</v>
      </c>
      <c r="D73" s="81" t="s">
        <v>280</v>
      </c>
      <c r="E73" s="81" t="s">
        <v>300</v>
      </c>
      <c r="F73" s="81" t="s">
        <v>314</v>
      </c>
      <c r="G73" s="81" t="s">
        <v>315</v>
      </c>
      <c r="H73" s="81" t="s">
        <v>303</v>
      </c>
      <c r="I73" s="81" t="s">
        <v>304</v>
      </c>
      <c r="J73" s="81">
        <v>10</v>
      </c>
      <c r="K73" s="81" t="s">
        <v>339</v>
      </c>
      <c r="L73" s="81" t="s">
        <v>306</v>
      </c>
      <c r="M73" s="81" t="s">
        <v>288</v>
      </c>
      <c r="N73" s="97">
        <v>6</v>
      </c>
      <c r="O73" s="97">
        <v>0</v>
      </c>
      <c r="P73" s="97">
        <v>70</v>
      </c>
    </row>
    <row r="74" spans="1:16" ht="12.5" hidden="1">
      <c r="A74" s="81" t="s">
        <v>648</v>
      </c>
      <c r="B74" s="84" t="s">
        <v>649</v>
      </c>
      <c r="C74" s="81" t="s">
        <v>650</v>
      </c>
      <c r="D74" s="81" t="s">
        <v>651</v>
      </c>
      <c r="E74" s="81" t="s">
        <v>652</v>
      </c>
      <c r="F74" s="81" t="s">
        <v>301</v>
      </c>
      <c r="G74" s="81" t="s">
        <v>302</v>
      </c>
      <c r="H74" s="81" t="s">
        <v>653</v>
      </c>
      <c r="I74" s="81" t="s">
        <v>654</v>
      </c>
      <c r="J74" s="81">
        <v>10</v>
      </c>
      <c r="K74" s="81" t="s">
        <v>655</v>
      </c>
      <c r="L74" s="81" t="s">
        <v>306</v>
      </c>
      <c r="M74" s="81" t="s">
        <v>288</v>
      </c>
      <c r="N74" s="97">
        <v>4</v>
      </c>
      <c r="O74" s="97">
        <v>76</v>
      </c>
      <c r="P74" s="97">
        <v>90</v>
      </c>
    </row>
    <row r="75" spans="1:16" ht="12.5" hidden="1">
      <c r="A75" s="81" t="s">
        <v>356</v>
      </c>
      <c r="B75" s="84">
        <v>5722</v>
      </c>
      <c r="C75" s="81" t="s">
        <v>357</v>
      </c>
      <c r="D75" s="81" t="s">
        <v>280</v>
      </c>
      <c r="E75" s="81" t="s">
        <v>300</v>
      </c>
      <c r="F75" s="81" t="s">
        <v>301</v>
      </c>
      <c r="G75" s="81" t="s">
        <v>302</v>
      </c>
      <c r="H75" s="81" t="s">
        <v>303</v>
      </c>
      <c r="I75" s="81" t="s">
        <v>304</v>
      </c>
      <c r="J75" s="81">
        <v>10</v>
      </c>
      <c r="K75" s="81" t="s">
        <v>305</v>
      </c>
      <c r="L75" s="81" t="s">
        <v>306</v>
      </c>
      <c r="M75" s="81" t="s">
        <v>288</v>
      </c>
      <c r="N75" s="97">
        <v>6</v>
      </c>
      <c r="O75" s="97">
        <v>0</v>
      </c>
      <c r="P75" s="97">
        <v>70</v>
      </c>
    </row>
    <row r="76" spans="1:16" ht="12.5" hidden="1">
      <c r="A76" s="81" t="s">
        <v>358</v>
      </c>
      <c r="B76" s="84">
        <v>5724</v>
      </c>
      <c r="C76" s="81" t="s">
        <v>359</v>
      </c>
      <c r="D76" s="81" t="s">
        <v>280</v>
      </c>
      <c r="E76" s="81" t="s">
        <v>300</v>
      </c>
      <c r="F76" s="81" t="s">
        <v>301</v>
      </c>
      <c r="G76" s="81" t="s">
        <v>302</v>
      </c>
      <c r="H76" s="81" t="s">
        <v>303</v>
      </c>
      <c r="I76" s="81" t="s">
        <v>304</v>
      </c>
      <c r="J76" s="81">
        <v>10</v>
      </c>
      <c r="K76" s="81" t="s">
        <v>305</v>
      </c>
      <c r="L76" s="81" t="s">
        <v>306</v>
      </c>
      <c r="M76" s="81" t="s">
        <v>288</v>
      </c>
      <c r="N76" s="97">
        <v>6</v>
      </c>
      <c r="O76" s="97">
        <v>1</v>
      </c>
      <c r="P76" s="97">
        <v>70</v>
      </c>
    </row>
    <row r="77" spans="1:16" ht="12.5" hidden="1">
      <c r="A77" s="81" t="s">
        <v>360</v>
      </c>
      <c r="B77" s="84">
        <v>5725</v>
      </c>
      <c r="C77" s="81" t="s">
        <v>361</v>
      </c>
      <c r="D77" s="81" t="s">
        <v>280</v>
      </c>
      <c r="E77" s="81" t="s">
        <v>300</v>
      </c>
      <c r="F77" s="81" t="s">
        <v>301</v>
      </c>
      <c r="G77" s="81" t="s">
        <v>302</v>
      </c>
      <c r="H77" s="81" t="s">
        <v>303</v>
      </c>
      <c r="I77" s="81" t="s">
        <v>304</v>
      </c>
      <c r="J77" s="81">
        <v>10</v>
      </c>
      <c r="K77" s="81" t="s">
        <v>305</v>
      </c>
      <c r="L77" s="81" t="s">
        <v>306</v>
      </c>
      <c r="M77" s="81" t="s">
        <v>288</v>
      </c>
      <c r="N77" s="97">
        <v>6</v>
      </c>
      <c r="O77" s="97">
        <v>0</v>
      </c>
      <c r="P77" s="97">
        <v>70</v>
      </c>
    </row>
    <row r="78" spans="1:16" ht="12.5" hidden="1">
      <c r="A78" s="81" t="s">
        <v>362</v>
      </c>
      <c r="B78" s="84">
        <v>5730</v>
      </c>
      <c r="C78" s="81" t="s">
        <v>363</v>
      </c>
      <c r="D78" s="81" t="s">
        <v>280</v>
      </c>
      <c r="E78" s="81" t="s">
        <v>300</v>
      </c>
      <c r="F78" s="81" t="s">
        <v>301</v>
      </c>
      <c r="G78" s="81" t="s">
        <v>302</v>
      </c>
      <c r="H78" s="81" t="s">
        <v>303</v>
      </c>
      <c r="I78" s="81" t="s">
        <v>304</v>
      </c>
      <c r="J78" s="81">
        <v>10</v>
      </c>
      <c r="K78" s="81" t="s">
        <v>305</v>
      </c>
      <c r="L78" s="81" t="s">
        <v>306</v>
      </c>
      <c r="M78" s="81" t="s">
        <v>288</v>
      </c>
      <c r="N78" s="97">
        <v>6</v>
      </c>
      <c r="O78" s="97">
        <v>45</v>
      </c>
      <c r="P78" s="97">
        <v>70</v>
      </c>
    </row>
    <row r="79" spans="1:16" ht="12.5" hidden="1">
      <c r="A79" s="81" t="s">
        <v>364</v>
      </c>
      <c r="B79" s="84">
        <v>5731</v>
      </c>
      <c r="C79" s="81" t="s">
        <v>365</v>
      </c>
      <c r="D79" s="81" t="s">
        <v>280</v>
      </c>
      <c r="E79" s="81" t="s">
        <v>300</v>
      </c>
      <c r="F79" s="81" t="s">
        <v>314</v>
      </c>
      <c r="G79" s="81" t="s">
        <v>315</v>
      </c>
      <c r="H79" s="81" t="s">
        <v>303</v>
      </c>
      <c r="I79" s="81" t="s">
        <v>304</v>
      </c>
      <c r="J79" s="81">
        <v>10</v>
      </c>
      <c r="K79" s="81" t="s">
        <v>339</v>
      </c>
      <c r="L79" s="81" t="s">
        <v>366</v>
      </c>
      <c r="M79" s="81" t="s">
        <v>288</v>
      </c>
      <c r="N79" s="97">
        <v>6</v>
      </c>
      <c r="O79" s="97">
        <v>40</v>
      </c>
      <c r="P79" s="97">
        <v>70</v>
      </c>
    </row>
    <row r="80" spans="1:16" ht="12.5" hidden="1">
      <c r="A80" s="81" t="s">
        <v>367</v>
      </c>
      <c r="B80" s="84">
        <v>5756</v>
      </c>
      <c r="C80" s="81" t="s">
        <v>368</v>
      </c>
      <c r="D80" s="81" t="s">
        <v>280</v>
      </c>
      <c r="E80" s="81" t="s">
        <v>300</v>
      </c>
      <c r="F80" s="81" t="s">
        <v>301</v>
      </c>
      <c r="G80" s="81" t="s">
        <v>302</v>
      </c>
      <c r="H80" s="81" t="s">
        <v>303</v>
      </c>
      <c r="I80" s="81" t="s">
        <v>304</v>
      </c>
      <c r="J80" s="81">
        <v>10</v>
      </c>
      <c r="K80" s="81" t="s">
        <v>305</v>
      </c>
      <c r="L80" s="81" t="s">
        <v>287</v>
      </c>
      <c r="M80" s="81" t="s">
        <v>288</v>
      </c>
      <c r="N80" s="97">
        <v>6</v>
      </c>
      <c r="O80" s="97">
        <v>0</v>
      </c>
      <c r="P80" s="97">
        <v>70</v>
      </c>
    </row>
    <row r="81" spans="1:16" ht="12.5" hidden="1">
      <c r="A81" s="81" t="s">
        <v>369</v>
      </c>
      <c r="B81" s="84">
        <v>5757</v>
      </c>
      <c r="C81" s="81" t="s">
        <v>370</v>
      </c>
      <c r="D81" s="81" t="s">
        <v>280</v>
      </c>
      <c r="E81" s="81" t="s">
        <v>300</v>
      </c>
      <c r="F81" s="81" t="s">
        <v>301</v>
      </c>
      <c r="G81" s="81" t="s">
        <v>302</v>
      </c>
      <c r="H81" s="81" t="s">
        <v>303</v>
      </c>
      <c r="I81" s="81" t="s">
        <v>304</v>
      </c>
      <c r="J81" s="81">
        <v>10</v>
      </c>
      <c r="K81" s="81" t="s">
        <v>305</v>
      </c>
      <c r="L81" s="81" t="s">
        <v>287</v>
      </c>
      <c r="M81" s="81" t="s">
        <v>288</v>
      </c>
      <c r="N81" s="97">
        <v>6</v>
      </c>
      <c r="O81" s="97">
        <v>0</v>
      </c>
      <c r="P81" s="97">
        <v>70</v>
      </c>
    </row>
    <row r="82" spans="1:16" ht="12.5" hidden="1">
      <c r="A82" s="81" t="s">
        <v>371</v>
      </c>
      <c r="B82" s="84">
        <v>5758</v>
      </c>
      <c r="C82" s="81" t="s">
        <v>372</v>
      </c>
      <c r="D82" s="81" t="s">
        <v>280</v>
      </c>
      <c r="E82" s="81" t="s">
        <v>300</v>
      </c>
      <c r="F82" s="81" t="s">
        <v>301</v>
      </c>
      <c r="G82" s="81" t="s">
        <v>302</v>
      </c>
      <c r="H82" s="81" t="s">
        <v>303</v>
      </c>
      <c r="I82" s="81" t="s">
        <v>304</v>
      </c>
      <c r="J82" s="81">
        <v>10</v>
      </c>
      <c r="K82" s="81" t="s">
        <v>305</v>
      </c>
      <c r="L82" s="81" t="s">
        <v>287</v>
      </c>
      <c r="M82" s="81" t="s">
        <v>288</v>
      </c>
      <c r="N82" s="97">
        <v>6</v>
      </c>
      <c r="O82" s="97">
        <v>0</v>
      </c>
      <c r="P82" s="97">
        <v>70</v>
      </c>
    </row>
    <row r="83" spans="1:16" ht="12.5" hidden="1">
      <c r="A83" s="81" t="s">
        <v>373</v>
      </c>
      <c r="B83" s="84">
        <v>5759</v>
      </c>
      <c r="C83" s="81" t="s">
        <v>374</v>
      </c>
      <c r="D83" s="81" t="s">
        <v>280</v>
      </c>
      <c r="E83" s="81" t="s">
        <v>300</v>
      </c>
      <c r="F83" s="81" t="s">
        <v>301</v>
      </c>
      <c r="G83" s="81" t="s">
        <v>302</v>
      </c>
      <c r="H83" s="81" t="s">
        <v>303</v>
      </c>
      <c r="I83" s="81" t="s">
        <v>304</v>
      </c>
      <c r="J83" s="81">
        <v>10</v>
      </c>
      <c r="K83" s="81" t="s">
        <v>305</v>
      </c>
      <c r="L83" s="81" t="s">
        <v>287</v>
      </c>
      <c r="M83" s="81" t="s">
        <v>288</v>
      </c>
      <c r="N83" s="97">
        <v>6</v>
      </c>
      <c r="O83" s="97">
        <v>0</v>
      </c>
      <c r="P83" s="97">
        <v>70</v>
      </c>
    </row>
    <row r="84" spans="1:16" ht="12.5" hidden="1">
      <c r="A84" s="81" t="s">
        <v>375</v>
      </c>
      <c r="B84" s="84">
        <v>5761</v>
      </c>
      <c r="C84" s="81" t="s">
        <v>376</v>
      </c>
      <c r="D84" s="81" t="s">
        <v>280</v>
      </c>
      <c r="E84" s="81" t="s">
        <v>300</v>
      </c>
      <c r="F84" s="81" t="s">
        <v>301</v>
      </c>
      <c r="G84" s="81" t="s">
        <v>302</v>
      </c>
      <c r="H84" s="81" t="s">
        <v>303</v>
      </c>
      <c r="I84" s="81" t="s">
        <v>304</v>
      </c>
      <c r="J84" s="81">
        <v>10</v>
      </c>
      <c r="K84" s="81" t="s">
        <v>305</v>
      </c>
      <c r="L84" s="81" t="s">
        <v>287</v>
      </c>
      <c r="M84" s="81" t="s">
        <v>288</v>
      </c>
      <c r="N84" s="97">
        <v>6</v>
      </c>
      <c r="O84" s="97">
        <v>0</v>
      </c>
      <c r="P84" s="97">
        <v>70</v>
      </c>
    </row>
    <row r="85" spans="1:16" ht="12.5" hidden="1">
      <c r="A85" s="81" t="s">
        <v>377</v>
      </c>
      <c r="B85" s="84">
        <v>5764</v>
      </c>
      <c r="C85" s="81" t="s">
        <v>378</v>
      </c>
      <c r="D85" s="81" t="s">
        <v>280</v>
      </c>
      <c r="E85" s="81" t="s">
        <v>300</v>
      </c>
      <c r="F85" s="81" t="s">
        <v>301</v>
      </c>
      <c r="G85" s="81" t="s">
        <v>302</v>
      </c>
      <c r="H85" s="81" t="s">
        <v>303</v>
      </c>
      <c r="I85" s="81" t="s">
        <v>304</v>
      </c>
      <c r="J85" s="81">
        <v>10</v>
      </c>
      <c r="K85" s="81" t="s">
        <v>305</v>
      </c>
      <c r="L85" s="81" t="s">
        <v>287</v>
      </c>
      <c r="M85" s="81" t="s">
        <v>288</v>
      </c>
      <c r="N85" s="97">
        <v>6</v>
      </c>
      <c r="O85" s="97">
        <v>0</v>
      </c>
      <c r="P85" s="97">
        <v>70</v>
      </c>
    </row>
    <row r="86" spans="1:16" ht="12.5" hidden="1">
      <c r="A86" s="81" t="s">
        <v>367</v>
      </c>
      <c r="B86" s="84">
        <v>5765</v>
      </c>
      <c r="C86" s="81" t="s">
        <v>379</v>
      </c>
      <c r="D86" s="81" t="s">
        <v>280</v>
      </c>
      <c r="E86" s="81" t="s">
        <v>300</v>
      </c>
      <c r="F86" s="81" t="s">
        <v>301</v>
      </c>
      <c r="G86" s="81" t="s">
        <v>302</v>
      </c>
      <c r="H86" s="81" t="s">
        <v>303</v>
      </c>
      <c r="I86" s="81" t="s">
        <v>304</v>
      </c>
      <c r="J86" s="81">
        <v>10</v>
      </c>
      <c r="K86" s="81" t="s">
        <v>305</v>
      </c>
      <c r="L86" s="81" t="s">
        <v>287</v>
      </c>
      <c r="M86" s="81" t="s">
        <v>288</v>
      </c>
      <c r="N86" s="97">
        <v>6</v>
      </c>
      <c r="O86" s="97">
        <v>0</v>
      </c>
      <c r="P86" s="97">
        <v>70</v>
      </c>
    </row>
    <row r="87" spans="1:16" ht="12.5" hidden="1">
      <c r="A87" s="81" t="s">
        <v>380</v>
      </c>
      <c r="B87" s="84">
        <v>5767</v>
      </c>
      <c r="C87" s="81" t="s">
        <v>381</v>
      </c>
      <c r="D87" s="81" t="s">
        <v>280</v>
      </c>
      <c r="E87" s="81" t="s">
        <v>382</v>
      </c>
      <c r="F87" s="81" t="s">
        <v>301</v>
      </c>
      <c r="G87" s="81" t="s">
        <v>302</v>
      </c>
      <c r="H87" s="81" t="s">
        <v>303</v>
      </c>
      <c r="I87" s="81" t="s">
        <v>304</v>
      </c>
      <c r="J87" s="81">
        <v>10</v>
      </c>
      <c r="K87" s="81" t="s">
        <v>305</v>
      </c>
      <c r="L87" s="81" t="s">
        <v>306</v>
      </c>
      <c r="M87" s="81" t="s">
        <v>288</v>
      </c>
      <c r="N87" s="97">
        <v>6</v>
      </c>
      <c r="O87" s="97">
        <v>14</v>
      </c>
      <c r="P87" s="97">
        <v>70</v>
      </c>
    </row>
    <row r="88" spans="1:16" ht="12.5" hidden="1">
      <c r="A88" s="81" t="s">
        <v>383</v>
      </c>
      <c r="B88" s="84">
        <v>5768</v>
      </c>
      <c r="C88" s="81" t="s">
        <v>384</v>
      </c>
      <c r="D88" s="81" t="s">
        <v>280</v>
      </c>
      <c r="E88" s="81" t="s">
        <v>300</v>
      </c>
      <c r="F88" s="81" t="s">
        <v>301</v>
      </c>
      <c r="G88" s="81" t="s">
        <v>302</v>
      </c>
      <c r="H88" s="81" t="s">
        <v>303</v>
      </c>
      <c r="I88" s="81" t="s">
        <v>304</v>
      </c>
      <c r="J88" s="81">
        <v>10</v>
      </c>
      <c r="K88" s="81" t="s">
        <v>305</v>
      </c>
      <c r="L88" s="81" t="s">
        <v>287</v>
      </c>
      <c r="M88" s="81" t="s">
        <v>288</v>
      </c>
      <c r="N88" s="97">
        <v>6</v>
      </c>
      <c r="O88" s="97">
        <v>14</v>
      </c>
      <c r="P88" s="97">
        <v>70</v>
      </c>
    </row>
    <row r="89" spans="1:16" ht="12.5" hidden="1">
      <c r="A89" s="81" t="s">
        <v>383</v>
      </c>
      <c r="B89" s="84">
        <v>5769</v>
      </c>
      <c r="C89" s="81" t="s">
        <v>385</v>
      </c>
      <c r="D89" s="81" t="s">
        <v>280</v>
      </c>
      <c r="E89" s="81" t="s">
        <v>300</v>
      </c>
      <c r="F89" s="81" t="s">
        <v>301</v>
      </c>
      <c r="G89" s="81" t="s">
        <v>302</v>
      </c>
      <c r="H89" s="81" t="s">
        <v>303</v>
      </c>
      <c r="I89" s="81" t="s">
        <v>304</v>
      </c>
      <c r="J89" s="81">
        <v>10</v>
      </c>
      <c r="K89" s="81" t="s">
        <v>305</v>
      </c>
      <c r="L89" s="81" t="s">
        <v>287</v>
      </c>
      <c r="M89" s="81" t="s">
        <v>288</v>
      </c>
      <c r="N89" s="97">
        <v>6</v>
      </c>
      <c r="O89" s="97">
        <v>14</v>
      </c>
      <c r="P89" s="97">
        <v>70</v>
      </c>
    </row>
    <row r="90" spans="1:16" ht="12.5" hidden="1">
      <c r="A90" s="81" t="s">
        <v>386</v>
      </c>
      <c r="B90" s="84">
        <v>5773</v>
      </c>
      <c r="C90" s="81" t="s">
        <v>387</v>
      </c>
      <c r="D90" s="81" t="s">
        <v>280</v>
      </c>
      <c r="E90" s="81" t="s">
        <v>300</v>
      </c>
      <c r="F90" s="81" t="s">
        <v>301</v>
      </c>
      <c r="G90" s="81" t="s">
        <v>302</v>
      </c>
      <c r="H90" s="81" t="s">
        <v>303</v>
      </c>
      <c r="I90" s="81" t="s">
        <v>304</v>
      </c>
      <c r="J90" s="81">
        <v>10</v>
      </c>
      <c r="K90" s="81" t="s">
        <v>305</v>
      </c>
      <c r="L90" s="81" t="s">
        <v>306</v>
      </c>
      <c r="M90" s="81" t="s">
        <v>288</v>
      </c>
      <c r="N90" s="97">
        <v>6</v>
      </c>
      <c r="O90" s="97">
        <v>14</v>
      </c>
      <c r="P90" s="97">
        <v>70</v>
      </c>
    </row>
    <row r="91" spans="1:16" ht="12.5" hidden="1">
      <c r="A91" s="81" t="s">
        <v>388</v>
      </c>
      <c r="B91" s="84">
        <v>5774</v>
      </c>
      <c r="C91" s="81" t="s">
        <v>389</v>
      </c>
      <c r="D91" s="81" t="s">
        <v>280</v>
      </c>
      <c r="E91" s="81" t="s">
        <v>300</v>
      </c>
      <c r="F91" s="81" t="s">
        <v>301</v>
      </c>
      <c r="G91" s="81" t="s">
        <v>302</v>
      </c>
      <c r="H91" s="81" t="s">
        <v>303</v>
      </c>
      <c r="I91" s="81" t="s">
        <v>304</v>
      </c>
      <c r="J91" s="81">
        <v>10</v>
      </c>
      <c r="K91" s="81" t="s">
        <v>305</v>
      </c>
      <c r="L91" s="81" t="s">
        <v>287</v>
      </c>
      <c r="M91" s="81" t="s">
        <v>288</v>
      </c>
      <c r="N91" s="97">
        <v>6</v>
      </c>
      <c r="O91" s="97">
        <v>14</v>
      </c>
      <c r="P91" s="97">
        <v>70</v>
      </c>
    </row>
    <row r="92" spans="1:16" ht="12.5" hidden="1">
      <c r="A92" s="81" t="s">
        <v>390</v>
      </c>
      <c r="B92" s="84">
        <v>5781</v>
      </c>
      <c r="C92" s="81" t="s">
        <v>391</v>
      </c>
      <c r="D92" s="81" t="s">
        <v>392</v>
      </c>
      <c r="E92" s="81" t="s">
        <v>393</v>
      </c>
      <c r="F92" s="81" t="s">
        <v>394</v>
      </c>
      <c r="G92" s="81" t="s">
        <v>395</v>
      </c>
      <c r="H92" s="81" t="s">
        <v>396</v>
      </c>
      <c r="I92" s="81" t="s">
        <v>405</v>
      </c>
      <c r="J92" s="81">
        <v>11</v>
      </c>
      <c r="K92" s="81" t="s">
        <v>398</v>
      </c>
      <c r="L92" s="81" t="s">
        <v>287</v>
      </c>
      <c r="M92" s="81" t="s">
        <v>399</v>
      </c>
      <c r="N92" s="97">
        <v>30</v>
      </c>
      <c r="O92" s="97">
        <v>1</v>
      </c>
      <c r="P92" s="97">
        <v>66</v>
      </c>
    </row>
    <row r="93" spans="1:16" ht="12.5" hidden="1">
      <c r="A93" s="81" t="s">
        <v>400</v>
      </c>
      <c r="B93" s="84">
        <v>5782</v>
      </c>
      <c r="C93" s="81" t="s">
        <v>401</v>
      </c>
      <c r="D93" s="81" t="s">
        <v>392</v>
      </c>
      <c r="E93" s="81" t="s">
        <v>393</v>
      </c>
      <c r="F93" s="81" t="s">
        <v>402</v>
      </c>
      <c r="G93" s="81" t="s">
        <v>403</v>
      </c>
      <c r="H93" s="81" t="s">
        <v>404</v>
      </c>
      <c r="I93" s="81" t="s">
        <v>405</v>
      </c>
      <c r="J93" s="81">
        <v>11</v>
      </c>
      <c r="K93" s="81" t="s">
        <v>398</v>
      </c>
      <c r="L93" s="81" t="s">
        <v>287</v>
      </c>
      <c r="M93" s="81" t="s">
        <v>406</v>
      </c>
      <c r="N93" s="97">
        <v>1</v>
      </c>
      <c r="O93" s="97">
        <v>30</v>
      </c>
      <c r="P93" s="97">
        <v>66</v>
      </c>
    </row>
    <row r="94" spans="1:16" ht="12.5" hidden="1">
      <c r="A94" s="81" t="s">
        <v>407</v>
      </c>
      <c r="B94" s="84">
        <v>5783</v>
      </c>
      <c r="C94" s="81" t="s">
        <v>408</v>
      </c>
      <c r="D94" s="81" t="s">
        <v>392</v>
      </c>
      <c r="E94" s="81" t="s">
        <v>393</v>
      </c>
      <c r="F94" s="81" t="s">
        <v>402</v>
      </c>
      <c r="G94" s="81" t="s">
        <v>403</v>
      </c>
      <c r="H94" s="81" t="s">
        <v>404</v>
      </c>
      <c r="I94" s="81" t="s">
        <v>405</v>
      </c>
      <c r="J94" s="81">
        <v>11</v>
      </c>
      <c r="K94" s="81" t="s">
        <v>398</v>
      </c>
      <c r="L94" s="81" t="s">
        <v>287</v>
      </c>
      <c r="M94" s="81" t="s">
        <v>409</v>
      </c>
      <c r="N94" s="97">
        <v>1</v>
      </c>
      <c r="O94" s="97">
        <v>30</v>
      </c>
      <c r="P94" s="97">
        <v>66</v>
      </c>
    </row>
    <row r="95" spans="1:16" ht="12.5" hidden="1">
      <c r="A95" s="81" t="s">
        <v>656</v>
      </c>
      <c r="B95" s="84" t="s">
        <v>657</v>
      </c>
      <c r="C95" s="81" t="s">
        <v>658</v>
      </c>
      <c r="D95" s="81" t="s">
        <v>280</v>
      </c>
      <c r="E95" s="81" t="s">
        <v>300</v>
      </c>
      <c r="F95" s="81" t="s">
        <v>314</v>
      </c>
      <c r="G95" s="81" t="s">
        <v>315</v>
      </c>
      <c r="H95" s="81" t="s">
        <v>303</v>
      </c>
      <c r="I95" s="81" t="s">
        <v>304</v>
      </c>
      <c r="J95" s="81">
        <v>10</v>
      </c>
      <c r="K95" s="81" t="s">
        <v>339</v>
      </c>
      <c r="L95" s="81" t="s">
        <v>306</v>
      </c>
      <c r="M95" s="81" t="s">
        <v>288</v>
      </c>
      <c r="N95" s="97">
        <v>6</v>
      </c>
      <c r="O95" s="97">
        <v>1</v>
      </c>
      <c r="P95" s="97">
        <v>70</v>
      </c>
    </row>
    <row r="96" spans="1:16" ht="12.5" hidden="1">
      <c r="A96" s="81" t="s">
        <v>659</v>
      </c>
      <c r="B96" s="84" t="s">
        <v>660</v>
      </c>
      <c r="C96" s="81" t="s">
        <v>661</v>
      </c>
      <c r="D96" s="81" t="s">
        <v>280</v>
      </c>
      <c r="E96" s="81" t="s">
        <v>281</v>
      </c>
      <c r="F96" s="81" t="s">
        <v>662</v>
      </c>
      <c r="G96" s="81" t="s">
        <v>663</v>
      </c>
      <c r="H96" s="81" t="s">
        <v>664</v>
      </c>
      <c r="I96" s="81" t="s">
        <v>665</v>
      </c>
      <c r="J96" s="81">
        <v>7</v>
      </c>
      <c r="K96" s="81" t="s">
        <v>666</v>
      </c>
      <c r="L96" s="81" t="s">
        <v>287</v>
      </c>
      <c r="M96" s="81" t="s">
        <v>288</v>
      </c>
      <c r="N96" s="97">
        <v>6</v>
      </c>
      <c r="O96" s="97">
        <v>0</v>
      </c>
      <c r="P96" s="97">
        <v>35</v>
      </c>
    </row>
    <row r="97" spans="1:16" ht="12.5" hidden="1">
      <c r="A97" s="81" t="s">
        <v>667</v>
      </c>
      <c r="B97" s="84" t="s">
        <v>668</v>
      </c>
      <c r="C97" s="81" t="s">
        <v>669</v>
      </c>
      <c r="D97" s="81" t="s">
        <v>280</v>
      </c>
      <c r="E97" s="81" t="s">
        <v>499</v>
      </c>
      <c r="F97" s="81" t="s">
        <v>314</v>
      </c>
      <c r="G97" s="81" t="s">
        <v>315</v>
      </c>
      <c r="H97" s="81" t="s">
        <v>303</v>
      </c>
      <c r="I97" s="81" t="s">
        <v>304</v>
      </c>
      <c r="J97" s="81">
        <v>10</v>
      </c>
      <c r="K97" s="81" t="s">
        <v>339</v>
      </c>
      <c r="L97" s="81" t="s">
        <v>306</v>
      </c>
      <c r="M97" s="81" t="s">
        <v>288</v>
      </c>
      <c r="N97" s="97">
        <v>6</v>
      </c>
      <c r="O97" s="97">
        <v>1</v>
      </c>
      <c r="P97" s="97">
        <v>70</v>
      </c>
    </row>
    <row r="98" spans="1:16" ht="12.5" hidden="1">
      <c r="A98" s="81" t="s">
        <v>670</v>
      </c>
      <c r="B98" s="84" t="s">
        <v>671</v>
      </c>
      <c r="C98" s="81" t="s">
        <v>672</v>
      </c>
      <c r="D98" s="81" t="s">
        <v>280</v>
      </c>
      <c r="E98" s="81" t="s">
        <v>281</v>
      </c>
      <c r="F98" s="81" t="s">
        <v>673</v>
      </c>
      <c r="G98" s="81" t="s">
        <v>674</v>
      </c>
      <c r="H98" s="81" t="s">
        <v>675</v>
      </c>
      <c r="I98" s="81" t="s">
        <v>608</v>
      </c>
      <c r="J98" s="81">
        <v>8</v>
      </c>
      <c r="K98" s="81" t="s">
        <v>676</v>
      </c>
      <c r="L98" s="81" t="s">
        <v>306</v>
      </c>
      <c r="M98" s="81" t="s">
        <v>288</v>
      </c>
      <c r="N98" s="97">
        <v>6</v>
      </c>
      <c r="O98" s="97">
        <v>24</v>
      </c>
      <c r="P98" s="97">
        <v>40</v>
      </c>
    </row>
    <row r="99" spans="1:16" ht="12.5" hidden="1">
      <c r="A99" s="81" t="s">
        <v>410</v>
      </c>
      <c r="B99" s="84">
        <v>5908</v>
      </c>
      <c r="C99" s="81" t="s">
        <v>411</v>
      </c>
      <c r="D99" s="81" t="s">
        <v>412</v>
      </c>
      <c r="E99" s="81" t="s">
        <v>413</v>
      </c>
      <c r="F99" s="81" t="s">
        <v>402</v>
      </c>
      <c r="G99" s="81" t="s">
        <v>414</v>
      </c>
      <c r="H99" s="81" t="s">
        <v>415</v>
      </c>
      <c r="I99" s="81" t="s">
        <v>416</v>
      </c>
      <c r="J99" s="81">
        <v>5</v>
      </c>
      <c r="K99" s="81" t="s">
        <v>417</v>
      </c>
      <c r="L99" s="81" t="s">
        <v>418</v>
      </c>
      <c r="N99" s="97">
        <v>5</v>
      </c>
      <c r="O99" s="97">
        <v>20</v>
      </c>
      <c r="P99" s="97">
        <v>60</v>
      </c>
    </row>
    <row r="100" spans="1:16" ht="12.5" hidden="1">
      <c r="A100" s="81" t="s">
        <v>419</v>
      </c>
      <c r="B100" s="84">
        <v>5911</v>
      </c>
      <c r="C100" s="81" t="s">
        <v>420</v>
      </c>
      <c r="D100" s="81" t="s">
        <v>421</v>
      </c>
      <c r="E100" s="81" t="s">
        <v>422</v>
      </c>
      <c r="F100" s="81" t="s">
        <v>423</v>
      </c>
      <c r="G100" s="81" t="s">
        <v>424</v>
      </c>
      <c r="H100" s="81" t="s">
        <v>425</v>
      </c>
      <c r="I100" s="81" t="s">
        <v>426</v>
      </c>
      <c r="J100" s="81">
        <v>9</v>
      </c>
      <c r="K100" s="81" t="s">
        <v>427</v>
      </c>
      <c r="L100" s="81" t="s">
        <v>428</v>
      </c>
      <c r="N100" s="97">
        <v>1</v>
      </c>
      <c r="O100" s="97">
        <v>558</v>
      </c>
      <c r="P100" s="97">
        <v>54</v>
      </c>
    </row>
    <row r="101" spans="1:16" ht="12.5" hidden="1">
      <c r="A101" s="81" t="s">
        <v>429</v>
      </c>
      <c r="B101" s="84">
        <v>5950</v>
      </c>
      <c r="C101" s="81" t="s">
        <v>430</v>
      </c>
      <c r="D101" s="81" t="s">
        <v>280</v>
      </c>
      <c r="E101" s="81" t="s">
        <v>300</v>
      </c>
      <c r="F101" s="81" t="s">
        <v>301</v>
      </c>
      <c r="G101" s="81" t="s">
        <v>302</v>
      </c>
      <c r="H101" s="81" t="s">
        <v>303</v>
      </c>
      <c r="I101" s="81" t="s">
        <v>304</v>
      </c>
      <c r="J101" s="81">
        <v>10</v>
      </c>
      <c r="K101" s="81" t="s">
        <v>305</v>
      </c>
      <c r="L101" s="81" t="s">
        <v>306</v>
      </c>
      <c r="M101" s="81" t="s">
        <v>288</v>
      </c>
      <c r="N101" s="97">
        <v>6</v>
      </c>
      <c r="O101" s="97">
        <v>0</v>
      </c>
      <c r="P101" s="97">
        <v>70</v>
      </c>
    </row>
    <row r="102" spans="1:16" ht="12.5" hidden="1">
      <c r="A102" s="81" t="s">
        <v>431</v>
      </c>
      <c r="B102" s="84">
        <v>5955</v>
      </c>
      <c r="C102" s="81" t="s">
        <v>432</v>
      </c>
      <c r="D102" s="81" t="s">
        <v>280</v>
      </c>
      <c r="E102" s="81" t="s">
        <v>300</v>
      </c>
      <c r="F102" s="81" t="s">
        <v>301</v>
      </c>
      <c r="G102" s="81" t="s">
        <v>302</v>
      </c>
      <c r="H102" s="81" t="s">
        <v>303</v>
      </c>
      <c r="I102" s="81" t="s">
        <v>304</v>
      </c>
      <c r="J102" s="81">
        <v>10</v>
      </c>
      <c r="K102" s="81" t="s">
        <v>305</v>
      </c>
      <c r="L102" s="81" t="s">
        <v>366</v>
      </c>
      <c r="M102" s="81" t="s">
        <v>288</v>
      </c>
      <c r="N102" s="97">
        <v>6</v>
      </c>
      <c r="O102" s="97">
        <v>14</v>
      </c>
      <c r="P102" s="97">
        <v>70</v>
      </c>
    </row>
    <row r="103" spans="1:16" ht="12.5" hidden="1">
      <c r="A103" s="81" t="s">
        <v>433</v>
      </c>
      <c r="B103" s="84">
        <v>5991</v>
      </c>
      <c r="C103" s="81" t="s">
        <v>434</v>
      </c>
      <c r="D103" s="81" t="s">
        <v>392</v>
      </c>
      <c r="E103" s="81" t="s">
        <v>393</v>
      </c>
      <c r="F103" s="81" t="s">
        <v>402</v>
      </c>
      <c r="G103" s="81" t="s">
        <v>403</v>
      </c>
      <c r="H103" s="81" t="s">
        <v>404</v>
      </c>
      <c r="I103" s="81" t="s">
        <v>435</v>
      </c>
      <c r="J103" s="81">
        <v>6</v>
      </c>
      <c r="K103" s="81" t="s">
        <v>398</v>
      </c>
      <c r="L103" s="81" t="s">
        <v>306</v>
      </c>
      <c r="M103" s="81" t="s">
        <v>399</v>
      </c>
      <c r="N103" s="97">
        <v>30</v>
      </c>
      <c r="O103" s="97">
        <v>1</v>
      </c>
      <c r="P103" s="97">
        <v>66</v>
      </c>
    </row>
    <row r="104" spans="1:16" ht="12.5" hidden="1">
      <c r="A104" s="81" t="s">
        <v>436</v>
      </c>
      <c r="B104" s="84">
        <v>73160</v>
      </c>
      <c r="C104" s="81" t="s">
        <v>437</v>
      </c>
      <c r="D104" s="81" t="s">
        <v>280</v>
      </c>
      <c r="E104" s="81" t="s">
        <v>300</v>
      </c>
      <c r="F104" s="81" t="s">
        <v>301</v>
      </c>
      <c r="G104" s="81" t="s">
        <v>302</v>
      </c>
      <c r="H104" s="81" t="s">
        <v>303</v>
      </c>
      <c r="I104" s="81" t="s">
        <v>304</v>
      </c>
      <c r="J104" s="81">
        <v>10</v>
      </c>
      <c r="K104" s="81" t="s">
        <v>339</v>
      </c>
      <c r="L104" s="81" t="s">
        <v>306</v>
      </c>
      <c r="M104" s="81" t="s">
        <v>288</v>
      </c>
      <c r="N104" s="97">
        <v>6</v>
      </c>
      <c r="O104" s="97">
        <v>38</v>
      </c>
      <c r="P104" s="97">
        <v>70</v>
      </c>
    </row>
    <row r="105" spans="1:16" ht="12.5" hidden="1">
      <c r="A105" s="81" t="s">
        <v>255</v>
      </c>
      <c r="B105" s="84">
        <v>73400</v>
      </c>
      <c r="C105" s="81" t="s">
        <v>438</v>
      </c>
      <c r="D105" s="81" t="s">
        <v>280</v>
      </c>
      <c r="E105" s="81" t="s">
        <v>281</v>
      </c>
      <c r="F105" s="81" t="s">
        <v>439</v>
      </c>
      <c r="G105" s="81" t="s">
        <v>440</v>
      </c>
      <c r="H105" s="81" t="s">
        <v>441</v>
      </c>
      <c r="I105" s="81" t="s">
        <v>304</v>
      </c>
      <c r="J105" s="81">
        <v>10</v>
      </c>
      <c r="K105" s="81" t="s">
        <v>339</v>
      </c>
      <c r="L105" s="81" t="s">
        <v>442</v>
      </c>
      <c r="M105" s="81" t="s">
        <v>288</v>
      </c>
      <c r="N105" s="97">
        <v>6</v>
      </c>
      <c r="O105" s="97">
        <v>80</v>
      </c>
      <c r="P105" s="97">
        <v>70</v>
      </c>
    </row>
    <row r="106" spans="1:16" ht="12.5" hidden="1">
      <c r="A106" s="81" t="s">
        <v>443</v>
      </c>
      <c r="B106" s="84">
        <v>73420</v>
      </c>
      <c r="C106" s="81" t="s">
        <v>444</v>
      </c>
      <c r="D106" s="81" t="s">
        <v>280</v>
      </c>
      <c r="E106" s="81" t="s">
        <v>281</v>
      </c>
      <c r="F106" s="81" t="s">
        <v>445</v>
      </c>
      <c r="G106" s="81" t="s">
        <v>440</v>
      </c>
      <c r="H106" s="81" t="s">
        <v>441</v>
      </c>
      <c r="I106" s="81" t="s">
        <v>304</v>
      </c>
      <c r="J106" s="81">
        <v>10</v>
      </c>
      <c r="K106" s="81" t="s">
        <v>339</v>
      </c>
      <c r="L106" s="81" t="s">
        <v>306</v>
      </c>
      <c r="M106" s="81" t="s">
        <v>288</v>
      </c>
      <c r="N106" s="97">
        <v>6</v>
      </c>
      <c r="O106" s="97">
        <v>0</v>
      </c>
      <c r="P106" s="97">
        <v>70</v>
      </c>
    </row>
    <row r="107" spans="1:16" ht="12.5" hidden="1">
      <c r="A107" s="81" t="s">
        <v>446</v>
      </c>
      <c r="B107" s="84">
        <v>73430</v>
      </c>
      <c r="C107" s="81" t="s">
        <v>447</v>
      </c>
      <c r="D107" s="81" t="s">
        <v>280</v>
      </c>
      <c r="E107" s="81" t="s">
        <v>281</v>
      </c>
      <c r="F107" s="81" t="s">
        <v>445</v>
      </c>
      <c r="G107" s="81" t="s">
        <v>440</v>
      </c>
      <c r="H107" s="81" t="s">
        <v>441</v>
      </c>
      <c r="I107" s="81" t="s">
        <v>304</v>
      </c>
      <c r="J107" s="81">
        <v>10</v>
      </c>
      <c r="K107" s="81" t="s">
        <v>339</v>
      </c>
      <c r="L107" s="81" t="s">
        <v>306</v>
      </c>
      <c r="M107" s="81" t="s">
        <v>288</v>
      </c>
      <c r="N107" s="97">
        <v>6</v>
      </c>
      <c r="O107" s="97">
        <v>0</v>
      </c>
      <c r="P107" s="97">
        <v>70</v>
      </c>
    </row>
    <row r="108" spans="1:16" ht="12.5" hidden="1">
      <c r="A108" s="81" t="s">
        <v>448</v>
      </c>
      <c r="B108" s="84">
        <v>73450</v>
      </c>
      <c r="C108" s="81" t="s">
        <v>449</v>
      </c>
      <c r="D108" s="81" t="s">
        <v>280</v>
      </c>
      <c r="E108" s="81" t="s">
        <v>281</v>
      </c>
      <c r="F108" s="81" t="s">
        <v>445</v>
      </c>
      <c r="G108" s="81" t="s">
        <v>440</v>
      </c>
      <c r="H108" s="81" t="s">
        <v>441</v>
      </c>
      <c r="I108" s="81" t="s">
        <v>304</v>
      </c>
      <c r="J108" s="81">
        <v>10</v>
      </c>
      <c r="K108" s="81" t="s">
        <v>339</v>
      </c>
      <c r="L108" s="81" t="s">
        <v>306</v>
      </c>
      <c r="M108" s="81" t="s">
        <v>288</v>
      </c>
      <c r="N108" s="97">
        <v>6</v>
      </c>
      <c r="O108" s="97">
        <v>0</v>
      </c>
      <c r="P108" s="97">
        <v>70</v>
      </c>
    </row>
    <row r="109" spans="1:16" ht="12.5" hidden="1">
      <c r="A109" s="81" t="s">
        <v>258</v>
      </c>
      <c r="B109" s="84">
        <v>73460</v>
      </c>
      <c r="C109" s="81" t="s">
        <v>450</v>
      </c>
      <c r="D109" s="81" t="s">
        <v>280</v>
      </c>
      <c r="E109" s="81" t="s">
        <v>281</v>
      </c>
      <c r="F109" s="81" t="s">
        <v>445</v>
      </c>
      <c r="G109" s="81" t="s">
        <v>440</v>
      </c>
      <c r="H109" s="81" t="s">
        <v>441</v>
      </c>
      <c r="I109" s="81" t="s">
        <v>304</v>
      </c>
      <c r="J109" s="81">
        <v>10</v>
      </c>
      <c r="K109" s="81" t="s">
        <v>339</v>
      </c>
      <c r="L109" s="81" t="s">
        <v>306</v>
      </c>
      <c r="M109" s="81" t="s">
        <v>288</v>
      </c>
      <c r="N109" s="97">
        <v>6</v>
      </c>
      <c r="O109" s="97">
        <v>0</v>
      </c>
      <c r="P109" s="97">
        <v>70</v>
      </c>
    </row>
    <row r="110" spans="1:16" ht="12.5" hidden="1">
      <c r="A110" s="81" t="s">
        <v>451</v>
      </c>
      <c r="B110" s="84">
        <v>73470</v>
      </c>
      <c r="C110" s="81" t="s">
        <v>452</v>
      </c>
      <c r="D110" s="81" t="s">
        <v>280</v>
      </c>
      <c r="E110" s="81" t="s">
        <v>281</v>
      </c>
      <c r="F110" s="81" t="s">
        <v>453</v>
      </c>
      <c r="G110" s="81" t="s">
        <v>403</v>
      </c>
      <c r="H110" s="81" t="s">
        <v>441</v>
      </c>
      <c r="I110" s="81" t="s">
        <v>304</v>
      </c>
      <c r="J110" s="81">
        <v>10</v>
      </c>
      <c r="K110" s="81" t="s">
        <v>339</v>
      </c>
      <c r="L110" s="81" t="s">
        <v>306</v>
      </c>
      <c r="M110" s="81" t="s">
        <v>288</v>
      </c>
      <c r="N110" s="97">
        <v>6</v>
      </c>
      <c r="O110" s="97">
        <v>80</v>
      </c>
      <c r="P110" s="97">
        <v>70</v>
      </c>
    </row>
    <row r="111" spans="1:16" ht="12.5" hidden="1">
      <c r="A111" s="81" t="s">
        <v>454</v>
      </c>
      <c r="B111" s="84">
        <v>73480</v>
      </c>
      <c r="C111" s="81" t="s">
        <v>455</v>
      </c>
      <c r="D111" s="81" t="s">
        <v>280</v>
      </c>
      <c r="E111" s="81" t="s">
        <v>300</v>
      </c>
      <c r="F111" s="81" t="s">
        <v>301</v>
      </c>
      <c r="G111" s="81" t="s">
        <v>302</v>
      </c>
      <c r="H111" s="81" t="s">
        <v>303</v>
      </c>
      <c r="I111" s="81" t="s">
        <v>304</v>
      </c>
      <c r="J111" s="81">
        <v>10</v>
      </c>
      <c r="K111" s="81" t="s">
        <v>305</v>
      </c>
      <c r="L111" s="81" t="s">
        <v>306</v>
      </c>
      <c r="M111" s="81" t="s">
        <v>288</v>
      </c>
      <c r="N111" s="97">
        <v>6</v>
      </c>
      <c r="O111" s="97">
        <v>75</v>
      </c>
      <c r="P111" s="97">
        <v>70</v>
      </c>
    </row>
    <row r="112" spans="1:16" ht="12.5" hidden="1">
      <c r="A112" s="81" t="s">
        <v>677</v>
      </c>
      <c r="B112" s="84" t="s">
        <v>98</v>
      </c>
      <c r="C112" s="81" t="s">
        <v>678</v>
      </c>
      <c r="D112" s="81" t="s">
        <v>280</v>
      </c>
      <c r="E112" s="81" t="s">
        <v>281</v>
      </c>
      <c r="F112" s="81" t="s">
        <v>461</v>
      </c>
      <c r="G112" s="81" t="s">
        <v>462</v>
      </c>
      <c r="H112" s="81" t="s">
        <v>463</v>
      </c>
      <c r="I112" s="81" t="s">
        <v>464</v>
      </c>
      <c r="J112" s="81">
        <v>8</v>
      </c>
      <c r="K112" s="81" t="s">
        <v>465</v>
      </c>
      <c r="L112" s="81" t="s">
        <v>287</v>
      </c>
      <c r="M112" s="81" t="s">
        <v>288</v>
      </c>
      <c r="N112" s="97">
        <v>6</v>
      </c>
      <c r="O112" s="97">
        <v>143</v>
      </c>
      <c r="P112" s="97">
        <v>32</v>
      </c>
    </row>
    <row r="113" spans="1:16" ht="12.5" hidden="1">
      <c r="A113" s="81" t="s">
        <v>682</v>
      </c>
      <c r="B113" s="84" t="s">
        <v>100</v>
      </c>
      <c r="C113" s="81" t="s">
        <v>683</v>
      </c>
      <c r="D113" s="81" t="s">
        <v>280</v>
      </c>
      <c r="E113" s="81" t="s">
        <v>281</v>
      </c>
      <c r="F113" s="81" t="s">
        <v>461</v>
      </c>
      <c r="G113" s="81" t="s">
        <v>462</v>
      </c>
      <c r="H113" s="81" t="s">
        <v>463</v>
      </c>
      <c r="I113" s="81" t="s">
        <v>464</v>
      </c>
      <c r="J113" s="81">
        <v>8</v>
      </c>
      <c r="K113" s="81" t="s">
        <v>465</v>
      </c>
      <c r="L113" s="81" t="s">
        <v>287</v>
      </c>
      <c r="M113" s="81" t="s">
        <v>288</v>
      </c>
      <c r="N113" s="97">
        <v>6</v>
      </c>
      <c r="O113" s="97">
        <v>123</v>
      </c>
      <c r="P113" s="97">
        <v>32</v>
      </c>
    </row>
    <row r="114" spans="1:16" ht="12.5" hidden="1">
      <c r="A114" s="81" t="s">
        <v>469</v>
      </c>
      <c r="B114" s="84" t="s">
        <v>134</v>
      </c>
      <c r="C114" s="81" t="s">
        <v>684</v>
      </c>
      <c r="D114" s="81" t="s">
        <v>280</v>
      </c>
      <c r="E114" s="81" t="s">
        <v>281</v>
      </c>
      <c r="F114" s="81" t="s">
        <v>461</v>
      </c>
      <c r="G114" s="81" t="s">
        <v>462</v>
      </c>
      <c r="H114" s="81" t="s">
        <v>463</v>
      </c>
      <c r="I114" s="81" t="s">
        <v>464</v>
      </c>
      <c r="J114" s="81">
        <v>8</v>
      </c>
      <c r="K114" s="81" t="s">
        <v>465</v>
      </c>
      <c r="L114" s="81" t="s">
        <v>287</v>
      </c>
      <c r="M114" s="81" t="s">
        <v>288</v>
      </c>
      <c r="N114" s="97">
        <v>6</v>
      </c>
      <c r="O114" s="97">
        <v>118</v>
      </c>
      <c r="P114" s="97">
        <v>32</v>
      </c>
    </row>
    <row r="115" spans="1:16" ht="12.5" hidden="1">
      <c r="A115" s="81" t="s">
        <v>472</v>
      </c>
      <c r="B115" s="84" t="s">
        <v>96</v>
      </c>
      <c r="C115" s="81" t="s">
        <v>685</v>
      </c>
      <c r="D115" s="81" t="s">
        <v>280</v>
      </c>
      <c r="E115" s="81" t="s">
        <v>281</v>
      </c>
      <c r="F115" s="81" t="s">
        <v>461</v>
      </c>
      <c r="G115" s="81" t="s">
        <v>462</v>
      </c>
      <c r="H115" s="81" t="s">
        <v>463</v>
      </c>
      <c r="I115" s="81" t="s">
        <v>464</v>
      </c>
      <c r="J115" s="81">
        <v>8</v>
      </c>
      <c r="K115" s="81" t="s">
        <v>465</v>
      </c>
      <c r="L115" s="81" t="s">
        <v>287</v>
      </c>
      <c r="M115" s="81" t="s">
        <v>288</v>
      </c>
      <c r="N115" s="97">
        <v>6</v>
      </c>
      <c r="O115" s="97">
        <v>160</v>
      </c>
      <c r="P115" s="97">
        <v>32</v>
      </c>
    </row>
    <row r="116" spans="1:16" ht="12.5" hidden="1">
      <c r="A116" s="81" t="s">
        <v>472</v>
      </c>
      <c r="B116" s="84" t="s">
        <v>692</v>
      </c>
      <c r="C116" s="81" t="s">
        <v>693</v>
      </c>
      <c r="D116" s="81" t="s">
        <v>280</v>
      </c>
      <c r="E116" s="81" t="s">
        <v>281</v>
      </c>
      <c r="F116" s="81" t="s">
        <v>461</v>
      </c>
      <c r="G116" s="81" t="s">
        <v>462</v>
      </c>
      <c r="H116" s="81" t="s">
        <v>463</v>
      </c>
      <c r="I116" s="81" t="s">
        <v>464</v>
      </c>
      <c r="J116" s="81">
        <v>8</v>
      </c>
      <c r="K116" s="81" t="s">
        <v>465</v>
      </c>
      <c r="L116" s="81" t="s">
        <v>287</v>
      </c>
      <c r="M116" s="81" t="s">
        <v>288</v>
      </c>
      <c r="N116" s="97">
        <v>6</v>
      </c>
      <c r="O116" s="97">
        <v>127</v>
      </c>
      <c r="P116" s="97">
        <v>32</v>
      </c>
    </row>
    <row r="117" spans="1:16" ht="12.5" hidden="1">
      <c r="A117" s="81" t="s">
        <v>694</v>
      </c>
      <c r="B117" s="84" t="s">
        <v>82</v>
      </c>
      <c r="C117" s="81" t="s">
        <v>695</v>
      </c>
      <c r="D117" s="81" t="s">
        <v>280</v>
      </c>
      <c r="E117" s="81" t="s">
        <v>300</v>
      </c>
      <c r="F117" s="81" t="s">
        <v>314</v>
      </c>
      <c r="G117" s="81" t="s">
        <v>315</v>
      </c>
      <c r="H117" s="81" t="s">
        <v>303</v>
      </c>
      <c r="I117" s="81" t="s">
        <v>304</v>
      </c>
      <c r="J117" s="81">
        <v>10</v>
      </c>
      <c r="K117" s="81" t="s">
        <v>339</v>
      </c>
      <c r="L117" s="81" t="s">
        <v>287</v>
      </c>
      <c r="M117" s="81" t="s">
        <v>288</v>
      </c>
      <c r="N117" s="97">
        <v>6</v>
      </c>
      <c r="O117" s="97">
        <v>1</v>
      </c>
      <c r="P117" s="97">
        <v>70</v>
      </c>
    </row>
    <row r="118" spans="1:16" ht="12.5" hidden="1">
      <c r="A118" s="81" t="s">
        <v>696</v>
      </c>
      <c r="B118" s="84" t="s">
        <v>697</v>
      </c>
      <c r="C118" s="81" t="s">
        <v>698</v>
      </c>
      <c r="D118" s="81" t="s">
        <v>392</v>
      </c>
      <c r="E118" s="81" t="s">
        <v>393</v>
      </c>
      <c r="F118" s="81" t="s">
        <v>402</v>
      </c>
      <c r="G118" s="81" t="s">
        <v>403</v>
      </c>
      <c r="H118" s="81" t="s">
        <v>404</v>
      </c>
      <c r="I118" s="81" t="s">
        <v>405</v>
      </c>
      <c r="J118" s="81">
        <v>11</v>
      </c>
      <c r="K118" s="81" t="s">
        <v>398</v>
      </c>
      <c r="L118" s="81" t="s">
        <v>287</v>
      </c>
      <c r="M118" s="81" t="s">
        <v>392</v>
      </c>
      <c r="N118" s="97">
        <v>1</v>
      </c>
      <c r="O118" s="97">
        <v>30</v>
      </c>
      <c r="P118" s="97">
        <v>66</v>
      </c>
    </row>
    <row r="119" spans="1:16" ht="12.5" hidden="1">
      <c r="A119" s="81" t="s">
        <v>699</v>
      </c>
      <c r="B119" s="84" t="s">
        <v>64</v>
      </c>
      <c r="C119" s="81" t="s">
        <v>700</v>
      </c>
      <c r="D119" s="81" t="s">
        <v>280</v>
      </c>
      <c r="E119" s="81" t="s">
        <v>300</v>
      </c>
      <c r="F119" s="81" t="s">
        <v>301</v>
      </c>
      <c r="G119" s="81" t="s">
        <v>302</v>
      </c>
      <c r="H119" s="81" t="s">
        <v>303</v>
      </c>
      <c r="I119" s="81" t="s">
        <v>304</v>
      </c>
      <c r="J119" s="81">
        <v>10</v>
      </c>
      <c r="K119" s="81" t="s">
        <v>305</v>
      </c>
      <c r="L119" s="81" t="s">
        <v>306</v>
      </c>
      <c r="M119" s="81" t="s">
        <v>288</v>
      </c>
      <c r="N119" s="97">
        <v>6</v>
      </c>
      <c r="O119" s="97">
        <v>0</v>
      </c>
      <c r="P119" s="97">
        <v>70</v>
      </c>
    </row>
    <row r="120" spans="1:16" ht="12.5" hidden="1">
      <c r="A120" s="81" t="s">
        <v>703</v>
      </c>
      <c r="B120" s="84" t="s">
        <v>123</v>
      </c>
      <c r="C120" s="81" t="s">
        <v>704</v>
      </c>
      <c r="D120" s="81" t="s">
        <v>280</v>
      </c>
      <c r="E120" s="81" t="s">
        <v>300</v>
      </c>
      <c r="F120" s="81" t="s">
        <v>301</v>
      </c>
      <c r="G120" s="81" t="s">
        <v>302</v>
      </c>
      <c r="H120" s="81" t="s">
        <v>303</v>
      </c>
      <c r="I120" s="81" t="s">
        <v>304</v>
      </c>
      <c r="J120" s="81">
        <v>10</v>
      </c>
      <c r="K120" s="81" t="s">
        <v>305</v>
      </c>
      <c r="L120" s="81" t="s">
        <v>306</v>
      </c>
      <c r="M120" s="81" t="s">
        <v>288</v>
      </c>
      <c r="N120" s="97">
        <v>6</v>
      </c>
      <c r="O120" s="97">
        <v>26</v>
      </c>
      <c r="P120" s="97">
        <v>70</v>
      </c>
    </row>
    <row r="121" spans="1:16" ht="12.5" hidden="1">
      <c r="A121" s="81" t="s">
        <v>490</v>
      </c>
      <c r="B121" s="84" t="s">
        <v>705</v>
      </c>
      <c r="C121" s="81" t="s">
        <v>706</v>
      </c>
      <c r="D121" s="81" t="s">
        <v>280</v>
      </c>
      <c r="E121" s="81" t="s">
        <v>300</v>
      </c>
      <c r="F121" s="81" t="s">
        <v>301</v>
      </c>
      <c r="G121" s="81" t="s">
        <v>302</v>
      </c>
      <c r="H121" s="81" t="s">
        <v>303</v>
      </c>
      <c r="I121" s="81" t="s">
        <v>304</v>
      </c>
      <c r="J121" s="81">
        <v>10</v>
      </c>
      <c r="K121" s="81" t="s">
        <v>305</v>
      </c>
      <c r="L121" s="81" t="s">
        <v>306</v>
      </c>
      <c r="M121" s="81" t="s">
        <v>288</v>
      </c>
      <c r="N121" s="97">
        <v>6</v>
      </c>
      <c r="O121" s="97">
        <v>0</v>
      </c>
      <c r="P121" s="97">
        <v>70</v>
      </c>
    </row>
    <row r="122" spans="1:16" ht="12.5" hidden="1">
      <c r="A122" s="81" t="s">
        <v>493</v>
      </c>
      <c r="B122" s="84" t="s">
        <v>707</v>
      </c>
      <c r="C122" s="81" t="s">
        <v>708</v>
      </c>
      <c r="D122" s="81" t="s">
        <v>280</v>
      </c>
      <c r="E122" s="81" t="s">
        <v>300</v>
      </c>
      <c r="F122" s="81" t="s">
        <v>301</v>
      </c>
      <c r="G122" s="81" t="s">
        <v>302</v>
      </c>
      <c r="H122" s="81" t="s">
        <v>303</v>
      </c>
      <c r="I122" s="81" t="s">
        <v>304</v>
      </c>
      <c r="J122" s="81">
        <v>10</v>
      </c>
      <c r="K122" s="81" t="s">
        <v>305</v>
      </c>
      <c r="L122" s="81" t="s">
        <v>306</v>
      </c>
      <c r="M122" s="81" t="s">
        <v>288</v>
      </c>
      <c r="N122" s="97">
        <v>6</v>
      </c>
      <c r="O122" s="97">
        <v>28</v>
      </c>
      <c r="P122" s="97">
        <v>70</v>
      </c>
    </row>
    <row r="123" spans="1:16" ht="12.5" hidden="1">
      <c r="A123" s="81" t="s">
        <v>496</v>
      </c>
      <c r="B123" s="84" t="s">
        <v>51</v>
      </c>
      <c r="C123" s="81" t="s">
        <v>709</v>
      </c>
      <c r="D123" s="81" t="s">
        <v>280</v>
      </c>
      <c r="E123" s="81" t="s">
        <v>300</v>
      </c>
      <c r="F123" s="81" t="s">
        <v>314</v>
      </c>
      <c r="G123" s="81" t="s">
        <v>315</v>
      </c>
      <c r="H123" s="81" t="s">
        <v>303</v>
      </c>
      <c r="I123" s="81" t="s">
        <v>304</v>
      </c>
      <c r="J123" s="81">
        <v>10</v>
      </c>
      <c r="K123" s="81" t="s">
        <v>339</v>
      </c>
      <c r="L123" s="81" t="s">
        <v>306</v>
      </c>
      <c r="M123" s="81" t="s">
        <v>288</v>
      </c>
      <c r="N123" s="97">
        <v>6</v>
      </c>
      <c r="O123" s="97">
        <v>0</v>
      </c>
      <c r="P123" s="97">
        <v>70</v>
      </c>
    </row>
    <row r="124" spans="1:16" ht="12.5" hidden="1">
      <c r="A124" s="81" t="s">
        <v>710</v>
      </c>
      <c r="B124" s="84" t="s">
        <v>55</v>
      </c>
      <c r="C124" s="81" t="s">
        <v>711</v>
      </c>
      <c r="D124" s="81" t="s">
        <v>280</v>
      </c>
      <c r="E124" s="81" t="s">
        <v>300</v>
      </c>
      <c r="F124" s="81" t="s">
        <v>314</v>
      </c>
      <c r="G124" s="81" t="s">
        <v>315</v>
      </c>
      <c r="H124" s="81" t="s">
        <v>303</v>
      </c>
      <c r="I124" s="81" t="s">
        <v>304</v>
      </c>
      <c r="J124" s="81">
        <v>10</v>
      </c>
      <c r="K124" s="81" t="s">
        <v>339</v>
      </c>
      <c r="L124" s="81" t="s">
        <v>306</v>
      </c>
      <c r="M124" s="81" t="s">
        <v>288</v>
      </c>
      <c r="N124" s="97">
        <v>6</v>
      </c>
      <c r="O124" s="97">
        <v>0</v>
      </c>
      <c r="P124" s="97">
        <v>70</v>
      </c>
    </row>
    <row r="125" spans="1:16" ht="12.5" hidden="1">
      <c r="A125" s="81" t="s">
        <v>712</v>
      </c>
      <c r="B125" s="84" t="s">
        <v>57</v>
      </c>
      <c r="C125" s="81" t="s">
        <v>713</v>
      </c>
      <c r="D125" s="81" t="s">
        <v>321</v>
      </c>
      <c r="E125" s="81" t="s">
        <v>322</v>
      </c>
      <c r="F125" s="81" t="s">
        <v>301</v>
      </c>
      <c r="G125" s="81" t="s">
        <v>302</v>
      </c>
      <c r="H125" s="81" t="s">
        <v>303</v>
      </c>
      <c r="I125" s="81" t="s">
        <v>304</v>
      </c>
      <c r="J125" s="81">
        <v>10</v>
      </c>
      <c r="K125" s="81" t="s">
        <v>305</v>
      </c>
      <c r="L125" s="81" t="s">
        <v>306</v>
      </c>
      <c r="M125" s="81" t="s">
        <v>323</v>
      </c>
      <c r="N125" s="97">
        <v>4</v>
      </c>
      <c r="O125" s="97">
        <v>0</v>
      </c>
      <c r="P125" s="97">
        <v>70</v>
      </c>
    </row>
    <row r="126" spans="1:16" ht="12.5" hidden="1">
      <c r="A126" s="81" t="s">
        <v>714</v>
      </c>
      <c r="B126" s="84" t="s">
        <v>61</v>
      </c>
      <c r="C126" s="81" t="s">
        <v>715</v>
      </c>
      <c r="D126" s="81" t="s">
        <v>280</v>
      </c>
      <c r="E126" s="81" t="s">
        <v>300</v>
      </c>
      <c r="F126" s="81" t="s">
        <v>314</v>
      </c>
      <c r="G126" s="81" t="s">
        <v>315</v>
      </c>
      <c r="H126" s="81" t="s">
        <v>303</v>
      </c>
      <c r="I126" s="81" t="s">
        <v>304</v>
      </c>
      <c r="J126" s="81">
        <v>10</v>
      </c>
      <c r="K126" s="81" t="s">
        <v>339</v>
      </c>
      <c r="L126" s="81" t="s">
        <v>306</v>
      </c>
      <c r="M126" s="81" t="s">
        <v>288</v>
      </c>
      <c r="N126" s="97">
        <v>6</v>
      </c>
      <c r="O126" s="97">
        <v>27</v>
      </c>
      <c r="P126" s="97">
        <v>70</v>
      </c>
    </row>
    <row r="127" spans="1:16" ht="12.5" hidden="1">
      <c r="A127" s="81" t="s">
        <v>716</v>
      </c>
      <c r="B127" s="84" t="s">
        <v>66</v>
      </c>
      <c r="C127" s="81" t="s">
        <v>717</v>
      </c>
      <c r="D127" s="81" t="s">
        <v>280</v>
      </c>
      <c r="E127" s="81" t="s">
        <v>300</v>
      </c>
      <c r="F127" s="81" t="s">
        <v>314</v>
      </c>
      <c r="G127" s="81" t="s">
        <v>315</v>
      </c>
      <c r="H127" s="81" t="s">
        <v>303</v>
      </c>
      <c r="I127" s="81" t="s">
        <v>304</v>
      </c>
      <c r="J127" s="81">
        <v>10</v>
      </c>
      <c r="K127" s="81" t="s">
        <v>339</v>
      </c>
      <c r="L127" s="81" t="s">
        <v>306</v>
      </c>
      <c r="M127" s="81" t="s">
        <v>288</v>
      </c>
      <c r="N127" s="97">
        <v>6</v>
      </c>
      <c r="O127" s="97">
        <v>17</v>
      </c>
      <c r="P127" s="97">
        <v>70</v>
      </c>
    </row>
    <row r="128" spans="1:16" ht="12.5" hidden="1">
      <c r="A128" s="81" t="s">
        <v>503</v>
      </c>
      <c r="B128" s="84" t="s">
        <v>70</v>
      </c>
      <c r="C128" s="81" t="s">
        <v>718</v>
      </c>
      <c r="D128" s="81" t="s">
        <v>280</v>
      </c>
      <c r="E128" s="81" t="s">
        <v>300</v>
      </c>
      <c r="F128" s="81" t="s">
        <v>301</v>
      </c>
      <c r="G128" s="81" t="s">
        <v>302</v>
      </c>
      <c r="H128" s="81" t="s">
        <v>303</v>
      </c>
      <c r="I128" s="81" t="s">
        <v>304</v>
      </c>
      <c r="J128" s="81">
        <v>10</v>
      </c>
      <c r="K128" s="81" t="s">
        <v>305</v>
      </c>
      <c r="L128" s="81" t="s">
        <v>306</v>
      </c>
      <c r="M128" s="81" t="s">
        <v>288</v>
      </c>
      <c r="N128" s="97">
        <v>6</v>
      </c>
      <c r="O128" s="97">
        <v>1</v>
      </c>
      <c r="P128" s="97">
        <v>70</v>
      </c>
    </row>
    <row r="129" spans="1:16" ht="12.5" hidden="1">
      <c r="A129" s="81" t="s">
        <v>719</v>
      </c>
      <c r="B129" s="84" t="s">
        <v>72</v>
      </c>
      <c r="C129" s="81" t="s">
        <v>720</v>
      </c>
      <c r="D129" s="81" t="s">
        <v>280</v>
      </c>
      <c r="E129" s="81" t="s">
        <v>300</v>
      </c>
      <c r="F129" s="81" t="s">
        <v>301</v>
      </c>
      <c r="G129" s="81" t="s">
        <v>302</v>
      </c>
      <c r="H129" s="81" t="s">
        <v>303</v>
      </c>
      <c r="I129" s="81" t="s">
        <v>304</v>
      </c>
      <c r="J129" s="81">
        <v>10</v>
      </c>
      <c r="K129" s="81" t="s">
        <v>305</v>
      </c>
      <c r="L129" s="81" t="s">
        <v>306</v>
      </c>
      <c r="M129" s="81" t="s">
        <v>288</v>
      </c>
      <c r="N129" s="97">
        <v>6</v>
      </c>
      <c r="O129" s="97">
        <v>16</v>
      </c>
      <c r="P129" s="97">
        <v>70</v>
      </c>
    </row>
    <row r="130" spans="1:16" ht="12.5" hidden="1">
      <c r="A130" s="81" t="s">
        <v>509</v>
      </c>
      <c r="B130" s="84" t="s">
        <v>721</v>
      </c>
      <c r="C130" s="81" t="s">
        <v>722</v>
      </c>
      <c r="D130" s="81" t="s">
        <v>280</v>
      </c>
      <c r="E130" s="81" t="s">
        <v>300</v>
      </c>
      <c r="F130" s="81" t="s">
        <v>301</v>
      </c>
      <c r="G130" s="81" t="s">
        <v>302</v>
      </c>
      <c r="H130" s="81" t="s">
        <v>303</v>
      </c>
      <c r="I130" s="81" t="s">
        <v>304</v>
      </c>
      <c r="J130" s="81">
        <v>10</v>
      </c>
      <c r="K130" s="81" t="s">
        <v>305</v>
      </c>
      <c r="L130" s="81" t="s">
        <v>306</v>
      </c>
      <c r="M130" s="81" t="s">
        <v>288</v>
      </c>
      <c r="N130" s="97">
        <v>6</v>
      </c>
      <c r="O130" s="97">
        <v>1</v>
      </c>
      <c r="P130" s="97">
        <v>70</v>
      </c>
    </row>
    <row r="131" spans="1:16" ht="12.5" hidden="1">
      <c r="A131" s="81" t="s">
        <v>512</v>
      </c>
      <c r="B131" s="84" t="s">
        <v>74</v>
      </c>
      <c r="C131" s="81" t="s">
        <v>723</v>
      </c>
      <c r="D131" s="81" t="s">
        <v>280</v>
      </c>
      <c r="E131" s="81" t="s">
        <v>300</v>
      </c>
      <c r="F131" s="81" t="s">
        <v>301</v>
      </c>
      <c r="G131" s="81" t="s">
        <v>302</v>
      </c>
      <c r="H131" s="81" t="s">
        <v>303</v>
      </c>
      <c r="I131" s="81" t="s">
        <v>304</v>
      </c>
      <c r="J131" s="81">
        <v>10</v>
      </c>
      <c r="K131" s="81" t="s">
        <v>305</v>
      </c>
      <c r="L131" s="81" t="s">
        <v>306</v>
      </c>
      <c r="M131" s="81" t="s">
        <v>288</v>
      </c>
      <c r="N131" s="97">
        <v>6</v>
      </c>
      <c r="O131" s="97">
        <v>1</v>
      </c>
      <c r="P131" s="97">
        <v>70</v>
      </c>
    </row>
    <row r="132" spans="1:16" ht="12.5" hidden="1">
      <c r="A132" s="81" t="s">
        <v>724</v>
      </c>
      <c r="B132" s="84" t="s">
        <v>126</v>
      </c>
      <c r="C132" s="81" t="s">
        <v>725</v>
      </c>
      <c r="D132" s="81" t="s">
        <v>280</v>
      </c>
      <c r="E132" s="81" t="s">
        <v>300</v>
      </c>
      <c r="F132" s="81" t="s">
        <v>301</v>
      </c>
      <c r="G132" s="81" t="s">
        <v>302</v>
      </c>
      <c r="H132" s="81" t="s">
        <v>303</v>
      </c>
      <c r="I132" s="81" t="s">
        <v>304</v>
      </c>
      <c r="J132" s="81">
        <v>10</v>
      </c>
      <c r="K132" s="81" t="s">
        <v>305</v>
      </c>
      <c r="L132" s="81" t="s">
        <v>306</v>
      </c>
      <c r="M132" s="81" t="s">
        <v>288</v>
      </c>
      <c r="N132" s="97">
        <v>6</v>
      </c>
      <c r="O132" s="97">
        <v>1</v>
      </c>
      <c r="P132" s="97">
        <v>70</v>
      </c>
    </row>
    <row r="133" spans="1:16" ht="12.5" hidden="1">
      <c r="A133" s="81" t="s">
        <v>726</v>
      </c>
      <c r="B133" s="84" t="s">
        <v>727</v>
      </c>
      <c r="C133" s="81" t="s">
        <v>728</v>
      </c>
      <c r="D133" s="81" t="s">
        <v>280</v>
      </c>
      <c r="E133" s="81" t="s">
        <v>300</v>
      </c>
      <c r="F133" s="81" t="s">
        <v>301</v>
      </c>
      <c r="G133" s="81" t="s">
        <v>302</v>
      </c>
      <c r="H133" s="81" t="s">
        <v>303</v>
      </c>
      <c r="I133" s="81" t="s">
        <v>304</v>
      </c>
      <c r="J133" s="81">
        <v>10</v>
      </c>
      <c r="K133" s="81" t="s">
        <v>305</v>
      </c>
      <c r="L133" s="81" t="s">
        <v>306</v>
      </c>
      <c r="M133" s="81" t="s">
        <v>288</v>
      </c>
      <c r="N133" s="97">
        <v>6</v>
      </c>
      <c r="O133" s="97">
        <v>20</v>
      </c>
      <c r="P133" s="97">
        <v>70</v>
      </c>
    </row>
    <row r="134" spans="1:16" ht="12.5" hidden="1">
      <c r="A134" s="81" t="s">
        <v>729</v>
      </c>
      <c r="B134" s="84" t="s">
        <v>42</v>
      </c>
      <c r="C134" s="81" t="s">
        <v>730</v>
      </c>
      <c r="D134" s="81" t="s">
        <v>280</v>
      </c>
      <c r="E134" s="81" t="s">
        <v>300</v>
      </c>
      <c r="F134" s="81" t="s">
        <v>301</v>
      </c>
      <c r="G134" s="81" t="s">
        <v>302</v>
      </c>
      <c r="H134" s="81" t="s">
        <v>303</v>
      </c>
      <c r="I134" s="81" t="s">
        <v>304</v>
      </c>
      <c r="J134" s="81">
        <v>10</v>
      </c>
      <c r="K134" s="81" t="s">
        <v>305</v>
      </c>
      <c r="L134" s="81" t="s">
        <v>306</v>
      </c>
      <c r="M134" s="81" t="s">
        <v>288</v>
      </c>
      <c r="N134" s="97">
        <v>6</v>
      </c>
      <c r="O134" s="97">
        <v>21</v>
      </c>
      <c r="P134" s="97">
        <v>70</v>
      </c>
    </row>
    <row r="135" spans="1:16" ht="12.5" hidden="1">
      <c r="A135" s="81" t="s">
        <v>731</v>
      </c>
      <c r="B135" s="84" t="s">
        <v>46</v>
      </c>
      <c r="C135" s="81" t="s">
        <v>732</v>
      </c>
      <c r="D135" s="81" t="s">
        <v>280</v>
      </c>
      <c r="E135" s="81" t="s">
        <v>300</v>
      </c>
      <c r="F135" s="81" t="s">
        <v>301</v>
      </c>
      <c r="G135" s="81" t="s">
        <v>302</v>
      </c>
      <c r="H135" s="81" t="s">
        <v>303</v>
      </c>
      <c r="I135" s="81" t="s">
        <v>304</v>
      </c>
      <c r="J135" s="81">
        <v>10</v>
      </c>
      <c r="K135" s="81" t="s">
        <v>305</v>
      </c>
      <c r="L135" s="81" t="s">
        <v>306</v>
      </c>
      <c r="M135" s="81" t="s">
        <v>288</v>
      </c>
      <c r="N135" s="97">
        <v>6</v>
      </c>
      <c r="O135" s="97">
        <v>0</v>
      </c>
      <c r="P135" s="97">
        <v>70</v>
      </c>
    </row>
    <row r="136" spans="1:16" ht="12.5" hidden="1">
      <c r="A136" s="81" t="s">
        <v>524</v>
      </c>
      <c r="B136" s="84" t="s">
        <v>88</v>
      </c>
      <c r="C136" s="81" t="s">
        <v>733</v>
      </c>
      <c r="D136" s="81" t="s">
        <v>421</v>
      </c>
      <c r="E136" s="81" t="s">
        <v>527</v>
      </c>
      <c r="F136" s="81" t="s">
        <v>394</v>
      </c>
      <c r="G136" s="81" t="s">
        <v>395</v>
      </c>
      <c r="H136" s="81" t="s">
        <v>396</v>
      </c>
      <c r="I136" s="81" t="s">
        <v>397</v>
      </c>
      <c r="J136" s="81">
        <v>6</v>
      </c>
      <c r="K136" s="81" t="s">
        <v>734</v>
      </c>
      <c r="L136" s="81" t="s">
        <v>287</v>
      </c>
      <c r="M136" s="81" t="s">
        <v>528</v>
      </c>
      <c r="N136" s="97">
        <v>30</v>
      </c>
      <c r="O136" s="97">
        <v>1</v>
      </c>
      <c r="P136" s="97">
        <v>42</v>
      </c>
    </row>
    <row r="137" spans="1:16" ht="12.5" hidden="1">
      <c r="A137" s="81" t="s">
        <v>529</v>
      </c>
      <c r="B137" s="84" t="s">
        <v>735</v>
      </c>
      <c r="C137" s="81" t="s">
        <v>736</v>
      </c>
      <c r="D137" s="81" t="s">
        <v>421</v>
      </c>
      <c r="E137" s="81" t="s">
        <v>527</v>
      </c>
      <c r="F137" s="81" t="s">
        <v>394</v>
      </c>
      <c r="G137" s="81" t="s">
        <v>395</v>
      </c>
      <c r="H137" s="81" t="s">
        <v>396</v>
      </c>
      <c r="I137" s="81" t="s">
        <v>397</v>
      </c>
      <c r="J137" s="81">
        <v>6</v>
      </c>
      <c r="K137" s="81" t="s">
        <v>734</v>
      </c>
      <c r="L137" s="81" t="s">
        <v>287</v>
      </c>
      <c r="M137" s="81" t="s">
        <v>528</v>
      </c>
      <c r="N137" s="97">
        <v>30</v>
      </c>
      <c r="O137" s="97">
        <v>1</v>
      </c>
      <c r="P137" s="97">
        <v>42</v>
      </c>
    </row>
    <row r="138" spans="1:16" ht="12.5" hidden="1">
      <c r="A138" s="81" t="s">
        <v>740</v>
      </c>
      <c r="B138" s="84" t="s">
        <v>129</v>
      </c>
      <c r="C138" s="81" t="s">
        <v>741</v>
      </c>
      <c r="D138" s="81" t="s">
        <v>280</v>
      </c>
      <c r="E138" s="81" t="s">
        <v>300</v>
      </c>
      <c r="F138" s="81" t="s">
        <v>301</v>
      </c>
      <c r="G138" s="81" t="s">
        <v>302</v>
      </c>
      <c r="H138" s="81" t="s">
        <v>303</v>
      </c>
      <c r="I138" s="81" t="s">
        <v>304</v>
      </c>
      <c r="J138" s="81">
        <v>10</v>
      </c>
      <c r="K138" s="81" t="s">
        <v>305</v>
      </c>
      <c r="L138" s="81" t="s">
        <v>306</v>
      </c>
      <c r="M138" s="81" t="s">
        <v>288</v>
      </c>
      <c r="N138" s="97">
        <v>6</v>
      </c>
      <c r="O138" s="97">
        <v>0</v>
      </c>
      <c r="P138" s="97">
        <v>70</v>
      </c>
    </row>
    <row r="139" spans="1:16" ht="12.5" hidden="1">
      <c r="A139" s="81" t="s">
        <v>742</v>
      </c>
      <c r="B139" s="84" t="s">
        <v>132</v>
      </c>
      <c r="C139" s="81" t="s">
        <v>743</v>
      </c>
      <c r="D139" s="81" t="s">
        <v>280</v>
      </c>
      <c r="E139" s="81" t="s">
        <v>300</v>
      </c>
      <c r="F139" s="81" t="s">
        <v>301</v>
      </c>
      <c r="G139" s="81" t="s">
        <v>302</v>
      </c>
      <c r="H139" s="81" t="s">
        <v>303</v>
      </c>
      <c r="I139" s="81" t="s">
        <v>304</v>
      </c>
      <c r="J139" s="81">
        <v>10</v>
      </c>
      <c r="K139" s="81" t="s">
        <v>305</v>
      </c>
      <c r="L139" s="81" t="s">
        <v>306</v>
      </c>
      <c r="M139" s="81" t="s">
        <v>288</v>
      </c>
      <c r="N139" s="97">
        <v>6</v>
      </c>
      <c r="O139" s="97">
        <v>14</v>
      </c>
      <c r="P139" s="97">
        <v>70</v>
      </c>
    </row>
    <row r="140" spans="1:16" ht="12.5" hidden="1">
      <c r="A140" s="81" t="s">
        <v>538</v>
      </c>
      <c r="B140" s="84" t="s">
        <v>744</v>
      </c>
      <c r="C140" s="81" t="s">
        <v>745</v>
      </c>
      <c r="D140" s="81" t="s">
        <v>280</v>
      </c>
      <c r="E140" s="81" t="s">
        <v>300</v>
      </c>
      <c r="F140" s="81" t="s">
        <v>301</v>
      </c>
      <c r="G140" s="81" t="s">
        <v>302</v>
      </c>
      <c r="H140" s="81" t="s">
        <v>303</v>
      </c>
      <c r="I140" s="81" t="s">
        <v>304</v>
      </c>
      <c r="J140" s="81">
        <v>10</v>
      </c>
      <c r="K140" s="81" t="s">
        <v>305</v>
      </c>
      <c r="L140" s="81" t="s">
        <v>306</v>
      </c>
      <c r="M140" s="81" t="s">
        <v>288</v>
      </c>
      <c r="N140" s="97">
        <v>6</v>
      </c>
      <c r="O140" s="97">
        <v>0</v>
      </c>
      <c r="P140" s="97">
        <v>70</v>
      </c>
    </row>
    <row r="141" spans="1:16" ht="12.5" hidden="1">
      <c r="A141" s="81" t="s">
        <v>746</v>
      </c>
      <c r="B141" s="84" t="s">
        <v>77</v>
      </c>
      <c r="C141" s="81" t="s">
        <v>747</v>
      </c>
      <c r="D141" s="81" t="s">
        <v>321</v>
      </c>
      <c r="E141" s="81" t="s">
        <v>322</v>
      </c>
      <c r="F141" s="81" t="s">
        <v>301</v>
      </c>
      <c r="G141" s="81" t="s">
        <v>302</v>
      </c>
      <c r="H141" s="81" t="s">
        <v>303</v>
      </c>
      <c r="I141" s="81" t="s">
        <v>304</v>
      </c>
      <c r="J141" s="81">
        <v>10</v>
      </c>
      <c r="K141" s="81" t="s">
        <v>305</v>
      </c>
      <c r="L141" s="81" t="s">
        <v>306</v>
      </c>
      <c r="M141" s="81" t="s">
        <v>323</v>
      </c>
      <c r="N141" s="97">
        <v>4</v>
      </c>
      <c r="O141" s="97">
        <v>0</v>
      </c>
      <c r="P141" s="97">
        <v>70</v>
      </c>
    </row>
    <row r="142" spans="1:16" ht="12.5" hidden="1">
      <c r="A142" s="81" t="s">
        <v>737</v>
      </c>
      <c r="B142" s="84" t="s">
        <v>80</v>
      </c>
      <c r="C142" s="81" t="s">
        <v>748</v>
      </c>
      <c r="D142" s="81" t="s">
        <v>280</v>
      </c>
      <c r="E142" s="81" t="s">
        <v>300</v>
      </c>
      <c r="F142" s="81" t="s">
        <v>301</v>
      </c>
      <c r="G142" s="81" t="s">
        <v>302</v>
      </c>
      <c r="H142" s="81" t="s">
        <v>303</v>
      </c>
      <c r="I142" s="81" t="s">
        <v>304</v>
      </c>
      <c r="J142" s="81">
        <v>10</v>
      </c>
      <c r="K142" s="81" t="s">
        <v>305</v>
      </c>
      <c r="L142" s="81" t="s">
        <v>306</v>
      </c>
      <c r="M142" s="81" t="s">
        <v>288</v>
      </c>
      <c r="N142" s="97">
        <v>6</v>
      </c>
      <c r="O142" s="97">
        <v>1</v>
      </c>
      <c r="P142" s="97">
        <v>70</v>
      </c>
    </row>
    <row r="143" spans="1:16" ht="12.5" hidden="1">
      <c r="A143" s="81" t="s">
        <v>749</v>
      </c>
      <c r="B143" s="84" t="s">
        <v>84</v>
      </c>
      <c r="C143" s="81" t="s">
        <v>750</v>
      </c>
      <c r="D143" s="81" t="s">
        <v>280</v>
      </c>
      <c r="E143" s="81" t="s">
        <v>300</v>
      </c>
      <c r="F143" s="81" t="s">
        <v>314</v>
      </c>
      <c r="G143" s="81" t="s">
        <v>315</v>
      </c>
      <c r="H143" s="81" t="s">
        <v>303</v>
      </c>
      <c r="I143" s="81" t="s">
        <v>304</v>
      </c>
      <c r="J143" s="81">
        <v>10</v>
      </c>
      <c r="K143" s="81" t="s">
        <v>339</v>
      </c>
      <c r="L143" s="81" t="s">
        <v>287</v>
      </c>
      <c r="M143" s="81" t="s">
        <v>288</v>
      </c>
      <c r="N143" s="97">
        <v>6</v>
      </c>
      <c r="O143" s="97">
        <v>1</v>
      </c>
      <c r="P143" s="97">
        <v>70</v>
      </c>
    </row>
    <row r="144" spans="1:16" ht="12.5" hidden="1">
      <c r="A144" s="81" t="s">
        <v>751</v>
      </c>
      <c r="B144" s="84" t="s">
        <v>86</v>
      </c>
      <c r="C144" s="81" t="s">
        <v>752</v>
      </c>
      <c r="D144" s="81" t="s">
        <v>280</v>
      </c>
      <c r="E144" s="81" t="s">
        <v>300</v>
      </c>
      <c r="F144" s="81" t="s">
        <v>314</v>
      </c>
      <c r="G144" s="81" t="s">
        <v>315</v>
      </c>
      <c r="H144" s="81" t="s">
        <v>303</v>
      </c>
      <c r="I144" s="81" t="s">
        <v>304</v>
      </c>
      <c r="J144" s="81">
        <v>10</v>
      </c>
      <c r="K144" s="81" t="s">
        <v>339</v>
      </c>
      <c r="L144" s="81" t="s">
        <v>287</v>
      </c>
      <c r="M144" s="81" t="s">
        <v>288</v>
      </c>
      <c r="N144" s="97">
        <v>6</v>
      </c>
      <c r="O144" s="97">
        <v>1</v>
      </c>
      <c r="P144" s="97">
        <v>70</v>
      </c>
    </row>
    <row r="145" spans="1:16" ht="12.5" hidden="1">
      <c r="A145" s="81" t="s">
        <v>756</v>
      </c>
      <c r="B145" s="84" t="s">
        <v>757</v>
      </c>
      <c r="C145" s="81" t="s">
        <v>758</v>
      </c>
      <c r="D145" s="81" t="s">
        <v>280</v>
      </c>
      <c r="E145" s="81" t="s">
        <v>281</v>
      </c>
      <c r="F145" s="81" t="s">
        <v>567</v>
      </c>
      <c r="G145" s="81" t="s">
        <v>568</v>
      </c>
      <c r="H145" s="81" t="s">
        <v>569</v>
      </c>
      <c r="I145" s="81" t="s">
        <v>570</v>
      </c>
      <c r="J145" s="81">
        <v>6</v>
      </c>
      <c r="K145" s="81" t="s">
        <v>571</v>
      </c>
      <c r="L145" s="81" t="s">
        <v>287</v>
      </c>
      <c r="M145" s="81" t="s">
        <v>288</v>
      </c>
      <c r="N145" s="97">
        <v>6</v>
      </c>
      <c r="O145" s="97">
        <v>41</v>
      </c>
      <c r="P145" s="97">
        <v>24</v>
      </c>
    </row>
    <row r="146" spans="1:16" ht="12.5" hidden="1">
      <c r="A146" s="81" t="s">
        <v>621</v>
      </c>
      <c r="B146" s="84" t="s">
        <v>759</v>
      </c>
      <c r="C146" s="81" t="s">
        <v>760</v>
      </c>
      <c r="D146" s="81" t="s">
        <v>280</v>
      </c>
      <c r="E146" s="81" t="s">
        <v>499</v>
      </c>
      <c r="F146" s="81" t="s">
        <v>605</v>
      </c>
      <c r="G146" s="81" t="s">
        <v>606</v>
      </c>
      <c r="H146" s="81" t="s">
        <v>607</v>
      </c>
      <c r="I146" s="81" t="s">
        <v>608</v>
      </c>
      <c r="J146" s="81">
        <v>8</v>
      </c>
      <c r="K146" s="81" t="s">
        <v>609</v>
      </c>
      <c r="L146" s="81" t="s">
        <v>287</v>
      </c>
      <c r="M146" s="81" t="s">
        <v>288</v>
      </c>
      <c r="N146" s="97">
        <v>6</v>
      </c>
      <c r="O146" s="97">
        <v>32</v>
      </c>
      <c r="P146" s="97">
        <v>40</v>
      </c>
    </row>
    <row r="147" spans="1:16" ht="12.5" hidden="1">
      <c r="A147" s="81" t="s">
        <v>834</v>
      </c>
      <c r="B147" s="84" t="s">
        <v>835</v>
      </c>
      <c r="C147" s="81" t="s">
        <v>836</v>
      </c>
      <c r="D147" s="81" t="s">
        <v>280</v>
      </c>
      <c r="E147" s="81" t="s">
        <v>281</v>
      </c>
      <c r="F147" s="81" t="s">
        <v>837</v>
      </c>
      <c r="G147" s="81" t="s">
        <v>838</v>
      </c>
      <c r="H147" s="81" t="s">
        <v>839</v>
      </c>
      <c r="I147" s="81" t="s">
        <v>840</v>
      </c>
      <c r="J147" s="81">
        <v>10</v>
      </c>
      <c r="K147" s="81" t="s">
        <v>841</v>
      </c>
      <c r="L147" s="81" t="s">
        <v>842</v>
      </c>
      <c r="M147" s="81" t="s">
        <v>280</v>
      </c>
      <c r="N147" s="97">
        <v>1</v>
      </c>
      <c r="O147" s="97">
        <v>227</v>
      </c>
      <c r="P147" s="97">
        <v>50</v>
      </c>
    </row>
    <row r="148" spans="1:16" ht="12.5" hidden="1">
      <c r="A148" s="81" t="s">
        <v>767</v>
      </c>
      <c r="B148" s="84" t="s">
        <v>768</v>
      </c>
      <c r="C148" s="81" t="s">
        <v>769</v>
      </c>
      <c r="D148" s="81" t="s">
        <v>280</v>
      </c>
      <c r="E148" s="81" t="s">
        <v>281</v>
      </c>
      <c r="F148" s="81" t="s">
        <v>461</v>
      </c>
      <c r="G148" s="81" t="s">
        <v>462</v>
      </c>
      <c r="H148" s="81" t="s">
        <v>403</v>
      </c>
      <c r="I148" s="81" t="s">
        <v>464</v>
      </c>
      <c r="J148" s="81">
        <v>8</v>
      </c>
      <c r="K148" s="81" t="s">
        <v>556</v>
      </c>
      <c r="L148" s="81" t="s">
        <v>287</v>
      </c>
      <c r="M148" s="81" t="s">
        <v>288</v>
      </c>
      <c r="N148" s="97">
        <v>6</v>
      </c>
      <c r="O148" s="97">
        <v>25</v>
      </c>
      <c r="P148" s="97">
        <v>32</v>
      </c>
    </row>
    <row r="149" spans="1:16" ht="12.5" hidden="1">
      <c r="A149" s="81" t="s">
        <v>770</v>
      </c>
      <c r="B149" s="84" t="s">
        <v>771</v>
      </c>
      <c r="C149" s="81" t="s">
        <v>772</v>
      </c>
      <c r="D149" s="81" t="s">
        <v>280</v>
      </c>
      <c r="E149" s="81" t="s">
        <v>281</v>
      </c>
      <c r="F149" s="81" t="s">
        <v>461</v>
      </c>
      <c r="G149" s="81" t="s">
        <v>462</v>
      </c>
      <c r="H149" s="81" t="s">
        <v>403</v>
      </c>
      <c r="I149" s="81" t="s">
        <v>464</v>
      </c>
      <c r="J149" s="81">
        <v>8</v>
      </c>
      <c r="K149" s="81" t="s">
        <v>556</v>
      </c>
      <c r="L149" s="81" t="s">
        <v>287</v>
      </c>
      <c r="M149" s="81" t="s">
        <v>288</v>
      </c>
      <c r="N149" s="97">
        <v>6</v>
      </c>
      <c r="O149" s="97">
        <v>29</v>
      </c>
      <c r="P149" s="97">
        <v>32</v>
      </c>
    </row>
    <row r="150" spans="1:16" ht="12.5" hidden="1">
      <c r="A150" s="81" t="s">
        <v>773</v>
      </c>
      <c r="B150" s="84" t="s">
        <v>774</v>
      </c>
      <c r="C150" s="81" t="s">
        <v>775</v>
      </c>
      <c r="D150" s="81" t="s">
        <v>280</v>
      </c>
      <c r="E150" s="81" t="s">
        <v>281</v>
      </c>
      <c r="F150" s="81" t="s">
        <v>461</v>
      </c>
      <c r="G150" s="81" t="s">
        <v>462</v>
      </c>
      <c r="H150" s="81" t="s">
        <v>403</v>
      </c>
      <c r="I150" s="81" t="s">
        <v>464</v>
      </c>
      <c r="J150" s="81">
        <v>8</v>
      </c>
      <c r="K150" s="81" t="s">
        <v>556</v>
      </c>
      <c r="L150" s="81" t="s">
        <v>287</v>
      </c>
      <c r="M150" s="81" t="s">
        <v>288</v>
      </c>
      <c r="N150" s="97">
        <v>6</v>
      </c>
      <c r="O150" s="97">
        <v>61</v>
      </c>
      <c r="P150" s="97">
        <v>32</v>
      </c>
    </row>
    <row r="151" spans="1:16" ht="12.5" hidden="1">
      <c r="A151" s="81" t="s">
        <v>776</v>
      </c>
      <c r="B151" s="84" t="s">
        <v>777</v>
      </c>
      <c r="C151" s="81" t="s">
        <v>778</v>
      </c>
      <c r="D151" s="81" t="s">
        <v>280</v>
      </c>
      <c r="E151" s="81" t="s">
        <v>566</v>
      </c>
      <c r="F151" s="81" t="s">
        <v>567</v>
      </c>
      <c r="G151" s="81" t="s">
        <v>568</v>
      </c>
      <c r="H151" s="81" t="s">
        <v>569</v>
      </c>
      <c r="I151" s="81" t="s">
        <v>570</v>
      </c>
      <c r="J151" s="81">
        <v>6</v>
      </c>
      <c r="K151" s="81" t="s">
        <v>571</v>
      </c>
      <c r="L151" s="81" t="s">
        <v>287</v>
      </c>
      <c r="M151" s="81" t="s">
        <v>288</v>
      </c>
      <c r="N151" s="97">
        <v>6</v>
      </c>
      <c r="O151" s="97">
        <v>33</v>
      </c>
      <c r="P151" s="97">
        <v>24</v>
      </c>
    </row>
    <row r="152" spans="1:16" ht="12.5" hidden="1">
      <c r="A152" s="81" t="s">
        <v>779</v>
      </c>
      <c r="B152" s="84" t="s">
        <v>119</v>
      </c>
      <c r="C152" s="81" t="s">
        <v>780</v>
      </c>
      <c r="D152" s="81" t="s">
        <v>280</v>
      </c>
      <c r="E152" s="81" t="s">
        <v>281</v>
      </c>
      <c r="F152" s="81" t="s">
        <v>461</v>
      </c>
      <c r="G152" s="81" t="s">
        <v>462</v>
      </c>
      <c r="H152" s="81" t="s">
        <v>403</v>
      </c>
      <c r="I152" s="81" t="s">
        <v>464</v>
      </c>
      <c r="J152" s="81">
        <v>8</v>
      </c>
      <c r="K152" s="81" t="s">
        <v>556</v>
      </c>
      <c r="L152" s="81" t="s">
        <v>287</v>
      </c>
      <c r="M152" s="81" t="s">
        <v>288</v>
      </c>
      <c r="N152" s="97">
        <v>6</v>
      </c>
      <c r="O152" s="97">
        <v>64</v>
      </c>
      <c r="P152" s="97">
        <v>32</v>
      </c>
    </row>
    <row r="153" spans="1:16" ht="12.5" hidden="1">
      <c r="A153" s="81" t="s">
        <v>781</v>
      </c>
      <c r="B153" s="84" t="s">
        <v>121</v>
      </c>
      <c r="C153" s="81" t="s">
        <v>782</v>
      </c>
      <c r="D153" s="81" t="s">
        <v>280</v>
      </c>
      <c r="E153" s="81" t="s">
        <v>281</v>
      </c>
      <c r="F153" s="81" t="s">
        <v>461</v>
      </c>
      <c r="G153" s="81" t="s">
        <v>462</v>
      </c>
      <c r="H153" s="81" t="s">
        <v>403</v>
      </c>
      <c r="I153" s="81" t="s">
        <v>464</v>
      </c>
      <c r="J153" s="81">
        <v>8</v>
      </c>
      <c r="K153" s="81" t="s">
        <v>556</v>
      </c>
      <c r="L153" s="81" t="s">
        <v>287</v>
      </c>
      <c r="M153" s="81" t="s">
        <v>288</v>
      </c>
      <c r="N153" s="97">
        <v>6</v>
      </c>
      <c r="O153" s="97">
        <v>61</v>
      </c>
      <c r="P153" s="97">
        <v>32</v>
      </c>
    </row>
    <row r="154" spans="1:16" ht="12.5" hidden="1">
      <c r="A154" s="81" t="s">
        <v>578</v>
      </c>
      <c r="B154" s="84" t="s">
        <v>783</v>
      </c>
      <c r="C154" s="81" t="s">
        <v>784</v>
      </c>
      <c r="D154" s="81" t="s">
        <v>280</v>
      </c>
      <c r="E154" s="81" t="s">
        <v>281</v>
      </c>
      <c r="F154" s="81" t="s">
        <v>461</v>
      </c>
      <c r="G154" s="81" t="s">
        <v>462</v>
      </c>
      <c r="H154" s="81" t="s">
        <v>403</v>
      </c>
      <c r="I154" s="81" t="s">
        <v>464</v>
      </c>
      <c r="J154" s="81">
        <v>8</v>
      </c>
      <c r="K154" s="81" t="s">
        <v>556</v>
      </c>
      <c r="L154" s="81" t="s">
        <v>287</v>
      </c>
      <c r="M154" s="81" t="s">
        <v>288</v>
      </c>
      <c r="N154" s="97">
        <v>6</v>
      </c>
      <c r="O154" s="97">
        <v>118</v>
      </c>
      <c r="P154" s="97">
        <v>32</v>
      </c>
    </row>
    <row r="155" spans="1:16" ht="12.5" hidden="1">
      <c r="A155" s="81" t="s">
        <v>787</v>
      </c>
      <c r="B155" s="84" t="s">
        <v>110</v>
      </c>
      <c r="C155" s="81" t="s">
        <v>788</v>
      </c>
      <c r="D155" s="81" t="s">
        <v>587</v>
      </c>
      <c r="E155" s="81" t="s">
        <v>588</v>
      </c>
      <c r="F155" s="81" t="s">
        <v>567</v>
      </c>
      <c r="G155" s="81" t="s">
        <v>568</v>
      </c>
      <c r="H155" s="81" t="s">
        <v>569</v>
      </c>
      <c r="I155" s="81" t="s">
        <v>570</v>
      </c>
      <c r="J155" s="81">
        <v>6</v>
      </c>
      <c r="K155" s="81" t="s">
        <v>571</v>
      </c>
      <c r="L155" s="81" t="s">
        <v>287</v>
      </c>
      <c r="M155" s="81" t="s">
        <v>589</v>
      </c>
      <c r="N155" s="97">
        <v>6</v>
      </c>
      <c r="O155" s="97">
        <v>33</v>
      </c>
      <c r="P155" s="97">
        <v>24</v>
      </c>
    </row>
    <row r="156" spans="1:16" ht="12.5" hidden="1">
      <c r="A156" s="81" t="s">
        <v>789</v>
      </c>
      <c r="B156" s="84" t="s">
        <v>112</v>
      </c>
      <c r="C156" s="81" t="s">
        <v>790</v>
      </c>
      <c r="D156" s="81" t="s">
        <v>593</v>
      </c>
      <c r="E156" s="81" t="s">
        <v>594</v>
      </c>
      <c r="F156" s="81" t="s">
        <v>567</v>
      </c>
      <c r="G156" s="81" t="s">
        <v>568</v>
      </c>
      <c r="H156" s="81" t="s">
        <v>569</v>
      </c>
      <c r="I156" s="81" t="s">
        <v>570</v>
      </c>
      <c r="J156" s="81">
        <v>6</v>
      </c>
      <c r="K156" s="81" t="s">
        <v>571</v>
      </c>
      <c r="L156" s="81" t="s">
        <v>287</v>
      </c>
      <c r="M156" s="81" t="s">
        <v>595</v>
      </c>
      <c r="N156" s="97">
        <v>6</v>
      </c>
      <c r="O156" s="97">
        <v>39</v>
      </c>
      <c r="P156" s="97">
        <v>24</v>
      </c>
    </row>
    <row r="157" spans="1:16" ht="12.5" hidden="1">
      <c r="A157" s="81" t="s">
        <v>797</v>
      </c>
      <c r="B157" s="84" t="s">
        <v>103</v>
      </c>
      <c r="C157" s="81" t="s">
        <v>798</v>
      </c>
      <c r="D157" s="81" t="s">
        <v>280</v>
      </c>
      <c r="E157" s="81" t="s">
        <v>499</v>
      </c>
      <c r="F157" s="81" t="s">
        <v>605</v>
      </c>
      <c r="G157" s="81" t="s">
        <v>606</v>
      </c>
      <c r="H157" s="81" t="s">
        <v>607</v>
      </c>
      <c r="I157" s="81" t="s">
        <v>608</v>
      </c>
      <c r="J157" s="81">
        <v>8</v>
      </c>
      <c r="K157" s="81" t="s">
        <v>609</v>
      </c>
      <c r="L157" s="81" t="s">
        <v>287</v>
      </c>
      <c r="M157" s="81" t="s">
        <v>288</v>
      </c>
      <c r="N157" s="97">
        <v>6</v>
      </c>
      <c r="O157" s="97">
        <v>33</v>
      </c>
      <c r="P157" s="97">
        <v>40</v>
      </c>
    </row>
    <row r="158" spans="1:16" ht="12.5" hidden="1">
      <c r="A158" s="81" t="s">
        <v>799</v>
      </c>
      <c r="B158" s="84" t="s">
        <v>800</v>
      </c>
      <c r="C158" s="81" t="s">
        <v>801</v>
      </c>
      <c r="D158" s="81" t="s">
        <v>280</v>
      </c>
      <c r="E158" s="81" t="s">
        <v>281</v>
      </c>
      <c r="F158" s="81" t="s">
        <v>567</v>
      </c>
      <c r="G158" s="81" t="s">
        <v>568</v>
      </c>
      <c r="H158" s="81" t="s">
        <v>569</v>
      </c>
      <c r="I158" s="81" t="s">
        <v>570</v>
      </c>
      <c r="J158" s="81">
        <v>6</v>
      </c>
      <c r="K158" s="81" t="s">
        <v>571</v>
      </c>
      <c r="L158" s="81" t="s">
        <v>287</v>
      </c>
      <c r="M158" s="81" t="s">
        <v>288</v>
      </c>
      <c r="N158" s="97">
        <v>6</v>
      </c>
      <c r="O158" s="97">
        <v>36</v>
      </c>
      <c r="P158" s="97">
        <v>24</v>
      </c>
    </row>
    <row r="159" spans="1:16" ht="12.5" hidden="1">
      <c r="A159" s="81" t="s">
        <v>781</v>
      </c>
      <c r="B159" s="84" t="s">
        <v>802</v>
      </c>
      <c r="C159" s="81" t="s">
        <v>803</v>
      </c>
      <c r="D159" s="81" t="s">
        <v>280</v>
      </c>
      <c r="E159" s="81" t="s">
        <v>281</v>
      </c>
      <c r="F159" s="81" t="s">
        <v>461</v>
      </c>
      <c r="G159" s="81" t="s">
        <v>462</v>
      </c>
      <c r="H159" s="81" t="s">
        <v>403</v>
      </c>
      <c r="I159" s="81" t="s">
        <v>464</v>
      </c>
      <c r="J159" s="81">
        <v>8</v>
      </c>
      <c r="K159" s="81" t="s">
        <v>556</v>
      </c>
      <c r="L159" s="81" t="s">
        <v>287</v>
      </c>
      <c r="M159" s="81" t="s">
        <v>288</v>
      </c>
      <c r="N159" s="97">
        <v>6</v>
      </c>
      <c r="O159" s="97">
        <v>60</v>
      </c>
      <c r="P159" s="97">
        <v>32</v>
      </c>
    </row>
    <row r="160" spans="1:16" ht="12.5" hidden="1">
      <c r="A160" s="81" t="s">
        <v>804</v>
      </c>
      <c r="B160" s="84" t="s">
        <v>805</v>
      </c>
      <c r="C160" s="81" t="s">
        <v>806</v>
      </c>
      <c r="D160" s="81" t="s">
        <v>280</v>
      </c>
      <c r="E160" s="81" t="s">
        <v>281</v>
      </c>
      <c r="F160" s="81" t="s">
        <v>461</v>
      </c>
      <c r="G160" s="81" t="s">
        <v>462</v>
      </c>
      <c r="H160" s="81" t="s">
        <v>403</v>
      </c>
      <c r="I160" s="81" t="s">
        <v>464</v>
      </c>
      <c r="J160" s="81">
        <v>8</v>
      </c>
      <c r="K160" s="81" t="s">
        <v>556</v>
      </c>
      <c r="L160" s="81" t="s">
        <v>287</v>
      </c>
      <c r="M160" s="81" t="s">
        <v>288</v>
      </c>
      <c r="N160" s="97">
        <v>6</v>
      </c>
      <c r="O160" s="97">
        <v>33</v>
      </c>
      <c r="P160" s="97">
        <v>32</v>
      </c>
    </row>
    <row r="161" spans="1:16" ht="12.5" hidden="1">
      <c r="A161" s="81" t="s">
        <v>613</v>
      </c>
      <c r="B161" s="84" t="s">
        <v>807</v>
      </c>
      <c r="C161" s="81" t="s">
        <v>808</v>
      </c>
      <c r="D161" s="81" t="s">
        <v>280</v>
      </c>
      <c r="E161" s="81" t="s">
        <v>499</v>
      </c>
      <c r="F161" s="81" t="s">
        <v>567</v>
      </c>
      <c r="G161" s="81" t="s">
        <v>568</v>
      </c>
      <c r="H161" s="81" t="s">
        <v>569</v>
      </c>
      <c r="I161" s="81" t="s">
        <v>570</v>
      </c>
      <c r="J161" s="81">
        <v>6</v>
      </c>
      <c r="K161" s="81" t="s">
        <v>571</v>
      </c>
      <c r="L161" s="81" t="s">
        <v>287</v>
      </c>
      <c r="M161" s="81" t="s">
        <v>288</v>
      </c>
      <c r="N161" s="97">
        <v>6</v>
      </c>
      <c r="O161" s="97">
        <v>37</v>
      </c>
      <c r="P161" s="97">
        <v>24</v>
      </c>
    </row>
    <row r="162" spans="1:16" ht="12.5" hidden="1">
      <c r="A162" s="81" t="s">
        <v>616</v>
      </c>
      <c r="B162" s="84" t="s">
        <v>108</v>
      </c>
      <c r="C162" s="81" t="s">
        <v>809</v>
      </c>
      <c r="D162" s="81" t="s">
        <v>619</v>
      </c>
      <c r="E162" s="81" t="s">
        <v>594</v>
      </c>
      <c r="F162" s="81" t="s">
        <v>567</v>
      </c>
      <c r="G162" s="81" t="s">
        <v>568</v>
      </c>
      <c r="H162" s="81" t="s">
        <v>569</v>
      </c>
      <c r="I162" s="81" t="s">
        <v>570</v>
      </c>
      <c r="J162" s="81">
        <v>6</v>
      </c>
      <c r="K162" s="81" t="s">
        <v>571</v>
      </c>
      <c r="L162" s="81" t="s">
        <v>287</v>
      </c>
      <c r="M162" s="81" t="s">
        <v>620</v>
      </c>
      <c r="N162" s="97">
        <v>6</v>
      </c>
      <c r="O162" s="97">
        <v>36</v>
      </c>
      <c r="P162" s="97">
        <v>24</v>
      </c>
    </row>
    <row r="163" spans="1:16" ht="12.5" hidden="1">
      <c r="A163" s="81" t="s">
        <v>621</v>
      </c>
      <c r="B163" s="84" t="s">
        <v>105</v>
      </c>
      <c r="C163" s="81" t="s">
        <v>810</v>
      </c>
      <c r="D163" s="81" t="s">
        <v>624</v>
      </c>
      <c r="E163" s="81" t="s">
        <v>625</v>
      </c>
      <c r="F163" s="81" t="s">
        <v>605</v>
      </c>
      <c r="G163" s="81" t="s">
        <v>606</v>
      </c>
      <c r="H163" s="81" t="s">
        <v>607</v>
      </c>
      <c r="I163" s="81" t="s">
        <v>608</v>
      </c>
      <c r="J163" s="81">
        <v>8</v>
      </c>
      <c r="K163" s="81" t="s">
        <v>609</v>
      </c>
      <c r="L163" s="81" t="s">
        <v>287</v>
      </c>
      <c r="M163" s="81" t="s">
        <v>626</v>
      </c>
      <c r="N163" s="97">
        <v>6</v>
      </c>
      <c r="O163" s="97">
        <v>26</v>
      </c>
      <c r="P163" s="97">
        <v>40</v>
      </c>
    </row>
    <row r="164" spans="1:16" ht="12.5">
      <c r="A164" s="81" t="s">
        <v>811</v>
      </c>
      <c r="B164" s="84" t="s">
        <v>137</v>
      </c>
      <c r="C164" s="81" t="s">
        <v>812</v>
      </c>
      <c r="D164" s="81" t="s">
        <v>630</v>
      </c>
      <c r="E164" s="81" t="s">
        <v>631</v>
      </c>
      <c r="F164" s="81" t="s">
        <v>605</v>
      </c>
      <c r="G164" s="81" t="s">
        <v>632</v>
      </c>
      <c r="H164" s="81" t="s">
        <v>607</v>
      </c>
      <c r="I164" s="81" t="s">
        <v>933</v>
      </c>
      <c r="J164" s="81">
        <v>6</v>
      </c>
      <c r="K164" s="81" t="s">
        <v>633</v>
      </c>
      <c r="L164" s="81" t="s">
        <v>287</v>
      </c>
      <c r="M164" s="81" t="s">
        <v>634</v>
      </c>
      <c r="N164" s="97">
        <v>6</v>
      </c>
      <c r="O164" s="97">
        <v>28</v>
      </c>
      <c r="P164" s="97">
        <v>24</v>
      </c>
    </row>
    <row r="165" spans="1:16" ht="12.5" hidden="1">
      <c r="A165" s="81" t="s">
        <v>813</v>
      </c>
      <c r="B165" s="84" t="s">
        <v>139</v>
      </c>
      <c r="C165" s="81" t="s">
        <v>814</v>
      </c>
      <c r="D165" s="81" t="s">
        <v>638</v>
      </c>
      <c r="E165" s="81" t="s">
        <v>639</v>
      </c>
      <c r="F165" s="81" t="s">
        <v>605</v>
      </c>
      <c r="G165" s="81" t="s">
        <v>632</v>
      </c>
      <c r="H165" s="81" t="s">
        <v>640</v>
      </c>
      <c r="I165" s="81" t="s">
        <v>570</v>
      </c>
      <c r="J165" s="81">
        <v>6</v>
      </c>
      <c r="K165" s="81" t="s">
        <v>641</v>
      </c>
      <c r="L165" s="81" t="s">
        <v>815</v>
      </c>
      <c r="M165" s="81" t="s">
        <v>642</v>
      </c>
      <c r="N165" s="97">
        <v>6</v>
      </c>
      <c r="O165" s="97">
        <v>23</v>
      </c>
      <c r="P165" s="97">
        <v>24</v>
      </c>
    </row>
    <row r="166" spans="1:16" ht="12.5" hidden="1">
      <c r="A166" s="81" t="s">
        <v>816</v>
      </c>
      <c r="B166" s="84" t="s">
        <v>114</v>
      </c>
      <c r="C166" s="81" t="s">
        <v>817</v>
      </c>
      <c r="D166" s="81" t="s">
        <v>638</v>
      </c>
      <c r="E166" s="81" t="s">
        <v>639</v>
      </c>
      <c r="F166" s="81" t="s">
        <v>605</v>
      </c>
      <c r="G166" s="81" t="s">
        <v>632</v>
      </c>
      <c r="H166" s="81" t="s">
        <v>640</v>
      </c>
      <c r="I166" s="81" t="s">
        <v>464</v>
      </c>
      <c r="J166" s="81">
        <v>8</v>
      </c>
      <c r="K166" s="81" t="s">
        <v>641</v>
      </c>
      <c r="L166" s="81" t="s">
        <v>287</v>
      </c>
      <c r="M166" s="81" t="s">
        <v>642</v>
      </c>
      <c r="N166" s="97">
        <v>6</v>
      </c>
      <c r="O166" s="97">
        <v>23</v>
      </c>
      <c r="P166" s="97">
        <v>32</v>
      </c>
    </row>
    <row r="167" spans="1:16" ht="12.5" hidden="1">
      <c r="A167" s="81" t="s">
        <v>656</v>
      </c>
      <c r="B167" s="84" t="s">
        <v>68</v>
      </c>
      <c r="C167" s="81" t="s">
        <v>818</v>
      </c>
      <c r="D167" s="81" t="s">
        <v>280</v>
      </c>
      <c r="E167" s="81" t="s">
        <v>300</v>
      </c>
      <c r="F167" s="81" t="s">
        <v>314</v>
      </c>
      <c r="G167" s="81" t="s">
        <v>315</v>
      </c>
      <c r="H167" s="81" t="s">
        <v>303</v>
      </c>
      <c r="I167" s="81" t="s">
        <v>304</v>
      </c>
      <c r="J167" s="81">
        <v>10</v>
      </c>
      <c r="K167" s="81" t="s">
        <v>339</v>
      </c>
      <c r="L167" s="81" t="s">
        <v>306</v>
      </c>
      <c r="M167" s="81" t="s">
        <v>288</v>
      </c>
      <c r="N167" s="97">
        <v>6</v>
      </c>
      <c r="O167" s="97">
        <v>1</v>
      </c>
      <c r="P167" s="97">
        <v>70</v>
      </c>
    </row>
    <row r="168" spans="1:16" ht="12.5" hidden="1">
      <c r="A168" s="81" t="s">
        <v>819</v>
      </c>
      <c r="B168" s="84" t="s">
        <v>820</v>
      </c>
      <c r="C168" s="81" t="s">
        <v>821</v>
      </c>
      <c r="D168" s="81" t="s">
        <v>280</v>
      </c>
      <c r="E168" s="81" t="s">
        <v>281</v>
      </c>
      <c r="F168" s="81" t="s">
        <v>662</v>
      </c>
      <c r="G168" s="81" t="s">
        <v>663</v>
      </c>
      <c r="H168" s="81" t="s">
        <v>664</v>
      </c>
      <c r="I168" s="81" t="s">
        <v>665</v>
      </c>
      <c r="J168" s="81">
        <v>7</v>
      </c>
      <c r="K168" s="81" t="s">
        <v>666</v>
      </c>
      <c r="L168" s="81" t="s">
        <v>287</v>
      </c>
      <c r="M168" s="81" t="s">
        <v>288</v>
      </c>
      <c r="N168" s="97">
        <v>6</v>
      </c>
      <c r="O168" s="97">
        <v>0</v>
      </c>
      <c r="P168" s="97">
        <v>35</v>
      </c>
    </row>
    <row r="169" spans="1:16" ht="12.5" hidden="1">
      <c r="A169" s="81" t="s">
        <v>822</v>
      </c>
      <c r="B169" s="84" t="s">
        <v>823</v>
      </c>
      <c r="C169" s="81" t="s">
        <v>824</v>
      </c>
      <c r="D169" s="81" t="s">
        <v>280</v>
      </c>
      <c r="E169" s="81" t="s">
        <v>499</v>
      </c>
      <c r="F169" s="81" t="s">
        <v>314</v>
      </c>
      <c r="G169" s="81" t="s">
        <v>315</v>
      </c>
      <c r="H169" s="81" t="s">
        <v>303</v>
      </c>
      <c r="I169" s="81" t="s">
        <v>304</v>
      </c>
      <c r="J169" s="81">
        <v>10</v>
      </c>
      <c r="K169" s="81" t="s">
        <v>339</v>
      </c>
      <c r="L169" s="81" t="s">
        <v>306</v>
      </c>
      <c r="M169" s="81" t="s">
        <v>288</v>
      </c>
      <c r="N169" s="97">
        <v>6</v>
      </c>
      <c r="O169" s="97">
        <v>29</v>
      </c>
      <c r="P169" s="97">
        <v>70</v>
      </c>
    </row>
    <row r="170" spans="1:16" ht="12.5" hidden="1">
      <c r="A170" s="81" t="s">
        <v>667</v>
      </c>
      <c r="B170" s="84" t="s">
        <v>90</v>
      </c>
      <c r="C170" s="81" t="s">
        <v>825</v>
      </c>
      <c r="D170" s="81" t="s">
        <v>280</v>
      </c>
      <c r="E170" s="81" t="s">
        <v>499</v>
      </c>
      <c r="F170" s="81" t="s">
        <v>314</v>
      </c>
      <c r="G170" s="81" t="s">
        <v>315</v>
      </c>
      <c r="H170" s="81" t="s">
        <v>303</v>
      </c>
      <c r="I170" s="81" t="s">
        <v>304</v>
      </c>
      <c r="J170" s="81">
        <v>10</v>
      </c>
      <c r="K170" s="81" t="s">
        <v>339</v>
      </c>
      <c r="L170" s="81" t="s">
        <v>306</v>
      </c>
      <c r="M170" s="81" t="s">
        <v>288</v>
      </c>
      <c r="N170" s="97">
        <v>6</v>
      </c>
      <c r="O170" s="97">
        <v>1</v>
      </c>
      <c r="P170" s="97">
        <v>70</v>
      </c>
    </row>
    <row r="171" spans="1:16" ht="12.5" hidden="1">
      <c r="A171" s="81" t="s">
        <v>826</v>
      </c>
      <c r="B171" s="84" t="s">
        <v>827</v>
      </c>
      <c r="C171" s="81" t="s">
        <v>828</v>
      </c>
      <c r="D171" s="81" t="s">
        <v>280</v>
      </c>
      <c r="E171" s="81" t="s">
        <v>281</v>
      </c>
      <c r="F171" s="81" t="s">
        <v>673</v>
      </c>
      <c r="G171" s="81" t="s">
        <v>674</v>
      </c>
      <c r="H171" s="81" t="s">
        <v>675</v>
      </c>
      <c r="I171" s="81" t="s">
        <v>608</v>
      </c>
      <c r="J171" s="81">
        <v>8</v>
      </c>
      <c r="K171" s="81" t="s">
        <v>676</v>
      </c>
      <c r="L171" s="81" t="s">
        <v>829</v>
      </c>
      <c r="M171" s="81" t="s">
        <v>288</v>
      </c>
      <c r="N171" s="97">
        <v>6</v>
      </c>
      <c r="O171" s="97">
        <v>25</v>
      </c>
      <c r="P171" s="97">
        <v>40</v>
      </c>
    </row>
    <row r="172" spans="1:16" ht="12.5" hidden="1">
      <c r="A172" s="81" t="s">
        <v>830</v>
      </c>
      <c r="B172" s="98">
        <v>1</v>
      </c>
    </row>
  </sheetData>
  <autoFilter ref="A2:WVX172" xr:uid="{42E7E44C-A9F9-4DCF-BC08-EF672FD8515B}">
    <filterColumn colId="1">
      <filters>
        <filter val="5690CE"/>
        <filter val="CP5690"/>
      </filters>
    </filterColumn>
  </autoFilter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/>
        <AccountId xsi:nil="true"/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Props1.xml><?xml version="1.0" encoding="utf-8"?>
<ds:datastoreItem xmlns:ds="http://schemas.openxmlformats.org/officeDocument/2006/customXml" ds:itemID="{DF46E8EB-EFB2-4338-A2FF-0BB1C2997DC8}"/>
</file>

<file path=customXml/itemProps2.xml><?xml version="1.0" encoding="utf-8"?>
<ds:datastoreItem xmlns:ds="http://schemas.openxmlformats.org/officeDocument/2006/customXml" ds:itemID="{AC273CE2-8289-46C1-A551-DECD588D1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79C98-B455-45E8-A61F-E9E774BCABD6}">
  <ds:schemaRefs>
    <ds:schemaRef ds:uri="258304a6-acd9-40fb-a335-b9e728d8c01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1844aa7-c8cb-457e-94c0-42dd6624b1a4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Delivery Schedule </vt:lpstr>
      <vt:lpstr>Delivery Schedule  (NO DATES)</vt:lpstr>
      <vt:lpstr>Sheet1</vt:lpstr>
      <vt:lpstr>Specs</vt:lpstr>
      <vt:lpstr>'Beef - 100154'!Print_Area</vt:lpstr>
      <vt:lpstr>'Cheese - 110242'!Print_Area</vt:lpstr>
      <vt:lpstr>'Delivery Schedule '!Print_Area</vt:lpstr>
      <vt:lpstr>'Delivery Schedule  (NO DATES)'!Print_Area</vt:lpstr>
      <vt:lpstr>'PAL Summary'!Print_Area</vt:lpstr>
      <vt:lpstr>'Pork Picnics - 100193'!Print_Area</vt:lpstr>
      <vt:lpstr>'Turkey Thighs - 100883'!Print_Area</vt:lpstr>
      <vt:lpstr>'Beef - 100154'!Print_Titles</vt:lpstr>
      <vt:lpstr>'Cheese - 110242'!Print_Titles</vt:lpstr>
      <vt:lpstr>'Delivery Schedule '!Print_Titles</vt:lpstr>
      <vt:lpstr>'Delivery Schedule  (NO DATES)'!Print_Titles</vt:lpstr>
      <vt:lpstr>'Pork Picnics - 100193'!Print_Titles</vt:lpstr>
      <vt:lpstr>'Turkey Thighs - 100883'!Print_Titles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>Keywords</cp:keywords>
  <dc:description/>
  <cp:lastModifiedBy>CAMERON Beatrice * ODE</cp:lastModifiedBy>
  <cp:revision/>
  <cp:lastPrinted>2025-10-01T18:02:07Z</cp:lastPrinted>
  <dcterms:created xsi:type="dcterms:W3CDTF">1996-10-14T23:33:28Z</dcterms:created>
  <dcterms:modified xsi:type="dcterms:W3CDTF">2025-12-19T18:07:39Z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Order">
    <vt:r8>2007000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