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affinitysales-my.sharepoint.com/personal/corey_dill_affinitysales_com/Documents/SEPDS/SY 25_26/"/>
    </mc:Choice>
  </mc:AlternateContent>
  <xr:revisionPtr revIDLastSave="19" documentId="8_{78285368-F08F-4A71-88FF-3A51BAC4F781}" xr6:coauthVersionLast="47" xr6:coauthVersionMax="47" xr10:uidLastSave="{C53A7071-3F48-41E3-899F-B2ACB2F7F972}"/>
  <workbookProtection workbookAlgorithmName="SHA-512" workbookHashValue="CGpaRiAtoMtP64KodLuuXUM6GvRLUECJagyPjshn/Hv6OkVlujyQ1bEBU+5V3kkNbyZFYhNkgE2Npj85URxWVg==" workbookSaltValue="rNLmovYODo29cM2J1rNvTg==" workbookSpinCount="100000" lockStructure="1"/>
  <bookViews>
    <workbookView xWindow="-108" yWindow="-108" windowWidth="23256" windowHeight="12576"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'Jennie-O'!$B$9:$L$67</definedName>
    <definedName name="_xlnm._FilterDatabase" localSheetId="1" hidden="1">Monthly!$A$2:$Q$3</definedName>
    <definedName name="_xlnm.Print_Area" localSheetId="0">'Jennie-O'!$A$1:$L$84</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3" l="1"/>
  <c r="C23" i="3"/>
  <c r="C12" i="3"/>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L30" i="1" l="1"/>
  <c r="L29" i="1"/>
  <c r="L28" i="1"/>
  <c r="L27" i="1"/>
  <c r="L26" i="1"/>
  <c r="L25" i="1"/>
  <c r="L24" i="1"/>
  <c r="L23" i="1"/>
  <c r="L22" i="1"/>
  <c r="L21" i="1"/>
  <c r="L19" i="1" l="1"/>
  <c r="J11" i="1"/>
  <c r="K11" i="1"/>
  <c r="L11" i="1"/>
  <c r="C59" i="3"/>
  <c r="C8" i="3"/>
  <c r="C9" i="3"/>
  <c r="C10" i="3"/>
  <c r="C11" i="3"/>
  <c r="C13" i="3"/>
  <c r="C14" i="3"/>
  <c r="C15" i="3"/>
  <c r="C16" i="3"/>
  <c r="C17" i="3"/>
  <c r="C18" i="3"/>
  <c r="C19" i="3"/>
  <c r="C20" i="3"/>
  <c r="C21"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 i="3"/>
  <c r="P6" i="3"/>
  <c r="P7" i="3"/>
  <c r="P8" i="3"/>
  <c r="P11" i="3"/>
  <c r="P14" i="3"/>
  <c r="P15" i="3"/>
  <c r="P16" i="3"/>
  <c r="P17" i="3"/>
  <c r="P18" i="3"/>
  <c r="P19" i="3"/>
  <c r="P20" i="3"/>
  <c r="P21" i="3"/>
  <c r="P9" i="3"/>
  <c r="P10" i="3"/>
  <c r="P24" i="3"/>
  <c r="P25" i="3"/>
  <c r="P26" i="3"/>
  <c r="P27" i="3"/>
  <c r="P28" i="3"/>
  <c r="P29" i="3"/>
  <c r="P30" i="3"/>
  <c r="P31" i="3"/>
  <c r="P32" i="3"/>
  <c r="P33" i="3"/>
  <c r="P34" i="3"/>
  <c r="P35" i="3"/>
  <c r="P36" i="3"/>
  <c r="P37" i="3"/>
  <c r="P38" i="3"/>
  <c r="P39" i="3"/>
  <c r="P40" i="3"/>
  <c r="P41" i="3"/>
  <c r="P42" i="3"/>
  <c r="P43" i="3"/>
  <c r="P44" i="3"/>
  <c r="P45" i="3"/>
  <c r="P46" i="3"/>
  <c r="P48" i="3"/>
  <c r="P49" i="3"/>
  <c r="P50" i="3"/>
  <c r="P51" i="3"/>
  <c r="P52" i="3"/>
  <c r="P53" i="3"/>
  <c r="P54" i="3"/>
  <c r="P55" i="3"/>
  <c r="P13" i="3"/>
  <c r="P47" i="3"/>
  <c r="C4" i="3"/>
  <c r="Q28" i="3" l="1"/>
  <c r="Q53" i="3"/>
  <c r="Q16" i="3"/>
  <c r="Q15" i="3"/>
  <c r="Q45" i="3"/>
  <c r="Q20" i="3"/>
  <c r="Q21" i="3"/>
  <c r="Q9" i="3"/>
  <c r="Q24" i="3"/>
  <c r="Q29" i="3"/>
  <c r="Q27" i="3"/>
  <c r="Q40" i="3"/>
  <c r="Q37" i="3"/>
  <c r="Q44" i="3"/>
  <c r="Q30" i="3"/>
  <c r="Q49" i="3"/>
  <c r="Q33" i="3"/>
  <c r="Q39" i="3"/>
  <c r="Q51" i="3"/>
  <c r="Q38" i="3"/>
  <c r="Q36" i="3"/>
  <c r="Q43" i="3"/>
  <c r="Q48" i="3"/>
  <c r="Q54" i="3"/>
  <c r="Q19" i="3"/>
  <c r="Q18" i="3"/>
  <c r="Q25" i="3"/>
  <c r="Q47" i="3"/>
  <c r="Q46" i="3"/>
  <c r="Q52" i="3"/>
  <c r="Q10" i="3"/>
  <c r="Q14" i="3"/>
  <c r="Q11" i="3"/>
  <c r="Q50" i="3"/>
  <c r="Q32" i="3"/>
  <c r="Q31" i="3"/>
  <c r="Q17" i="3"/>
  <c r="Q26" i="3"/>
  <c r="Q35" i="3"/>
  <c r="Q34" i="3"/>
  <c r="Q42" i="3"/>
  <c r="Q41" i="3"/>
  <c r="Q13" i="3"/>
  <c r="K67" i="1" l="1"/>
  <c r="I67" i="1"/>
  <c r="L66" i="1"/>
  <c r="J66" i="1"/>
  <c r="I63" i="1" l="1"/>
  <c r="Q55" i="3" s="1"/>
  <c r="L17" i="1"/>
  <c r="L62" i="1"/>
  <c r="L61" i="1" l="1"/>
  <c r="C58" i="3"/>
  <c r="P59" i="3"/>
  <c r="P58" i="3"/>
  <c r="P5" i="3"/>
  <c r="Q5" i="3" s="1"/>
  <c r="P4" i="3"/>
  <c r="Q8" i="3"/>
  <c r="C7" i="3"/>
  <c r="Q7" i="3" s="1"/>
  <c r="C6" i="3"/>
  <c r="Q6" i="3" s="1"/>
  <c r="L16" i="1"/>
  <c r="L65" i="1"/>
  <c r="L67" i="1" s="1"/>
  <c r="J65" i="1"/>
  <c r="J67" i="1" s="1"/>
  <c r="L56" i="1"/>
  <c r="L12" i="1"/>
  <c r="L13" i="1"/>
  <c r="L14" i="1"/>
  <c r="K12" i="1"/>
  <c r="Q59" i="3" l="1"/>
  <c r="Q4" i="3"/>
  <c r="Q58" i="3"/>
  <c r="L18" i="1" l="1"/>
  <c r="L20" i="1"/>
  <c r="L31" i="1"/>
  <c r="L32" i="1"/>
  <c r="L33" i="1"/>
  <c r="L34" i="1"/>
  <c r="L35" i="1"/>
  <c r="L36" i="1"/>
  <c r="L37" i="1"/>
  <c r="L38" i="1"/>
  <c r="L39" i="1"/>
  <c r="L40" i="1"/>
  <c r="L41" i="1"/>
  <c r="L42" i="1"/>
  <c r="L43" i="1"/>
  <c r="L44" i="1"/>
  <c r="L45" i="1"/>
  <c r="L46" i="1"/>
  <c r="L47" i="1"/>
  <c r="L48" i="1"/>
  <c r="L49" i="1"/>
  <c r="L50" i="1"/>
  <c r="L51" i="1"/>
  <c r="L52" i="1"/>
  <c r="L53" i="1"/>
  <c r="L54" i="1"/>
  <c r="L55" i="1"/>
  <c r="L57" i="1"/>
  <c r="L58" i="1"/>
  <c r="L59" i="1"/>
  <c r="L60" i="1"/>
  <c r="L15" i="1" l="1"/>
  <c r="L63" i="1" s="1"/>
  <c r="K63" i="1"/>
  <c r="J63" i="1"/>
  <c r="H70" i="1" l="1"/>
  <c r="J70" i="1" s="1"/>
  <c r="G81" i="1" s="1"/>
  <c r="H72" i="1"/>
  <c r="J72" i="1" s="1"/>
  <c r="H73" i="1" l="1"/>
  <c r="H71" i="1"/>
  <c r="J71" i="1" s="1"/>
  <c r="G82" i="1" s="1"/>
  <c r="H82" i="1" s="1"/>
  <c r="H81" i="1" l="1"/>
  <c r="E82" i="1" l="1"/>
  <c r="E81" i="1" l="1"/>
  <c r="E80" i="1" s="1"/>
</calcChain>
</file>

<file path=xl/sharedStrings.xml><?xml version="1.0" encoding="utf-8"?>
<sst xmlns="http://schemas.openxmlformats.org/spreadsheetml/2006/main" count="199" uniqueCount="143">
  <si>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</si>
  <si>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</si>
  <si>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</si>
  <si>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</si>
  <si>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</si>
  <si>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</si>
  <si>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</si>
  <si>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</si>
  <si>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</si>
  <si>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</si>
  <si>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</si>
  <si>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</si>
  <si>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</si>
  <si>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</si>
  <si>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</si>
  <si>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</si>
  <si>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</si>
  <si>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</si>
  <si>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</si>
  <si>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</si>
  <si>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</si>
  <si>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</si>
  <si>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Total Finished Average Net Weight of order*:</t>
  </si>
  <si>
    <t>Total Finished Average NET Weight case X Lbs</t>
  </si>
  <si>
    <t>*Jennie-O requires a minimum of 4,000 lbs total net weight</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</si>
  <si>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</si>
  <si>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</si>
  <si>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</si>
  <si>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</si>
  <si>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</si>
  <si>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</si>
  <si>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</si>
  <si>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</si>
  <si>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</si>
  <si>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</si>
  <si>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</si>
  <si>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</si>
  <si>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</si>
  <si>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</si>
  <si>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</si>
  <si>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</si>
  <si>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</si>
  <si>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</si>
  <si>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</si>
  <si>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</si>
  <si>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</si>
  <si>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</si>
  <si>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</si>
  <si>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</si>
  <si>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</si>
  <si>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</si>
  <si>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</si>
  <si>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</si>
  <si>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</si>
  <si>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</si>
  <si>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</si>
  <si>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</si>
  <si>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</si>
  <si>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</si>
  <si>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</si>
  <si>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</si>
  <si>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</si>
  <si>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</si>
  <si>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Dark Thigh LBS #100883</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</si>
  <si>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</si>
  <si>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</si>
  <si>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</si>
  <si>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</si>
  <si>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</si>
  <si>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</si>
  <si>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Halal VIP Fully Cooked Turkey Breast Roast Sliced 2 oz MT/Mt Alt  Avg (36-45 lbs)</t>
  </si>
  <si>
    <t>Jennie-O Pre Cooked Turkey Savory Crumble (2oz. MT/MT ALT)</t>
  </si>
  <si>
    <t>Jennie-O Pre Cooked Turkey Meatballs (2oz. MT/MT ALT)</t>
  </si>
  <si>
    <t>Jennie-O Pre Cooked Turkey Chorizo Crumbles (2oz. MT/MT ALT)</t>
  </si>
  <si>
    <t>Jennie‐O Pre‐cooked Turkey Sausage with Italian Style Seasoning (2oz MT/MT ALT)</t>
  </si>
  <si>
    <t>Jennie-O Sliced Canadian Style Turkey Ham (1 oz MT/MT ALT)</t>
  </si>
  <si>
    <t>Jennie-O Diced Turkey Ham (1oz MT/MT ALT)</t>
  </si>
  <si>
    <t>Jennie-O Diced Oven Roasted Turkey Breast (1oz MT/MT ALT)</t>
  </si>
  <si>
    <t>Jennie‐O Fully Cooked Dark Turkey Barbacoa (2oz MT/MT ALT)</t>
  </si>
  <si>
    <t>Jennie‐O No Antibiotics Ever Slow Roasted Dark Turkey 2 oz MT/Mt Alt</t>
  </si>
  <si>
    <t>Jennie‐O Breaded Turkey Nuggets with Dill
Seasoning 2 oz MT/Mt Alt</t>
  </si>
  <si>
    <t>Jennie‐O Breaded Turkey Patties with Dill
Seasoning 2 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</si>
  <si>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</si>
  <si>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</si>
  <si>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</si>
  <si>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</si>
  <si>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</si>
  <si>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</si>
  <si>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</si>
  <si>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</si>
  <si>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</si>
  <si>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</si>
  <si>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</si>
  <si>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</si>
  <si>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</si>
  <si>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</si>
  <si>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</si>
  <si>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</si>
  <si>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</si>
  <si>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</si>
  <si>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</si>
  <si>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</si>
  <si>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</si>
  <si>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Country Recipe Turkey Sausage Patties 1.025oz serving(1oz MT/MT ALT)</t>
  </si>
  <si>
    <t>Jennie-O Fully Cooked Uncured Turkey Kielbasa</t>
  </si>
  <si>
    <t>Jennie-O Pre-Cooked Turkey Sausage Patty (1 oz  M/MA)</t>
  </si>
  <si>
    <t>Jennie-O Country Recipe Turkey Sausage Links 1.025oz serving (1oz MT/MT ALT)</t>
  </si>
  <si>
    <t>Jennie-O Pepperoni Style Seasoned Turkey Diced 4/5 lbs. (1 oz MT/MT ALT)</t>
  </si>
  <si>
    <t>Jennie-O Pre-Cooked Chunked White Turkey (2oz MT/MT ALT)</t>
  </si>
  <si>
    <t>Jennie-O Turkey Ham Log 3-10 lb units (2oz MT/MT ALT)</t>
  </si>
  <si>
    <t>Jennie-O Oven Roasted Breast 3-10 lb units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</si>
  <si>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</si>
  <si>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</si>
  <si>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</si>
  <si>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</si>
  <si>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</si>
  <si>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</si>
  <si>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</si>
  <si>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</si>
  <si>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</si>
  <si>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</si>
  <si>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</si>
  <si>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 xml:space="preserve">Make sure to enter any carryover pounds you will have in Column I Row 75, 76, 77 </t>
  </si>
  <si>
    <t xml:space="preserve">Jennie-O Pre Cooked Turkey Savory Crumble (2oz. MT/MT ALT)   </t>
  </si>
  <si>
    <t>Turkey Chorizo Combo Bar</t>
  </si>
  <si>
    <t>White Turkey Sausage Patty</t>
  </si>
  <si>
    <t>Sweet Heat Turkey Sausage Patty</t>
  </si>
  <si>
    <t>Jennie-O Commodity Order Calculation Tool 2025-2026</t>
  </si>
  <si>
    <t>Jennie-O 1.41 oz Browned Turkey Breast Steak (2oz MT/MT ALT) (replaces 129909)</t>
  </si>
  <si>
    <t>Jennie-O Pre-Cooked Chunked White Turkey (2oz MT/MT ALT) (replaces 616920)</t>
  </si>
  <si>
    <t>Jennie‐O Oven Roasted Skinless Reduced Sodium Turkey Breast (Blue Ribbon) 2 oz MT/Mt Alt (Replaces 836402)</t>
  </si>
  <si>
    <t>Jennie‐O All‐Natural Smokehouse Turkey Breast Stick 1 oz MT/Mt Alt (Replaces 207130)</t>
  </si>
  <si>
    <r>
      <t xml:space="preserve">Jennie-O Pepperoni Style Seasoned Turkey Slices 1.5", 8 / 2-2.5 lb / case (1 oz MT/MT ALT) </t>
    </r>
    <r>
      <rPr>
        <b/>
        <sz val="9"/>
        <color rgb="FFFF0000"/>
        <rFont val="Calibri"/>
        <family val="2"/>
        <scheme val="minor"/>
      </rPr>
      <t>(Target 15-22 lbs)</t>
    </r>
  </si>
  <si>
    <r>
      <t xml:space="preserve">Jennie‐O Fully Cooked Turkey Breast and Thigh Roast With Broth (2oz MT/MT ALT) </t>
    </r>
    <r>
      <rPr>
        <b/>
        <sz val="9"/>
        <color rgb="FFFF0000"/>
        <rFont val="Calibri"/>
        <family val="2"/>
        <scheme val="minor"/>
      </rPr>
      <t>(Target 37-45 lbs)</t>
    </r>
  </si>
  <si>
    <r>
      <t xml:space="preserve">Jennie-O Natural Choice Browned Turkey Breast (2oz MT/MT ALT) </t>
    </r>
    <r>
      <rPr>
        <b/>
        <sz val="9"/>
        <color rgb="FFFF0000"/>
        <rFont val="Calibri"/>
        <family val="2"/>
        <scheme val="minor"/>
      </rPr>
      <t>(Target 14-18 lbs)</t>
    </r>
  </si>
  <si>
    <r>
      <t xml:space="preserve">Jennie‐O VIP Roasted Turkey Breast (1/4" Slice In‐Tact) (2oz MT/MT ALT) </t>
    </r>
    <r>
      <rPr>
        <b/>
        <sz val="9"/>
        <color rgb="FFFF0000"/>
        <rFont val="Calibri"/>
        <family val="2"/>
        <scheme val="minor"/>
      </rPr>
      <t>(Target 36-47 lbs)</t>
    </r>
  </si>
  <si>
    <t>Distributor</t>
  </si>
  <si>
    <t>Recipient Agency #</t>
  </si>
  <si>
    <t>White and Dark LBS #100124 - items in gray utlize dark meat components</t>
  </si>
  <si>
    <t>xxx</t>
  </si>
  <si>
    <t>DARK TOTAL</t>
  </si>
  <si>
    <t>WHITE TOTAL</t>
  </si>
  <si>
    <t>NT WT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</si>
</sst>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27"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indexed="12"/>
      <name val="Calibri"/>
      <family val="2"/>
      <scheme val="minor"/>
    </font>
    <font>
      <b/>
      <sz val="9"/>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11"/>
      <name val="Arial"/>
      <family val="2"/>
    </font>
    <font>
      <sz val="11"/>
      <color rgb="FF3F3F3F"/>
      <name val="Arial"/>
      <family val="2"/>
    </font>
    <font>
      <sz val="9"/>
      <name val="Calibri"/>
      <family val="2"/>
      <scheme val="minor"/>
    </font>
    <font>
      <i/>
      <sz val="9"/>
      <color rgb="FF000000"/>
      <name val="Calibri"/>
      <family val="2"/>
      <scheme val="minor"/>
    </font>
    <font>
      <sz val="9"/>
      <color rgb="FF000000"/>
      <name val="Calibri"/>
      <family val="2"/>
      <scheme val="minor"/>
    </font>
    <font>
      <b/>
      <i/>
      <sz val="9"/>
      <color theme="1"/>
      <name val="Calibri"/>
      <family val="2"/>
      <scheme val="minor"/>
    </font>
    <font>
      <sz val="9"/>
      <color rgb="FF3F3F3F"/>
      <name val="Calibri"/>
      <family val="2"/>
      <scheme val="minor"/>
    </font>
    <font>
      <b/>
      <sz val="9"/>
      <color rgb="FFFF0000"/>
      <name val="Calibri"/>
      <family val="2"/>
      <scheme val="minor"/>
    </font>
    <font>
      <b/>
      <sz val="9"/>
      <color rgb="FF3F3F3F"/>
      <name val="Calibri"/>
      <family val="2"/>
      <scheme val="minor"/>
    </font>
    <font>
      <b/>
      <i/>
      <sz val="9"/>
      <color theme="0"/>
      <name val="Calibri"/>
      <family val="2"/>
      <scheme val="minor"/>
    </font>
    <font>
      <b/>
      <sz val="9"/>
      <color theme="0"/>
      <name val="Calibri"/>
      <family val="2"/>
      <scheme val="minor"/>
    </font>
    <font>
      <u val="singleAccounting"/>
      <sz val="9"/>
      <color theme="1"/>
      <name val="Calibri"/>
      <family val="2"/>
      <scheme val="minor"/>
    </font>
  </fonts>
  <fills count="10">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3F3F3F"/>
      </left>
      <right style="thin">
        <color rgb="FF3F3F3F"/>
      </right>
      <top/>
      <bottom/>
      <diagonal/>
    </border>
    <border>
      <left style="thin">
        <color rgb="FF3F3F3F"/>
      </left>
      <right style="thin">
        <color rgb="FF3F3F3F"/>
      </right>
      <top style="thin">
        <color rgb="FF3F3F3F"/>
      </top>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4">
    <xf numFmtId="0" fontId="0" fillId="0" borderId="0" xfId="0"/>
    <xf numFmtId="0" fontId="7" fillId="0" borderId="0" xfId="0" applyFont="1" applyProtection="1">
      <protection locked="0"/>
    </xf>
    <xf numFmtId="0" fontId="8" fillId="0" borderId="0" xfId="0" applyFont="1" applyAlignment="1" applyProtection="1">
      <alignment vertical="center"/>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0" fontId="9" fillId="0" borderId="0" xfId="2" applyFont="1" applyAlignment="1" applyProtection="1">
      <protection locked="0"/>
    </xf>
    <xf numFmtId="0" fontId="8" fillId="0" borderId="0" xfId="0" applyFont="1" applyAlignment="1">
      <alignment vertical="center"/>
    </xf>
    <xf numFmtId="0" fontId="8"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10" fillId="0" borderId="0" xfId="0" applyFont="1" applyAlignment="1" applyProtection="1">
      <alignment horizontal="left"/>
      <protection locked="0"/>
    </xf>
    <xf numFmtId="165" fontId="7" fillId="0" borderId="0" xfId="0"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8" fillId="0" borderId="0" xfId="0" applyFont="1" applyProtection="1">
      <protection locked="0"/>
    </xf>
    <xf numFmtId="0" fontId="13" fillId="0" borderId="0" xfId="0" applyFont="1"/>
    <xf numFmtId="0" fontId="14" fillId="0" borderId="0" xfId="0" applyFont="1"/>
    <xf numFmtId="0" fontId="15" fillId="5" borderId="12" xfId="0" quotePrefix="1" applyFont="1" applyFill="1" applyBorder="1" applyAlignment="1" applyProtection="1">
      <alignment horizontal="center" vertical="center" wrapText="1"/>
      <protection locked="0"/>
    </xf>
    <xf numFmtId="0" fontId="13" fillId="0" borderId="25" xfId="0" applyFont="1" applyBorder="1"/>
    <xf numFmtId="168" fontId="13" fillId="0" borderId="25" xfId="0" applyNumberFormat="1" applyFont="1" applyBorder="1"/>
    <xf numFmtId="0" fontId="15" fillId="5" borderId="25" xfId="0" quotePrefix="1" applyFont="1" applyFill="1" applyBorder="1" applyAlignment="1" applyProtection="1">
      <alignment horizontal="center" vertical="center" wrapText="1"/>
      <protection locked="0"/>
    </xf>
    <xf numFmtId="0" fontId="16" fillId="5" borderId="26" xfId="7" applyFont="1" applyFill="1" applyBorder="1" applyAlignment="1" applyProtection="1">
      <alignment horizontal="center" vertical="center"/>
    </xf>
    <xf numFmtId="0" fontId="16" fillId="5" borderId="15" xfId="7" applyFont="1" applyFill="1" applyAlignment="1" applyProtection="1">
      <alignment horizontal="center" vertical="center"/>
    </xf>
    <xf numFmtId="0" fontId="16" fillId="5" borderId="27" xfId="7" applyFont="1" applyFill="1" applyBorder="1" applyAlignment="1" applyProtection="1">
      <alignment horizontal="left" vertical="center" wrapText="1"/>
    </xf>
    <xf numFmtId="0" fontId="13" fillId="0" borderId="29" xfId="0" applyFont="1" applyBorder="1"/>
    <xf numFmtId="168" fontId="13" fillId="0" borderId="0" xfId="0" applyNumberFormat="1" applyFont="1"/>
    <xf numFmtId="0" fontId="14" fillId="4" borderId="28" xfId="0" applyFont="1" applyFill="1" applyBorder="1"/>
    <xf numFmtId="0" fontId="14" fillId="4" borderId="0" xfId="0" applyFont="1" applyFill="1"/>
    <xf numFmtId="0" fontId="8" fillId="0" borderId="0" xfId="0" applyFont="1" applyAlignment="1" applyProtection="1">
      <alignment horizontal="left" vertical="center" wrapText="1"/>
      <protection locked="0"/>
    </xf>
    <xf numFmtId="0" fontId="16" fillId="5" borderId="25" xfId="7" applyFont="1" applyFill="1" applyBorder="1" applyAlignment="1" applyProtection="1">
      <alignment horizontal="center" vertical="center"/>
    </xf>
    <xf numFmtId="0" fontId="15" fillId="5" borderId="15" xfId="0" quotePrefix="1" applyFont="1" applyFill="1" applyBorder="1" applyAlignment="1" applyProtection="1">
      <alignment horizontal="center"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17" fillId="0" borderId="0" xfId="0" applyFont="1" applyProtection="1">
      <protection locked="0"/>
    </xf>
    <xf numFmtId="0" fontId="10" fillId="0" borderId="0" xfId="0" applyFont="1" applyProtection="1">
      <protection locked="0"/>
    </xf>
    <xf numFmtId="49" fontId="10" fillId="0" borderId="0" xfId="6" applyNumberFormat="1" applyFont="1" applyAlignment="1" applyProtection="1">
      <alignment vertical="center"/>
      <protection locked="0"/>
    </xf>
    <xf numFmtId="0" fontId="18" fillId="0" borderId="1" xfId="0" applyFont="1" applyBorder="1" applyAlignment="1">
      <alignment vertical="center"/>
    </xf>
    <xf numFmtId="0" fontId="17" fillId="0" borderId="1" xfId="0" applyFont="1" applyBorder="1" applyAlignment="1" applyProtection="1">
      <alignment wrapText="1"/>
      <protection locked="0"/>
    </xf>
    <xf numFmtId="0" fontId="7" fillId="0" borderId="0" xfId="0" applyFont="1"/>
    <xf numFmtId="0" fontId="19" fillId="0" borderId="1" xfId="0" applyFont="1" applyBorder="1"/>
    <xf numFmtId="164" fontId="20" fillId="0" borderId="0" xfId="1" applyNumberFormat="1" applyFont="1" applyFill="1" applyBorder="1" applyProtection="1">
      <protection locked="0"/>
    </xf>
    <xf numFmtId="0" fontId="18" fillId="0" borderId="1" xfId="0" applyFont="1" applyBorder="1" applyAlignment="1">
      <alignment vertical="center" wrapText="1"/>
    </xf>
    <xf numFmtId="164" fontId="8" fillId="0" borderId="0" xfId="1" applyNumberFormat="1" applyFont="1" applyProtection="1">
      <protection locked="0"/>
    </xf>
    <xf numFmtId="14" fontId="7" fillId="0" borderId="0" xfId="1" applyNumberFormat="1" applyFont="1" applyFill="1" applyProtection="1">
      <protection locked="0"/>
    </xf>
    <xf numFmtId="0" fontId="7" fillId="0" borderId="0" xfId="0" applyFont="1" applyAlignment="1" applyProtection="1">
      <alignment wrapText="1"/>
      <protection locked="0"/>
    </xf>
    <xf numFmtId="164" fontId="10" fillId="0" borderId="0" xfId="1" applyNumberFormat="1" applyFont="1" applyFill="1" applyBorder="1" applyAlignment="1" applyProtection="1">
      <alignment horizontal="left"/>
      <protection locked="0"/>
    </xf>
    <xf numFmtId="0" fontId="10" fillId="6" borderId="6"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165" fontId="10" fillId="6" borderId="8"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164" fontId="10" fillId="6" borderId="8" xfId="1" applyNumberFormat="1" applyFont="1" applyFill="1" applyBorder="1" applyAlignment="1" applyProtection="1">
      <alignment horizontal="center" vertical="center" wrapText="1"/>
      <protection locked="0"/>
    </xf>
    <xf numFmtId="164" fontId="10" fillId="6" borderId="6" xfId="1" applyNumberFormat="1"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166" fontId="21" fillId="0" borderId="26" xfId="7" applyNumberFormat="1" applyFont="1" applyFill="1" applyBorder="1" applyAlignment="1" applyProtection="1">
      <alignment horizontal="right" vertical="center"/>
    </xf>
    <xf numFmtId="43" fontId="21" fillId="0" borderId="26" xfId="7" applyNumberFormat="1" applyFont="1" applyFill="1" applyBorder="1" applyAlignment="1" applyProtection="1">
      <alignment horizontal="right" vertical="center"/>
    </xf>
    <xf numFmtId="0" fontId="17" fillId="4" borderId="26" xfId="7" applyFont="1" applyFill="1" applyBorder="1" applyAlignment="1" applyProtection="1">
      <alignment horizontal="center" vertical="center"/>
      <protection locked="0"/>
    </xf>
    <xf numFmtId="0" fontId="17" fillId="4" borderId="15" xfId="7" applyFont="1" applyFill="1" applyAlignment="1" applyProtection="1">
      <alignment horizontal="center" vertical="center"/>
      <protection locked="0"/>
    </xf>
    <xf numFmtId="0" fontId="21" fillId="0" borderId="15" xfId="7" applyFont="1" applyFill="1" applyAlignment="1" applyProtection="1">
      <alignment horizontal="center" vertical="center"/>
    </xf>
    <xf numFmtId="2" fontId="21" fillId="0" borderId="15" xfId="7" applyNumberFormat="1" applyFont="1" applyFill="1" applyAlignment="1" applyProtection="1">
      <alignment horizontal="center" vertical="center"/>
    </xf>
    <xf numFmtId="4" fontId="21" fillId="0" borderId="15" xfId="7" applyNumberFormat="1" applyFont="1" applyFill="1" applyAlignment="1" applyProtection="1">
      <alignment horizontal="center" vertical="center"/>
    </xf>
    <xf numFmtId="165" fontId="21" fillId="0" borderId="15" xfId="7" applyNumberFormat="1" applyFont="1" applyFill="1" applyAlignment="1" applyProtection="1">
      <alignment horizontal="center" vertical="center"/>
    </xf>
    <xf numFmtId="166" fontId="21" fillId="0" borderId="15" xfId="7" applyNumberFormat="1" applyFont="1" applyFill="1" applyAlignment="1" applyProtection="1">
      <alignment horizontal="right" vertical="center"/>
    </xf>
    <xf numFmtId="43" fontId="21" fillId="0" borderId="15" xfId="7" applyNumberFormat="1" applyFont="1" applyFill="1" applyAlignment="1" applyProtection="1">
      <alignment horizontal="right" vertical="center"/>
    </xf>
    <xf numFmtId="0" fontId="20" fillId="0" borderId="0" xfId="0" applyFont="1" applyAlignment="1" applyProtection="1">
      <alignment horizontal="right"/>
      <protection locked="0"/>
    </xf>
    <xf numFmtId="0" fontId="10" fillId="0" borderId="0" xfId="0" applyFont="1" applyAlignment="1">
      <alignment horizontal="left"/>
    </xf>
    <xf numFmtId="0" fontId="8" fillId="6" borderId="25" xfId="0" applyFont="1" applyFill="1" applyBorder="1" applyAlignment="1" applyProtection="1">
      <alignment horizontal="center" vertical="center" wrapText="1"/>
      <protection locked="0"/>
    </xf>
    <xf numFmtId="164" fontId="8" fillId="6" borderId="25" xfId="1" applyNumberFormat="1" applyFont="1" applyFill="1" applyBorder="1" applyAlignment="1" applyProtection="1">
      <alignment horizontal="center" vertical="center"/>
      <protection locked="0"/>
    </xf>
    <xf numFmtId="166" fontId="7" fillId="0" borderId="9" xfId="1" applyNumberFormat="1" applyFont="1" applyFill="1" applyBorder="1" applyAlignment="1" applyProtection="1">
      <alignment horizontal="right" vertical="center"/>
    </xf>
    <xf numFmtId="0" fontId="8" fillId="0" borderId="0" xfId="0" applyFont="1" applyAlignment="1" applyProtection="1">
      <alignment horizontal="right" vertical="center"/>
      <protection locked="0"/>
    </xf>
    <xf numFmtId="167" fontId="7" fillId="0" borderId="9" xfId="1" applyNumberFormat="1" applyFont="1" applyBorder="1" applyAlignment="1" applyProtection="1">
      <alignment horizontal="right" vertical="center"/>
      <protection locked="0"/>
    </xf>
    <xf numFmtId="0" fontId="7" fillId="0" borderId="11" xfId="0" applyFont="1" applyBorder="1"/>
    <xf numFmtId="43" fontId="8" fillId="0" borderId="10" xfId="1" applyFont="1" applyFill="1" applyBorder="1" applyAlignment="1" applyProtection="1">
      <alignment horizontal="right" vertical="center"/>
    </xf>
    <xf numFmtId="0" fontId="8" fillId="0" borderId="11" xfId="0" applyFont="1" applyBorder="1" applyAlignment="1" applyProtection="1">
      <alignment horizontal="right" vertical="center"/>
      <protection locked="0"/>
    </xf>
    <xf numFmtId="164" fontId="8" fillId="0" borderId="10" xfId="1" applyNumberFormat="1" applyFont="1" applyBorder="1" applyAlignment="1" applyProtection="1">
      <alignment horizontal="right" vertical="center"/>
      <protection locked="0"/>
    </xf>
    <xf numFmtId="0" fontId="7" fillId="0" borderId="13" xfId="0" applyFont="1" applyBorder="1" applyAlignment="1">
      <alignment wrapText="1"/>
    </xf>
    <xf numFmtId="2" fontId="24" fillId="8" borderId="37" xfId="0" applyNumberFormat="1" applyFont="1" applyFill="1" applyBorder="1" applyAlignment="1">
      <alignment horizontal="center" wrapText="1"/>
    </xf>
    <xf numFmtId="2" fontId="7" fillId="0" borderId="0" xfId="0" applyNumberFormat="1" applyFont="1"/>
    <xf numFmtId="165" fontId="7" fillId="0" borderId="0" xfId="0" applyNumberFormat="1" applyFont="1"/>
    <xf numFmtId="0" fontId="8" fillId="0" borderId="0" xfId="0" applyFont="1" applyAlignment="1">
      <alignment horizontal="center"/>
    </xf>
    <xf numFmtId="164" fontId="7" fillId="0" borderId="0" xfId="1" applyNumberFormat="1" applyFont="1" applyBorder="1" applyProtection="1"/>
    <xf numFmtId="164" fontId="7" fillId="0" borderId="9" xfId="1" applyNumberFormat="1" applyFont="1" applyFill="1" applyBorder="1" applyProtection="1"/>
    <xf numFmtId="0" fontId="8" fillId="0" borderId="30" xfId="0" applyFont="1" applyBorder="1" applyAlignment="1">
      <alignment wrapText="1"/>
    </xf>
    <xf numFmtId="165" fontId="25" fillId="8" borderId="31" xfId="0" applyNumberFormat="1" applyFont="1" applyFill="1" applyBorder="1" applyAlignment="1">
      <alignment horizontal="center" vertical="center" wrapText="1"/>
    </xf>
    <xf numFmtId="0" fontId="8" fillId="0" borderId="31" xfId="0" applyFont="1" applyBorder="1" applyAlignment="1">
      <alignment horizontal="center" wrapText="1"/>
    </xf>
    <xf numFmtId="164" fontId="8" fillId="0" borderId="31" xfId="1" applyNumberFormat="1" applyFont="1" applyBorder="1" applyAlignment="1" applyProtection="1">
      <alignment horizontal="center" wrapText="1"/>
    </xf>
    <xf numFmtId="164" fontId="8" fillId="0" borderId="32" xfId="1" applyNumberFormat="1" applyFont="1" applyBorder="1" applyAlignment="1" applyProtection="1">
      <alignment horizontal="center" wrapText="1"/>
    </xf>
    <xf numFmtId="164" fontId="8" fillId="0" borderId="0" xfId="1" applyNumberFormat="1" applyFont="1" applyFill="1" applyBorder="1" applyAlignment="1" applyProtection="1">
      <alignment horizontal="center" wrapText="1"/>
    </xf>
    <xf numFmtId="10" fontId="7" fillId="0" borderId="33" xfId="8" applyNumberFormat="1" applyFont="1" applyBorder="1" applyAlignment="1" applyProtection="1">
      <alignment horizontal="center"/>
    </xf>
    <xf numFmtId="165" fontId="7" fillId="0" borderId="25" xfId="0" applyNumberFormat="1" applyFont="1" applyBorder="1"/>
    <xf numFmtId="0" fontId="8" fillId="0" borderId="25" xfId="0" applyFont="1" applyBorder="1" applyAlignment="1">
      <alignment horizontal="center"/>
    </xf>
    <xf numFmtId="169" fontId="7" fillId="0" borderId="34" xfId="8" applyNumberFormat="1" applyFont="1" applyBorder="1" applyAlignment="1" applyProtection="1">
      <alignment horizontal="center"/>
    </xf>
    <xf numFmtId="170" fontId="7" fillId="0" borderId="0" xfId="1" applyNumberFormat="1" applyFont="1" applyFill="1" applyBorder="1" applyAlignment="1" applyProtection="1">
      <alignment horizontal="center"/>
    </xf>
    <xf numFmtId="10" fontId="7" fillId="0" borderId="35" xfId="8" applyNumberFormat="1" applyFont="1" applyBorder="1" applyAlignment="1" applyProtection="1">
      <alignment horizontal="center"/>
    </xf>
    <xf numFmtId="0" fontId="8" fillId="0" borderId="36" xfId="0" applyFont="1" applyBorder="1" applyAlignment="1">
      <alignment horizontal="center"/>
    </xf>
    <xf numFmtId="2" fontId="8" fillId="0" borderId="0" xfId="0" applyNumberFormat="1" applyFont="1" applyAlignment="1">
      <alignment vertical="top" wrapText="1"/>
    </xf>
    <xf numFmtId="2" fontId="8" fillId="0" borderId="0" xfId="0" applyNumberFormat="1" applyFont="1" applyAlignment="1">
      <alignment vertical="top"/>
    </xf>
    <xf numFmtId="165" fontId="8" fillId="0" borderId="0" xfId="0" applyNumberFormat="1" applyFont="1" applyAlignment="1">
      <alignment vertical="top" wrapText="1"/>
    </xf>
    <xf numFmtId="0" fontId="7" fillId="0" borderId="14" xfId="0" applyFont="1" applyBorder="1" applyAlignment="1">
      <alignment wrapText="1"/>
    </xf>
    <xf numFmtId="2" fontId="7" fillId="0" borderId="11" xfId="0" applyNumberFormat="1" applyFont="1" applyBorder="1"/>
    <xf numFmtId="165" fontId="7" fillId="0" borderId="11" xfId="0" applyNumberFormat="1" applyFont="1" applyBorder="1"/>
    <xf numFmtId="0" fontId="8" fillId="0" borderId="11" xfId="0" applyFont="1" applyBorder="1" applyAlignment="1">
      <alignment horizontal="center"/>
    </xf>
    <xf numFmtId="164" fontId="7" fillId="0" borderId="11" xfId="1" applyNumberFormat="1" applyFont="1" applyBorder="1" applyProtection="1"/>
    <xf numFmtId="164" fontId="7" fillId="0" borderId="10" xfId="1" applyNumberFormat="1" applyFont="1" applyFill="1" applyBorder="1" applyProtection="1"/>
    <xf numFmtId="49" fontId="10" fillId="4" borderId="0" xfId="6" applyNumberFormat="1" applyFont="1" applyFill="1" applyAlignment="1" applyProtection="1">
      <alignment vertical="center"/>
      <protection locked="0"/>
    </xf>
    <xf numFmtId="0" fontId="7" fillId="4" borderId="0" xfId="0" applyFont="1" applyFill="1" applyAlignment="1" applyProtection="1">
      <alignment horizontal="center" vertical="center"/>
      <protection locked="0"/>
    </xf>
    <xf numFmtId="0" fontId="10" fillId="4" borderId="0" xfId="0" applyFont="1" applyFill="1" applyProtection="1">
      <protection locked="0"/>
    </xf>
    <xf numFmtId="0" fontId="7" fillId="0" borderId="25" xfId="0" applyFont="1" applyBorder="1" applyAlignment="1">
      <alignment horizontal="left" vertical="center" wrapText="1"/>
    </xf>
    <xf numFmtId="2" fontId="17" fillId="0" borderId="12" xfId="0" applyNumberFormat="1"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65" fontId="17" fillId="0" borderId="12" xfId="0" applyNumberFormat="1" applyFont="1" applyBorder="1" applyAlignment="1" applyProtection="1">
      <alignment horizontal="center" vertical="center" wrapText="1"/>
      <protection locked="0"/>
    </xf>
    <xf numFmtId="2" fontId="17" fillId="0" borderId="25" xfId="0" applyNumberFormat="1"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65" fontId="17" fillId="0" borderId="25" xfId="0" applyNumberFormat="1" applyFont="1" applyBorder="1" applyAlignment="1" applyProtection="1">
      <alignment horizontal="center" vertical="center" wrapText="1"/>
      <protection locked="0"/>
    </xf>
    <xf numFmtId="0" fontId="21" fillId="0" borderId="26" xfId="7" applyFont="1" applyFill="1" applyBorder="1" applyAlignment="1" applyProtection="1">
      <alignment horizontal="center" vertical="center"/>
    </xf>
    <xf numFmtId="2" fontId="21" fillId="0" borderId="26" xfId="7" applyNumberFormat="1" applyFont="1" applyFill="1" applyBorder="1" applyAlignment="1" applyProtection="1">
      <alignment horizontal="center" vertical="center"/>
    </xf>
    <xf numFmtId="4" fontId="21" fillId="0" borderId="26" xfId="7" applyNumberFormat="1" applyFont="1" applyFill="1" applyBorder="1" applyAlignment="1" applyProtection="1">
      <alignment horizontal="center" vertical="center"/>
    </xf>
    <xf numFmtId="165" fontId="21" fillId="0" borderId="26" xfId="7" applyNumberFormat="1" applyFont="1" applyFill="1" applyBorder="1" applyAlignment="1" applyProtection="1">
      <alignment horizontal="center" vertical="center"/>
    </xf>
    <xf numFmtId="2" fontId="7" fillId="0" borderId="25" xfId="0" applyNumberFormat="1" applyFont="1" applyBorder="1" applyAlignment="1">
      <alignment horizontal="center" vertical="center" wrapText="1"/>
    </xf>
    <xf numFmtId="0" fontId="17" fillId="0" borderId="25" xfId="0" applyFont="1" applyBorder="1" applyAlignment="1">
      <alignment horizontal="left" vertical="center" wrapText="1"/>
    </xf>
    <xf numFmtId="0" fontId="7" fillId="0" borderId="25" xfId="0" applyFont="1" applyBorder="1" applyAlignment="1">
      <alignment vertical="center" wrapText="1"/>
    </xf>
    <xf numFmtId="166" fontId="21" fillId="0" borderId="12" xfId="7" applyNumberFormat="1" applyFont="1" applyFill="1" applyBorder="1" applyAlignment="1" applyProtection="1">
      <alignment horizontal="right" vertical="center"/>
    </xf>
    <xf numFmtId="43" fontId="21" fillId="0" borderId="12" xfId="7" applyNumberFormat="1" applyFont="1" applyFill="1" applyBorder="1" applyAlignment="1" applyProtection="1">
      <alignment horizontal="right" vertical="center"/>
    </xf>
    <xf numFmtId="166" fontId="21" fillId="0" borderId="15" xfId="7" applyNumberFormat="1" applyFont="1" applyFill="1" applyAlignment="1" applyProtection="1">
      <alignment horizontal="right" vertical="center"/>
      <protection locked="0"/>
    </xf>
    <xf numFmtId="0" fontId="21" fillId="0" borderId="15" xfId="7" applyFont="1" applyFill="1" applyAlignment="1" applyProtection="1">
      <alignment horizontal="left" vertical="center" wrapText="1"/>
    </xf>
    <xf numFmtId="1" fontId="21" fillId="0" borderId="15" xfId="7" applyNumberFormat="1" applyFont="1" applyFill="1" applyAlignment="1" applyProtection="1">
      <alignment horizontal="center" vertical="center" wrapText="1"/>
    </xf>
    <xf numFmtId="165" fontId="23" fillId="0" borderId="15" xfId="7" applyNumberFormat="1" applyFont="1" applyFill="1" applyAlignment="1" applyProtection="1">
      <alignment horizontal="center" vertical="center"/>
    </xf>
    <xf numFmtId="0" fontId="21" fillId="0" borderId="15" xfId="7" applyFont="1" applyFill="1" applyAlignment="1" applyProtection="1">
      <alignment horizontal="center" vertical="center"/>
      <protection locked="0"/>
    </xf>
    <xf numFmtId="0" fontId="21" fillId="0" borderId="15" xfId="7" applyFont="1" applyFill="1" applyAlignment="1" applyProtection="1">
      <alignment wrapText="1"/>
      <protection locked="0"/>
    </xf>
    <xf numFmtId="0" fontId="21" fillId="0" borderId="15" xfId="7" applyFont="1" applyFill="1" applyProtection="1">
      <protection locked="0"/>
    </xf>
    <xf numFmtId="2" fontId="21" fillId="0" borderId="15" xfId="7" applyNumberFormat="1" applyFont="1" applyFill="1" applyProtection="1">
      <protection locked="0"/>
    </xf>
    <xf numFmtId="165" fontId="21" fillId="0" borderId="15" xfId="7" applyNumberFormat="1" applyFont="1" applyFill="1" applyProtection="1">
      <protection locked="0"/>
    </xf>
    <xf numFmtId="165" fontId="23" fillId="0" borderId="15" xfId="7" applyNumberFormat="1" applyFont="1" applyFill="1" applyAlignment="1" applyProtection="1">
      <alignment horizontal="center" vertical="center"/>
      <protection locked="0"/>
    </xf>
    <xf numFmtId="0" fontId="23" fillId="0" borderId="15" xfId="7" applyFont="1" applyFill="1" applyAlignment="1" applyProtection="1">
      <alignment horizontal="center" vertical="center"/>
      <protection locked="0"/>
    </xf>
    <xf numFmtId="166" fontId="21" fillId="3" borderId="12" xfId="7" applyNumberFormat="1" applyFont="1" applyFill="1" applyBorder="1" applyAlignment="1" applyProtection="1">
      <alignment horizontal="right" vertical="center"/>
    </xf>
    <xf numFmtId="165" fontId="17" fillId="3" borderId="12" xfId="0" applyNumberFormat="1" applyFont="1" applyFill="1" applyBorder="1" applyAlignment="1" applyProtection="1">
      <alignment horizontal="center" vertical="center" wrapText="1"/>
      <protection locked="0"/>
    </xf>
    <xf numFmtId="165" fontId="17" fillId="3" borderId="25" xfId="0" applyNumberFormat="1" applyFont="1" applyFill="1" applyBorder="1" applyAlignment="1" applyProtection="1">
      <alignment horizontal="center" vertical="center" wrapText="1"/>
      <protection locked="0"/>
    </xf>
    <xf numFmtId="165" fontId="21" fillId="3" borderId="26" xfId="7" applyNumberFormat="1" applyFont="1" applyFill="1" applyBorder="1" applyAlignment="1" applyProtection="1">
      <alignment horizontal="center" vertical="center"/>
    </xf>
    <xf numFmtId="165" fontId="21" fillId="3" borderId="15" xfId="7" applyNumberFormat="1" applyFont="1" applyFill="1" applyAlignment="1" applyProtection="1">
      <alignment horizontal="center" vertical="center"/>
    </xf>
    <xf numFmtId="0" fontId="17" fillId="3" borderId="12" xfId="0" quotePrefix="1" applyFont="1" applyFill="1" applyBorder="1" applyAlignment="1" applyProtection="1">
      <alignment horizontal="center" vertical="center" wrapText="1"/>
      <protection locked="0"/>
    </xf>
    <xf numFmtId="0" fontId="17" fillId="3" borderId="25" xfId="0" quotePrefix="1" applyFont="1" applyFill="1" applyBorder="1" applyAlignment="1" applyProtection="1">
      <alignment horizontal="center" vertical="center" wrapText="1"/>
      <protection locked="0"/>
    </xf>
    <xf numFmtId="0" fontId="21" fillId="3" borderId="26" xfId="7" applyFont="1" applyFill="1" applyBorder="1" applyAlignment="1" applyProtection="1">
      <alignment horizontal="center" vertical="center"/>
    </xf>
    <xf numFmtId="0" fontId="21" fillId="3" borderId="15" xfId="7" applyFont="1" applyFill="1" applyAlignment="1" applyProtection="1">
      <alignment horizontal="center" vertical="center"/>
    </xf>
    <xf numFmtId="0" fontId="17"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1" fontId="17" fillId="5" borderId="3" xfId="0" applyNumberFormat="1" applyFont="1" applyFill="1" applyBorder="1" applyAlignment="1">
      <alignment horizontal="center" vertical="center" wrapText="1"/>
    </xf>
    <xf numFmtId="0" fontId="17" fillId="5" borderId="3" xfId="0" applyFont="1" applyFill="1" applyBorder="1" applyAlignment="1">
      <alignment horizontal="center" vertical="center"/>
    </xf>
    <xf numFmtId="4" fontId="17" fillId="5" borderId="3" xfId="0" applyNumberFormat="1" applyFont="1" applyFill="1" applyBorder="1" applyAlignment="1">
      <alignment horizontal="center" vertical="center"/>
    </xf>
    <xf numFmtId="165" fontId="17" fillId="5" borderId="3" xfId="0" applyNumberFormat="1" applyFont="1" applyFill="1" applyBorder="1" applyAlignment="1">
      <alignment horizontal="center" vertical="center"/>
    </xf>
    <xf numFmtId="0" fontId="7" fillId="5" borderId="3"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left" vertical="center"/>
      <protection locked="0"/>
    </xf>
    <xf numFmtId="0" fontId="17" fillId="5" borderId="3" xfId="0" applyFont="1" applyFill="1" applyBorder="1" applyAlignment="1" applyProtection="1">
      <alignment horizontal="center" vertical="center" wrapText="1"/>
      <protection locked="0"/>
    </xf>
    <xf numFmtId="165" fontId="17" fillId="5" borderId="3" xfId="0" applyNumberFormat="1" applyFont="1" applyFill="1" applyBorder="1" applyAlignment="1" applyProtection="1">
      <alignment horizontal="center" vertical="center" wrapText="1"/>
      <protection locked="0"/>
    </xf>
    <xf numFmtId="164" fontId="17" fillId="5" borderId="3" xfId="1" applyNumberFormat="1" applyFont="1" applyFill="1" applyBorder="1" applyAlignment="1" applyProtection="1">
      <alignment horizontal="center" vertical="center" wrapText="1"/>
      <protection locked="0"/>
    </xf>
    <xf numFmtId="164" fontId="7" fillId="5" borderId="4" xfId="1" applyNumberFormat="1" applyFont="1" applyFill="1" applyBorder="1" applyProtection="1">
      <protection locked="0"/>
    </xf>
    <xf numFmtId="0" fontId="7" fillId="3" borderId="25" xfId="0" applyFont="1" applyFill="1" applyBorder="1" applyAlignment="1">
      <alignment horizontal="left" vertical="center" wrapText="1"/>
    </xf>
    <xf numFmtId="166" fontId="7" fillId="3" borderId="9" xfId="1" applyNumberFormat="1" applyFont="1" applyFill="1" applyBorder="1" applyAlignment="1" applyProtection="1">
      <alignment horizontal="right" vertical="center"/>
    </xf>
    <xf numFmtId="0" fontId="10" fillId="0" borderId="27" xfId="7" applyFont="1" applyFill="1" applyBorder="1" applyAlignment="1" applyProtection="1">
      <alignment horizontal="center" vertical="center"/>
      <protection locked="0"/>
    </xf>
    <xf numFmtId="166" fontId="21" fillId="0" borderId="38" xfId="7" applyNumberFormat="1" applyFont="1" applyFill="1" applyBorder="1" applyAlignment="1" applyProtection="1">
      <alignment horizontal="right" vertical="center"/>
    </xf>
    <xf numFmtId="166" fontId="21" fillId="0" borderId="39" xfId="7" applyNumberFormat="1" applyFont="1" applyFill="1" applyBorder="1" applyAlignment="1" applyProtection="1">
      <alignment horizontal="right" vertical="center"/>
    </xf>
    <xf numFmtId="43" fontId="21" fillId="0" borderId="40" xfId="7" applyNumberFormat="1" applyFont="1" applyFill="1" applyBorder="1" applyAlignment="1" applyProtection="1">
      <alignment horizontal="right" vertical="center"/>
    </xf>
    <xf numFmtId="166" fontId="21" fillId="3" borderId="41" xfId="7" applyNumberFormat="1" applyFont="1" applyFill="1" applyBorder="1" applyAlignment="1" applyProtection="1">
      <alignment horizontal="right" vertical="center"/>
      <protection locked="0"/>
    </xf>
    <xf numFmtId="166" fontId="21" fillId="0" borderId="42" xfId="7" applyNumberFormat="1" applyFont="1" applyFill="1" applyBorder="1" applyAlignment="1" applyProtection="1">
      <alignment horizontal="right" vertical="center"/>
      <protection locked="0"/>
    </xf>
    <xf numFmtId="166" fontId="21" fillId="0" borderId="43" xfId="7" applyNumberFormat="1" applyFont="1" applyFill="1" applyBorder="1" applyAlignment="1" applyProtection="1">
      <alignment horizontal="right" vertical="center"/>
      <protection locked="0"/>
    </xf>
    <xf numFmtId="164" fontId="26" fillId="3" borderId="5" xfId="1" applyNumberFormat="1" applyFont="1" applyFill="1" applyBorder="1" applyAlignment="1" applyProtection="1">
      <alignment vertical="top"/>
    </xf>
    <xf numFmtId="164" fontId="26" fillId="9" borderId="3" xfId="1" applyNumberFormat="1" applyFont="1" applyFill="1" applyBorder="1" applyAlignment="1" applyProtection="1">
      <alignment vertical="top"/>
    </xf>
    <xf numFmtId="164" fontId="26" fillId="9" borderId="4" xfId="1" applyNumberFormat="1" applyFont="1" applyFill="1" applyBorder="1" applyAlignment="1" applyProtection="1">
      <alignment vertical="top"/>
    </xf>
    <xf numFmtId="0" fontId="8" fillId="7" borderId="5"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8" borderId="5" xfId="0" applyFont="1" applyFill="1" applyBorder="1" applyAlignment="1">
      <alignment horizontal="center" wrapText="1"/>
    </xf>
    <xf numFmtId="0" fontId="8" fillId="8" borderId="3" xfId="0" applyFont="1" applyFill="1" applyBorder="1" applyAlignment="1">
      <alignment horizontal="center" wrapText="1"/>
    </xf>
    <xf numFmtId="0" fontId="8" fillId="8" borderId="4" xfId="0" applyFont="1" applyFill="1" applyBorder="1" applyAlignment="1">
      <alignment horizontal="center" wrapText="1"/>
    </xf>
    <xf numFmtId="0" fontId="10" fillId="0" borderId="0" xfId="0" applyFont="1" applyAlignment="1" applyProtection="1">
      <alignment horizontal="center" vertical="center"/>
      <protection locked="0"/>
    </xf>
    <xf numFmtId="0" fontId="17" fillId="0" borderId="1" xfId="0" applyFont="1" applyBorder="1" applyAlignment="1" applyProtection="1">
      <alignment horizontal="left" wrapText="1"/>
      <protection locked="0"/>
    </xf>
    <xf numFmtId="0" fontId="7" fillId="0" borderId="1" xfId="0" applyFont="1" applyBorder="1" applyAlignment="1">
      <alignment horizontal="left"/>
    </xf>
    <xf numFmtId="0" fontId="17" fillId="0" borderId="1" xfId="0" applyFont="1" applyBorder="1" applyProtection="1">
      <protection locked="0"/>
    </xf>
    <xf numFmtId="0" fontId="7" fillId="0" borderId="1" xfId="0" applyFont="1" applyBorder="1"/>
    <xf numFmtId="0" fontId="17" fillId="0" borderId="2" xfId="0" applyFont="1" applyBorder="1" applyProtection="1">
      <protection locked="0"/>
    </xf>
    <xf numFmtId="0" fontId="7" fillId="0" borderId="2" xfId="0" applyFont="1" applyBorder="1"/>
    <xf numFmtId="14" fontId="17" fillId="0" borderId="2" xfId="0" applyNumberFormat="1" applyFont="1" applyBorder="1" applyAlignment="1" applyProtection="1">
      <alignment horizontal="left"/>
      <protection locked="0"/>
    </xf>
    <xf numFmtId="0" fontId="7" fillId="0" borderId="2" xfId="0" applyFont="1" applyBorder="1" applyAlignment="1">
      <alignment horizontal="left"/>
    </xf>
    <xf numFmtId="49" fontId="10" fillId="4" borderId="0" xfId="6" applyNumberFormat="1" applyFont="1" applyFill="1" applyAlignment="1" applyProtection="1">
      <alignment vertical="center"/>
      <protection locked="0"/>
    </xf>
    <xf numFmtId="0" fontId="7" fillId="4" borderId="0" xfId="0" applyFont="1" applyFill="1" applyAlignment="1">
      <alignment vertical="center"/>
    </xf>
    <xf numFmtId="0" fontId="7" fillId="0" borderId="13" xfId="0" applyFont="1" applyBorder="1"/>
    <xf numFmtId="0" fontId="7" fillId="0" borderId="0" xfId="0" applyFont="1"/>
    <xf numFmtId="0" fontId="7" fillId="3" borderId="13" xfId="0" applyFont="1" applyFill="1" applyBorder="1"/>
    <xf numFmtId="0" fontId="7" fillId="3" borderId="0" xfId="0" applyFont="1" applyFill="1"/>
    <xf numFmtId="2" fontId="8" fillId="0" borderId="14" xfId="0" applyNumberFormat="1" applyFont="1" applyBorder="1"/>
    <xf numFmtId="0" fontId="7" fillId="0" borderId="11" xfId="0" applyFont="1" applyBorder="1"/>
    <xf numFmtId="0" fontId="8" fillId="6" borderId="25" xfId="0" applyFont="1" applyFill="1" applyBorder="1" applyAlignment="1">
      <alignment horizontal="center" vertical="center"/>
    </xf>
    <xf numFmtId="0" fontId="12" fillId="0" borderId="25" xfId="0" applyFont="1" applyBorder="1" applyAlignment="1">
      <alignment horizontal="center"/>
    </xf>
    <xf numFmtId="0" fontId="14" fillId="0" borderId="25" xfId="0" applyFont="1" applyBorder="1" applyAlignment="1">
      <alignment horizontal="center" wrapText="1"/>
    </xf>
    <xf numFmtId="0" fontId="14" fillId="0" borderId="25" xfId="0" applyFont="1" applyBorder="1" applyAlignment="1">
      <alignment horizontal="center" vertical="top" wrapText="1"/>
    </xf>
    <xf numFmtId="0" fontId="14"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68952"/>
          <a:ext cx="2449310" cy="1224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340476"/>
          <a:ext cx="2006807" cy="61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b="1" kern="1200"/>
            <a:t>CHECK THE POUNDS</a:t>
          </a:r>
        </a:p>
      </dsp:txBody>
      <dsp:txXfrm>
        <a:off x="197571" y="340476"/>
        <a:ext cx="2006807" cy="61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67</xdr:row>
      <xdr:rowOff>80010</xdr:rowOff>
    </xdr:from>
    <xdr:to>
      <xdr:col>2</xdr:col>
      <xdr:colOff>2460740</xdr:colOff>
      <xdr:row>74</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78</xdr:row>
      <xdr:rowOff>0</xdr:rowOff>
    </xdr:from>
    <xdr:to>
      <xdr:col>2</xdr:col>
      <xdr:colOff>2441690</xdr:colOff>
      <xdr:row>83</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4"/>
  <sheetViews>
    <sheetView tabSelected="1" zoomScaleNormal="100" workbookViewId="0">
      <selection activeCell="I53" sqref="I53"/>
    </sheetView>
  </sheetViews>
  <sheetFormatPr defaultColWidth="9.109375" defaultRowHeight="12" x14ac:dyDescent="0.25"/>
  <cols>
    <col min="1" max="1" width="3" style="2" customWidth="1"/>
    <col min="2" max="2" width="8.109375" style="49" customWidth="1"/>
    <col min="3" max="3" width="43.44140625" style="62" customWidth="1"/>
    <col min="4" max="4" width="13.6640625" style="1" customWidth="1"/>
    <col min="5" max="5" width="14.109375" style="3" customWidth="1"/>
    <col min="6" max="6" width="11.77734375" style="3" customWidth="1"/>
    <col min="7" max="7" width="9.88671875" style="12" customWidth="1"/>
    <col min="8" max="8" width="11.44140625" style="12" customWidth="1"/>
    <col min="9" max="9" width="12" style="4" customWidth="1"/>
    <col min="10" max="10" width="12.77734375" style="5" customWidth="1"/>
    <col min="11" max="11" width="11.6640625" style="5" customWidth="1"/>
    <col min="12" max="12" width="15.6640625" style="6" customWidth="1"/>
    <col min="13" max="13" width="12.44140625" style="1" customWidth="1"/>
    <col min="14" max="16384" width="9.109375" style="1"/>
  </cols>
  <sheetData>
    <row r="1" spans="1:12" ht="36.6" customHeight="1" x14ac:dyDescent="0.25">
      <c r="A1" s="192" t="s">
        <v>127</v>
      </c>
      <c r="B1" s="192"/>
      <c r="C1" s="192"/>
      <c r="D1" s="192"/>
      <c r="E1" s="192"/>
      <c r="F1" s="192"/>
      <c r="G1" s="192"/>
      <c r="H1" s="192"/>
      <c r="I1" s="192"/>
      <c r="J1" s="192"/>
      <c r="K1" s="192"/>
      <c r="L1" s="192"/>
    </row>
    <row r="2" spans="1:12" x14ac:dyDescent="0.25">
      <c r="A2" s="48"/>
      <c r="C2" s="50"/>
      <c r="D2" s="51"/>
      <c r="E2" s="51"/>
      <c r="J2" s="52"/>
    </row>
    <row r="3" spans="1:12" x14ac:dyDescent="0.25">
      <c r="A3" s="122" t="s">
        <v>2</v>
      </c>
      <c r="B3" s="123"/>
      <c r="C3" s="54"/>
      <c r="D3" s="201" t="s">
        <v>137</v>
      </c>
      <c r="E3" s="202"/>
      <c r="F3" s="193"/>
      <c r="G3" s="194"/>
      <c r="J3" s="52"/>
    </row>
    <row r="4" spans="1:12" x14ac:dyDescent="0.25">
      <c r="A4" s="53" t="s">
        <v>3</v>
      </c>
      <c r="C4" s="55"/>
      <c r="D4" s="52" t="s">
        <v>14</v>
      </c>
      <c r="E4" s="195"/>
      <c r="F4" s="196"/>
      <c r="G4" s="56"/>
      <c r="K4" s="6"/>
      <c r="L4" s="1"/>
    </row>
    <row r="5" spans="1:12" x14ac:dyDescent="0.25">
      <c r="A5" s="53" t="s">
        <v>10</v>
      </c>
      <c r="C5" s="57"/>
      <c r="D5" s="52" t="s">
        <v>16</v>
      </c>
      <c r="E5" s="197"/>
      <c r="F5" s="198"/>
      <c r="G5" s="56"/>
      <c r="J5" s="7"/>
    </row>
    <row r="6" spans="1:12" x14ac:dyDescent="0.25">
      <c r="A6" s="53" t="s">
        <v>4</v>
      </c>
      <c r="C6" s="54"/>
      <c r="D6" s="52" t="s">
        <v>17</v>
      </c>
      <c r="E6" s="199"/>
      <c r="F6" s="200"/>
      <c r="G6" s="56"/>
      <c r="J6" s="58"/>
      <c r="K6" s="58"/>
    </row>
    <row r="7" spans="1:12" x14ac:dyDescent="0.25">
      <c r="A7" s="53" t="s">
        <v>5</v>
      </c>
      <c r="C7" s="59"/>
      <c r="D7" s="124" t="s">
        <v>136</v>
      </c>
      <c r="E7" s="199"/>
      <c r="F7" s="200"/>
      <c r="J7" s="60"/>
      <c r="L7" s="61"/>
    </row>
    <row r="8" spans="1:12" ht="12.6" thickBot="1" x14ac:dyDescent="0.3">
      <c r="J8" s="63"/>
    </row>
    <row r="9" spans="1:12" ht="36.6" thickBot="1" x14ac:dyDescent="0.3">
      <c r="B9" s="64" t="s">
        <v>0</v>
      </c>
      <c r="C9" s="64" t="s">
        <v>43</v>
      </c>
      <c r="D9" s="65" t="s">
        <v>62</v>
      </c>
      <c r="E9" s="64" t="s">
        <v>1</v>
      </c>
      <c r="F9" s="65" t="s">
        <v>61</v>
      </c>
      <c r="G9" s="66" t="s">
        <v>9</v>
      </c>
      <c r="H9" s="66" t="s">
        <v>8</v>
      </c>
      <c r="I9" s="67" t="s">
        <v>15</v>
      </c>
      <c r="J9" s="68" t="s">
        <v>6</v>
      </c>
      <c r="K9" s="68" t="s">
        <v>7</v>
      </c>
      <c r="L9" s="69" t="s">
        <v>23</v>
      </c>
    </row>
    <row r="10" spans="1:12" ht="12.6" thickBot="1" x14ac:dyDescent="0.3">
      <c r="B10" s="168" t="s">
        <v>18</v>
      </c>
      <c r="C10" s="169" t="s">
        <v>138</v>
      </c>
      <c r="D10" s="170"/>
      <c r="E10" s="170"/>
      <c r="F10" s="170"/>
      <c r="G10" s="171"/>
      <c r="H10" s="171"/>
      <c r="I10" s="170"/>
      <c r="J10" s="172"/>
      <c r="K10" s="172"/>
      <c r="L10" s="173"/>
    </row>
    <row r="11" spans="1:12" ht="24" x14ac:dyDescent="0.25">
      <c r="B11" s="157" t="s">
        <v>41</v>
      </c>
      <c r="C11" s="174" t="s">
        <v>123</v>
      </c>
      <c r="D11" s="126">
        <v>40</v>
      </c>
      <c r="E11" s="127">
        <v>284</v>
      </c>
      <c r="F11" s="127">
        <v>2.25</v>
      </c>
      <c r="G11" s="153">
        <v>24.1</v>
      </c>
      <c r="H11" s="128">
        <v>20.96</v>
      </c>
      <c r="I11" s="70"/>
      <c r="J11" s="152">
        <f t="shared" ref="J11:J62" si="0">ROUND(G11*I11,4)</f>
        <v>0</v>
      </c>
      <c r="K11" s="139">
        <f t="shared" ref="K11:K62" si="1">ROUND(H11*I11,4)</f>
        <v>0</v>
      </c>
      <c r="L11" s="140">
        <f t="shared" ref="L11:L14" si="2">I11*D11</f>
        <v>0</v>
      </c>
    </row>
    <row r="12" spans="1:12" x14ac:dyDescent="0.25">
      <c r="B12" s="158">
        <v>19200</v>
      </c>
      <c r="C12" s="174" t="s">
        <v>72</v>
      </c>
      <c r="D12" s="129">
        <v>30</v>
      </c>
      <c r="E12" s="130">
        <v>184</v>
      </c>
      <c r="F12" s="130">
        <v>2.6</v>
      </c>
      <c r="G12" s="154">
        <v>15.8</v>
      </c>
      <c r="H12" s="131">
        <v>13.73</v>
      </c>
      <c r="I12" s="71"/>
      <c r="J12" s="152">
        <f t="shared" si="0"/>
        <v>0</v>
      </c>
      <c r="K12" s="72">
        <f t="shared" si="1"/>
        <v>0</v>
      </c>
      <c r="L12" s="73">
        <f t="shared" si="2"/>
        <v>0</v>
      </c>
    </row>
    <row r="13" spans="1:12" ht="24" x14ac:dyDescent="0.25">
      <c r="B13" s="158">
        <v>33038</v>
      </c>
      <c r="C13" s="174" t="s">
        <v>73</v>
      </c>
      <c r="D13" s="129">
        <v>40</v>
      </c>
      <c r="E13" s="130">
        <v>245</v>
      </c>
      <c r="F13" s="130">
        <v>2.61</v>
      </c>
      <c r="G13" s="154">
        <v>21.82</v>
      </c>
      <c r="H13" s="131">
        <v>18.97</v>
      </c>
      <c r="I13" s="71"/>
      <c r="J13" s="152">
        <f t="shared" si="0"/>
        <v>0</v>
      </c>
      <c r="K13" s="72">
        <f t="shared" si="1"/>
        <v>0</v>
      </c>
      <c r="L13" s="73">
        <f t="shared" si="2"/>
        <v>0</v>
      </c>
    </row>
    <row r="14" spans="1:12" ht="24" x14ac:dyDescent="0.25">
      <c r="B14" s="158">
        <v>54057</v>
      </c>
      <c r="C14" s="174" t="s">
        <v>74</v>
      </c>
      <c r="D14" s="129">
        <v>30</v>
      </c>
      <c r="E14" s="130">
        <v>195</v>
      </c>
      <c r="F14" s="130">
        <v>2.4500000000000002</v>
      </c>
      <c r="G14" s="154">
        <v>30.89</v>
      </c>
      <c r="H14" s="131"/>
      <c r="I14" s="71"/>
      <c r="J14" s="152">
        <f t="shared" si="0"/>
        <v>0</v>
      </c>
      <c r="K14" s="72">
        <f t="shared" si="1"/>
        <v>0</v>
      </c>
      <c r="L14" s="73">
        <f t="shared" si="2"/>
        <v>0</v>
      </c>
    </row>
    <row r="15" spans="1:12" x14ac:dyDescent="0.25">
      <c r="A15" s="8"/>
      <c r="B15" s="159">
        <v>119356</v>
      </c>
      <c r="C15" s="174" t="s">
        <v>75</v>
      </c>
      <c r="D15" s="133">
        <v>25</v>
      </c>
      <c r="E15" s="132">
        <v>263</v>
      </c>
      <c r="F15" s="134">
        <v>1.52</v>
      </c>
      <c r="G15" s="155">
        <v>27.61</v>
      </c>
      <c r="H15" s="135"/>
      <c r="I15" s="74"/>
      <c r="J15" s="152">
        <f t="shared" si="0"/>
        <v>0</v>
      </c>
      <c r="K15" s="72">
        <f t="shared" si="1"/>
        <v>0</v>
      </c>
      <c r="L15" s="73">
        <f t="shared" ref="L15:L62" si="3">I15*D15</f>
        <v>0</v>
      </c>
    </row>
    <row r="16" spans="1:12" x14ac:dyDescent="0.25">
      <c r="A16" s="8"/>
      <c r="B16" s="159">
        <v>119371</v>
      </c>
      <c r="C16" s="174" t="s">
        <v>76</v>
      </c>
      <c r="D16" s="133">
        <v>10</v>
      </c>
      <c r="E16" s="132">
        <v>105</v>
      </c>
      <c r="F16" s="134">
        <v>1.51</v>
      </c>
      <c r="G16" s="155">
        <v>11.05</v>
      </c>
      <c r="H16" s="135"/>
      <c r="I16" s="74"/>
      <c r="J16" s="152">
        <f t="shared" si="0"/>
        <v>0</v>
      </c>
      <c r="K16" s="72">
        <f t="shared" si="1"/>
        <v>0</v>
      </c>
      <c r="L16" s="73">
        <f t="shared" ref="L16:L17" si="4">I16*D16</f>
        <v>0</v>
      </c>
    </row>
    <row r="17" spans="1:13" x14ac:dyDescent="0.25">
      <c r="A17" s="8"/>
      <c r="B17" s="132">
        <v>119376</v>
      </c>
      <c r="C17" s="125" t="s">
        <v>77</v>
      </c>
      <c r="D17" s="133">
        <v>10</v>
      </c>
      <c r="E17" s="132">
        <v>81</v>
      </c>
      <c r="F17" s="134">
        <v>1.96</v>
      </c>
      <c r="G17" s="135"/>
      <c r="H17" s="135">
        <v>8.3000000000000007</v>
      </c>
      <c r="I17" s="74"/>
      <c r="J17" s="139">
        <f t="shared" si="0"/>
        <v>0</v>
      </c>
      <c r="K17" s="72">
        <f t="shared" si="1"/>
        <v>0</v>
      </c>
      <c r="L17" s="73">
        <f t="shared" si="4"/>
        <v>0</v>
      </c>
    </row>
    <row r="18" spans="1:13" ht="24" x14ac:dyDescent="0.25">
      <c r="A18" s="8"/>
      <c r="B18" s="160">
        <v>131053</v>
      </c>
      <c r="C18" s="174" t="s">
        <v>78</v>
      </c>
      <c r="D18" s="77">
        <v>20</v>
      </c>
      <c r="E18" s="76">
        <v>97</v>
      </c>
      <c r="F18" s="78">
        <v>3.29</v>
      </c>
      <c r="G18" s="156">
        <v>20.22</v>
      </c>
      <c r="H18" s="79"/>
      <c r="I18" s="75"/>
      <c r="J18" s="152">
        <f t="shared" si="0"/>
        <v>0</v>
      </c>
      <c r="K18" s="72">
        <f t="shared" si="1"/>
        <v>0</v>
      </c>
      <c r="L18" s="81">
        <f t="shared" si="3"/>
        <v>0</v>
      </c>
    </row>
    <row r="19" spans="1:13" x14ac:dyDescent="0.25">
      <c r="A19" s="8"/>
      <c r="B19" s="160">
        <v>136296</v>
      </c>
      <c r="C19" s="174" t="s">
        <v>124</v>
      </c>
      <c r="D19" s="77">
        <v>10</v>
      </c>
      <c r="E19" s="76">
        <v>80</v>
      </c>
      <c r="F19" s="78">
        <v>2</v>
      </c>
      <c r="G19" s="156">
        <v>2.37</v>
      </c>
      <c r="H19" s="79">
        <v>2.06</v>
      </c>
      <c r="I19" s="75"/>
      <c r="J19" s="152">
        <f t="shared" si="0"/>
        <v>0</v>
      </c>
      <c r="K19" s="72">
        <f t="shared" si="1"/>
        <v>0</v>
      </c>
      <c r="L19" s="81">
        <f t="shared" si="3"/>
        <v>0</v>
      </c>
      <c r="M19" s="1" t="s">
        <v>139</v>
      </c>
    </row>
    <row r="20" spans="1:13" ht="24" x14ac:dyDescent="0.25">
      <c r="A20" s="8"/>
      <c r="B20" s="160">
        <v>133615</v>
      </c>
      <c r="C20" s="174" t="s">
        <v>79</v>
      </c>
      <c r="D20" s="77">
        <v>15</v>
      </c>
      <c r="E20" s="76">
        <v>74</v>
      </c>
      <c r="F20" s="78">
        <v>3.22</v>
      </c>
      <c r="G20" s="156">
        <v>15.48</v>
      </c>
      <c r="H20" s="79"/>
      <c r="I20" s="75"/>
      <c r="J20" s="152">
        <f t="shared" si="0"/>
        <v>0</v>
      </c>
      <c r="K20" s="72">
        <f t="shared" si="1"/>
        <v>0</v>
      </c>
      <c r="L20" s="81">
        <f t="shared" si="3"/>
        <v>0</v>
      </c>
    </row>
    <row r="21" spans="1:13" ht="24" x14ac:dyDescent="0.25">
      <c r="A21" s="8"/>
      <c r="B21" s="76">
        <v>134658</v>
      </c>
      <c r="C21" s="125" t="s">
        <v>80</v>
      </c>
      <c r="D21" s="77">
        <v>20</v>
      </c>
      <c r="E21" s="76">
        <v>69</v>
      </c>
      <c r="F21" s="78">
        <v>4.62</v>
      </c>
      <c r="G21" s="79"/>
      <c r="H21" s="79">
        <v>14.77</v>
      </c>
      <c r="I21" s="75"/>
      <c r="J21" s="139">
        <f t="shared" si="0"/>
        <v>0</v>
      </c>
      <c r="K21" s="72">
        <f t="shared" si="1"/>
        <v>0</v>
      </c>
      <c r="L21" s="81">
        <f t="shared" si="3"/>
        <v>0</v>
      </c>
    </row>
    <row r="22" spans="1:13" ht="24" x14ac:dyDescent="0.25">
      <c r="A22" s="8"/>
      <c r="B22" s="76">
        <v>134659</v>
      </c>
      <c r="C22" s="125" t="s">
        <v>81</v>
      </c>
      <c r="D22" s="77">
        <v>20</v>
      </c>
      <c r="E22" s="76">
        <v>71</v>
      </c>
      <c r="F22" s="78">
        <v>4.5</v>
      </c>
      <c r="G22" s="79"/>
      <c r="H22" s="79">
        <v>14.77</v>
      </c>
      <c r="I22" s="75"/>
      <c r="J22" s="139">
        <f t="shared" si="0"/>
        <v>0</v>
      </c>
      <c r="K22" s="72">
        <f t="shared" si="1"/>
        <v>0</v>
      </c>
      <c r="L22" s="81">
        <f t="shared" si="3"/>
        <v>0</v>
      </c>
    </row>
    <row r="23" spans="1:13" ht="24" x14ac:dyDescent="0.25">
      <c r="A23" s="8"/>
      <c r="B23" s="160">
        <v>136272</v>
      </c>
      <c r="C23" s="174" t="s">
        <v>64</v>
      </c>
      <c r="D23" s="77">
        <v>12</v>
      </c>
      <c r="E23" s="76">
        <v>63</v>
      </c>
      <c r="F23" s="78">
        <v>3.04</v>
      </c>
      <c r="G23" s="156">
        <v>12.94</v>
      </c>
      <c r="H23" s="79"/>
      <c r="I23" s="75"/>
      <c r="J23" s="152">
        <f t="shared" si="0"/>
        <v>0</v>
      </c>
      <c r="K23" s="72">
        <f t="shared" si="1"/>
        <v>0</v>
      </c>
      <c r="L23" s="81">
        <f t="shared" si="3"/>
        <v>0</v>
      </c>
    </row>
    <row r="24" spans="1:13" ht="24" x14ac:dyDescent="0.25">
      <c r="A24" s="8"/>
      <c r="B24" s="76">
        <v>136273</v>
      </c>
      <c r="C24" s="125" t="s">
        <v>65</v>
      </c>
      <c r="D24" s="77">
        <v>12</v>
      </c>
      <c r="E24" s="76">
        <v>64</v>
      </c>
      <c r="F24" s="78">
        <v>2.96</v>
      </c>
      <c r="G24" s="79"/>
      <c r="H24" s="79">
        <v>12.13</v>
      </c>
      <c r="I24" s="75"/>
      <c r="J24" s="139">
        <f t="shared" si="0"/>
        <v>0</v>
      </c>
      <c r="K24" s="72">
        <f t="shared" si="1"/>
        <v>0</v>
      </c>
      <c r="L24" s="81">
        <f t="shared" si="3"/>
        <v>0</v>
      </c>
    </row>
    <row r="25" spans="1:13" ht="24" x14ac:dyDescent="0.25">
      <c r="A25" s="8"/>
      <c r="B25" s="76">
        <v>136274</v>
      </c>
      <c r="C25" s="125" t="s">
        <v>70</v>
      </c>
      <c r="D25" s="136">
        <v>40.119999999999997</v>
      </c>
      <c r="E25" s="76">
        <v>219</v>
      </c>
      <c r="F25" s="78">
        <v>2.93</v>
      </c>
      <c r="G25" s="79"/>
      <c r="H25" s="79">
        <v>36.28</v>
      </c>
      <c r="I25" s="75"/>
      <c r="J25" s="139">
        <f t="shared" si="0"/>
        <v>0</v>
      </c>
      <c r="K25" s="72">
        <f t="shared" si="1"/>
        <v>0</v>
      </c>
      <c r="L25" s="81">
        <f t="shared" si="3"/>
        <v>0</v>
      </c>
    </row>
    <row r="26" spans="1:13" ht="24" x14ac:dyDescent="0.25">
      <c r="A26" s="8"/>
      <c r="B26" s="160">
        <v>136275</v>
      </c>
      <c r="C26" s="174" t="s">
        <v>66</v>
      </c>
      <c r="D26" s="77">
        <v>28</v>
      </c>
      <c r="E26" s="76">
        <v>142</v>
      </c>
      <c r="F26" s="78">
        <v>3.15</v>
      </c>
      <c r="G26" s="156">
        <v>15.65</v>
      </c>
      <c r="H26" s="79">
        <v>13.61</v>
      </c>
      <c r="I26" s="75"/>
      <c r="J26" s="152">
        <f t="shared" si="0"/>
        <v>0</v>
      </c>
      <c r="K26" s="72">
        <f t="shared" si="1"/>
        <v>0</v>
      </c>
      <c r="L26" s="81">
        <f t="shared" si="3"/>
        <v>0</v>
      </c>
    </row>
    <row r="27" spans="1:13" ht="24" x14ac:dyDescent="0.25">
      <c r="A27" s="8"/>
      <c r="B27" s="76">
        <v>136374</v>
      </c>
      <c r="C27" s="137" t="s">
        <v>131</v>
      </c>
      <c r="D27" s="77">
        <v>15</v>
      </c>
      <c r="E27" s="76">
        <v>200</v>
      </c>
      <c r="F27" s="78">
        <v>1.2</v>
      </c>
      <c r="G27" s="79"/>
      <c r="H27" s="79">
        <v>15.87</v>
      </c>
      <c r="I27" s="75"/>
      <c r="J27" s="139">
        <f t="shared" si="0"/>
        <v>0</v>
      </c>
      <c r="K27" s="72">
        <f t="shared" si="1"/>
        <v>0</v>
      </c>
      <c r="L27" s="81">
        <f t="shared" si="3"/>
        <v>0</v>
      </c>
    </row>
    <row r="28" spans="1:13" ht="24" x14ac:dyDescent="0.25">
      <c r="A28" s="8"/>
      <c r="B28" s="76">
        <v>136398</v>
      </c>
      <c r="C28" s="137" t="s">
        <v>130</v>
      </c>
      <c r="D28" s="77">
        <v>19.45</v>
      </c>
      <c r="E28" s="76">
        <v>77</v>
      </c>
      <c r="F28" s="78">
        <v>4</v>
      </c>
      <c r="G28" s="79"/>
      <c r="H28" s="79">
        <v>16.149999999999999</v>
      </c>
      <c r="I28" s="75"/>
      <c r="J28" s="139">
        <f t="shared" si="0"/>
        <v>0</v>
      </c>
      <c r="K28" s="72">
        <f t="shared" si="1"/>
        <v>0</v>
      </c>
      <c r="L28" s="81">
        <f t="shared" si="3"/>
        <v>0</v>
      </c>
    </row>
    <row r="29" spans="1:13" x14ac:dyDescent="0.25">
      <c r="A29" s="8"/>
      <c r="B29" s="76">
        <v>138091</v>
      </c>
      <c r="C29" s="125" t="s">
        <v>125</v>
      </c>
      <c r="D29" s="77">
        <v>10</v>
      </c>
      <c r="E29" s="76">
        <v>136</v>
      </c>
      <c r="F29" s="78">
        <v>1.17</v>
      </c>
      <c r="G29" s="79"/>
      <c r="H29" s="79">
        <v>3.63</v>
      </c>
      <c r="I29" s="75"/>
      <c r="J29" s="139">
        <f t="shared" si="0"/>
        <v>0</v>
      </c>
      <c r="K29" s="72">
        <f t="shared" si="1"/>
        <v>0</v>
      </c>
      <c r="L29" s="81">
        <f t="shared" si="3"/>
        <v>0</v>
      </c>
      <c r="M29" s="1" t="s">
        <v>139</v>
      </c>
    </row>
    <row r="30" spans="1:13" x14ac:dyDescent="0.25">
      <c r="A30" s="8"/>
      <c r="B30" s="160">
        <v>138092</v>
      </c>
      <c r="C30" s="174" t="s">
        <v>126</v>
      </c>
      <c r="D30" s="77">
        <v>10</v>
      </c>
      <c r="E30" s="76">
        <v>136</v>
      </c>
      <c r="F30" s="78">
        <v>1.25</v>
      </c>
      <c r="G30" s="156">
        <v>10.73</v>
      </c>
      <c r="H30" s="79"/>
      <c r="I30" s="75"/>
      <c r="J30" s="152">
        <f t="shared" si="0"/>
        <v>0</v>
      </c>
      <c r="K30" s="72">
        <f t="shared" si="1"/>
        <v>0</v>
      </c>
      <c r="L30" s="81">
        <f t="shared" si="3"/>
        <v>0</v>
      </c>
      <c r="M30" s="1" t="s">
        <v>139</v>
      </c>
    </row>
    <row r="31" spans="1:13" x14ac:dyDescent="0.25">
      <c r="A31" s="8"/>
      <c r="B31" s="160">
        <v>209503</v>
      </c>
      <c r="C31" s="174" t="s">
        <v>82</v>
      </c>
      <c r="D31" s="77">
        <v>12</v>
      </c>
      <c r="E31" s="76">
        <v>64</v>
      </c>
      <c r="F31" s="78">
        <v>3</v>
      </c>
      <c r="G31" s="156">
        <v>10.52</v>
      </c>
      <c r="H31" s="79"/>
      <c r="I31" s="75"/>
      <c r="J31" s="152">
        <f t="shared" si="0"/>
        <v>0</v>
      </c>
      <c r="K31" s="72">
        <f t="shared" si="1"/>
        <v>0</v>
      </c>
      <c r="L31" s="81">
        <f t="shared" si="3"/>
        <v>0</v>
      </c>
    </row>
    <row r="32" spans="1:13" ht="24" x14ac:dyDescent="0.25">
      <c r="A32" s="8"/>
      <c r="B32" s="160">
        <v>209612</v>
      </c>
      <c r="C32" s="174" t="s">
        <v>83</v>
      </c>
      <c r="D32" s="77">
        <v>12</v>
      </c>
      <c r="E32" s="76">
        <v>64</v>
      </c>
      <c r="F32" s="78">
        <v>3</v>
      </c>
      <c r="G32" s="156">
        <v>11.1</v>
      </c>
      <c r="H32" s="79"/>
      <c r="I32" s="75"/>
      <c r="J32" s="152">
        <f t="shared" si="0"/>
        <v>0</v>
      </c>
      <c r="K32" s="72">
        <f t="shared" si="1"/>
        <v>0</v>
      </c>
      <c r="L32" s="81">
        <f t="shared" si="3"/>
        <v>0</v>
      </c>
    </row>
    <row r="33" spans="1:12" ht="24" x14ac:dyDescent="0.25">
      <c r="A33" s="8"/>
      <c r="B33" s="76">
        <v>209903</v>
      </c>
      <c r="C33" s="125" t="s">
        <v>84</v>
      </c>
      <c r="D33" s="77">
        <v>12</v>
      </c>
      <c r="E33" s="76">
        <v>64</v>
      </c>
      <c r="F33" s="78">
        <v>3</v>
      </c>
      <c r="G33" s="79"/>
      <c r="H33" s="79">
        <v>10.7</v>
      </c>
      <c r="I33" s="75"/>
      <c r="J33" s="139">
        <f t="shared" si="0"/>
        <v>0</v>
      </c>
      <c r="K33" s="72">
        <f t="shared" si="1"/>
        <v>0</v>
      </c>
      <c r="L33" s="81">
        <f t="shared" si="3"/>
        <v>0</v>
      </c>
    </row>
    <row r="34" spans="1:12" ht="24" x14ac:dyDescent="0.25">
      <c r="A34" s="8"/>
      <c r="B34" s="76">
        <v>209918</v>
      </c>
      <c r="C34" s="125" t="s">
        <v>85</v>
      </c>
      <c r="D34" s="77">
        <v>18</v>
      </c>
      <c r="E34" s="76">
        <v>96</v>
      </c>
      <c r="F34" s="78">
        <v>3</v>
      </c>
      <c r="G34" s="79"/>
      <c r="H34" s="79">
        <v>16.059999999999999</v>
      </c>
      <c r="I34" s="75"/>
      <c r="J34" s="139">
        <f t="shared" si="0"/>
        <v>0</v>
      </c>
      <c r="K34" s="72">
        <f t="shared" si="1"/>
        <v>0</v>
      </c>
      <c r="L34" s="81">
        <f t="shared" si="3"/>
        <v>0</v>
      </c>
    </row>
    <row r="35" spans="1:12" ht="24" x14ac:dyDescent="0.25">
      <c r="A35" s="8"/>
      <c r="B35" s="160">
        <v>213008</v>
      </c>
      <c r="C35" s="174" t="s">
        <v>132</v>
      </c>
      <c r="D35" s="77">
        <v>20</v>
      </c>
      <c r="E35" s="76">
        <v>233</v>
      </c>
      <c r="F35" s="78">
        <v>1.37</v>
      </c>
      <c r="G35" s="156">
        <v>20.66</v>
      </c>
      <c r="H35" s="79"/>
      <c r="I35" s="75"/>
      <c r="J35" s="152">
        <f t="shared" si="0"/>
        <v>0</v>
      </c>
      <c r="K35" s="72">
        <f t="shared" si="1"/>
        <v>0</v>
      </c>
      <c r="L35" s="81">
        <f t="shared" si="3"/>
        <v>0</v>
      </c>
    </row>
    <row r="36" spans="1:12" ht="24" x14ac:dyDescent="0.25">
      <c r="A36" s="8"/>
      <c r="B36" s="76">
        <v>230324</v>
      </c>
      <c r="C36" s="125" t="s">
        <v>128</v>
      </c>
      <c r="D36" s="77">
        <v>24.68</v>
      </c>
      <c r="E36" s="76">
        <v>140</v>
      </c>
      <c r="F36" s="78">
        <v>2.82</v>
      </c>
      <c r="G36" s="79"/>
      <c r="H36" s="79">
        <v>25.5</v>
      </c>
      <c r="I36" s="75"/>
      <c r="J36" s="139">
        <f t="shared" si="0"/>
        <v>0</v>
      </c>
      <c r="K36" s="72">
        <f t="shared" si="1"/>
        <v>0</v>
      </c>
      <c r="L36" s="81">
        <f t="shared" si="3"/>
        <v>0</v>
      </c>
    </row>
    <row r="37" spans="1:12" ht="24" x14ac:dyDescent="0.25">
      <c r="A37" s="8"/>
      <c r="B37" s="76">
        <v>231812</v>
      </c>
      <c r="C37" s="138" t="s">
        <v>88</v>
      </c>
      <c r="D37" s="77">
        <v>12</v>
      </c>
      <c r="E37" s="76">
        <v>64</v>
      </c>
      <c r="F37" s="78">
        <v>2.96</v>
      </c>
      <c r="G37" s="79"/>
      <c r="H37" s="79">
        <v>12.13</v>
      </c>
      <c r="I37" s="75"/>
      <c r="J37" s="139">
        <f t="shared" si="0"/>
        <v>0</v>
      </c>
      <c r="K37" s="72">
        <f t="shared" si="1"/>
        <v>0</v>
      </c>
      <c r="L37" s="81">
        <f t="shared" si="3"/>
        <v>0</v>
      </c>
    </row>
    <row r="38" spans="1:12" ht="36" x14ac:dyDescent="0.25">
      <c r="A38" s="8"/>
      <c r="B38" s="76">
        <v>231818</v>
      </c>
      <c r="C38" s="125" t="s">
        <v>89</v>
      </c>
      <c r="D38" s="77">
        <v>18</v>
      </c>
      <c r="E38" s="76">
        <v>96</v>
      </c>
      <c r="F38" s="78">
        <v>3</v>
      </c>
      <c r="G38" s="79"/>
      <c r="H38" s="79">
        <v>18.2</v>
      </c>
      <c r="I38" s="75"/>
      <c r="J38" s="139">
        <f t="shared" si="0"/>
        <v>0</v>
      </c>
      <c r="K38" s="72">
        <f t="shared" si="1"/>
        <v>0</v>
      </c>
      <c r="L38" s="81">
        <f t="shared" si="3"/>
        <v>0</v>
      </c>
    </row>
    <row r="39" spans="1:12" ht="24" x14ac:dyDescent="0.25">
      <c r="A39" s="8"/>
      <c r="B39" s="76">
        <v>231918</v>
      </c>
      <c r="C39" s="125" t="s">
        <v>90</v>
      </c>
      <c r="D39" s="77">
        <v>18</v>
      </c>
      <c r="E39" s="76">
        <v>96</v>
      </c>
      <c r="F39" s="78">
        <v>3</v>
      </c>
      <c r="G39" s="79"/>
      <c r="H39" s="79">
        <v>18.2</v>
      </c>
      <c r="I39" s="75"/>
      <c r="J39" s="139">
        <f t="shared" si="0"/>
        <v>0</v>
      </c>
      <c r="K39" s="72">
        <f t="shared" si="1"/>
        <v>0</v>
      </c>
      <c r="L39" s="81">
        <f t="shared" si="3"/>
        <v>0</v>
      </c>
    </row>
    <row r="40" spans="1:12" x14ac:dyDescent="0.25">
      <c r="A40" s="8"/>
      <c r="B40" s="160">
        <v>256503</v>
      </c>
      <c r="C40" s="174" t="s">
        <v>91</v>
      </c>
      <c r="D40" s="77">
        <v>12</v>
      </c>
      <c r="E40" s="76">
        <v>62</v>
      </c>
      <c r="F40" s="78">
        <v>3.06</v>
      </c>
      <c r="G40" s="156">
        <v>13.25</v>
      </c>
      <c r="H40" s="79"/>
      <c r="I40" s="75"/>
      <c r="J40" s="152">
        <f t="shared" si="0"/>
        <v>0</v>
      </c>
      <c r="K40" s="72">
        <f t="shared" si="1"/>
        <v>0</v>
      </c>
      <c r="L40" s="81">
        <f t="shared" si="3"/>
        <v>0</v>
      </c>
    </row>
    <row r="41" spans="1:12" ht="24" x14ac:dyDescent="0.25">
      <c r="A41" s="8"/>
      <c r="B41" s="160">
        <v>256818</v>
      </c>
      <c r="C41" s="174" t="s">
        <v>92</v>
      </c>
      <c r="D41" s="77">
        <v>18</v>
      </c>
      <c r="E41" s="76">
        <v>96</v>
      </c>
      <c r="F41" s="78">
        <v>3</v>
      </c>
      <c r="G41" s="156">
        <v>19.41</v>
      </c>
      <c r="H41" s="79"/>
      <c r="I41" s="75"/>
      <c r="J41" s="152">
        <f t="shared" si="0"/>
        <v>0</v>
      </c>
      <c r="K41" s="72">
        <f t="shared" si="1"/>
        <v>0</v>
      </c>
      <c r="L41" s="81">
        <f t="shared" si="3"/>
        <v>0</v>
      </c>
    </row>
    <row r="42" spans="1:12" ht="24" x14ac:dyDescent="0.25">
      <c r="A42" s="8"/>
      <c r="B42" s="160">
        <v>256821</v>
      </c>
      <c r="C42" s="174" t="s">
        <v>93</v>
      </c>
      <c r="D42" s="77">
        <v>12</v>
      </c>
      <c r="E42" s="76">
        <v>63</v>
      </c>
      <c r="F42" s="78">
        <v>3.04</v>
      </c>
      <c r="G42" s="156">
        <v>12.94</v>
      </c>
      <c r="H42" s="79"/>
      <c r="I42" s="75"/>
      <c r="J42" s="152">
        <f t="shared" si="0"/>
        <v>0</v>
      </c>
      <c r="K42" s="72">
        <f t="shared" si="1"/>
        <v>0</v>
      </c>
      <c r="L42" s="81">
        <f t="shared" si="3"/>
        <v>0</v>
      </c>
    </row>
    <row r="43" spans="1:12" ht="24" x14ac:dyDescent="0.25">
      <c r="A43" s="8"/>
      <c r="B43" s="76">
        <v>257412</v>
      </c>
      <c r="C43" s="125" t="s">
        <v>94</v>
      </c>
      <c r="D43" s="77">
        <v>12</v>
      </c>
      <c r="E43" s="76">
        <v>116</v>
      </c>
      <c r="F43" s="78">
        <v>1.65</v>
      </c>
      <c r="G43" s="79"/>
      <c r="H43" s="79">
        <v>12.13</v>
      </c>
      <c r="I43" s="75"/>
      <c r="J43" s="139">
        <f t="shared" si="0"/>
        <v>0</v>
      </c>
      <c r="K43" s="72">
        <f t="shared" si="1"/>
        <v>0</v>
      </c>
      <c r="L43" s="81">
        <f t="shared" si="3"/>
        <v>0</v>
      </c>
    </row>
    <row r="44" spans="1:12" x14ac:dyDescent="0.25">
      <c r="A44" s="8"/>
      <c r="B44" s="160">
        <v>271106</v>
      </c>
      <c r="C44" s="174" t="s">
        <v>95</v>
      </c>
      <c r="D44" s="77">
        <v>7.5</v>
      </c>
      <c r="E44" s="76">
        <v>120</v>
      </c>
      <c r="F44" s="78">
        <v>1</v>
      </c>
      <c r="G44" s="156">
        <v>3.41</v>
      </c>
      <c r="H44" s="79">
        <v>3.23</v>
      </c>
      <c r="I44" s="75"/>
      <c r="J44" s="152">
        <f t="shared" si="0"/>
        <v>0</v>
      </c>
      <c r="K44" s="72">
        <f t="shared" si="1"/>
        <v>0</v>
      </c>
      <c r="L44" s="81">
        <f t="shared" si="3"/>
        <v>0</v>
      </c>
    </row>
    <row r="45" spans="1:12" ht="24" x14ac:dyDescent="0.25">
      <c r="A45" s="8"/>
      <c r="B45" s="160">
        <v>284028</v>
      </c>
      <c r="C45" s="174" t="s">
        <v>96</v>
      </c>
      <c r="D45" s="77">
        <v>28</v>
      </c>
      <c r="E45" s="76">
        <v>152</v>
      </c>
      <c r="F45" s="78">
        <v>3.15</v>
      </c>
      <c r="G45" s="156">
        <v>29.26</v>
      </c>
      <c r="H45" s="79"/>
      <c r="I45" s="75"/>
      <c r="J45" s="152">
        <f t="shared" si="0"/>
        <v>0</v>
      </c>
      <c r="K45" s="72">
        <f t="shared" si="1"/>
        <v>0</v>
      </c>
      <c r="L45" s="81">
        <f t="shared" si="3"/>
        <v>0</v>
      </c>
    </row>
    <row r="46" spans="1:12" x14ac:dyDescent="0.25">
      <c r="A46" s="8"/>
      <c r="B46" s="160">
        <v>284728</v>
      </c>
      <c r="C46" s="174" t="s">
        <v>97</v>
      </c>
      <c r="D46" s="77">
        <v>28</v>
      </c>
      <c r="E46" s="76">
        <v>106</v>
      </c>
      <c r="F46" s="78">
        <v>4.21</v>
      </c>
      <c r="G46" s="156">
        <v>11.23</v>
      </c>
      <c r="H46" s="79">
        <v>9.77</v>
      </c>
      <c r="I46" s="75"/>
      <c r="J46" s="152">
        <f t="shared" si="0"/>
        <v>0</v>
      </c>
      <c r="K46" s="72">
        <f t="shared" si="1"/>
        <v>0</v>
      </c>
      <c r="L46" s="81">
        <f t="shared" si="3"/>
        <v>0</v>
      </c>
    </row>
    <row r="47" spans="1:12" ht="24" x14ac:dyDescent="0.25">
      <c r="A47" s="8"/>
      <c r="B47" s="160">
        <v>285328</v>
      </c>
      <c r="C47" s="174" t="s">
        <v>98</v>
      </c>
      <c r="D47" s="77">
        <v>28</v>
      </c>
      <c r="E47" s="76">
        <v>87</v>
      </c>
      <c r="F47" s="78">
        <v>5.12</v>
      </c>
      <c r="G47" s="156">
        <v>9.6300000000000008</v>
      </c>
      <c r="H47" s="79">
        <v>8.3699999999999992</v>
      </c>
      <c r="I47" s="75"/>
      <c r="J47" s="152">
        <f t="shared" si="0"/>
        <v>0</v>
      </c>
      <c r="K47" s="72">
        <f t="shared" si="1"/>
        <v>0</v>
      </c>
      <c r="L47" s="81">
        <f t="shared" si="3"/>
        <v>0</v>
      </c>
    </row>
    <row r="48" spans="1:12" ht="24" x14ac:dyDescent="0.25">
      <c r="A48" s="8"/>
      <c r="B48" s="160">
        <v>285428</v>
      </c>
      <c r="C48" s="174" t="s">
        <v>99</v>
      </c>
      <c r="D48" s="77">
        <v>28</v>
      </c>
      <c r="E48" s="76">
        <v>102</v>
      </c>
      <c r="F48" s="78">
        <v>4.37</v>
      </c>
      <c r="G48" s="156">
        <v>11.28</v>
      </c>
      <c r="H48" s="79">
        <v>9.8000000000000007</v>
      </c>
      <c r="I48" s="75"/>
      <c r="J48" s="152">
        <f t="shared" si="0"/>
        <v>0</v>
      </c>
      <c r="K48" s="72">
        <f t="shared" si="1"/>
        <v>0</v>
      </c>
      <c r="L48" s="81">
        <f t="shared" si="3"/>
        <v>0</v>
      </c>
    </row>
    <row r="49" spans="1:12" ht="24" x14ac:dyDescent="0.25">
      <c r="A49" s="8"/>
      <c r="B49" s="160">
        <v>285628</v>
      </c>
      <c r="C49" s="174" t="s">
        <v>96</v>
      </c>
      <c r="D49" s="77">
        <v>28</v>
      </c>
      <c r="E49" s="76">
        <v>142</v>
      </c>
      <c r="F49" s="78">
        <v>3.15</v>
      </c>
      <c r="G49" s="156">
        <v>15.65</v>
      </c>
      <c r="H49" s="79">
        <v>13.61</v>
      </c>
      <c r="I49" s="75"/>
      <c r="J49" s="152">
        <f t="shared" si="0"/>
        <v>0</v>
      </c>
      <c r="K49" s="72">
        <f t="shared" si="1"/>
        <v>0</v>
      </c>
      <c r="L49" s="81">
        <f t="shared" si="3"/>
        <v>0</v>
      </c>
    </row>
    <row r="50" spans="1:12" ht="24" x14ac:dyDescent="0.25">
      <c r="A50" s="8"/>
      <c r="B50" s="76">
        <v>286228</v>
      </c>
      <c r="C50" s="125" t="s">
        <v>100</v>
      </c>
      <c r="D50" s="77">
        <v>28</v>
      </c>
      <c r="E50" s="76">
        <v>102</v>
      </c>
      <c r="F50" s="78">
        <v>4.3499999999999996</v>
      </c>
      <c r="G50" s="79"/>
      <c r="H50" s="79">
        <v>20.98</v>
      </c>
      <c r="I50" s="75"/>
      <c r="J50" s="139">
        <f t="shared" si="0"/>
        <v>0</v>
      </c>
      <c r="K50" s="72">
        <f t="shared" si="1"/>
        <v>0</v>
      </c>
      <c r="L50" s="81">
        <f t="shared" si="3"/>
        <v>0</v>
      </c>
    </row>
    <row r="51" spans="1:12" ht="24" x14ac:dyDescent="0.25">
      <c r="A51" s="8"/>
      <c r="B51" s="160">
        <v>317004</v>
      </c>
      <c r="C51" s="174" t="s">
        <v>133</v>
      </c>
      <c r="D51" s="77">
        <v>44</v>
      </c>
      <c r="E51" s="76">
        <v>213</v>
      </c>
      <c r="F51" s="78">
        <v>3.29</v>
      </c>
      <c r="G51" s="156">
        <v>15.57</v>
      </c>
      <c r="H51" s="79">
        <v>26.69</v>
      </c>
      <c r="I51" s="75"/>
      <c r="J51" s="152">
        <f t="shared" si="0"/>
        <v>0</v>
      </c>
      <c r="K51" s="72">
        <f t="shared" si="1"/>
        <v>0</v>
      </c>
      <c r="L51" s="81">
        <f t="shared" si="3"/>
        <v>0</v>
      </c>
    </row>
    <row r="52" spans="1:12" ht="24" x14ac:dyDescent="0.25">
      <c r="A52" s="8"/>
      <c r="B52" s="160">
        <v>612620</v>
      </c>
      <c r="C52" s="174" t="s">
        <v>102</v>
      </c>
      <c r="D52" s="77">
        <v>20</v>
      </c>
      <c r="E52" s="76">
        <v>160</v>
      </c>
      <c r="F52" s="78">
        <v>2</v>
      </c>
      <c r="G52" s="156">
        <v>20.97</v>
      </c>
      <c r="H52" s="79"/>
      <c r="I52" s="75"/>
      <c r="J52" s="152">
        <f t="shared" si="0"/>
        <v>0</v>
      </c>
      <c r="K52" s="72">
        <f t="shared" si="1"/>
        <v>0</v>
      </c>
      <c r="L52" s="81">
        <f t="shared" si="3"/>
        <v>0</v>
      </c>
    </row>
    <row r="53" spans="1:12" ht="24" x14ac:dyDescent="0.25">
      <c r="A53" s="8"/>
      <c r="B53" s="160">
        <v>613203</v>
      </c>
      <c r="C53" s="174" t="s">
        <v>103</v>
      </c>
      <c r="D53" s="77">
        <v>10.25</v>
      </c>
      <c r="E53" s="76">
        <v>160</v>
      </c>
      <c r="F53" s="78">
        <v>1.0249999999999999</v>
      </c>
      <c r="G53" s="156">
        <v>9.9700000000000006</v>
      </c>
      <c r="H53" s="79"/>
      <c r="I53" s="75"/>
      <c r="J53" s="152">
        <f t="shared" si="0"/>
        <v>0</v>
      </c>
      <c r="K53" s="72">
        <f t="shared" si="1"/>
        <v>0</v>
      </c>
      <c r="L53" s="81">
        <f t="shared" si="3"/>
        <v>0</v>
      </c>
    </row>
    <row r="54" spans="1:12" x14ac:dyDescent="0.25">
      <c r="A54" s="8"/>
      <c r="B54" s="160">
        <v>613620</v>
      </c>
      <c r="C54" s="174" t="s">
        <v>104</v>
      </c>
      <c r="D54" s="77">
        <v>18</v>
      </c>
      <c r="E54" s="76">
        <v>96</v>
      </c>
      <c r="F54" s="78">
        <v>3</v>
      </c>
      <c r="G54" s="156">
        <v>17.059999999999999</v>
      </c>
      <c r="H54" s="79"/>
      <c r="I54" s="75"/>
      <c r="J54" s="152">
        <f t="shared" si="0"/>
        <v>0</v>
      </c>
      <c r="K54" s="72">
        <f t="shared" si="1"/>
        <v>0</v>
      </c>
      <c r="L54" s="81">
        <f t="shared" si="3"/>
        <v>0</v>
      </c>
    </row>
    <row r="55" spans="1:12" x14ac:dyDescent="0.25">
      <c r="A55" s="8"/>
      <c r="B55" s="160">
        <v>613810</v>
      </c>
      <c r="C55" s="174" t="s">
        <v>105</v>
      </c>
      <c r="D55" s="77">
        <v>10.02</v>
      </c>
      <c r="E55" s="76">
        <v>137</v>
      </c>
      <c r="F55" s="78">
        <v>1.17</v>
      </c>
      <c r="G55" s="156">
        <v>11.17</v>
      </c>
      <c r="H55" s="79"/>
      <c r="I55" s="75"/>
      <c r="J55" s="152">
        <f t="shared" si="0"/>
        <v>0</v>
      </c>
      <c r="K55" s="72">
        <f t="shared" si="1"/>
        <v>0</v>
      </c>
      <c r="L55" s="81">
        <f t="shared" si="3"/>
        <v>0</v>
      </c>
    </row>
    <row r="56" spans="1:12" ht="24" x14ac:dyDescent="0.25">
      <c r="A56" s="8"/>
      <c r="B56" s="160">
        <v>614003</v>
      </c>
      <c r="C56" s="174" t="s">
        <v>106</v>
      </c>
      <c r="D56" s="77">
        <v>10.25</v>
      </c>
      <c r="E56" s="76">
        <v>160</v>
      </c>
      <c r="F56" s="78">
        <v>1.0249999999999999</v>
      </c>
      <c r="G56" s="156">
        <v>9.9700000000000006</v>
      </c>
      <c r="H56" s="79"/>
      <c r="I56" s="75"/>
      <c r="J56" s="152">
        <f t="shared" si="0"/>
        <v>0</v>
      </c>
      <c r="K56" s="72">
        <f t="shared" si="1"/>
        <v>0</v>
      </c>
      <c r="L56" s="81">
        <f t="shared" ref="L56" si="5">I56*D56</f>
        <v>0</v>
      </c>
    </row>
    <row r="57" spans="1:12" ht="24" x14ac:dyDescent="0.25">
      <c r="A57" s="8"/>
      <c r="B57" s="160">
        <v>642420</v>
      </c>
      <c r="C57" s="174" t="s">
        <v>107</v>
      </c>
      <c r="D57" s="77">
        <v>20</v>
      </c>
      <c r="E57" s="76">
        <v>203</v>
      </c>
      <c r="F57" s="78">
        <v>1.57</v>
      </c>
      <c r="G57" s="156">
        <v>20.66</v>
      </c>
      <c r="H57" s="79"/>
      <c r="I57" s="75"/>
      <c r="J57" s="152">
        <f t="shared" si="0"/>
        <v>0</v>
      </c>
      <c r="K57" s="72">
        <f t="shared" si="1"/>
        <v>0</v>
      </c>
      <c r="L57" s="81">
        <f t="shared" si="3"/>
        <v>0</v>
      </c>
    </row>
    <row r="58" spans="1:12" ht="24" x14ac:dyDescent="0.25">
      <c r="A58" s="8"/>
      <c r="B58" s="76">
        <v>644820</v>
      </c>
      <c r="C58" s="125" t="s">
        <v>129</v>
      </c>
      <c r="D58" s="77">
        <v>20</v>
      </c>
      <c r="E58" s="76">
        <v>106</v>
      </c>
      <c r="F58" s="78">
        <v>3</v>
      </c>
      <c r="G58" s="79"/>
      <c r="H58" s="79">
        <v>21.74</v>
      </c>
      <c r="I58" s="75"/>
      <c r="J58" s="139">
        <f t="shared" si="0"/>
        <v>0</v>
      </c>
      <c r="K58" s="72">
        <f t="shared" si="1"/>
        <v>0</v>
      </c>
      <c r="L58" s="81">
        <f t="shared" si="3"/>
        <v>0</v>
      </c>
    </row>
    <row r="59" spans="1:12" x14ac:dyDescent="0.25">
      <c r="A59" s="8"/>
      <c r="B59" s="160">
        <v>813030</v>
      </c>
      <c r="C59" s="174" t="s">
        <v>109</v>
      </c>
      <c r="D59" s="77">
        <v>30</v>
      </c>
      <c r="E59" s="76">
        <v>159</v>
      </c>
      <c r="F59" s="78">
        <v>3.01</v>
      </c>
      <c r="G59" s="156">
        <v>33.130000000000003</v>
      </c>
      <c r="H59" s="79"/>
      <c r="I59" s="75"/>
      <c r="J59" s="152">
        <f t="shared" si="0"/>
        <v>0</v>
      </c>
      <c r="K59" s="72">
        <f t="shared" si="1"/>
        <v>0</v>
      </c>
      <c r="L59" s="81">
        <f t="shared" si="3"/>
        <v>0</v>
      </c>
    </row>
    <row r="60" spans="1:12" x14ac:dyDescent="0.25">
      <c r="A60" s="8"/>
      <c r="B60" s="76">
        <v>813130</v>
      </c>
      <c r="C60" s="125" t="s">
        <v>110</v>
      </c>
      <c r="D60" s="77">
        <v>30</v>
      </c>
      <c r="E60" s="76">
        <v>127</v>
      </c>
      <c r="F60" s="78">
        <v>3.76</v>
      </c>
      <c r="G60" s="79"/>
      <c r="H60" s="79">
        <v>26.56</v>
      </c>
      <c r="I60" s="75"/>
      <c r="J60" s="139">
        <f t="shared" si="0"/>
        <v>0</v>
      </c>
      <c r="K60" s="72">
        <f t="shared" si="1"/>
        <v>0</v>
      </c>
      <c r="L60" s="81">
        <f t="shared" si="3"/>
        <v>0</v>
      </c>
    </row>
    <row r="61" spans="1:12" ht="29.4" customHeight="1" x14ac:dyDescent="0.25">
      <c r="A61" s="8"/>
      <c r="B61" s="76">
        <v>846902</v>
      </c>
      <c r="C61" s="125" t="s">
        <v>134</v>
      </c>
      <c r="D61" s="77">
        <v>16.5</v>
      </c>
      <c r="E61" s="76">
        <v>98</v>
      </c>
      <c r="F61" s="78">
        <v>2.68</v>
      </c>
      <c r="G61" s="79"/>
      <c r="H61" s="79">
        <v>16.91</v>
      </c>
      <c r="I61" s="75"/>
      <c r="J61" s="139">
        <f t="shared" si="0"/>
        <v>0</v>
      </c>
      <c r="K61" s="72">
        <f t="shared" si="1"/>
        <v>0</v>
      </c>
      <c r="L61" s="81">
        <f t="shared" si="3"/>
        <v>0</v>
      </c>
    </row>
    <row r="62" spans="1:12" ht="30.6" customHeight="1" thickBot="1" x14ac:dyDescent="0.3">
      <c r="A62" s="8"/>
      <c r="B62" s="76">
        <v>878403</v>
      </c>
      <c r="C62" s="125" t="s">
        <v>135</v>
      </c>
      <c r="D62" s="77">
        <v>43</v>
      </c>
      <c r="E62" s="76">
        <v>219</v>
      </c>
      <c r="F62" s="78">
        <v>2.93</v>
      </c>
      <c r="G62" s="79"/>
      <c r="H62" s="79">
        <v>36.28</v>
      </c>
      <c r="I62" s="75"/>
      <c r="J62" s="177">
        <f t="shared" si="0"/>
        <v>0</v>
      </c>
      <c r="K62" s="178">
        <f t="shared" si="1"/>
        <v>0</v>
      </c>
      <c r="L62" s="179">
        <f t="shared" si="3"/>
        <v>0</v>
      </c>
    </row>
    <row r="63" spans="1:12" s="31" customFormat="1" ht="22.8" customHeight="1" thickBot="1" x14ac:dyDescent="0.3">
      <c r="A63" s="8"/>
      <c r="B63" s="76"/>
      <c r="C63" s="142"/>
      <c r="D63" s="143"/>
      <c r="E63" s="76"/>
      <c r="F63" s="78"/>
      <c r="G63" s="79"/>
      <c r="H63" s="144" t="s">
        <v>11</v>
      </c>
      <c r="I63" s="176">
        <f>SUM(I11:I62)</f>
        <v>0</v>
      </c>
      <c r="J63" s="180">
        <f>SUM(J11:J62)</f>
        <v>0</v>
      </c>
      <c r="K63" s="181">
        <f>SUM(K11:K62)</f>
        <v>0</v>
      </c>
      <c r="L63" s="182">
        <f>SUM(L11:L62)</f>
        <v>0</v>
      </c>
    </row>
    <row r="64" spans="1:12" ht="28.8" customHeight="1" thickBot="1" x14ac:dyDescent="0.3">
      <c r="A64" s="8"/>
      <c r="B64" s="161" t="s">
        <v>18</v>
      </c>
      <c r="C64" s="162" t="s">
        <v>63</v>
      </c>
      <c r="D64" s="163"/>
      <c r="E64" s="164"/>
      <c r="F64" s="165"/>
      <c r="G64" s="166"/>
      <c r="H64" s="166"/>
      <c r="I64" s="167"/>
      <c r="J64" s="183" t="s">
        <v>140</v>
      </c>
      <c r="K64" s="184" t="s">
        <v>141</v>
      </c>
      <c r="L64" s="185" t="s">
        <v>142</v>
      </c>
    </row>
    <row r="65" spans="1:12" x14ac:dyDescent="0.25">
      <c r="A65" s="8"/>
      <c r="B65" s="76">
        <v>205135</v>
      </c>
      <c r="C65" s="125" t="s">
        <v>113</v>
      </c>
      <c r="D65" s="77">
        <v>20</v>
      </c>
      <c r="E65" s="76">
        <v>111</v>
      </c>
      <c r="F65" s="78">
        <v>2.86</v>
      </c>
      <c r="G65" s="79">
        <v>20</v>
      </c>
      <c r="H65" s="79" t="s">
        <v>12</v>
      </c>
      <c r="I65" s="75"/>
      <c r="J65" s="80">
        <f t="shared" ref="J65:J66" si="6">ROUND(G65*I65,4)</f>
        <v>0</v>
      </c>
      <c r="K65" s="80"/>
      <c r="L65" s="81">
        <f t="shared" ref="L65:L66" si="7">I65*D65</f>
        <v>0</v>
      </c>
    </row>
    <row r="66" spans="1:12" x14ac:dyDescent="0.25">
      <c r="A66" s="8"/>
      <c r="B66" s="76">
        <v>256535</v>
      </c>
      <c r="C66" s="125" t="s">
        <v>69</v>
      </c>
      <c r="D66" s="77">
        <v>21</v>
      </c>
      <c r="E66" s="76">
        <v>109</v>
      </c>
      <c r="F66" s="78">
        <v>3.06</v>
      </c>
      <c r="G66" s="79">
        <v>17.059999999999999</v>
      </c>
      <c r="H66" s="79" t="s">
        <v>12</v>
      </c>
      <c r="I66" s="75"/>
      <c r="J66" s="80">
        <f t="shared" si="6"/>
        <v>0</v>
      </c>
      <c r="K66" s="80"/>
      <c r="L66" s="81">
        <f t="shared" si="7"/>
        <v>0</v>
      </c>
    </row>
    <row r="67" spans="1:12" s="31" customFormat="1" ht="19.8" customHeight="1" x14ac:dyDescent="0.25">
      <c r="A67" s="2"/>
      <c r="B67" s="145"/>
      <c r="C67" s="146"/>
      <c r="D67" s="147"/>
      <c r="E67" s="148"/>
      <c r="F67" s="148"/>
      <c r="G67" s="149"/>
      <c r="H67" s="150" t="s">
        <v>11</v>
      </c>
      <c r="I67" s="151">
        <f>SUM(I65:I66)</f>
        <v>0</v>
      </c>
      <c r="J67" s="141">
        <f>SUM(J65:J66)</f>
        <v>0</v>
      </c>
      <c r="K67" s="141">
        <f t="shared" ref="K67:L67" si="8">SUM(K65:K66)</f>
        <v>0</v>
      </c>
      <c r="L67" s="141">
        <f t="shared" si="8"/>
        <v>0</v>
      </c>
    </row>
    <row r="68" spans="1:12" x14ac:dyDescent="0.25">
      <c r="B68" s="82"/>
      <c r="C68" s="10"/>
    </row>
    <row r="69" spans="1:12" ht="24" x14ac:dyDescent="0.25">
      <c r="B69" s="45"/>
      <c r="C69" s="83"/>
      <c r="E69" s="209" t="s">
        <v>13</v>
      </c>
      <c r="F69" s="209"/>
      <c r="G69" s="209"/>
      <c r="H69" s="209"/>
      <c r="I69" s="84" t="s">
        <v>25</v>
      </c>
      <c r="J69" s="85" t="s">
        <v>26</v>
      </c>
    </row>
    <row r="70" spans="1:12" x14ac:dyDescent="0.25">
      <c r="B70" s="10"/>
      <c r="C70" s="83"/>
      <c r="E70" s="203" t="s">
        <v>19</v>
      </c>
      <c r="F70" s="204"/>
      <c r="G70" s="204"/>
      <c r="H70" s="86">
        <f>K63</f>
        <v>0</v>
      </c>
      <c r="I70" s="87"/>
      <c r="J70" s="88">
        <f>I70-H70</f>
        <v>0</v>
      </c>
    </row>
    <row r="71" spans="1:12" x14ac:dyDescent="0.25">
      <c r="B71" s="11"/>
      <c r="C71" s="83"/>
      <c r="E71" s="205" t="s">
        <v>20</v>
      </c>
      <c r="F71" s="206"/>
      <c r="G71" s="206"/>
      <c r="H71" s="175">
        <f>J63</f>
        <v>0</v>
      </c>
      <c r="I71" s="87"/>
      <c r="J71" s="88">
        <f t="shared" ref="J71:J72" si="9">I71-H71</f>
        <v>0</v>
      </c>
    </row>
    <row r="72" spans="1:12" x14ac:dyDescent="0.25">
      <c r="B72" s="11"/>
      <c r="C72" s="83"/>
      <c r="E72" s="203" t="s">
        <v>21</v>
      </c>
      <c r="F72" s="204"/>
      <c r="G72" s="204"/>
      <c r="H72" s="86">
        <f>J67</f>
        <v>0</v>
      </c>
      <c r="I72" s="87"/>
      <c r="J72" s="88">
        <f t="shared" si="9"/>
        <v>0</v>
      </c>
    </row>
    <row r="73" spans="1:12" ht="15.75" customHeight="1" thickBot="1" x14ac:dyDescent="0.3">
      <c r="B73" s="10"/>
      <c r="C73" s="83"/>
      <c r="E73" s="207" t="s">
        <v>22</v>
      </c>
      <c r="F73" s="208"/>
      <c r="G73" s="208"/>
      <c r="H73" s="90">
        <f>L63+L67</f>
        <v>0</v>
      </c>
      <c r="I73" s="91"/>
      <c r="J73" s="92"/>
    </row>
    <row r="74" spans="1:12" x14ac:dyDescent="0.25">
      <c r="B74" s="9"/>
      <c r="C74" s="83"/>
      <c r="E74" s="13" t="s">
        <v>24</v>
      </c>
    </row>
    <row r="75" spans="1:12" x14ac:dyDescent="0.25">
      <c r="B75" s="9"/>
      <c r="C75" s="83"/>
      <c r="E75" s="13" t="s">
        <v>27</v>
      </c>
    </row>
    <row r="76" spans="1:12" ht="12.6" thickBot="1" x14ac:dyDescent="0.3"/>
    <row r="77" spans="1:12" ht="27" customHeight="1" thickBot="1" x14ac:dyDescent="0.3">
      <c r="C77" s="189" t="s">
        <v>122</v>
      </c>
      <c r="D77" s="190"/>
      <c r="E77" s="190"/>
      <c r="F77" s="190"/>
      <c r="G77" s="190"/>
      <c r="H77" s="190"/>
      <c r="I77" s="190"/>
      <c r="J77" s="190"/>
      <c r="K77" s="190"/>
      <c r="L77" s="191"/>
    </row>
    <row r="78" spans="1:12" ht="54" customHeight="1" thickBot="1" x14ac:dyDescent="0.3">
      <c r="C78" s="186" t="s">
        <v>121</v>
      </c>
      <c r="D78" s="187"/>
      <c r="E78" s="187"/>
      <c r="F78" s="187"/>
      <c r="G78" s="187"/>
      <c r="H78" s="187"/>
      <c r="I78" s="187"/>
      <c r="J78" s="187"/>
      <c r="K78" s="187"/>
      <c r="L78" s="188"/>
    </row>
    <row r="79" spans="1:12" ht="12.6" thickBot="1" x14ac:dyDescent="0.3">
      <c r="C79" s="93"/>
      <c r="D79" s="56"/>
      <c r="E79" s="94" t="s">
        <v>114</v>
      </c>
      <c r="F79" s="95"/>
      <c r="G79" s="96"/>
      <c r="H79" s="96"/>
      <c r="I79" s="97"/>
      <c r="J79" s="98"/>
      <c r="K79" s="98"/>
      <c r="L79" s="99"/>
    </row>
    <row r="80" spans="1:12" ht="74.400000000000006" customHeight="1" x14ac:dyDescent="0.25">
      <c r="C80" s="93"/>
      <c r="D80" s="100" t="s">
        <v>115</v>
      </c>
      <c r="E80" s="101">
        <f>SUM(E81:E82)</f>
        <v>0</v>
      </c>
      <c r="F80" s="102" t="s">
        <v>116</v>
      </c>
      <c r="G80" s="103" t="s">
        <v>117</v>
      </c>
      <c r="H80" s="104" t="s">
        <v>118</v>
      </c>
      <c r="I80" s="105"/>
      <c r="J80" s="98"/>
      <c r="K80" s="98"/>
      <c r="L80" s="99"/>
    </row>
    <row r="81" spans="3:12" x14ac:dyDescent="0.25">
      <c r="C81" s="93"/>
      <c r="D81" s="106">
        <v>0.46510000000000001</v>
      </c>
      <c r="E81" s="107">
        <f>IF(G81=MAX($G$81:$G$82), G81, (E82/D82)-E82)</f>
        <v>0</v>
      </c>
      <c r="F81" s="108" t="s">
        <v>119</v>
      </c>
      <c r="G81" s="107">
        <f>ABS(J70)</f>
        <v>0</v>
      </c>
      <c r="H81" s="109" t="e">
        <f>G81/SUM($G$81:$G$82)</f>
        <v>#DIV/0!</v>
      </c>
      <c r="I81" s="110"/>
      <c r="J81" s="98"/>
      <c r="K81" s="98"/>
      <c r="L81" s="99"/>
    </row>
    <row r="82" spans="3:12" ht="12.6" thickBot="1" x14ac:dyDescent="0.3">
      <c r="C82" s="93"/>
      <c r="D82" s="111">
        <v>0.53490000000000004</v>
      </c>
      <c r="E82" s="107">
        <f>IF(G82=MAX($G$81:$G$82), G82, (E81/D81)-E81)</f>
        <v>0</v>
      </c>
      <c r="F82" s="112" t="s">
        <v>120</v>
      </c>
      <c r="G82" s="107">
        <f>ABS(J71)</f>
        <v>0</v>
      </c>
      <c r="H82" s="109" t="e">
        <f>G82/SUM($G$81:$G$82)</f>
        <v>#DIV/0!</v>
      </c>
      <c r="I82" s="110"/>
      <c r="J82" s="98"/>
      <c r="K82" s="98"/>
      <c r="L82" s="99"/>
    </row>
    <row r="83" spans="3:12" x14ac:dyDescent="0.25">
      <c r="C83" s="93"/>
      <c r="D83" s="56"/>
      <c r="E83" s="113"/>
      <c r="F83" s="114"/>
      <c r="G83" s="115"/>
      <c r="H83" s="115"/>
      <c r="I83" s="97"/>
      <c r="J83" s="98"/>
      <c r="K83" s="98"/>
      <c r="L83" s="99"/>
    </row>
    <row r="84" spans="3:12" ht="12.6" thickBot="1" x14ac:dyDescent="0.3">
      <c r="C84" s="116"/>
      <c r="D84" s="89"/>
      <c r="E84" s="117"/>
      <c r="F84" s="117"/>
      <c r="G84" s="118"/>
      <c r="H84" s="118"/>
      <c r="I84" s="119"/>
      <c r="J84" s="120"/>
      <c r="K84" s="120"/>
      <c r="L84" s="121"/>
    </row>
  </sheetData>
  <sheetProtection insertColumns="0" insertRows="0"/>
  <autoFilter ref="B9:L67" xr:uid="{00000000-0001-0000-0000-000000000000}"/>
  <sortState xmlns:xlrd2="http://schemas.microsoft.com/office/spreadsheetml/2017/richdata2" ref="B12:I62">
    <sortCondition ref="B11:B62"/>
  </sortState>
  <mergeCells count="14">
    <mergeCell ref="C78:L78"/>
    <mergeCell ref="C77:L77"/>
    <mergeCell ref="A1:L1"/>
    <mergeCell ref="F3:G3"/>
    <mergeCell ref="E4:F4"/>
    <mergeCell ref="E5:F5"/>
    <mergeCell ref="E6:F6"/>
    <mergeCell ref="D3:E3"/>
    <mergeCell ref="E70:G70"/>
    <mergeCell ref="E71:G71"/>
    <mergeCell ref="E72:G72"/>
    <mergeCell ref="E73:G73"/>
    <mergeCell ref="E69:H69"/>
    <mergeCell ref="E7:F7"/>
  </mergeCells>
  <conditionalFormatting sqref="H81:H82">
    <cfRule type="containsErrors" dxfId="0" priority="1">
      <formula>ISERROR(H81)</formula>
    </cfRule>
  </conditionalFormatting>
  <printOptions gridLines="1"/>
  <pageMargins left="0.1" right="0.1" top="0.25" bottom="0.25" header="0.3" footer="0.3"/>
  <pageSetup scale="81"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4"/>
  <sheetViews>
    <sheetView topLeftCell="A44" zoomScaleNormal="100" workbookViewId="0">
      <selection activeCell="C4" sqref="C4:C55"/>
    </sheetView>
  </sheetViews>
  <sheetFormatPr defaultColWidth="9.109375" defaultRowHeight="13.8" x14ac:dyDescent="0.25"/>
  <cols>
    <col min="1" max="1" width="9.109375" style="32"/>
    <col min="2" max="2" width="91.88671875" style="32" bestFit="1" customWidth="1"/>
    <col min="3" max="3" width="12" style="32" customWidth="1"/>
    <col min="4" max="17" width="12.44140625" style="32" customWidth="1"/>
    <col min="18" max="16384" width="9.109375" style="32"/>
  </cols>
  <sheetData>
    <row r="1" spans="1:17" x14ac:dyDescent="0.25">
      <c r="B1" s="44" t="s">
        <v>60</v>
      </c>
    </row>
    <row r="2" spans="1:17" s="33" customFormat="1" x14ac:dyDescent="0.25">
      <c r="A2" s="212" t="s">
        <v>42</v>
      </c>
      <c r="B2" s="213" t="s">
        <v>43</v>
      </c>
      <c r="C2" s="211" t="s">
        <v>57</v>
      </c>
      <c r="D2" s="210" t="s">
        <v>44</v>
      </c>
      <c r="E2" s="210" t="s">
        <v>45</v>
      </c>
      <c r="F2" s="210" t="s">
        <v>46</v>
      </c>
      <c r="G2" s="210" t="s">
        <v>47</v>
      </c>
      <c r="H2" s="210" t="s">
        <v>48</v>
      </c>
      <c r="I2" s="210" t="s">
        <v>49</v>
      </c>
      <c r="J2" s="210" t="s">
        <v>50</v>
      </c>
      <c r="K2" s="210" t="s">
        <v>51</v>
      </c>
      <c r="L2" s="210" t="s">
        <v>52</v>
      </c>
      <c r="M2" s="210" t="s">
        <v>53</v>
      </c>
      <c r="N2" s="210" t="s">
        <v>54</v>
      </c>
      <c r="O2" s="210" t="s">
        <v>55</v>
      </c>
      <c r="P2" s="211" t="s">
        <v>56</v>
      </c>
      <c r="Q2" s="211" t="s">
        <v>58</v>
      </c>
    </row>
    <row r="3" spans="1:17" s="33" customFormat="1" x14ac:dyDescent="0.25">
      <c r="A3" s="212"/>
      <c r="B3" s="213"/>
      <c r="C3" s="211"/>
      <c r="D3" s="210"/>
      <c r="E3" s="210"/>
      <c r="F3" s="210"/>
      <c r="G3" s="210"/>
      <c r="H3" s="210"/>
      <c r="I3" s="210"/>
      <c r="J3" s="210"/>
      <c r="K3" s="210"/>
      <c r="L3" s="210"/>
      <c r="M3" s="210"/>
      <c r="N3" s="210"/>
      <c r="O3" s="210"/>
      <c r="P3" s="211"/>
      <c r="Q3" s="211"/>
    </row>
    <row r="4" spans="1:17" ht="21" customHeight="1" x14ac:dyDescent="0.25">
      <c r="A4" s="34" t="s">
        <v>41</v>
      </c>
      <c r="B4" s="40" t="s">
        <v>71</v>
      </c>
      <c r="C4" s="35">
        <f>'Jennie-O'!I11</f>
        <v>0</v>
      </c>
      <c r="D4" s="35"/>
      <c r="E4" s="35"/>
      <c r="F4" s="35"/>
      <c r="G4" s="35"/>
      <c r="H4" s="35"/>
      <c r="I4" s="35"/>
      <c r="J4" s="35"/>
      <c r="K4" s="35"/>
      <c r="L4" s="35"/>
      <c r="M4" s="35"/>
      <c r="N4" s="35"/>
      <c r="O4" s="35"/>
      <c r="P4" s="36">
        <f t="shared" ref="P4:P34" si="0">SUM(D4:O4)</f>
        <v>0</v>
      </c>
      <c r="Q4" s="36">
        <f t="shared" ref="Q4:Q34" si="1">P4-C4</f>
        <v>0</v>
      </c>
    </row>
    <row r="5" spans="1:17" ht="21" customHeight="1" x14ac:dyDescent="0.25">
      <c r="A5" s="37">
        <v>19200</v>
      </c>
      <c r="B5" s="40" t="s">
        <v>72</v>
      </c>
      <c r="C5" s="35">
        <f>'Jennie-O'!I12</f>
        <v>0</v>
      </c>
      <c r="D5" s="35"/>
      <c r="E5" s="35"/>
      <c r="F5" s="35"/>
      <c r="G5" s="35"/>
      <c r="H5" s="35"/>
      <c r="I5" s="35"/>
      <c r="J5" s="35"/>
      <c r="K5" s="35"/>
      <c r="L5" s="35"/>
      <c r="M5" s="35"/>
      <c r="N5" s="35"/>
      <c r="O5" s="35"/>
      <c r="P5" s="36">
        <f t="shared" si="0"/>
        <v>0</v>
      </c>
      <c r="Q5" s="36">
        <f t="shared" si="1"/>
        <v>0</v>
      </c>
    </row>
    <row r="6" spans="1:17" ht="21" customHeight="1" x14ac:dyDescent="0.25">
      <c r="A6" s="37">
        <v>33038</v>
      </c>
      <c r="B6" s="40" t="s">
        <v>73</v>
      </c>
      <c r="C6" s="35">
        <f>'Jennie-O'!I13</f>
        <v>0</v>
      </c>
      <c r="D6" s="35"/>
      <c r="E6" s="35"/>
      <c r="F6" s="35"/>
      <c r="G6" s="35"/>
      <c r="H6" s="35"/>
      <c r="I6" s="35"/>
      <c r="J6" s="35"/>
      <c r="K6" s="35"/>
      <c r="L6" s="35"/>
      <c r="M6" s="35"/>
      <c r="N6" s="35"/>
      <c r="O6" s="35"/>
      <c r="P6" s="36">
        <f t="shared" si="0"/>
        <v>0</v>
      </c>
      <c r="Q6" s="36">
        <f t="shared" si="1"/>
        <v>0</v>
      </c>
    </row>
    <row r="7" spans="1:17" ht="21" customHeight="1" x14ac:dyDescent="0.25">
      <c r="A7" s="37">
        <v>54057</v>
      </c>
      <c r="B7" s="40" t="s">
        <v>74</v>
      </c>
      <c r="C7" s="35">
        <f>'Jennie-O'!I14</f>
        <v>0</v>
      </c>
      <c r="D7" s="35"/>
      <c r="E7" s="35"/>
      <c r="F7" s="35"/>
      <c r="G7" s="35"/>
      <c r="H7" s="35"/>
      <c r="I7" s="35"/>
      <c r="J7" s="35"/>
      <c r="K7" s="35"/>
      <c r="L7" s="35"/>
      <c r="M7" s="35"/>
      <c r="N7" s="35"/>
      <c r="O7" s="35"/>
      <c r="P7" s="36">
        <f t="shared" si="0"/>
        <v>0</v>
      </c>
      <c r="Q7" s="36">
        <f t="shared" si="1"/>
        <v>0</v>
      </c>
    </row>
    <row r="8" spans="1:17" ht="21" customHeight="1" x14ac:dyDescent="0.25">
      <c r="A8" s="38">
        <v>119356</v>
      </c>
      <c r="B8" s="40" t="s">
        <v>75</v>
      </c>
      <c r="C8" s="35">
        <f>'Jennie-O'!I15</f>
        <v>0</v>
      </c>
      <c r="D8" s="35"/>
      <c r="E8" s="35"/>
      <c r="F8" s="35"/>
      <c r="G8" s="35"/>
      <c r="H8" s="35"/>
      <c r="I8" s="35"/>
      <c r="J8" s="35"/>
      <c r="K8" s="35"/>
      <c r="L8" s="35"/>
      <c r="M8" s="35"/>
      <c r="N8" s="35"/>
      <c r="O8" s="35"/>
      <c r="P8" s="36">
        <f t="shared" si="0"/>
        <v>0</v>
      </c>
      <c r="Q8" s="36">
        <f t="shared" si="1"/>
        <v>0</v>
      </c>
    </row>
    <row r="9" spans="1:17" ht="21" customHeight="1" x14ac:dyDescent="0.25">
      <c r="A9" s="38">
        <v>119371</v>
      </c>
      <c r="B9" s="40" t="s">
        <v>76</v>
      </c>
      <c r="C9" s="35">
        <f>'Jennie-O'!I16</f>
        <v>0</v>
      </c>
      <c r="D9" s="35"/>
      <c r="E9" s="35"/>
      <c r="F9" s="35"/>
      <c r="G9" s="35"/>
      <c r="H9" s="35"/>
      <c r="I9" s="35"/>
      <c r="J9" s="35"/>
      <c r="K9" s="35"/>
      <c r="L9" s="35"/>
      <c r="M9" s="35"/>
      <c r="N9" s="35"/>
      <c r="O9" s="35"/>
      <c r="P9" s="36">
        <f t="shared" si="0"/>
        <v>0</v>
      </c>
      <c r="Q9" s="36">
        <f t="shared" si="1"/>
        <v>0</v>
      </c>
    </row>
    <row r="10" spans="1:17" ht="21" customHeight="1" x14ac:dyDescent="0.25">
      <c r="A10" s="46">
        <v>119376</v>
      </c>
      <c r="B10" s="40" t="s">
        <v>77</v>
      </c>
      <c r="C10" s="35">
        <f>'Jennie-O'!I17</f>
        <v>0</v>
      </c>
      <c r="D10" s="35"/>
      <c r="E10" s="35"/>
      <c r="F10" s="35"/>
      <c r="G10" s="35"/>
      <c r="H10" s="35"/>
      <c r="I10" s="35"/>
      <c r="J10" s="35"/>
      <c r="K10" s="35"/>
      <c r="L10" s="35"/>
      <c r="M10" s="35"/>
      <c r="N10" s="35"/>
      <c r="O10" s="35"/>
      <c r="P10" s="36">
        <f t="shared" si="0"/>
        <v>0</v>
      </c>
      <c r="Q10" s="36">
        <f t="shared" si="1"/>
        <v>0</v>
      </c>
    </row>
    <row r="11" spans="1:17" ht="21" customHeight="1" x14ac:dyDescent="0.25">
      <c r="A11" s="38">
        <v>131053</v>
      </c>
      <c r="B11" s="40" t="s">
        <v>78</v>
      </c>
      <c r="C11" s="35">
        <f>'Jennie-O'!I18</f>
        <v>0</v>
      </c>
      <c r="D11" s="35" t="s">
        <v>18</v>
      </c>
      <c r="E11" s="35"/>
      <c r="F11" s="35"/>
      <c r="G11" s="35"/>
      <c r="H11" s="35"/>
      <c r="I11" s="35"/>
      <c r="J11" s="35"/>
      <c r="K11" s="35"/>
      <c r="L11" s="35"/>
      <c r="M11" s="35"/>
      <c r="N11" s="35"/>
      <c r="O11" s="35"/>
      <c r="P11" s="36">
        <f t="shared" si="0"/>
        <v>0</v>
      </c>
      <c r="Q11" s="36">
        <f t="shared" si="1"/>
        <v>0</v>
      </c>
    </row>
    <row r="12" spans="1:17" ht="21" customHeight="1" x14ac:dyDescent="0.25">
      <c r="A12" s="160">
        <v>136296</v>
      </c>
      <c r="B12" s="174" t="s">
        <v>124</v>
      </c>
      <c r="C12" s="35">
        <f>'Jennie-O'!I19</f>
        <v>0</v>
      </c>
      <c r="D12" s="35"/>
      <c r="E12" s="35"/>
      <c r="F12" s="35"/>
      <c r="G12" s="35"/>
      <c r="H12" s="35"/>
      <c r="I12" s="35"/>
      <c r="J12" s="35"/>
      <c r="K12" s="35"/>
      <c r="L12" s="35"/>
      <c r="M12" s="35"/>
      <c r="N12" s="35"/>
      <c r="O12" s="35"/>
      <c r="P12" s="36"/>
      <c r="Q12" s="36"/>
    </row>
    <row r="13" spans="1:17" ht="21" customHeight="1" x14ac:dyDescent="0.25">
      <c r="A13" s="38">
        <v>133615</v>
      </c>
      <c r="B13" s="40" t="s">
        <v>79</v>
      </c>
      <c r="C13" s="35">
        <f>'Jennie-O'!I20</f>
        <v>0</v>
      </c>
      <c r="D13" s="35"/>
      <c r="E13" s="35"/>
      <c r="F13" s="35"/>
      <c r="G13" s="35"/>
      <c r="H13" s="35"/>
      <c r="I13" s="35"/>
      <c r="J13" s="35"/>
      <c r="K13" s="35"/>
      <c r="L13" s="35"/>
      <c r="M13" s="35"/>
      <c r="N13" s="35"/>
      <c r="O13" s="35"/>
      <c r="P13" s="36">
        <f t="shared" si="0"/>
        <v>0</v>
      </c>
      <c r="Q13" s="36">
        <f t="shared" si="1"/>
        <v>0</v>
      </c>
    </row>
    <row r="14" spans="1:17" ht="21" customHeight="1" x14ac:dyDescent="0.25">
      <c r="A14" s="37">
        <v>134658</v>
      </c>
      <c r="B14" s="40" t="s">
        <v>80</v>
      </c>
      <c r="C14" s="35">
        <f>'Jennie-O'!I21</f>
        <v>0</v>
      </c>
      <c r="D14" s="35"/>
      <c r="E14" s="35"/>
      <c r="F14" s="35"/>
      <c r="G14" s="35"/>
      <c r="H14" s="35"/>
      <c r="I14" s="35"/>
      <c r="J14" s="35"/>
      <c r="K14" s="35"/>
      <c r="L14" s="35"/>
      <c r="M14" s="35"/>
      <c r="N14" s="35"/>
      <c r="O14" s="35"/>
      <c r="P14" s="36">
        <f t="shared" si="0"/>
        <v>0</v>
      </c>
      <c r="Q14" s="36">
        <f t="shared" si="1"/>
        <v>0</v>
      </c>
    </row>
    <row r="15" spans="1:17" ht="21" customHeight="1" x14ac:dyDescent="0.25">
      <c r="A15" s="37">
        <v>134659</v>
      </c>
      <c r="B15" s="40" t="s">
        <v>81</v>
      </c>
      <c r="C15" s="35">
        <f>'Jennie-O'!I22</f>
        <v>0</v>
      </c>
      <c r="D15" s="35"/>
      <c r="E15" s="35"/>
      <c r="F15" s="35"/>
      <c r="G15" s="35"/>
      <c r="H15" s="35"/>
      <c r="I15" s="35"/>
      <c r="J15" s="35"/>
      <c r="K15" s="35"/>
      <c r="L15" s="35"/>
      <c r="M15" s="35"/>
      <c r="N15" s="35"/>
      <c r="O15" s="35"/>
      <c r="P15" s="36">
        <f t="shared" si="0"/>
        <v>0</v>
      </c>
      <c r="Q15" s="36">
        <f t="shared" si="1"/>
        <v>0</v>
      </c>
    </row>
    <row r="16" spans="1:17" ht="21" customHeight="1" x14ac:dyDescent="0.25">
      <c r="A16" s="38">
        <v>136272</v>
      </c>
      <c r="B16" s="40" t="s">
        <v>64</v>
      </c>
      <c r="C16" s="35">
        <f>'Jennie-O'!I23</f>
        <v>0</v>
      </c>
      <c r="D16" s="35"/>
      <c r="E16" s="35"/>
      <c r="F16" s="35"/>
      <c r="G16" s="35"/>
      <c r="H16" s="35"/>
      <c r="I16" s="35"/>
      <c r="J16" s="35"/>
      <c r="K16" s="35"/>
      <c r="L16" s="35"/>
      <c r="M16" s="35"/>
      <c r="N16" s="35"/>
      <c r="O16" s="35"/>
      <c r="P16" s="36">
        <f t="shared" si="0"/>
        <v>0</v>
      </c>
      <c r="Q16" s="36">
        <f t="shared" si="1"/>
        <v>0</v>
      </c>
    </row>
    <row r="17" spans="1:17" ht="21" customHeight="1" x14ac:dyDescent="0.25">
      <c r="A17" s="37">
        <v>136273</v>
      </c>
      <c r="B17" s="40" t="s">
        <v>65</v>
      </c>
      <c r="C17" s="35">
        <f>'Jennie-O'!I24</f>
        <v>0</v>
      </c>
      <c r="D17" s="35"/>
      <c r="E17" s="35"/>
      <c r="F17" s="35"/>
      <c r="G17" s="35"/>
      <c r="H17" s="35"/>
      <c r="I17" s="35"/>
      <c r="J17" s="35"/>
      <c r="K17" s="35"/>
      <c r="L17" s="35"/>
      <c r="M17" s="35"/>
      <c r="N17" s="35"/>
      <c r="O17" s="35"/>
      <c r="P17" s="36">
        <f t="shared" si="0"/>
        <v>0</v>
      </c>
      <c r="Q17" s="36">
        <f t="shared" si="1"/>
        <v>0</v>
      </c>
    </row>
    <row r="18" spans="1:17" ht="42" customHeight="1" x14ac:dyDescent="0.25">
      <c r="A18" s="47">
        <v>136274</v>
      </c>
      <c r="B18" s="40" t="s">
        <v>70</v>
      </c>
      <c r="C18" s="35">
        <f>'Jennie-O'!I25</f>
        <v>0</v>
      </c>
      <c r="D18" s="35"/>
      <c r="E18" s="35"/>
      <c r="F18" s="35"/>
      <c r="G18" s="35"/>
      <c r="H18" s="35"/>
      <c r="I18" s="35"/>
      <c r="J18" s="35"/>
      <c r="K18" s="35"/>
      <c r="L18" s="35"/>
      <c r="M18" s="35"/>
      <c r="N18" s="35"/>
      <c r="O18" s="35"/>
      <c r="P18" s="36">
        <f t="shared" si="0"/>
        <v>0</v>
      </c>
      <c r="Q18" s="36">
        <f t="shared" si="1"/>
        <v>0</v>
      </c>
    </row>
    <row r="19" spans="1:17" ht="21" customHeight="1" x14ac:dyDescent="0.25">
      <c r="A19" s="39">
        <v>136275</v>
      </c>
      <c r="B19" s="40" t="s">
        <v>66</v>
      </c>
      <c r="C19" s="35">
        <f>'Jennie-O'!I26</f>
        <v>0</v>
      </c>
      <c r="D19" s="35"/>
      <c r="E19" s="35"/>
      <c r="F19" s="35"/>
      <c r="G19" s="35"/>
      <c r="H19" s="35"/>
      <c r="I19" s="35"/>
      <c r="J19" s="35"/>
      <c r="K19" s="35"/>
      <c r="L19" s="35"/>
      <c r="M19" s="35"/>
      <c r="N19" s="35"/>
      <c r="O19" s="35"/>
      <c r="P19" s="36">
        <f t="shared" si="0"/>
        <v>0</v>
      </c>
      <c r="Q19" s="36">
        <f t="shared" si="1"/>
        <v>0</v>
      </c>
    </row>
    <row r="20" spans="1:17" ht="21" customHeight="1" x14ac:dyDescent="0.25">
      <c r="A20" s="39">
        <v>136374</v>
      </c>
      <c r="B20" s="40" t="s">
        <v>67</v>
      </c>
      <c r="C20" s="35">
        <f>'Jennie-O'!I27</f>
        <v>0</v>
      </c>
      <c r="D20" s="35"/>
      <c r="E20" s="35"/>
      <c r="F20" s="35"/>
      <c r="G20" s="35"/>
      <c r="H20" s="35"/>
      <c r="I20" s="35"/>
      <c r="J20" s="35"/>
      <c r="K20" s="35"/>
      <c r="L20" s="35"/>
      <c r="M20" s="35"/>
      <c r="N20" s="35"/>
      <c r="O20" s="35"/>
      <c r="P20" s="36">
        <f t="shared" si="0"/>
        <v>0</v>
      </c>
      <c r="Q20" s="36">
        <f t="shared" si="1"/>
        <v>0</v>
      </c>
    </row>
    <row r="21" spans="1:17" ht="21" customHeight="1" x14ac:dyDescent="0.25">
      <c r="A21" s="47">
        <v>136398</v>
      </c>
      <c r="B21" s="40" t="s">
        <v>68</v>
      </c>
      <c r="C21" s="35">
        <f>'Jennie-O'!I28</f>
        <v>0</v>
      </c>
      <c r="D21" s="35"/>
      <c r="E21" s="35"/>
      <c r="F21" s="35"/>
      <c r="G21" s="35"/>
      <c r="H21" s="35"/>
      <c r="I21" s="35"/>
      <c r="J21" s="35"/>
      <c r="K21" s="35"/>
      <c r="L21" s="35"/>
      <c r="M21" s="35"/>
      <c r="N21" s="35"/>
      <c r="O21" s="35"/>
      <c r="P21" s="36">
        <f t="shared" si="0"/>
        <v>0</v>
      </c>
      <c r="Q21" s="36">
        <f t="shared" si="1"/>
        <v>0</v>
      </c>
    </row>
    <row r="22" spans="1:17" ht="15.6" customHeight="1" x14ac:dyDescent="0.25">
      <c r="A22" s="76">
        <v>138091</v>
      </c>
      <c r="B22" s="125" t="s">
        <v>125</v>
      </c>
      <c r="C22" s="35">
        <f>'Jennie-O'!I29</f>
        <v>0</v>
      </c>
      <c r="D22" s="35"/>
      <c r="E22" s="35"/>
      <c r="F22" s="35"/>
      <c r="G22" s="35"/>
      <c r="H22" s="35"/>
      <c r="I22" s="35"/>
      <c r="J22" s="35"/>
      <c r="K22" s="35"/>
      <c r="L22" s="35"/>
      <c r="M22" s="35"/>
      <c r="N22" s="35"/>
      <c r="O22" s="35"/>
      <c r="P22" s="36"/>
      <c r="Q22" s="36"/>
    </row>
    <row r="23" spans="1:17" ht="15.6" customHeight="1" x14ac:dyDescent="0.25">
      <c r="A23" s="160">
        <v>138092</v>
      </c>
      <c r="B23" s="174" t="s">
        <v>126</v>
      </c>
      <c r="C23" s="35">
        <f>'Jennie-O'!I30</f>
        <v>0</v>
      </c>
      <c r="D23" s="35"/>
      <c r="E23" s="35"/>
      <c r="F23" s="35"/>
      <c r="G23" s="35"/>
      <c r="H23" s="35"/>
      <c r="I23" s="35"/>
      <c r="J23" s="35"/>
      <c r="K23" s="35"/>
      <c r="L23" s="35"/>
      <c r="M23" s="35"/>
      <c r="N23" s="35"/>
      <c r="O23" s="35"/>
      <c r="P23" s="36"/>
      <c r="Q23" s="36"/>
    </row>
    <row r="24" spans="1:17" ht="21" customHeight="1" x14ac:dyDescent="0.25">
      <c r="A24" s="39">
        <v>209503</v>
      </c>
      <c r="B24" s="40" t="s">
        <v>82</v>
      </c>
      <c r="C24" s="35">
        <f>'Jennie-O'!I31</f>
        <v>0</v>
      </c>
      <c r="D24" s="35"/>
      <c r="E24" s="35"/>
      <c r="F24" s="35"/>
      <c r="G24" s="35"/>
      <c r="H24" s="35"/>
      <c r="I24" s="35"/>
      <c r="J24" s="35"/>
      <c r="K24" s="35"/>
      <c r="L24" s="35"/>
      <c r="M24" s="35"/>
      <c r="N24" s="35"/>
      <c r="O24" s="35"/>
      <c r="P24" s="36">
        <f t="shared" si="0"/>
        <v>0</v>
      </c>
      <c r="Q24" s="36">
        <f t="shared" si="1"/>
        <v>0</v>
      </c>
    </row>
    <row r="25" spans="1:17" x14ac:dyDescent="0.25">
      <c r="A25" s="39">
        <v>209612</v>
      </c>
      <c r="B25" s="40" t="s">
        <v>83</v>
      </c>
      <c r="C25" s="35">
        <f>'Jennie-O'!I32</f>
        <v>0</v>
      </c>
      <c r="D25" s="35"/>
      <c r="E25" s="35"/>
      <c r="F25" s="35"/>
      <c r="G25" s="35"/>
      <c r="H25" s="35"/>
      <c r="I25" s="35"/>
      <c r="J25" s="35"/>
      <c r="K25" s="35"/>
      <c r="L25" s="35"/>
      <c r="M25" s="35"/>
      <c r="N25" s="35"/>
      <c r="O25" s="35"/>
      <c r="P25" s="36">
        <f t="shared" si="0"/>
        <v>0</v>
      </c>
      <c r="Q25" s="36">
        <f t="shared" si="1"/>
        <v>0</v>
      </c>
    </row>
    <row r="26" spans="1:17" ht="20.25" customHeight="1" x14ac:dyDescent="0.25">
      <c r="A26" s="39">
        <v>209903</v>
      </c>
      <c r="B26" s="40" t="s">
        <v>84</v>
      </c>
      <c r="C26" s="35">
        <f>'Jennie-O'!I33</f>
        <v>0</v>
      </c>
      <c r="D26" s="35"/>
      <c r="E26" s="35"/>
      <c r="F26" s="35"/>
      <c r="G26" s="35"/>
      <c r="H26" s="35"/>
      <c r="I26" s="35"/>
      <c r="J26" s="35"/>
      <c r="K26" s="35"/>
      <c r="L26" s="35"/>
      <c r="M26" s="35"/>
      <c r="N26" s="35"/>
      <c r="O26" s="35"/>
      <c r="P26" s="36">
        <f t="shared" si="0"/>
        <v>0</v>
      </c>
      <c r="Q26" s="36">
        <f t="shared" si="1"/>
        <v>0</v>
      </c>
    </row>
    <row r="27" spans="1:17" ht="20.25" customHeight="1" x14ac:dyDescent="0.25">
      <c r="A27" s="39">
        <v>209918</v>
      </c>
      <c r="B27" s="40" t="s">
        <v>85</v>
      </c>
      <c r="C27" s="35">
        <f>'Jennie-O'!I34</f>
        <v>0</v>
      </c>
      <c r="D27" s="35"/>
      <c r="E27" s="35"/>
      <c r="F27" s="35"/>
      <c r="G27" s="35"/>
      <c r="H27" s="35"/>
      <c r="I27" s="35"/>
      <c r="J27" s="35"/>
      <c r="K27" s="35"/>
      <c r="L27" s="35"/>
      <c r="M27" s="35"/>
      <c r="N27" s="35"/>
      <c r="O27" s="35"/>
      <c r="P27" s="36">
        <f t="shared" si="0"/>
        <v>0</v>
      </c>
      <c r="Q27" s="36">
        <f t="shared" si="1"/>
        <v>0</v>
      </c>
    </row>
    <row r="28" spans="1:17" x14ac:dyDescent="0.25">
      <c r="A28" s="39">
        <v>213008</v>
      </c>
      <c r="B28" s="40" t="s">
        <v>86</v>
      </c>
      <c r="C28" s="35">
        <f>'Jennie-O'!I35</f>
        <v>0</v>
      </c>
      <c r="D28" s="35"/>
      <c r="E28" s="35"/>
      <c r="F28" s="35"/>
      <c r="G28" s="35"/>
      <c r="H28" s="35"/>
      <c r="I28" s="35"/>
      <c r="J28" s="35"/>
      <c r="K28" s="35"/>
      <c r="L28" s="35"/>
      <c r="M28" s="35"/>
      <c r="N28" s="35"/>
      <c r="O28" s="35"/>
      <c r="P28" s="36">
        <f t="shared" si="0"/>
        <v>0</v>
      </c>
      <c r="Q28" s="36">
        <f t="shared" si="1"/>
        <v>0</v>
      </c>
    </row>
    <row r="29" spans="1:17" x14ac:dyDescent="0.25">
      <c r="A29" s="39">
        <v>230324</v>
      </c>
      <c r="B29" s="40" t="s">
        <v>87</v>
      </c>
      <c r="C29" s="35">
        <f>'Jennie-O'!I36</f>
        <v>0</v>
      </c>
      <c r="D29" s="35"/>
      <c r="E29" s="35"/>
      <c r="F29" s="35"/>
      <c r="G29" s="35"/>
      <c r="H29" s="35"/>
      <c r="I29" s="35"/>
      <c r="J29" s="35"/>
      <c r="K29" s="35"/>
      <c r="L29" s="35"/>
      <c r="M29" s="35"/>
      <c r="N29" s="35"/>
      <c r="O29" s="35"/>
      <c r="P29" s="36">
        <f t="shared" si="0"/>
        <v>0</v>
      </c>
      <c r="Q29" s="36">
        <f t="shared" si="1"/>
        <v>0</v>
      </c>
    </row>
    <row r="30" spans="1:17" ht="22.5" customHeight="1" x14ac:dyDescent="0.25">
      <c r="A30" s="39">
        <v>231812</v>
      </c>
      <c r="B30" s="40" t="s">
        <v>88</v>
      </c>
      <c r="C30" s="35">
        <f>'Jennie-O'!I37</f>
        <v>0</v>
      </c>
      <c r="D30" s="35"/>
      <c r="E30" s="35"/>
      <c r="F30" s="35"/>
      <c r="G30" s="35"/>
      <c r="H30" s="35"/>
      <c r="I30" s="35"/>
      <c r="J30" s="35"/>
      <c r="K30" s="35"/>
      <c r="L30" s="35"/>
      <c r="M30" s="35"/>
      <c r="N30" s="35"/>
      <c r="O30" s="35"/>
      <c r="P30" s="36">
        <f t="shared" si="0"/>
        <v>0</v>
      </c>
      <c r="Q30" s="36">
        <f t="shared" si="1"/>
        <v>0</v>
      </c>
    </row>
    <row r="31" spans="1:17" ht="29.25" customHeight="1" x14ac:dyDescent="0.25">
      <c r="A31" s="39">
        <v>231818</v>
      </c>
      <c r="B31" s="40" t="s">
        <v>89</v>
      </c>
      <c r="C31" s="35">
        <f>'Jennie-O'!I38</f>
        <v>0</v>
      </c>
      <c r="D31" s="35"/>
      <c r="E31" s="35"/>
      <c r="F31" s="35"/>
      <c r="G31" s="35"/>
      <c r="H31" s="35"/>
      <c r="I31" s="35"/>
      <c r="J31" s="35"/>
      <c r="K31" s="35"/>
      <c r="L31" s="35"/>
      <c r="M31" s="35"/>
      <c r="N31" s="35"/>
      <c r="O31" s="35"/>
      <c r="P31" s="36">
        <f t="shared" si="0"/>
        <v>0</v>
      </c>
      <c r="Q31" s="36">
        <f t="shared" si="1"/>
        <v>0</v>
      </c>
    </row>
    <row r="32" spans="1:17" ht="18" customHeight="1" x14ac:dyDescent="0.25">
      <c r="A32" s="39">
        <v>231918</v>
      </c>
      <c r="B32" s="40" t="s">
        <v>90</v>
      </c>
      <c r="C32" s="35">
        <f>'Jennie-O'!I39</f>
        <v>0</v>
      </c>
      <c r="D32" s="35"/>
      <c r="E32" s="35"/>
      <c r="F32" s="35"/>
      <c r="G32" s="35"/>
      <c r="H32" s="35"/>
      <c r="I32" s="35"/>
      <c r="J32" s="35"/>
      <c r="K32" s="35"/>
      <c r="L32" s="35"/>
      <c r="M32" s="35"/>
      <c r="N32" s="35"/>
      <c r="O32" s="35"/>
      <c r="P32" s="36">
        <f t="shared" si="0"/>
        <v>0</v>
      </c>
      <c r="Q32" s="36">
        <f t="shared" si="1"/>
        <v>0</v>
      </c>
    </row>
    <row r="33" spans="1:17" ht="18" customHeight="1" x14ac:dyDescent="0.25">
      <c r="A33" s="39">
        <v>256503</v>
      </c>
      <c r="B33" s="40" t="s">
        <v>91</v>
      </c>
      <c r="C33" s="35">
        <f>'Jennie-O'!I40</f>
        <v>0</v>
      </c>
      <c r="D33" s="35"/>
      <c r="E33" s="35"/>
      <c r="F33" s="35"/>
      <c r="G33" s="35"/>
      <c r="H33" s="35"/>
      <c r="I33" s="35"/>
      <c r="J33" s="35"/>
      <c r="K33" s="35"/>
      <c r="L33" s="35"/>
      <c r="M33" s="35"/>
      <c r="N33" s="35"/>
      <c r="O33" s="35"/>
      <c r="P33" s="36">
        <f t="shared" si="0"/>
        <v>0</v>
      </c>
      <c r="Q33" s="36">
        <f t="shared" si="1"/>
        <v>0</v>
      </c>
    </row>
    <row r="34" spans="1:17" ht="23.25" customHeight="1" x14ac:dyDescent="0.25">
      <c r="A34" s="39">
        <v>256818</v>
      </c>
      <c r="B34" s="40" t="s">
        <v>92</v>
      </c>
      <c r="C34" s="35">
        <f>'Jennie-O'!I41</f>
        <v>0</v>
      </c>
      <c r="D34" s="35"/>
      <c r="E34" s="35"/>
      <c r="F34" s="35"/>
      <c r="G34" s="35"/>
      <c r="H34" s="35"/>
      <c r="I34" s="35"/>
      <c r="J34" s="35"/>
      <c r="K34" s="35"/>
      <c r="L34" s="35"/>
      <c r="M34" s="35"/>
      <c r="N34" s="35"/>
      <c r="O34" s="35"/>
      <c r="P34" s="36">
        <f t="shared" si="0"/>
        <v>0</v>
      </c>
      <c r="Q34" s="36">
        <f t="shared" si="1"/>
        <v>0</v>
      </c>
    </row>
    <row r="35" spans="1:17" ht="26.25" customHeight="1" x14ac:dyDescent="0.25">
      <c r="A35" s="39">
        <v>256821</v>
      </c>
      <c r="B35" s="40" t="s">
        <v>93</v>
      </c>
      <c r="C35" s="35">
        <f>'Jennie-O'!I42</f>
        <v>0</v>
      </c>
      <c r="D35" s="35"/>
      <c r="E35" s="35"/>
      <c r="F35" s="35"/>
      <c r="G35" s="35"/>
      <c r="H35" s="35"/>
      <c r="I35" s="35"/>
      <c r="J35" s="35"/>
      <c r="K35" s="35"/>
      <c r="L35" s="35"/>
      <c r="M35" s="35"/>
      <c r="N35" s="35"/>
      <c r="O35" s="35"/>
      <c r="P35" s="36">
        <f t="shared" ref="P35:P55" si="2">SUM(D35:O35)</f>
        <v>0</v>
      </c>
      <c r="Q35" s="36">
        <f t="shared" ref="Q35:Q55" si="3">P35-C35</f>
        <v>0</v>
      </c>
    </row>
    <row r="36" spans="1:17" ht="26.25" customHeight="1" x14ac:dyDescent="0.25">
      <c r="A36" s="39">
        <v>257412</v>
      </c>
      <c r="B36" s="40" t="s">
        <v>94</v>
      </c>
      <c r="C36" s="35">
        <f>'Jennie-O'!I43</f>
        <v>0</v>
      </c>
      <c r="D36" s="35"/>
      <c r="E36" s="35"/>
      <c r="F36" s="35"/>
      <c r="G36" s="35"/>
      <c r="H36" s="35"/>
      <c r="I36" s="35"/>
      <c r="J36" s="35"/>
      <c r="K36" s="35"/>
      <c r="L36" s="35"/>
      <c r="M36" s="35"/>
      <c r="N36" s="35"/>
      <c r="O36" s="35"/>
      <c r="P36" s="36">
        <f t="shared" si="2"/>
        <v>0</v>
      </c>
      <c r="Q36" s="36">
        <f t="shared" si="3"/>
        <v>0</v>
      </c>
    </row>
    <row r="37" spans="1:17" ht="23.25" customHeight="1" x14ac:dyDescent="0.25">
      <c r="A37" s="39">
        <v>271106</v>
      </c>
      <c r="B37" s="40" t="s">
        <v>95</v>
      </c>
      <c r="C37" s="35">
        <f>'Jennie-O'!I44</f>
        <v>0</v>
      </c>
      <c r="D37" s="35"/>
      <c r="E37" s="35"/>
      <c r="F37" s="35"/>
      <c r="G37" s="35"/>
      <c r="H37" s="35"/>
      <c r="I37" s="35"/>
      <c r="J37" s="35"/>
      <c r="K37" s="35"/>
      <c r="L37" s="35"/>
      <c r="M37" s="35"/>
      <c r="N37" s="35"/>
      <c r="O37" s="35"/>
      <c r="P37" s="36">
        <f t="shared" si="2"/>
        <v>0</v>
      </c>
      <c r="Q37" s="36">
        <f t="shared" si="3"/>
        <v>0</v>
      </c>
    </row>
    <row r="38" spans="1:17" ht="23.25" customHeight="1" x14ac:dyDescent="0.25">
      <c r="A38" s="39">
        <v>284028</v>
      </c>
      <c r="B38" s="40" t="s">
        <v>96</v>
      </c>
      <c r="C38" s="35">
        <f>'Jennie-O'!I45</f>
        <v>0</v>
      </c>
      <c r="D38" s="35"/>
      <c r="E38" s="35"/>
      <c r="F38" s="35"/>
      <c r="G38" s="35"/>
      <c r="H38" s="35"/>
      <c r="I38" s="35"/>
      <c r="J38" s="35"/>
      <c r="K38" s="35"/>
      <c r="L38" s="35"/>
      <c r="M38" s="35"/>
      <c r="N38" s="35"/>
      <c r="O38" s="35"/>
      <c r="P38" s="36">
        <f t="shared" si="2"/>
        <v>0</v>
      </c>
      <c r="Q38" s="36">
        <f t="shared" si="3"/>
        <v>0</v>
      </c>
    </row>
    <row r="39" spans="1:17" ht="23.25" customHeight="1" x14ac:dyDescent="0.25">
      <c r="A39" s="39">
        <v>284728</v>
      </c>
      <c r="B39" s="40" t="s">
        <v>97</v>
      </c>
      <c r="C39" s="35">
        <f>'Jennie-O'!I46</f>
        <v>0</v>
      </c>
      <c r="D39" s="35"/>
      <c r="E39" s="35"/>
      <c r="F39" s="35"/>
      <c r="G39" s="35"/>
      <c r="H39" s="35"/>
      <c r="I39" s="35"/>
      <c r="J39" s="35"/>
      <c r="K39" s="35"/>
      <c r="L39" s="35"/>
      <c r="M39" s="35"/>
      <c r="N39" s="35"/>
      <c r="O39" s="35"/>
      <c r="P39" s="36">
        <f t="shared" si="2"/>
        <v>0</v>
      </c>
      <c r="Q39" s="36">
        <f t="shared" si="3"/>
        <v>0</v>
      </c>
    </row>
    <row r="40" spans="1:17" x14ac:dyDescent="0.25">
      <c r="A40" s="39">
        <v>285328</v>
      </c>
      <c r="B40" s="40" t="s">
        <v>98</v>
      </c>
      <c r="C40" s="35">
        <f>'Jennie-O'!I47</f>
        <v>0</v>
      </c>
      <c r="D40" s="35"/>
      <c r="E40" s="35"/>
      <c r="F40" s="35"/>
      <c r="G40" s="35"/>
      <c r="H40" s="35"/>
      <c r="I40" s="35"/>
      <c r="J40" s="35"/>
      <c r="K40" s="35"/>
      <c r="L40" s="35"/>
      <c r="M40" s="35"/>
      <c r="N40" s="35"/>
      <c r="O40" s="35"/>
      <c r="P40" s="36">
        <f t="shared" si="2"/>
        <v>0</v>
      </c>
      <c r="Q40" s="36">
        <f t="shared" si="3"/>
        <v>0</v>
      </c>
    </row>
    <row r="41" spans="1:17" x14ac:dyDescent="0.25">
      <c r="A41" s="39">
        <v>285428</v>
      </c>
      <c r="B41" s="40" t="s">
        <v>99</v>
      </c>
      <c r="C41" s="35">
        <f>'Jennie-O'!I48</f>
        <v>0</v>
      </c>
      <c r="D41" s="35"/>
      <c r="E41" s="35"/>
      <c r="F41" s="35"/>
      <c r="G41" s="35"/>
      <c r="H41" s="35"/>
      <c r="I41" s="35"/>
      <c r="J41" s="35"/>
      <c r="K41" s="35"/>
      <c r="L41" s="35"/>
      <c r="M41" s="35"/>
      <c r="N41" s="35"/>
      <c r="O41" s="35"/>
      <c r="P41" s="36">
        <f t="shared" si="2"/>
        <v>0</v>
      </c>
      <c r="Q41" s="36">
        <f t="shared" si="3"/>
        <v>0</v>
      </c>
    </row>
    <row r="42" spans="1:17" ht="24.75" customHeight="1" x14ac:dyDescent="0.25">
      <c r="A42" s="39">
        <v>285628</v>
      </c>
      <c r="B42" s="40" t="s">
        <v>96</v>
      </c>
      <c r="C42" s="35">
        <f>'Jennie-O'!I49</f>
        <v>0</v>
      </c>
      <c r="D42" s="35"/>
      <c r="E42" s="35"/>
      <c r="F42" s="35"/>
      <c r="G42" s="35"/>
      <c r="H42" s="35"/>
      <c r="I42" s="35"/>
      <c r="J42" s="35"/>
      <c r="K42" s="35"/>
      <c r="L42" s="35"/>
      <c r="M42" s="35"/>
      <c r="N42" s="35"/>
      <c r="O42" s="35"/>
      <c r="P42" s="36">
        <f t="shared" si="2"/>
        <v>0</v>
      </c>
      <c r="Q42" s="36">
        <f t="shared" si="3"/>
        <v>0</v>
      </c>
    </row>
    <row r="43" spans="1:17" ht="33" customHeight="1" x14ac:dyDescent="0.25">
      <c r="A43" s="39">
        <v>286228</v>
      </c>
      <c r="B43" s="40" t="s">
        <v>100</v>
      </c>
      <c r="C43" s="35">
        <f>'Jennie-O'!I50</f>
        <v>0</v>
      </c>
      <c r="D43" s="35"/>
      <c r="E43" s="35"/>
      <c r="F43" s="35"/>
      <c r="G43" s="35"/>
      <c r="H43" s="35"/>
      <c r="I43" s="35"/>
      <c r="J43" s="35"/>
      <c r="K43" s="35"/>
      <c r="L43" s="35"/>
      <c r="M43" s="35"/>
      <c r="N43" s="35"/>
      <c r="O43" s="35"/>
      <c r="P43" s="36">
        <f t="shared" si="2"/>
        <v>0</v>
      </c>
      <c r="Q43" s="36">
        <f t="shared" si="3"/>
        <v>0</v>
      </c>
    </row>
    <row r="44" spans="1:17" ht="23.25" customHeight="1" x14ac:dyDescent="0.25">
      <c r="A44" s="39">
        <v>317004</v>
      </c>
      <c r="B44" s="40" t="s">
        <v>101</v>
      </c>
      <c r="C44" s="35">
        <f>'Jennie-O'!I51</f>
        <v>0</v>
      </c>
      <c r="D44" s="35"/>
      <c r="E44" s="35"/>
      <c r="F44" s="35"/>
      <c r="G44" s="35"/>
      <c r="H44" s="35"/>
      <c r="I44" s="35"/>
      <c r="J44" s="35"/>
      <c r="K44" s="35"/>
      <c r="L44" s="35"/>
      <c r="M44" s="35"/>
      <c r="N44" s="35"/>
      <c r="O44" s="35"/>
      <c r="P44" s="36">
        <f t="shared" si="2"/>
        <v>0</v>
      </c>
      <c r="Q44" s="36">
        <f t="shared" si="3"/>
        <v>0</v>
      </c>
    </row>
    <row r="45" spans="1:17" ht="23.25" customHeight="1" x14ac:dyDescent="0.25">
      <c r="A45" s="39">
        <v>612620</v>
      </c>
      <c r="B45" s="40" t="s">
        <v>102</v>
      </c>
      <c r="C45" s="35">
        <f>'Jennie-O'!I52</f>
        <v>0</v>
      </c>
      <c r="D45" s="35"/>
      <c r="E45" s="35"/>
      <c r="F45" s="35"/>
      <c r="G45" s="35"/>
      <c r="H45" s="35"/>
      <c r="I45" s="35"/>
      <c r="J45" s="35"/>
      <c r="K45" s="35"/>
      <c r="L45" s="35"/>
      <c r="M45" s="35"/>
      <c r="N45" s="35"/>
      <c r="O45" s="35"/>
      <c r="P45" s="36">
        <f t="shared" si="2"/>
        <v>0</v>
      </c>
      <c r="Q45" s="36">
        <f t="shared" si="3"/>
        <v>0</v>
      </c>
    </row>
    <row r="46" spans="1:17" ht="23.25" customHeight="1" x14ac:dyDescent="0.25">
      <c r="A46" s="39">
        <v>613203</v>
      </c>
      <c r="B46" s="40" t="s">
        <v>103</v>
      </c>
      <c r="C46" s="35">
        <f>'Jennie-O'!I53</f>
        <v>0</v>
      </c>
      <c r="D46" s="35"/>
      <c r="E46" s="35"/>
      <c r="F46" s="35"/>
      <c r="G46" s="35"/>
      <c r="H46" s="35"/>
      <c r="I46" s="35"/>
      <c r="J46" s="35"/>
      <c r="K46" s="35"/>
      <c r="L46" s="35"/>
      <c r="M46" s="35"/>
      <c r="N46" s="35"/>
      <c r="O46" s="35"/>
      <c r="P46" s="36">
        <f t="shared" si="2"/>
        <v>0</v>
      </c>
      <c r="Q46" s="36">
        <f t="shared" si="3"/>
        <v>0</v>
      </c>
    </row>
    <row r="47" spans="1:17" x14ac:dyDescent="0.25">
      <c r="A47" s="39">
        <v>613620</v>
      </c>
      <c r="B47" s="40" t="s">
        <v>104</v>
      </c>
      <c r="C47" s="35">
        <f>'Jennie-O'!I54</f>
        <v>0</v>
      </c>
      <c r="D47" s="35"/>
      <c r="E47" s="35"/>
      <c r="F47" s="35"/>
      <c r="G47" s="35"/>
      <c r="H47" s="35"/>
      <c r="I47" s="35"/>
      <c r="J47" s="35"/>
      <c r="K47" s="35"/>
      <c r="L47" s="35"/>
      <c r="M47" s="35"/>
      <c r="N47" s="35"/>
      <c r="O47" s="35"/>
      <c r="P47" s="36">
        <f t="shared" si="2"/>
        <v>0</v>
      </c>
      <c r="Q47" s="36">
        <f t="shared" si="3"/>
        <v>0</v>
      </c>
    </row>
    <row r="48" spans="1:17" ht="23.25" customHeight="1" x14ac:dyDescent="0.25">
      <c r="A48" s="39">
        <v>613810</v>
      </c>
      <c r="B48" s="40" t="s">
        <v>105</v>
      </c>
      <c r="C48" s="35">
        <f>'Jennie-O'!I55</f>
        <v>0</v>
      </c>
      <c r="D48" s="35"/>
      <c r="E48" s="35"/>
      <c r="F48" s="35"/>
      <c r="G48" s="35"/>
      <c r="H48" s="35"/>
      <c r="I48" s="35"/>
      <c r="J48" s="35"/>
      <c r="K48" s="35"/>
      <c r="L48" s="35"/>
      <c r="M48" s="35"/>
      <c r="N48" s="35"/>
      <c r="O48" s="35"/>
      <c r="P48" s="36">
        <f t="shared" si="2"/>
        <v>0</v>
      </c>
      <c r="Q48" s="36">
        <f t="shared" si="3"/>
        <v>0</v>
      </c>
    </row>
    <row r="49" spans="1:17" ht="23.25" customHeight="1" x14ac:dyDescent="0.25">
      <c r="A49" s="39">
        <v>614003</v>
      </c>
      <c r="B49" s="40" t="s">
        <v>106</v>
      </c>
      <c r="C49" s="35">
        <f>'Jennie-O'!I56</f>
        <v>0</v>
      </c>
      <c r="D49" s="35"/>
      <c r="E49" s="35"/>
      <c r="F49" s="35"/>
      <c r="G49" s="35"/>
      <c r="H49" s="35"/>
      <c r="I49" s="35"/>
      <c r="J49" s="35"/>
      <c r="K49" s="35"/>
      <c r="L49" s="35"/>
      <c r="M49" s="35"/>
      <c r="N49" s="35"/>
      <c r="O49" s="35"/>
      <c r="P49" s="36">
        <f t="shared" si="2"/>
        <v>0</v>
      </c>
      <c r="Q49" s="36">
        <f t="shared" si="3"/>
        <v>0</v>
      </c>
    </row>
    <row r="50" spans="1:17" ht="23.25" customHeight="1" x14ac:dyDescent="0.25">
      <c r="A50" s="39">
        <v>642420</v>
      </c>
      <c r="B50" s="40" t="s">
        <v>107</v>
      </c>
      <c r="C50" s="35">
        <f>'Jennie-O'!I57</f>
        <v>0</v>
      </c>
      <c r="D50" s="35"/>
      <c r="E50" s="35"/>
      <c r="F50" s="35"/>
      <c r="G50" s="35"/>
      <c r="H50" s="35"/>
      <c r="I50" s="35"/>
      <c r="J50" s="35"/>
      <c r="K50" s="35"/>
      <c r="L50" s="35"/>
      <c r="M50" s="35"/>
      <c r="N50" s="35"/>
      <c r="O50" s="35"/>
      <c r="P50" s="36">
        <f t="shared" si="2"/>
        <v>0</v>
      </c>
      <c r="Q50" s="36">
        <f t="shared" si="3"/>
        <v>0</v>
      </c>
    </row>
    <row r="51" spans="1:17" ht="23.25" customHeight="1" x14ac:dyDescent="0.25">
      <c r="A51" s="39">
        <v>644820</v>
      </c>
      <c r="B51" s="40" t="s">
        <v>108</v>
      </c>
      <c r="C51" s="35">
        <f>'Jennie-O'!I58</f>
        <v>0</v>
      </c>
      <c r="D51" s="35"/>
      <c r="E51" s="35"/>
      <c r="F51" s="35"/>
      <c r="G51" s="35"/>
      <c r="H51" s="35"/>
      <c r="I51" s="35"/>
      <c r="J51" s="35"/>
      <c r="K51" s="35"/>
      <c r="L51" s="35"/>
      <c r="M51" s="35"/>
      <c r="N51" s="35"/>
      <c r="O51" s="35"/>
      <c r="P51" s="36">
        <f t="shared" si="2"/>
        <v>0</v>
      </c>
      <c r="Q51" s="36">
        <f t="shared" si="3"/>
        <v>0</v>
      </c>
    </row>
    <row r="52" spans="1:17" ht="18.75" customHeight="1" x14ac:dyDescent="0.25">
      <c r="A52" s="39">
        <v>813030</v>
      </c>
      <c r="B52" s="40" t="s">
        <v>109</v>
      </c>
      <c r="C52" s="35">
        <f>'Jennie-O'!I59</f>
        <v>0</v>
      </c>
      <c r="D52" s="35"/>
      <c r="E52" s="35"/>
      <c r="F52" s="35"/>
      <c r="G52" s="35"/>
      <c r="H52" s="35"/>
      <c r="I52" s="35"/>
      <c r="J52" s="35"/>
      <c r="K52" s="35"/>
      <c r="L52" s="35"/>
      <c r="M52" s="35"/>
      <c r="N52" s="35"/>
      <c r="O52" s="35"/>
      <c r="P52" s="36">
        <f t="shared" si="2"/>
        <v>0</v>
      </c>
      <c r="Q52" s="36">
        <f t="shared" si="3"/>
        <v>0</v>
      </c>
    </row>
    <row r="53" spans="1:17" ht="18.75" customHeight="1" x14ac:dyDescent="0.25">
      <c r="A53" s="39">
        <v>813130</v>
      </c>
      <c r="B53" s="40" t="s">
        <v>110</v>
      </c>
      <c r="C53" s="35">
        <f>'Jennie-O'!I60</f>
        <v>0</v>
      </c>
      <c r="D53" s="41"/>
      <c r="E53" s="41"/>
      <c r="F53" s="41"/>
      <c r="G53" s="41"/>
      <c r="H53" s="41"/>
      <c r="I53" s="41"/>
      <c r="J53" s="41"/>
      <c r="K53" s="41"/>
      <c r="L53" s="41"/>
      <c r="M53" s="41"/>
      <c r="N53" s="41"/>
      <c r="O53" s="41"/>
      <c r="P53" s="36">
        <f t="shared" si="2"/>
        <v>0</v>
      </c>
      <c r="Q53" s="36">
        <f t="shared" si="3"/>
        <v>0</v>
      </c>
    </row>
    <row r="54" spans="1:17" ht="20.25" customHeight="1" x14ac:dyDescent="0.25">
      <c r="A54" s="39">
        <v>846902</v>
      </c>
      <c r="B54" s="40" t="s">
        <v>111</v>
      </c>
      <c r="C54" s="35">
        <f>'Jennie-O'!I61</f>
        <v>0</v>
      </c>
      <c r="D54" s="35"/>
      <c r="E54" s="35"/>
      <c r="F54" s="35"/>
      <c r="G54" s="35"/>
      <c r="H54" s="35"/>
      <c r="I54" s="35"/>
      <c r="J54" s="35"/>
      <c r="K54" s="35"/>
      <c r="L54" s="35"/>
      <c r="M54" s="35"/>
      <c r="N54" s="35"/>
      <c r="O54" s="35"/>
      <c r="P54" s="36">
        <f t="shared" si="2"/>
        <v>0</v>
      </c>
      <c r="Q54" s="36">
        <f t="shared" si="3"/>
        <v>0</v>
      </c>
    </row>
    <row r="55" spans="1:17" ht="36" customHeight="1" x14ac:dyDescent="0.25">
      <c r="A55" s="39">
        <v>878403</v>
      </c>
      <c r="B55" s="40" t="s">
        <v>112</v>
      </c>
      <c r="C55" s="35">
        <f>'Jennie-O'!I62</f>
        <v>0</v>
      </c>
      <c r="D55" s="35"/>
      <c r="E55" s="35"/>
      <c r="F55" s="35"/>
      <c r="G55" s="35"/>
      <c r="H55" s="35"/>
      <c r="I55" s="35"/>
      <c r="J55" s="35"/>
      <c r="K55" s="35"/>
      <c r="L55" s="35"/>
      <c r="M55" s="35"/>
      <c r="N55" s="35"/>
      <c r="O55" s="35"/>
      <c r="P55" s="36">
        <f t="shared" si="2"/>
        <v>0</v>
      </c>
      <c r="Q55" s="36">
        <f t="shared" si="3"/>
        <v>0</v>
      </c>
    </row>
    <row r="56" spans="1:17" ht="13.2" customHeight="1" x14ac:dyDescent="0.25">
      <c r="Q56" s="42"/>
    </row>
    <row r="57" spans="1:17" ht="18.600000000000001" customHeight="1" x14ac:dyDescent="0.25">
      <c r="B57" s="43" t="s">
        <v>59</v>
      </c>
      <c r="Q57" s="42"/>
    </row>
    <row r="58" spans="1:17" x14ac:dyDescent="0.25">
      <c r="A58" s="39">
        <v>205135</v>
      </c>
      <c r="B58" s="40" t="s">
        <v>113</v>
      </c>
      <c r="C58" s="35">
        <f>'Jennie-O'!I65</f>
        <v>0</v>
      </c>
      <c r="D58" s="35"/>
      <c r="E58" s="35"/>
      <c r="F58" s="35"/>
      <c r="G58" s="35"/>
      <c r="H58" s="35"/>
      <c r="I58" s="35"/>
      <c r="J58" s="35"/>
      <c r="K58" s="35"/>
      <c r="L58" s="35"/>
      <c r="M58" s="35"/>
      <c r="N58" s="35"/>
      <c r="O58" s="35"/>
      <c r="P58" s="36">
        <f t="shared" ref="P58:P59" si="4">SUM(D58:O58)</f>
        <v>0</v>
      </c>
      <c r="Q58" s="36">
        <f t="shared" ref="Q58:Q59" si="5">P58-C58</f>
        <v>0</v>
      </c>
    </row>
    <row r="59" spans="1:17" x14ac:dyDescent="0.25">
      <c r="A59" s="39">
        <v>256535</v>
      </c>
      <c r="B59" s="40" t="s">
        <v>69</v>
      </c>
      <c r="C59" s="35">
        <f>'Jennie-O'!I66</f>
        <v>0</v>
      </c>
      <c r="D59" s="35"/>
      <c r="E59" s="35"/>
      <c r="F59" s="35"/>
      <c r="G59" s="35"/>
      <c r="H59" s="35"/>
      <c r="I59" s="35"/>
      <c r="J59" s="35"/>
      <c r="K59" s="35"/>
      <c r="L59" s="35"/>
      <c r="M59" s="35"/>
      <c r="N59" s="35"/>
      <c r="O59" s="35"/>
      <c r="P59" s="36">
        <f t="shared" si="4"/>
        <v>0</v>
      </c>
      <c r="Q59" s="36">
        <f t="shared" si="5"/>
        <v>0</v>
      </c>
    </row>
    <row r="63" spans="1:17" ht="22.35" customHeight="1" x14ac:dyDescent="0.25"/>
    <row r="64" spans="1:17" ht="30.6" customHeight="1" x14ac:dyDescent="0.25"/>
  </sheetData>
  <autoFilter ref="A2:Q3" xr:uid="{16622F3E-636A-4EA4-8F1C-1AA0DB919C2A}">
    <sortState xmlns:xlrd2="http://schemas.microsoft.com/office/spreadsheetml/2017/richdata2" ref="A5:Q65">
      <sortCondition ref="A2:A3"/>
    </sortState>
  </autoFilter>
  <mergeCells count="17">
    <mergeCell ref="A2:A3"/>
    <mergeCell ref="B2:B3"/>
    <mergeCell ref="C2:C3"/>
    <mergeCell ref="D2:D3"/>
    <mergeCell ref="E2:E3"/>
    <mergeCell ref="F2:F3"/>
    <mergeCell ref="Q2:Q3"/>
    <mergeCell ref="G2:G3"/>
    <mergeCell ref="H2:H3"/>
    <mergeCell ref="I2:I3"/>
    <mergeCell ref="J2:J3"/>
    <mergeCell ref="K2:K3"/>
    <mergeCell ref="L2:L3"/>
    <mergeCell ref="M2:M3"/>
    <mergeCell ref="N2:N3"/>
    <mergeCell ref="O2:O3"/>
    <mergeCell ref="P2:P3"/>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4.4" x14ac:dyDescent="0.3"/>
  <cols>
    <col min="1" max="1" width="0.88671875" customWidth="1"/>
    <col min="2" max="2" width="50.109375" customWidth="1"/>
    <col min="3" max="3" width="1.109375" customWidth="1"/>
    <col min="4" max="4" width="4.44140625" customWidth="1"/>
    <col min="5" max="6" width="12.44140625" customWidth="1"/>
  </cols>
  <sheetData>
    <row r="1" spans="2:6" ht="28.8" x14ac:dyDescent="0.3">
      <c r="B1" s="14" t="s">
        <v>28</v>
      </c>
      <c r="C1" s="14"/>
      <c r="D1" s="22"/>
      <c r="E1" s="22"/>
      <c r="F1" s="22"/>
    </row>
    <row r="2" spans="2:6" x14ac:dyDescent="0.3">
      <c r="B2" s="14" t="s">
        <v>29</v>
      </c>
      <c r="C2" s="14"/>
      <c r="D2" s="22"/>
      <c r="E2" s="22"/>
      <c r="F2" s="22"/>
    </row>
    <row r="3" spans="2:6" x14ac:dyDescent="0.3">
      <c r="B3" s="15"/>
      <c r="C3" s="15"/>
      <c r="D3" s="23"/>
      <c r="E3" s="23"/>
      <c r="F3" s="23"/>
    </row>
    <row r="4" spans="2:6" ht="43.2" x14ac:dyDescent="0.3">
      <c r="B4" s="15" t="s">
        <v>30</v>
      </c>
      <c r="C4" s="15"/>
      <c r="D4" s="23"/>
      <c r="E4" s="23"/>
      <c r="F4" s="23"/>
    </row>
    <row r="5" spans="2:6" x14ac:dyDescent="0.3">
      <c r="B5" s="15"/>
      <c r="C5" s="15"/>
      <c r="D5" s="23"/>
      <c r="E5" s="23"/>
      <c r="F5" s="23"/>
    </row>
    <row r="6" spans="2:6" ht="28.8" x14ac:dyDescent="0.3">
      <c r="B6" s="14" t="s">
        <v>31</v>
      </c>
      <c r="C6" s="14"/>
      <c r="D6" s="22"/>
      <c r="E6" s="22" t="s">
        <v>32</v>
      </c>
      <c r="F6" s="22" t="s">
        <v>33</v>
      </c>
    </row>
    <row r="7" spans="2:6" ht="15" thickBot="1" x14ac:dyDescent="0.35">
      <c r="B7" s="15"/>
      <c r="C7" s="15"/>
      <c r="D7" s="23"/>
      <c r="E7" s="23"/>
      <c r="F7" s="23"/>
    </row>
    <row r="8" spans="2:6" x14ac:dyDescent="0.3">
      <c r="B8" s="16" t="s">
        <v>34</v>
      </c>
      <c r="C8" s="17"/>
      <c r="D8" s="24"/>
      <c r="E8" s="24">
        <v>1</v>
      </c>
      <c r="F8" s="25"/>
    </row>
    <row r="9" spans="2:6" ht="25.8" thickBot="1" x14ac:dyDescent="0.35">
      <c r="B9" s="18"/>
      <c r="C9" s="19"/>
      <c r="D9" s="26"/>
      <c r="E9" s="27" t="s">
        <v>35</v>
      </c>
      <c r="F9" s="28" t="s">
        <v>36</v>
      </c>
    </row>
    <row r="10" spans="2:6" x14ac:dyDescent="0.3">
      <c r="B10" s="15"/>
      <c r="C10" s="15"/>
      <c r="D10" s="23"/>
      <c r="E10" s="23"/>
      <c r="F10" s="23"/>
    </row>
    <row r="11" spans="2:6" x14ac:dyDescent="0.3">
      <c r="B11" s="15"/>
      <c r="C11" s="15"/>
      <c r="D11" s="23"/>
      <c r="E11" s="23"/>
      <c r="F11" s="23"/>
    </row>
    <row r="12" spans="2:6" x14ac:dyDescent="0.3">
      <c r="B12" s="14" t="s">
        <v>37</v>
      </c>
      <c r="C12" s="14"/>
      <c r="D12" s="22"/>
      <c r="E12" s="22"/>
      <c r="F12" s="22"/>
    </row>
    <row r="13" spans="2:6" ht="15" thickBot="1" x14ac:dyDescent="0.35">
      <c r="B13" s="15"/>
      <c r="C13" s="15"/>
      <c r="D13" s="23"/>
      <c r="E13" s="23"/>
      <c r="F13" s="23"/>
    </row>
    <row r="14" spans="2:6" ht="72.599999999999994" thickBot="1" x14ac:dyDescent="0.35">
      <c r="B14" s="20" t="s">
        <v>38</v>
      </c>
      <c r="C14" s="21"/>
      <c r="D14" s="29"/>
      <c r="E14" s="29" t="s">
        <v>39</v>
      </c>
      <c r="F14" s="30" t="s">
        <v>36</v>
      </c>
    </row>
    <row r="15" spans="2:6" ht="15" thickBot="1" x14ac:dyDescent="0.35">
      <c r="B15" s="15"/>
      <c r="C15" s="15"/>
      <c r="D15" s="23"/>
      <c r="E15" s="23"/>
      <c r="F15" s="23"/>
    </row>
    <row r="16" spans="2:6" ht="43.8" thickBot="1" x14ac:dyDescent="0.35">
      <c r="B16" s="20" t="s">
        <v>40</v>
      </c>
      <c r="C16" s="21"/>
      <c r="D16" s="29"/>
      <c r="E16" s="29">
        <v>79</v>
      </c>
      <c r="F16" s="30" t="s">
        <v>36</v>
      </c>
    </row>
    <row r="17" spans="2:6" x14ac:dyDescent="0.3">
      <c r="B17" s="15"/>
      <c r="C17" s="15"/>
      <c r="D17" s="23"/>
      <c r="E17" s="23"/>
      <c r="F17" s="23"/>
    </row>
  </sheetData>
  <hyperlinks>
    <hyperlink ref="E9" location="'Jennie-O'!A1:M82" display="'Jennie-O'!A1:M82"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2025-02-10T19:37:17+00:00</Remediation_x0020_Date>
  </documentManagement>
</p:properties>
</file>

<file path=customXml/itemProps1.xml><?xml version="1.0" encoding="utf-8"?>
<ds:datastoreItem xmlns:ds="http://schemas.openxmlformats.org/officeDocument/2006/customXml" ds:itemID="{509B29FE-19DD-43CD-8A94-6268338E77A0}"/>
</file>

<file path=customXml/itemProps2.xml><?xml version="1.0" encoding="utf-8"?>
<ds:datastoreItem xmlns:ds="http://schemas.openxmlformats.org/officeDocument/2006/customXml" ds:itemID="{428CB90F-9048-447B-B2FE-CF943673B563}"/>
</file>

<file path=customXml/itemProps3.xml><?xml version="1.0" encoding="utf-8"?>
<ds:datastoreItem xmlns:ds="http://schemas.openxmlformats.org/officeDocument/2006/customXml" ds:itemID="{E12B54D9-931F-4BBF-BD2E-8361966C2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Corey Dill</cp:lastModifiedBy>
  <cp:lastPrinted>2025-01-23T15:44:25Z</cp:lastPrinted>
  <dcterms:created xsi:type="dcterms:W3CDTF">2010-09-02T14:50:00Z</dcterms:created>
  <dcterms:modified xsi:type="dcterms:W3CDTF">2025-01-23T16:02:24Z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0x01010046895D7B4FD22A4A9C390F7B0E997D3F</vt:lpwstr>
  </property>
</Properties>
</file>