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_Processing Catalogue &amp; Info\22-23\SEPDS\"/>
    </mc:Choice>
  </mc:AlternateContent>
  <bookViews>
    <workbookView xWindow="0" yWindow="0" windowWidth="23040" windowHeight="7968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10-26-2021'!$A$3:$N$78</definedName>
    <definedName name="_xlnm.Print_Area" localSheetId="0">'REV. 10-26-2021'!$A$1:$N$78</definedName>
    <definedName name="_xlnm.Print_Titles" localSheetId="0">'REV. 10-26-2021'!$1:$3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M29" i="1" s="1"/>
  <c r="J29" i="1"/>
  <c r="L34" i="1"/>
  <c r="M34" i="1" s="1"/>
  <c r="J3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L4" i="1"/>
  <c r="J4" i="1"/>
  <c r="M52" i="1" l="1"/>
  <c r="M51" i="1"/>
  <c r="M74" i="1" l="1"/>
  <c r="M78" i="1" l="1"/>
  <c r="M77" i="1"/>
  <c r="M54" i="1" l="1"/>
  <c r="M21" i="1"/>
  <c r="M73" i="1" l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76" i="1"/>
  <c r="M75" i="1"/>
  <c r="M56" i="1"/>
  <c r="M55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3" i="1"/>
  <c r="M32" i="1"/>
  <c r="M31" i="1"/>
  <c r="M30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<sst xmlns="http://schemas.openxmlformats.org/spreadsheetml/2006/main" count="324" uniqueCount="86">
  <si>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</si>
  <si>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</si>
  <si>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</si>
  <si>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</si>
  <si>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</si>
  <si>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</si>
  <si>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</si>
  <si>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</si>
  <si>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</si>
  <si>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</si>
  <si>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</si>
  <si>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</si>
  <si>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</si>
  <si>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</si>
  <si>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</si>
  <si>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</si>
  <si>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</si>
  <si>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</si>
  <si>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MCI Foods</t>
  </si>
  <si>
    <t>Bean &amp; Cheese Burrito IW</t>
  </si>
  <si>
    <t>Egg Cheese Bacon Burrito
Whole Grain IW</t>
  </si>
  <si>
    <t>Egg Cheese Turkey Sausage Breakfast Wrap
Whole Grain IW</t>
  </si>
  <si>
    <t>Cheese &amp; Green Chili Quesadilla Whole Grain Tortilla IW</t>
  </si>
  <si>
    <t>Cheese and NAE Chicken and Green Chili Quesadilla WG IW</t>
  </si>
  <si>
    <t>Two Cheese Quesadilla IW</t>
  </si>
  <si>
    <t>NAE Chicken, Two Cheese Burrito
Whole Grain Bulk Pack</t>
  </si>
  <si>
    <t>Bean &amp; Cheddar Cheese Burrito
Whole Grain Tortilla IW</t>
  </si>
  <si>
    <t>NAE Chicken Cheese Enchilada
Whole Grain Bulk Pack</t>
  </si>
  <si>
    <t xml:space="preserve">Bean &amp; Cheese Burrito Whole Grain Tortilla Bulk Packed Clean Label </t>
  </si>
  <si>
    <t>Beef &amp; Cheese Taco Snack Burrito w/Whole Grain Tortilla Bulk Packed</t>
  </si>
  <si>
    <t>Reduced Fat  Cheddar Cheese Enchilada
Whole Grain Corn Tortilla Bulk Packed</t>
  </si>
  <si>
    <t>Reduced Fat Monterey Jack Cheese Enchilada Whole Grain Corn Tortilla Bulk Packed</t>
  </si>
  <si>
    <t>Pepper Jack Cheese Enchilada Whole Grain Tortilla   Bulk Packed</t>
  </si>
  <si>
    <t>Four Cheese Enchilada
Whole Grain Bulk Pack</t>
  </si>
  <si>
    <t>Bean &amp; Cheddar Cheese Burrito
Whole Grain Tortilla Bulk Packed</t>
  </si>
  <si>
    <t>Bean &amp; Cheddar Cheese Burrito
Bulk Packed</t>
  </si>
  <si>
    <t>Beef &amp; American Cheese Taco Snack                                 Whole Grain Tortilla   Bulk Packed</t>
  </si>
  <si>
    <t>Cheese Beef Chicken Burrito IW</t>
  </si>
  <si>
    <t>Bean &amp; Cheese Burrito Bulk Pack</t>
  </si>
  <si>
    <t>Cabo Real Organic Bean &amp; Cheese Burrito IW</t>
  </si>
  <si>
    <t>Three Cheese Enchilada
Whole Grain Bulk Pack</t>
  </si>
  <si>
    <t xml:space="preserve">Egg, Cheese, and Green Chili Salsa Breakfast Burrito Bulk Packed </t>
  </si>
  <si>
    <t>Beef &amp; Bean &amp; Cheddar Cheese Burrito
Whole Grain Tortilla,  Bulk Packed</t>
  </si>
  <si>
    <t>Chicken Tender &amp; Cheese Wrap IW</t>
  </si>
  <si>
    <t>NAE BAJA Chicken Cheese Burrito
whole Grain IW</t>
  </si>
  <si>
    <t>NAE Chicken, Two Cheese Burrito
Whole Grain IW</t>
  </si>
  <si>
    <t>Beef, Bean, Cheddar Cheese, Salsa Burrito Whole Grain Tortilla IW</t>
  </si>
  <si>
    <t>Cabo Primo Brand Ultra Bean &amp; Cheese Burrito IW Whole Grain Tortilla</t>
  </si>
  <si>
    <t>Xtreme Bean &amp; Cheddar Cheese Burrito
Whole Grain Tortilla IW</t>
  </si>
  <si>
    <t>Macho Chili Cheese Whole Grain Tortilla Burrito Indv Wrpd</t>
  </si>
  <si>
    <t>Southwestern Black Bean &amp; Cheese Burrito Whole Grain IW</t>
  </si>
  <si>
    <t>Shredded Beef, Cheese &amp; Green Chili Burrito IW</t>
  </si>
  <si>
    <t>Bean Cheese de Chili Relleno Burrito
Whole Grain IW in Foil</t>
  </si>
  <si>
    <t>Shredded Beef Chili Colorado
Whole Grain IW in Foil</t>
  </si>
  <si>
    <t>NAE Pollo Verde Cheese Burrito
WG Tortilla Foil Wrapped</t>
  </si>
  <si>
    <t>The BCR Burrito
Beans Cheese Rice IW</t>
  </si>
  <si>
    <t>Two Cheese Enchiladas in Sauce, IW Tray</t>
  </si>
  <si>
    <t>Bean &amp; Two Cheese Dip 
IW Ovenable Tray</t>
  </si>
  <si>
    <t>Egg Cheese Potato Turkey Sausage Wrap
Whole Grain Bulk Pack</t>
  </si>
  <si>
    <t>Bean Cheese Burrito IW Clean Label</t>
  </si>
  <si>
    <t>Beef &amp; American Cheese Taco Snack                                 Whole Grain Tortilla   IW</t>
  </si>
  <si>
    <t>94620/CM</t>
  </si>
  <si>
    <t>Egg &amp; Cheese Breakfast Wrap
Whole Grain IW</t>
  </si>
  <si>
    <t>Egg &amp; Cheese Turkey Sausage Breakfast Wrap Whole Grain IW</t>
  </si>
  <si>
    <t>Egg, Cheese, Potato,  Turkey Sausage Breakfast Wrap Whole Grain IW</t>
  </si>
  <si>
    <t>Cheese Egg Salsa Burrito
Whole Grain Tortilla IW</t>
  </si>
  <si>
    <t>Egg Cheese Bacon Burrito
Whole Grain Tortilla IW</t>
  </si>
  <si>
    <t>RF RS American Cheese, Egg, Turkey Sausage
Breakfast Burrito WG IW</t>
  </si>
  <si>
    <t>Egg, Cheese and Green Chili Salsa Breakfast Burrito Clean Label - IW</t>
  </si>
  <si>
    <t>Los Cabos Mexican Foods Egg, Cheese, Salsa Breakfast Burrito Whole Grain IW</t>
  </si>
  <si>
    <t>Cheese, Turkey Sausage &amp; Green Chili Burrito IW</t>
  </si>
  <si>
    <t>Cheese Tamale with Green Chili
Wrapped in a Corn Husk</t>
  </si>
  <si>
    <t>Cheese Tamale with Green Chili Wrapped in a Corn Husk IW in Dual Ovenable Film</t>
  </si>
  <si>
    <t>Cabo Real Cheddar Cheese Enchilada Bulk Packed</t>
  </si>
  <si>
    <t>Los Cabos Egg Sausage Cheese Breakfast Wrap Bulk Packed</t>
  </si>
  <si>
    <t>98345CM</t>
  </si>
  <si>
    <t>Beef, Sausage, Cheese, Egg Breakfast Burrito IW</t>
  </si>
  <si>
    <t>93540/CM</t>
  </si>
  <si>
    <t>73352</t>
  </si>
  <si>
    <t>Chicken &amp; Cheese Enchiladas in Sauce IW
Dual Ovenable Tray</t>
  </si>
  <si>
    <t>73353</t>
  </si>
  <si>
    <t>Cheddar Cheese Enchiladas in Sauce IW
Dual Ovenable Tray</t>
  </si>
  <si>
    <t>SY23</t>
  </si>
  <si>
    <t>Bean &amp; Reduced Fatm American Cheese Burrito - Bulk Pack</t>
  </si>
  <si>
    <t>Been, Cheese &amp; Green Chili Burrito - Bulk Pack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</si>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</sst>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2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78"/>
  <sheetViews>
    <sheetView tabSelected="1" zoomScale="90" zoomScaleNormal="90" zoomScaleSheetLayoutView="70" workbookViewId="0"/>
  </sheetViews>
  <sheetFormatPr defaultColWidth="8.6640625" defaultRowHeight="14.4" x14ac:dyDescent="0.3"/>
  <cols>
    <col min="1" max="1" width="10.88671875" style="35" customWidth="1"/>
    <col min="2" max="2" width="16.6640625" style="36" customWidth="1"/>
    <col min="3" max="3" width="14.6640625" style="35" customWidth="1"/>
    <col min="4" max="4" width="12.109375" style="37" customWidth="1"/>
    <col min="5" max="5" width="44.109375" style="38" customWidth="1"/>
    <col min="6" max="6" width="9.33203125" style="39" customWidth="1"/>
    <col min="7" max="8" width="9.88671875" style="39" customWidth="1"/>
    <col min="9" max="9" width="13.6640625" style="40" customWidth="1"/>
    <col min="10" max="10" width="24.6640625" style="35" customWidth="1"/>
    <col min="11" max="11" width="11.6640625" style="39" customWidth="1"/>
    <col min="12" max="12" width="12.109375" style="41" customWidth="1"/>
    <col min="13" max="13" width="10.5546875" style="42" customWidth="1"/>
    <col min="14" max="14" width="12.33203125" style="43" customWidth="1"/>
    <col min="15" max="16384" width="8.6640625" style="38"/>
  </cols>
  <sheetData>
    <row r="1" spans="1:14" s="6" customFormat="1" ht="31.2" x14ac:dyDescent="0.6">
      <c r="A1" s="3" t="s">
        <v>13</v>
      </c>
      <c r="B1" s="3"/>
      <c r="C1" s="4"/>
      <c r="D1" s="5"/>
      <c r="F1" s="7"/>
      <c r="G1" s="7"/>
      <c r="H1" s="7"/>
      <c r="I1" s="8"/>
      <c r="J1" s="2"/>
      <c r="K1" s="47"/>
      <c r="L1" s="47"/>
      <c r="M1" s="47"/>
      <c r="N1" s="47"/>
    </row>
    <row r="2" spans="1:14" s="15" customFormat="1" ht="31.2" x14ac:dyDescent="0.3">
      <c r="A2" s="44" t="s">
        <v>2</v>
      </c>
      <c r="B2" s="45"/>
      <c r="C2" s="46"/>
      <c r="D2" s="9" t="s">
        <v>1</v>
      </c>
      <c r="E2" s="1">
        <v>44518</v>
      </c>
      <c r="F2" s="10"/>
      <c r="G2" s="10"/>
      <c r="H2" s="11"/>
      <c r="I2" s="12"/>
      <c r="J2" s="4"/>
      <c r="K2" s="10"/>
      <c r="L2" s="13"/>
      <c r="M2" s="10"/>
      <c r="N2" s="14"/>
    </row>
    <row r="3" spans="1:14" s="22" customFormat="1" ht="122.7" customHeight="1" x14ac:dyDescent="0.3">
      <c r="A3" s="16" t="s">
        <v>3</v>
      </c>
      <c r="B3" s="16" t="s">
        <v>0</v>
      </c>
      <c r="C3" s="16" t="s">
        <v>4</v>
      </c>
      <c r="D3" s="17" t="s">
        <v>5</v>
      </c>
      <c r="E3" s="16" t="s">
        <v>6</v>
      </c>
      <c r="F3" s="18" t="s">
        <v>16</v>
      </c>
      <c r="G3" s="18" t="s">
        <v>17</v>
      </c>
      <c r="H3" s="18" t="s">
        <v>7</v>
      </c>
      <c r="I3" s="19" t="s">
        <v>8</v>
      </c>
      <c r="J3" s="16" t="s">
        <v>9</v>
      </c>
      <c r="K3" s="18" t="s">
        <v>14</v>
      </c>
      <c r="L3" s="20" t="s">
        <v>10</v>
      </c>
      <c r="M3" s="18" t="s">
        <v>15</v>
      </c>
      <c r="N3" s="21" t="s">
        <v>11</v>
      </c>
    </row>
    <row r="4" spans="1:14" s="32" customFormat="1" ht="30.45" hidden="1" customHeight="1" x14ac:dyDescent="0.3">
      <c r="A4" s="23" t="s">
        <v>82</v>
      </c>
      <c r="B4" s="24" t="s">
        <v>18</v>
      </c>
      <c r="C4" s="23" t="s">
        <v>12</v>
      </c>
      <c r="D4" s="25">
        <v>13350</v>
      </c>
      <c r="E4" s="26" t="s">
        <v>19</v>
      </c>
      <c r="F4" s="27">
        <v>24.38</v>
      </c>
      <c r="G4" s="27">
        <v>120</v>
      </c>
      <c r="H4" s="27">
        <v>3.25</v>
      </c>
      <c r="I4" s="28">
        <v>110254</v>
      </c>
      <c r="J4" s="16" t="str">
        <f>VLOOKUP(I4,'[1]November 2021'!A:C,2,FALSE)</f>
        <v>CHEESE CHED YEL BLOCK-40 LB (40800)</v>
      </c>
      <c r="K4" s="27">
        <v>2.27</v>
      </c>
      <c r="L4" s="29">
        <f>VLOOKUP(I4,'[1]November 2021'!A:C,3,FALSE)</f>
        <v>1.7375</v>
      </c>
      <c r="M4" s="30">
        <f t="shared" ref="M4:M19" si="0">ROUND(K4*L4,2)</f>
        <v>3.94</v>
      </c>
      <c r="N4" s="31">
        <v>44501</v>
      </c>
    </row>
    <row r="5" spans="1:14" s="32" customFormat="1" ht="30.45" hidden="1" customHeight="1" x14ac:dyDescent="0.3">
      <c r="A5" s="23" t="s">
        <v>82</v>
      </c>
      <c r="B5" s="24" t="s">
        <v>18</v>
      </c>
      <c r="C5" s="23" t="s">
        <v>12</v>
      </c>
      <c r="D5" s="25">
        <v>26028</v>
      </c>
      <c r="E5" s="26" t="s">
        <v>20</v>
      </c>
      <c r="F5" s="27">
        <v>5.0999999999999996</v>
      </c>
      <c r="G5" s="27">
        <v>24</v>
      </c>
      <c r="H5" s="27">
        <v>3.4</v>
      </c>
      <c r="I5" s="28">
        <v>110254</v>
      </c>
      <c r="J5" s="16" t="str">
        <f>VLOOKUP(I5,'[1]November 2021'!A:C,2,FALSE)</f>
        <v>CHEESE CHED YEL BLOCK-40 LB (40800)</v>
      </c>
      <c r="K5" s="27">
        <v>0.71</v>
      </c>
      <c r="L5" s="29">
        <f>VLOOKUP(I5,'[1]November 2021'!A:C,3,FALSE)</f>
        <v>1.7375</v>
      </c>
      <c r="M5" s="30">
        <f t="shared" si="0"/>
        <v>1.23</v>
      </c>
      <c r="N5" s="31">
        <v>44501</v>
      </c>
    </row>
    <row r="6" spans="1:14" s="32" customFormat="1" ht="30.45" hidden="1" customHeight="1" x14ac:dyDescent="0.3">
      <c r="A6" s="23" t="s">
        <v>82</v>
      </c>
      <c r="B6" s="24" t="s">
        <v>18</v>
      </c>
      <c r="C6" s="23" t="s">
        <v>12</v>
      </c>
      <c r="D6" s="33">
        <v>26034</v>
      </c>
      <c r="E6" s="26" t="s">
        <v>21</v>
      </c>
      <c r="F6" s="27">
        <v>5.4</v>
      </c>
      <c r="G6" s="27">
        <v>24</v>
      </c>
      <c r="H6" s="27">
        <v>3.6</v>
      </c>
      <c r="I6" s="28">
        <v>110254</v>
      </c>
      <c r="J6" s="16" t="str">
        <f>VLOOKUP(I6,'[1]November 2021'!A:C,2,FALSE)</f>
        <v>CHEESE CHED YEL BLOCK-40 LB (40800)</v>
      </c>
      <c r="K6" s="27">
        <v>0.65</v>
      </c>
      <c r="L6" s="29">
        <f>VLOOKUP(I6,'[1]November 2021'!A:C,3,FALSE)</f>
        <v>1.7375</v>
      </c>
      <c r="M6" s="30">
        <f t="shared" si="0"/>
        <v>1.1299999999999999</v>
      </c>
      <c r="N6" s="31">
        <v>44501</v>
      </c>
    </row>
    <row r="7" spans="1:14" s="32" customFormat="1" ht="30.45" customHeight="1" x14ac:dyDescent="0.3">
      <c r="A7" s="23" t="s">
        <v>82</v>
      </c>
      <c r="B7" s="24" t="s">
        <v>18</v>
      </c>
      <c r="C7" s="23" t="s">
        <v>12</v>
      </c>
      <c r="D7" s="33">
        <v>43107</v>
      </c>
      <c r="E7" s="26" t="s">
        <v>22</v>
      </c>
      <c r="F7" s="27">
        <v>8.25</v>
      </c>
      <c r="G7" s="27">
        <v>60</v>
      </c>
      <c r="H7" s="27">
        <v>2.2000000000000002</v>
      </c>
      <c r="I7" s="28">
        <v>110254</v>
      </c>
      <c r="J7" s="16" t="str">
        <f>VLOOKUP(I7,'[1]November 2021'!A:C,2,FALSE)</f>
        <v>CHEESE CHED YEL BLOCK-40 LB (40800)</v>
      </c>
      <c r="K7" s="27">
        <v>2.88</v>
      </c>
      <c r="L7" s="29">
        <f>VLOOKUP(I7,'[1]November 2021'!A:C,3,FALSE)</f>
        <v>1.7375</v>
      </c>
      <c r="M7" s="30">
        <f t="shared" si="0"/>
        <v>5</v>
      </c>
      <c r="N7" s="31">
        <v>44501</v>
      </c>
    </row>
    <row r="8" spans="1:14" s="32" customFormat="1" ht="30.45" customHeight="1" x14ac:dyDescent="0.3">
      <c r="A8" s="23" t="s">
        <v>82</v>
      </c>
      <c r="B8" s="24" t="s">
        <v>18</v>
      </c>
      <c r="C8" s="23" t="s">
        <v>12</v>
      </c>
      <c r="D8" s="33">
        <v>43560</v>
      </c>
      <c r="E8" s="26" t="s">
        <v>23</v>
      </c>
      <c r="F8" s="27">
        <v>13.35</v>
      </c>
      <c r="G8" s="27">
        <v>48</v>
      </c>
      <c r="H8" s="27">
        <v>4.45</v>
      </c>
      <c r="I8" s="28">
        <v>110254</v>
      </c>
      <c r="J8" s="16" t="str">
        <f>VLOOKUP(I8,'[1]November 2021'!A:C,2,FALSE)</f>
        <v>CHEESE CHED YEL BLOCK-40 LB (40800)</v>
      </c>
      <c r="K8" s="27">
        <v>3.6</v>
      </c>
      <c r="L8" s="29">
        <f>VLOOKUP(I8,'[1]November 2021'!A:C,3,FALSE)</f>
        <v>1.7375</v>
      </c>
      <c r="M8" s="30">
        <f t="shared" si="0"/>
        <v>6.26</v>
      </c>
      <c r="N8" s="31">
        <v>44501</v>
      </c>
    </row>
    <row r="9" spans="1:14" s="32" customFormat="1" ht="30.45" hidden="1" customHeight="1" x14ac:dyDescent="0.3">
      <c r="A9" s="23" t="s">
        <v>82</v>
      </c>
      <c r="B9" s="24" t="s">
        <v>18</v>
      </c>
      <c r="C9" s="23" t="s">
        <v>12</v>
      </c>
      <c r="D9" s="33">
        <v>45220</v>
      </c>
      <c r="E9" s="26" t="s">
        <v>24</v>
      </c>
      <c r="F9" s="27">
        <v>11.25</v>
      </c>
      <c r="G9" s="27">
        <v>48</v>
      </c>
      <c r="H9" s="27">
        <v>3.75</v>
      </c>
      <c r="I9" s="28">
        <v>110254</v>
      </c>
      <c r="J9" s="16" t="str">
        <f>VLOOKUP(I9,'[1]November 2021'!A:C,2,FALSE)</f>
        <v>CHEESE CHED YEL BLOCK-40 LB (40800)</v>
      </c>
      <c r="K9" s="27">
        <v>4.5</v>
      </c>
      <c r="L9" s="29">
        <f>VLOOKUP(I9,'[1]November 2021'!A:C,3,FALSE)</f>
        <v>1.7375</v>
      </c>
      <c r="M9" s="30">
        <f t="shared" si="0"/>
        <v>7.82</v>
      </c>
      <c r="N9" s="31">
        <v>44501</v>
      </c>
    </row>
    <row r="10" spans="1:14" s="32" customFormat="1" ht="30.45" customHeight="1" x14ac:dyDescent="0.3">
      <c r="A10" s="23" t="s">
        <v>82</v>
      </c>
      <c r="B10" s="24" t="s">
        <v>18</v>
      </c>
      <c r="C10" s="23" t="s">
        <v>12</v>
      </c>
      <c r="D10" s="33">
        <v>45227</v>
      </c>
      <c r="E10" s="26" t="s">
        <v>22</v>
      </c>
      <c r="F10" s="27">
        <v>13.2</v>
      </c>
      <c r="G10" s="27">
        <v>48</v>
      </c>
      <c r="H10" s="27">
        <v>4.4000000000000004</v>
      </c>
      <c r="I10" s="28">
        <v>110254</v>
      </c>
      <c r="J10" s="16" t="str">
        <f>VLOOKUP(I10,'[1]November 2021'!A:C,2,FALSE)</f>
        <v>CHEESE CHED YEL BLOCK-40 LB (40800)</v>
      </c>
      <c r="K10" s="27">
        <v>4.5</v>
      </c>
      <c r="L10" s="29">
        <f>VLOOKUP(I10,'[1]November 2021'!A:C,3,FALSE)</f>
        <v>1.7375</v>
      </c>
      <c r="M10" s="30">
        <f t="shared" si="0"/>
        <v>7.82</v>
      </c>
      <c r="N10" s="31">
        <v>44501</v>
      </c>
    </row>
    <row r="11" spans="1:14" s="32" customFormat="1" ht="30.45" hidden="1" customHeight="1" x14ac:dyDescent="0.3">
      <c r="A11" s="23" t="s">
        <v>82</v>
      </c>
      <c r="B11" s="24" t="s">
        <v>18</v>
      </c>
      <c r="C11" s="23" t="s">
        <v>12</v>
      </c>
      <c r="D11" s="33">
        <v>60325</v>
      </c>
      <c r="E11" s="26" t="s">
        <v>19</v>
      </c>
      <c r="F11" s="27">
        <v>24.38</v>
      </c>
      <c r="G11" s="27">
        <v>120</v>
      </c>
      <c r="H11" s="27">
        <v>3.25</v>
      </c>
      <c r="I11" s="28">
        <v>110254</v>
      </c>
      <c r="J11" s="16" t="str">
        <f>VLOOKUP(I11,'[1]November 2021'!A:C,2,FALSE)</f>
        <v>CHEESE CHED YEL BLOCK-40 LB (40800)</v>
      </c>
      <c r="K11" s="27">
        <v>2.27</v>
      </c>
      <c r="L11" s="29">
        <f>VLOOKUP(I11,'[1]November 2021'!A:C,3,FALSE)</f>
        <v>1.7375</v>
      </c>
      <c r="M11" s="30">
        <f t="shared" si="0"/>
        <v>3.94</v>
      </c>
      <c r="N11" s="31">
        <v>44501</v>
      </c>
    </row>
    <row r="12" spans="1:14" s="32" customFormat="1" ht="30.45" hidden="1" customHeight="1" x14ac:dyDescent="0.3">
      <c r="A12" s="23" t="s">
        <v>82</v>
      </c>
      <c r="B12" s="24" t="s">
        <v>18</v>
      </c>
      <c r="C12" s="23" t="s">
        <v>12</v>
      </c>
      <c r="D12" s="33">
        <v>61272</v>
      </c>
      <c r="E12" s="26" t="s">
        <v>25</v>
      </c>
      <c r="F12" s="27">
        <v>13.95</v>
      </c>
      <c r="G12" s="27">
        <v>48</v>
      </c>
      <c r="H12" s="27">
        <v>4.6500000000000004</v>
      </c>
      <c r="I12" s="28">
        <v>110254</v>
      </c>
      <c r="J12" s="16" t="str">
        <f>VLOOKUP(I12,'[1]November 2021'!A:C,2,FALSE)</f>
        <v>CHEESE CHED YEL BLOCK-40 LB (40800)</v>
      </c>
      <c r="K12" s="27">
        <v>1.1399999999999999</v>
      </c>
      <c r="L12" s="29">
        <f>VLOOKUP(I12,'[1]November 2021'!A:C,3,FALSE)</f>
        <v>1.7375</v>
      </c>
      <c r="M12" s="30">
        <f t="shared" si="0"/>
        <v>1.98</v>
      </c>
      <c r="N12" s="31">
        <v>44501</v>
      </c>
    </row>
    <row r="13" spans="1:14" s="32" customFormat="1" ht="30.45" hidden="1" customHeight="1" x14ac:dyDescent="0.3">
      <c r="A13" s="23" t="s">
        <v>82</v>
      </c>
      <c r="B13" s="24" t="s">
        <v>18</v>
      </c>
      <c r="C13" s="23" t="s">
        <v>12</v>
      </c>
      <c r="D13" s="33">
        <v>61300</v>
      </c>
      <c r="E13" s="26" t="s">
        <v>26</v>
      </c>
      <c r="F13" s="27">
        <v>29.625</v>
      </c>
      <c r="G13" s="27">
        <v>120</v>
      </c>
      <c r="H13" s="27">
        <v>3.95</v>
      </c>
      <c r="I13" s="28">
        <v>110254</v>
      </c>
      <c r="J13" s="16" t="str">
        <f>VLOOKUP(I13,'[1]November 2021'!A:C,2,FALSE)</f>
        <v>CHEESE CHED YEL BLOCK-40 LB (40800)</v>
      </c>
      <c r="K13" s="27">
        <v>2.85</v>
      </c>
      <c r="L13" s="29">
        <f>VLOOKUP(I13,'[1]November 2021'!A:C,3,FALSE)</f>
        <v>1.7375</v>
      </c>
      <c r="M13" s="30">
        <f t="shared" si="0"/>
        <v>4.95</v>
      </c>
      <c r="N13" s="31">
        <v>44501</v>
      </c>
    </row>
    <row r="14" spans="1:14" s="34" customFormat="1" ht="30.45" customHeight="1" x14ac:dyDescent="0.3">
      <c r="A14" s="23" t="s">
        <v>82</v>
      </c>
      <c r="B14" s="24" t="s">
        <v>18</v>
      </c>
      <c r="C14" s="23" t="s">
        <v>12</v>
      </c>
      <c r="D14" s="33">
        <v>61954</v>
      </c>
      <c r="E14" s="26" t="s">
        <v>27</v>
      </c>
      <c r="F14" s="27">
        <v>19.8</v>
      </c>
      <c r="G14" s="27">
        <v>144</v>
      </c>
      <c r="H14" s="27">
        <v>2.2000000000000002</v>
      </c>
      <c r="I14" s="28">
        <v>110254</v>
      </c>
      <c r="J14" s="16" t="str">
        <f>VLOOKUP(I14,'[1]November 2021'!A:C,2,FALSE)</f>
        <v>CHEESE CHED YEL BLOCK-40 LB (40800)</v>
      </c>
      <c r="K14" s="27">
        <v>1.71</v>
      </c>
      <c r="L14" s="29">
        <f>VLOOKUP(I14,'[1]November 2021'!A:C,3,FALSE)</f>
        <v>1.7375</v>
      </c>
      <c r="M14" s="30">
        <f t="shared" si="0"/>
        <v>2.97</v>
      </c>
      <c r="N14" s="31">
        <v>44501</v>
      </c>
    </row>
    <row r="15" spans="1:14" s="34" customFormat="1" ht="30.45" customHeight="1" x14ac:dyDescent="0.3">
      <c r="A15" s="23" t="s">
        <v>82</v>
      </c>
      <c r="B15" s="24" t="s">
        <v>18</v>
      </c>
      <c r="C15" s="23" t="s">
        <v>12</v>
      </c>
      <c r="D15" s="33">
        <v>63457</v>
      </c>
      <c r="E15" s="26" t="s">
        <v>28</v>
      </c>
      <c r="F15" s="27">
        <v>16.350000000000001</v>
      </c>
      <c r="G15" s="27">
        <v>48</v>
      </c>
      <c r="H15" s="27">
        <v>5.45</v>
      </c>
      <c r="I15" s="28">
        <v>110254</v>
      </c>
      <c r="J15" s="16" t="str">
        <f>VLOOKUP(I15,'[1]November 2021'!A:C,2,FALSE)</f>
        <v>CHEESE CHED YEL BLOCK-40 LB (40800)</v>
      </c>
      <c r="K15" s="27">
        <v>1.75</v>
      </c>
      <c r="L15" s="29">
        <f>VLOOKUP(I15,'[1]November 2021'!A:C,3,FALSE)</f>
        <v>1.7375</v>
      </c>
      <c r="M15" s="30">
        <f t="shared" si="0"/>
        <v>3.04</v>
      </c>
      <c r="N15" s="31">
        <v>44501</v>
      </c>
    </row>
    <row r="16" spans="1:14" s="34" customFormat="1" ht="30.45" customHeight="1" x14ac:dyDescent="0.3">
      <c r="A16" s="23" t="s">
        <v>82</v>
      </c>
      <c r="B16" s="24" t="s">
        <v>18</v>
      </c>
      <c r="C16" s="23" t="s">
        <v>12</v>
      </c>
      <c r="D16" s="33">
        <v>63460</v>
      </c>
      <c r="E16" s="26" t="s">
        <v>29</v>
      </c>
      <c r="F16" s="27">
        <v>14.25</v>
      </c>
      <c r="G16" s="27">
        <v>48</v>
      </c>
      <c r="H16" s="27">
        <v>4.75</v>
      </c>
      <c r="I16" s="28">
        <v>110254</v>
      </c>
      <c r="J16" s="16" t="str">
        <f>VLOOKUP(I16,'[1]November 2021'!A:C,2,FALSE)</f>
        <v>CHEESE CHED YEL BLOCK-40 LB (40800)</v>
      </c>
      <c r="K16" s="27">
        <v>2.25</v>
      </c>
      <c r="L16" s="29">
        <f>VLOOKUP(I16,'[1]November 2021'!A:C,3,FALSE)</f>
        <v>1.7375</v>
      </c>
      <c r="M16" s="30">
        <f t="shared" si="0"/>
        <v>3.91</v>
      </c>
      <c r="N16" s="31">
        <v>44501</v>
      </c>
    </row>
    <row r="17" spans="1:14" s="34" customFormat="1" ht="30.45" customHeight="1" x14ac:dyDescent="0.3">
      <c r="A17" s="23" t="s">
        <v>82</v>
      </c>
      <c r="B17" s="24" t="s">
        <v>18</v>
      </c>
      <c r="C17" s="23" t="s">
        <v>12</v>
      </c>
      <c r="D17" s="33">
        <v>64142</v>
      </c>
      <c r="E17" s="26" t="s">
        <v>31</v>
      </c>
      <c r="F17" s="27">
        <v>18</v>
      </c>
      <c r="G17" s="27">
        <v>144</v>
      </c>
      <c r="H17" s="27">
        <v>2</v>
      </c>
      <c r="I17" s="28">
        <v>110254</v>
      </c>
      <c r="J17" s="16" t="str">
        <f>VLOOKUP(I17,'[1]November 2021'!A:C,2,FALSE)</f>
        <v>CHEESE CHED YEL BLOCK-40 LB (40800)</v>
      </c>
      <c r="K17" s="27">
        <v>9</v>
      </c>
      <c r="L17" s="29">
        <f>VLOOKUP(I17,'[1]November 2021'!A:C,3,FALSE)</f>
        <v>1.7375</v>
      </c>
      <c r="M17" s="30">
        <f t="shared" si="0"/>
        <v>15.64</v>
      </c>
      <c r="N17" s="31">
        <v>44501</v>
      </c>
    </row>
    <row r="18" spans="1:14" s="34" customFormat="1" ht="30.45" hidden="1" customHeight="1" x14ac:dyDescent="0.3">
      <c r="A18" s="23" t="s">
        <v>82</v>
      </c>
      <c r="B18" s="24" t="s">
        <v>18</v>
      </c>
      <c r="C18" s="23" t="s">
        <v>12</v>
      </c>
      <c r="D18" s="33">
        <v>64143</v>
      </c>
      <c r="E18" s="26" t="s">
        <v>30</v>
      </c>
      <c r="F18" s="27">
        <v>18</v>
      </c>
      <c r="G18" s="27">
        <v>144</v>
      </c>
      <c r="H18" s="27">
        <v>2</v>
      </c>
      <c r="I18" s="28">
        <v>110254</v>
      </c>
      <c r="J18" s="16" t="str">
        <f>VLOOKUP(I18,'[1]November 2021'!A:C,2,FALSE)</f>
        <v>CHEESE CHED YEL BLOCK-40 LB (40800)</v>
      </c>
      <c r="K18" s="27">
        <v>9</v>
      </c>
      <c r="L18" s="29">
        <f>VLOOKUP(I18,'[1]November 2021'!A:C,3,FALSE)</f>
        <v>1.7375</v>
      </c>
      <c r="M18" s="30">
        <f t="shared" si="0"/>
        <v>15.64</v>
      </c>
      <c r="N18" s="31">
        <v>44501</v>
      </c>
    </row>
    <row r="19" spans="1:14" s="34" customFormat="1" ht="30.45" customHeight="1" x14ac:dyDescent="0.3">
      <c r="A19" s="23" t="s">
        <v>82</v>
      </c>
      <c r="B19" s="24" t="s">
        <v>18</v>
      </c>
      <c r="C19" s="23" t="s">
        <v>12</v>
      </c>
      <c r="D19" s="33">
        <v>64150</v>
      </c>
      <c r="E19" s="26" t="s">
        <v>32</v>
      </c>
      <c r="F19" s="27">
        <v>18</v>
      </c>
      <c r="G19" s="27">
        <v>144</v>
      </c>
      <c r="H19" s="27">
        <v>2</v>
      </c>
      <c r="I19" s="28">
        <v>110254</v>
      </c>
      <c r="J19" s="16" t="str">
        <f>VLOOKUP(I19,'[1]November 2021'!A:C,2,FALSE)</f>
        <v>CHEESE CHED YEL BLOCK-40 LB (40800)</v>
      </c>
      <c r="K19" s="27">
        <v>9</v>
      </c>
      <c r="L19" s="29">
        <f>VLOOKUP(I19,'[1]November 2021'!A:C,3,FALSE)</f>
        <v>1.7375</v>
      </c>
      <c r="M19" s="30">
        <f t="shared" si="0"/>
        <v>15.64</v>
      </c>
      <c r="N19" s="31">
        <v>44501</v>
      </c>
    </row>
    <row r="20" spans="1:14" s="34" customFormat="1" ht="30.45" hidden="1" customHeight="1" x14ac:dyDescent="0.3">
      <c r="A20" s="23" t="s">
        <v>82</v>
      </c>
      <c r="B20" s="24" t="s">
        <v>18</v>
      </c>
      <c r="C20" s="23" t="s">
        <v>12</v>
      </c>
      <c r="D20" s="33">
        <v>64160</v>
      </c>
      <c r="E20" s="26" t="s">
        <v>33</v>
      </c>
      <c r="F20" s="27">
        <v>18</v>
      </c>
      <c r="G20" s="27">
        <v>144</v>
      </c>
      <c r="H20" s="27">
        <v>2</v>
      </c>
      <c r="I20" s="28">
        <v>110254</v>
      </c>
      <c r="J20" s="16" t="str">
        <f>VLOOKUP(I20,'[1]November 2021'!A:C,2,FALSE)</f>
        <v>CHEESE CHED YEL BLOCK-40 LB (40800)</v>
      </c>
      <c r="K20" s="27">
        <v>9</v>
      </c>
      <c r="L20" s="29">
        <f>VLOOKUP(I20,'[1]November 2021'!A:C,3,FALSE)</f>
        <v>1.7375</v>
      </c>
      <c r="M20" s="30">
        <f t="shared" ref="M20:M44" si="1">ROUND(K20*L20,2)</f>
        <v>15.64</v>
      </c>
      <c r="N20" s="31">
        <v>44501</v>
      </c>
    </row>
    <row r="21" spans="1:14" s="34" customFormat="1" ht="30.45" hidden="1" customHeight="1" x14ac:dyDescent="0.3">
      <c r="A21" s="23" t="s">
        <v>82</v>
      </c>
      <c r="B21" s="24" t="s">
        <v>18</v>
      </c>
      <c r="C21" s="23" t="s">
        <v>12</v>
      </c>
      <c r="D21" s="25">
        <v>64162</v>
      </c>
      <c r="E21" s="26" t="s">
        <v>73</v>
      </c>
      <c r="F21" s="27">
        <v>18</v>
      </c>
      <c r="G21" s="27">
        <v>144</v>
      </c>
      <c r="H21" s="27">
        <v>2</v>
      </c>
      <c r="I21" s="28">
        <v>110254</v>
      </c>
      <c r="J21" s="16" t="str">
        <f>VLOOKUP(I21,'[1]November 2021'!A:C,2,FALSE)</f>
        <v>CHEESE CHED YEL BLOCK-40 LB (40800)</v>
      </c>
      <c r="K21" s="27">
        <v>9</v>
      </c>
      <c r="L21" s="29">
        <f>VLOOKUP(I21,'[1]November 2021'!A:C,3,FALSE)</f>
        <v>1.7375</v>
      </c>
      <c r="M21" s="30">
        <f t="shared" si="1"/>
        <v>15.64</v>
      </c>
      <c r="N21" s="31">
        <v>44501</v>
      </c>
    </row>
    <row r="22" spans="1:14" s="34" customFormat="1" ht="30.45" hidden="1" customHeight="1" x14ac:dyDescent="0.3">
      <c r="A22" s="23" t="s">
        <v>82</v>
      </c>
      <c r="B22" s="24" t="s">
        <v>18</v>
      </c>
      <c r="C22" s="23" t="s">
        <v>12</v>
      </c>
      <c r="D22" s="33">
        <v>64341</v>
      </c>
      <c r="E22" s="26" t="s">
        <v>34</v>
      </c>
      <c r="F22" s="27">
        <v>17.78</v>
      </c>
      <c r="G22" s="27">
        <v>72</v>
      </c>
      <c r="H22" s="27">
        <v>3.95</v>
      </c>
      <c r="I22" s="28">
        <v>110254</v>
      </c>
      <c r="J22" s="16" t="str">
        <f>VLOOKUP(I22,'[1]November 2021'!A:C,2,FALSE)</f>
        <v>CHEESE CHED YEL BLOCK-40 LB (40800)</v>
      </c>
      <c r="K22" s="27">
        <v>1.71</v>
      </c>
      <c r="L22" s="29">
        <f>VLOOKUP(I22,'[1]November 2021'!A:C,3,FALSE)</f>
        <v>1.7375</v>
      </c>
      <c r="M22" s="30">
        <f t="shared" si="1"/>
        <v>2.97</v>
      </c>
      <c r="N22" s="31">
        <v>44501</v>
      </c>
    </row>
    <row r="23" spans="1:14" s="34" customFormat="1" ht="30.45" hidden="1" customHeight="1" x14ac:dyDescent="0.3">
      <c r="A23" s="23" t="s">
        <v>82</v>
      </c>
      <c r="B23" s="24" t="s">
        <v>18</v>
      </c>
      <c r="C23" s="23" t="s">
        <v>12</v>
      </c>
      <c r="D23" s="33">
        <v>64345</v>
      </c>
      <c r="E23" s="26" t="s">
        <v>35</v>
      </c>
      <c r="F23" s="27">
        <v>14.4</v>
      </c>
      <c r="G23" s="27">
        <v>48</v>
      </c>
      <c r="H23" s="27">
        <v>4.8</v>
      </c>
      <c r="I23" s="28">
        <v>110254</v>
      </c>
      <c r="J23" s="16" t="str">
        <f>VLOOKUP(I23,'[1]November 2021'!A:C,2,FALSE)</f>
        <v>CHEESE CHED YEL BLOCK-40 LB (40800)</v>
      </c>
      <c r="K23" s="27">
        <v>1.67</v>
      </c>
      <c r="L23" s="29">
        <f>VLOOKUP(I23,'[1]November 2021'!A:C,3,FALSE)</f>
        <v>1.7375</v>
      </c>
      <c r="M23" s="30">
        <f t="shared" si="1"/>
        <v>2.9</v>
      </c>
      <c r="N23" s="31">
        <v>44501</v>
      </c>
    </row>
    <row r="24" spans="1:14" s="34" customFormat="1" ht="30.45" hidden="1" customHeight="1" x14ac:dyDescent="0.3">
      <c r="A24" s="23" t="s">
        <v>82</v>
      </c>
      <c r="B24" s="24" t="s">
        <v>18</v>
      </c>
      <c r="C24" s="23" t="s">
        <v>12</v>
      </c>
      <c r="D24" s="33">
        <v>64620</v>
      </c>
      <c r="E24" s="26" t="s">
        <v>36</v>
      </c>
      <c r="F24" s="27">
        <v>14.25</v>
      </c>
      <c r="G24" s="27">
        <v>48</v>
      </c>
      <c r="H24" s="27">
        <v>4.75</v>
      </c>
      <c r="I24" s="28">
        <v>110254</v>
      </c>
      <c r="J24" s="16" t="str">
        <f>VLOOKUP(I24,'[1]November 2021'!A:C,2,FALSE)</f>
        <v>CHEESE CHED YEL BLOCK-40 LB (40800)</v>
      </c>
      <c r="K24" s="27">
        <v>1.1399999999999999</v>
      </c>
      <c r="L24" s="29">
        <f>VLOOKUP(I24,'[1]November 2021'!A:C,3,FALSE)</f>
        <v>1.7375</v>
      </c>
      <c r="M24" s="30">
        <f t="shared" si="1"/>
        <v>1.98</v>
      </c>
      <c r="N24" s="31">
        <v>44501</v>
      </c>
    </row>
    <row r="25" spans="1:14" s="34" customFormat="1" ht="30.45" hidden="1" customHeight="1" x14ac:dyDescent="0.3">
      <c r="A25" s="23" t="s">
        <v>82</v>
      </c>
      <c r="B25" s="24" t="s">
        <v>18</v>
      </c>
      <c r="C25" s="23" t="s">
        <v>12</v>
      </c>
      <c r="D25" s="25">
        <v>64781</v>
      </c>
      <c r="E25" s="26" t="s">
        <v>37</v>
      </c>
      <c r="F25" s="27">
        <v>19.98</v>
      </c>
      <c r="G25" s="27">
        <v>72</v>
      </c>
      <c r="H25" s="27">
        <v>4.4400000000000004</v>
      </c>
      <c r="I25" s="28">
        <v>110254</v>
      </c>
      <c r="J25" s="16" t="str">
        <f>VLOOKUP(I25,'[1]November 2021'!A:C,2,FALSE)</f>
        <v>CHEESE CHED YEL BLOCK-40 LB (40800)</v>
      </c>
      <c r="K25" s="27">
        <v>2.08</v>
      </c>
      <c r="L25" s="29">
        <f>VLOOKUP(I25,'[1]November 2021'!A:C,3,FALSE)</f>
        <v>1.7375</v>
      </c>
      <c r="M25" s="30">
        <f t="shared" si="1"/>
        <v>3.61</v>
      </c>
      <c r="N25" s="31">
        <v>44501</v>
      </c>
    </row>
    <row r="26" spans="1:14" s="34" customFormat="1" ht="30.45" customHeight="1" x14ac:dyDescent="0.3">
      <c r="A26" s="23" t="s">
        <v>82</v>
      </c>
      <c r="B26" s="24" t="s">
        <v>18</v>
      </c>
      <c r="C26" s="23" t="s">
        <v>12</v>
      </c>
      <c r="D26" s="33">
        <v>67576</v>
      </c>
      <c r="E26" s="26" t="s">
        <v>34</v>
      </c>
      <c r="F26" s="27">
        <v>15.6</v>
      </c>
      <c r="G26" s="27">
        <v>48</v>
      </c>
      <c r="H26" s="27">
        <v>5.2</v>
      </c>
      <c r="I26" s="28">
        <v>110254</v>
      </c>
      <c r="J26" s="16" t="str">
        <f>VLOOKUP(I26,'[1]November 2021'!A:C,2,FALSE)</f>
        <v>CHEESE CHED YEL BLOCK-40 LB (40800)</v>
      </c>
      <c r="K26" s="27">
        <v>1.53</v>
      </c>
      <c r="L26" s="29">
        <f>VLOOKUP(I26,'[1]November 2021'!A:C,3,FALSE)</f>
        <v>1.7375</v>
      </c>
      <c r="M26" s="30">
        <f t="shared" si="1"/>
        <v>2.66</v>
      </c>
      <c r="N26" s="31">
        <v>44501</v>
      </c>
    </row>
    <row r="27" spans="1:14" s="34" customFormat="1" ht="30.45" customHeight="1" x14ac:dyDescent="0.3">
      <c r="A27" s="23" t="s">
        <v>82</v>
      </c>
      <c r="B27" s="24" t="s">
        <v>18</v>
      </c>
      <c r="C27" s="23" t="s">
        <v>12</v>
      </c>
      <c r="D27" s="25">
        <v>67578</v>
      </c>
      <c r="E27" s="26" t="s">
        <v>38</v>
      </c>
      <c r="F27" s="27">
        <v>21.42</v>
      </c>
      <c r="G27" s="27">
        <v>72</v>
      </c>
      <c r="H27" s="27">
        <v>4.76</v>
      </c>
      <c r="I27" s="28">
        <v>110254</v>
      </c>
      <c r="J27" s="16" t="str">
        <f>VLOOKUP(I27,'[1]November 2021'!A:C,2,FALSE)</f>
        <v>CHEESE CHED YEL BLOCK-40 LB (40800)</v>
      </c>
      <c r="K27" s="27">
        <v>1.85</v>
      </c>
      <c r="L27" s="29">
        <f>VLOOKUP(I27,'[1]November 2021'!A:C,3,FALSE)</f>
        <v>1.7375</v>
      </c>
      <c r="M27" s="30">
        <f t="shared" si="1"/>
        <v>3.21</v>
      </c>
      <c r="N27" s="31">
        <v>44501</v>
      </c>
    </row>
    <row r="28" spans="1:14" s="34" customFormat="1" ht="30.45" hidden="1" customHeight="1" x14ac:dyDescent="0.3">
      <c r="A28" s="23" t="s">
        <v>82</v>
      </c>
      <c r="B28" s="24" t="s">
        <v>18</v>
      </c>
      <c r="C28" s="23" t="s">
        <v>12</v>
      </c>
      <c r="D28" s="33">
        <v>67601</v>
      </c>
      <c r="E28" s="26" t="s">
        <v>39</v>
      </c>
      <c r="F28" s="27">
        <v>17.25</v>
      </c>
      <c r="G28" s="27">
        <v>48</v>
      </c>
      <c r="H28" s="27">
        <v>5.75</v>
      </c>
      <c r="I28" s="28">
        <v>110254</v>
      </c>
      <c r="J28" s="16" t="str">
        <f>VLOOKUP(I28,'[1]November 2021'!A:C,2,FALSE)</f>
        <v>CHEESE CHED YEL BLOCK-40 LB (40800)</v>
      </c>
      <c r="K28" s="27">
        <v>2.2400000000000002</v>
      </c>
      <c r="L28" s="29">
        <f>VLOOKUP(I28,'[1]November 2021'!A:C,3,FALSE)</f>
        <v>1.7375</v>
      </c>
      <c r="M28" s="30">
        <f t="shared" si="1"/>
        <v>3.89</v>
      </c>
      <c r="N28" s="31">
        <v>44501</v>
      </c>
    </row>
    <row r="29" spans="1:14" s="34" customFormat="1" ht="30.45" customHeight="1" x14ac:dyDescent="0.3">
      <c r="A29" s="23" t="s">
        <v>82</v>
      </c>
      <c r="B29" s="24" t="s">
        <v>18</v>
      </c>
      <c r="C29" s="23" t="s">
        <v>85</v>
      </c>
      <c r="D29" s="25">
        <v>67582</v>
      </c>
      <c r="E29" s="26" t="s">
        <v>84</v>
      </c>
      <c r="F29" s="27">
        <v>15</v>
      </c>
      <c r="G29" s="27">
        <v>48</v>
      </c>
      <c r="H29" s="27">
        <v>5</v>
      </c>
      <c r="I29" s="28">
        <v>110254</v>
      </c>
      <c r="J29" s="16" t="str">
        <f>VLOOKUP(I29,'[1]November 2021'!A:C,2,FALSE)</f>
        <v>CHEESE CHED YEL BLOCK-40 LB (40800)</v>
      </c>
      <c r="K29" s="27">
        <v>1.43</v>
      </c>
      <c r="L29" s="29">
        <f>VLOOKUP(I29,'[1]November 2021'!A:C,3,FALSE)</f>
        <v>1.7375</v>
      </c>
      <c r="M29" s="30">
        <f t="shared" ref="M29" si="2">ROUND(K29*L29,2)</f>
        <v>2.48</v>
      </c>
      <c r="N29" s="31">
        <v>44518</v>
      </c>
    </row>
    <row r="30" spans="1:14" s="34" customFormat="1" ht="30.45" hidden="1" customHeight="1" x14ac:dyDescent="0.3">
      <c r="A30" s="23" t="s">
        <v>82</v>
      </c>
      <c r="B30" s="24" t="s">
        <v>18</v>
      </c>
      <c r="C30" s="23" t="s">
        <v>12</v>
      </c>
      <c r="D30" s="33">
        <v>67777</v>
      </c>
      <c r="E30" s="26" t="s">
        <v>40</v>
      </c>
      <c r="F30" s="27">
        <v>11.25</v>
      </c>
      <c r="G30" s="27">
        <v>80</v>
      </c>
      <c r="H30" s="27">
        <v>2.25</v>
      </c>
      <c r="I30" s="28">
        <v>110254</v>
      </c>
      <c r="J30" s="16" t="str">
        <f>VLOOKUP(I30,'[1]November 2021'!A:C,2,FALSE)</f>
        <v>CHEESE CHED YEL BLOCK-40 LB (40800)</v>
      </c>
      <c r="K30" s="27">
        <v>5.01</v>
      </c>
      <c r="L30" s="29">
        <f>VLOOKUP(I30,'[1]November 2021'!A:C,3,FALSE)</f>
        <v>1.7375</v>
      </c>
      <c r="M30" s="30">
        <f t="shared" si="1"/>
        <v>8.6999999999999993</v>
      </c>
      <c r="N30" s="31">
        <v>44501</v>
      </c>
    </row>
    <row r="31" spans="1:14" s="34" customFormat="1" ht="30.45" hidden="1" customHeight="1" x14ac:dyDescent="0.3">
      <c r="A31" s="23" t="s">
        <v>82</v>
      </c>
      <c r="B31" s="24" t="s">
        <v>18</v>
      </c>
      <c r="C31" s="23" t="s">
        <v>12</v>
      </c>
      <c r="D31" s="33">
        <v>67779</v>
      </c>
      <c r="E31" s="26" t="s">
        <v>27</v>
      </c>
      <c r="F31" s="27">
        <v>13.5</v>
      </c>
      <c r="G31" s="27">
        <v>72</v>
      </c>
      <c r="H31" s="27">
        <v>3</v>
      </c>
      <c r="I31" s="28">
        <v>110254</v>
      </c>
      <c r="J31" s="16" t="str">
        <f>VLOOKUP(I31,'[1]November 2021'!A:C,2,FALSE)</f>
        <v>CHEESE CHED YEL BLOCK-40 LB (40800)</v>
      </c>
      <c r="K31" s="27">
        <v>1.06</v>
      </c>
      <c r="L31" s="29">
        <f>VLOOKUP(I31,'[1]November 2021'!A:C,3,FALSE)</f>
        <v>1.7375</v>
      </c>
      <c r="M31" s="30">
        <f t="shared" si="1"/>
        <v>1.84</v>
      </c>
      <c r="N31" s="31">
        <v>44501</v>
      </c>
    </row>
    <row r="32" spans="1:14" s="34" customFormat="1" ht="30.45" hidden="1" customHeight="1" x14ac:dyDescent="0.3">
      <c r="A32" s="23" t="s">
        <v>82</v>
      </c>
      <c r="B32" s="24" t="s">
        <v>18</v>
      </c>
      <c r="C32" s="23" t="s">
        <v>12</v>
      </c>
      <c r="D32" s="33">
        <v>68334</v>
      </c>
      <c r="E32" s="26" t="s">
        <v>41</v>
      </c>
      <c r="F32" s="27">
        <v>16.875</v>
      </c>
      <c r="G32" s="27">
        <v>72</v>
      </c>
      <c r="H32" s="27">
        <v>3.75</v>
      </c>
      <c r="I32" s="28">
        <v>110254</v>
      </c>
      <c r="J32" s="16" t="str">
        <f>VLOOKUP(I32,'[1]November 2021'!A:C,2,FALSE)</f>
        <v>CHEESE CHED YEL BLOCK-40 LB (40800)</v>
      </c>
      <c r="K32" s="27">
        <v>2.66</v>
      </c>
      <c r="L32" s="29">
        <f>VLOOKUP(I32,'[1]November 2021'!A:C,3,FALSE)</f>
        <v>1.7375</v>
      </c>
      <c r="M32" s="30">
        <f t="shared" si="1"/>
        <v>4.62</v>
      </c>
      <c r="N32" s="31">
        <v>44501</v>
      </c>
    </row>
    <row r="33" spans="1:14" s="34" customFormat="1" ht="30.45" customHeight="1" x14ac:dyDescent="0.3">
      <c r="A33" s="23" t="s">
        <v>82</v>
      </c>
      <c r="B33" s="24" t="s">
        <v>18</v>
      </c>
      <c r="C33" s="23" t="s">
        <v>12</v>
      </c>
      <c r="D33" s="33">
        <v>68660</v>
      </c>
      <c r="E33" s="26" t="s">
        <v>42</v>
      </c>
      <c r="F33" s="27">
        <v>15.6</v>
      </c>
      <c r="G33" s="27">
        <v>48</v>
      </c>
      <c r="H33" s="27">
        <v>5.2</v>
      </c>
      <c r="I33" s="28">
        <v>110254</v>
      </c>
      <c r="J33" s="16" t="str">
        <f>VLOOKUP(I33,'[1]November 2021'!A:C,2,FALSE)</f>
        <v>CHEESE CHED YEL BLOCK-40 LB (40800)</v>
      </c>
      <c r="K33" s="27">
        <v>0.69</v>
      </c>
      <c r="L33" s="29">
        <f>VLOOKUP(I33,'[1]November 2021'!A:C,3,FALSE)</f>
        <v>1.7375</v>
      </c>
      <c r="M33" s="30">
        <f t="shared" si="1"/>
        <v>1.2</v>
      </c>
      <c r="N33" s="31">
        <v>44501</v>
      </c>
    </row>
    <row r="34" spans="1:14" s="34" customFormat="1" ht="30.45" hidden="1" customHeight="1" x14ac:dyDescent="0.3">
      <c r="A34" s="23" t="s">
        <v>82</v>
      </c>
      <c r="B34" s="24" t="s">
        <v>18</v>
      </c>
      <c r="C34" s="23" t="s">
        <v>85</v>
      </c>
      <c r="D34" s="25">
        <v>69543</v>
      </c>
      <c r="E34" s="26" t="s">
        <v>83</v>
      </c>
      <c r="F34" s="27">
        <v>15</v>
      </c>
      <c r="G34" s="27">
        <v>48</v>
      </c>
      <c r="H34" s="27">
        <v>5</v>
      </c>
      <c r="I34" s="28">
        <v>110254</v>
      </c>
      <c r="J34" s="16" t="str">
        <f>VLOOKUP(I34,'[1]November 2021'!A:C,2,FALSE)</f>
        <v>CHEESE CHED YEL BLOCK-40 LB (40800)</v>
      </c>
      <c r="K34" s="27">
        <v>1.0900000000000001</v>
      </c>
      <c r="L34" s="29">
        <f>VLOOKUP(I34,'[1]November 2021'!A:C,3,FALSE)</f>
        <v>1.7375</v>
      </c>
      <c r="M34" s="30">
        <f t="shared" ref="M34" si="3">ROUND(K34*L34,2)</f>
        <v>1.89</v>
      </c>
      <c r="N34" s="31">
        <v>44518</v>
      </c>
    </row>
    <row r="35" spans="1:14" s="34" customFormat="1" ht="30.45" hidden="1" customHeight="1" x14ac:dyDescent="0.3">
      <c r="A35" s="23" t="s">
        <v>82</v>
      </c>
      <c r="B35" s="24" t="s">
        <v>18</v>
      </c>
      <c r="C35" s="23" t="s">
        <v>12</v>
      </c>
      <c r="D35" s="33">
        <v>71012</v>
      </c>
      <c r="E35" s="26" t="s">
        <v>43</v>
      </c>
      <c r="F35" s="27">
        <v>22.8</v>
      </c>
      <c r="G35" s="27">
        <v>96</v>
      </c>
      <c r="H35" s="27">
        <v>3.8</v>
      </c>
      <c r="I35" s="28">
        <v>110254</v>
      </c>
      <c r="J35" s="16" t="str">
        <f>VLOOKUP(I35,'[1]November 2021'!A:C,2,FALSE)</f>
        <v>CHEESE CHED YEL BLOCK-40 LB (40800)</v>
      </c>
      <c r="K35" s="27">
        <v>3</v>
      </c>
      <c r="L35" s="29">
        <f>VLOOKUP(I35,'[1]November 2021'!A:C,3,FALSE)</f>
        <v>1.7375</v>
      </c>
      <c r="M35" s="30">
        <f t="shared" si="1"/>
        <v>5.21</v>
      </c>
      <c r="N35" s="31">
        <v>44501</v>
      </c>
    </row>
    <row r="36" spans="1:14" s="34" customFormat="1" ht="30.45" hidden="1" customHeight="1" x14ac:dyDescent="0.3">
      <c r="A36" s="23" t="s">
        <v>82</v>
      </c>
      <c r="B36" s="24" t="s">
        <v>18</v>
      </c>
      <c r="C36" s="23" t="s">
        <v>12</v>
      </c>
      <c r="D36" s="33">
        <v>71261</v>
      </c>
      <c r="E36" s="26" t="s">
        <v>44</v>
      </c>
      <c r="F36" s="27">
        <v>28.5</v>
      </c>
      <c r="G36" s="27">
        <v>80</v>
      </c>
      <c r="H36" s="27">
        <v>5.7</v>
      </c>
      <c r="I36" s="28">
        <v>110254</v>
      </c>
      <c r="J36" s="16" t="str">
        <f>VLOOKUP(I36,'[1]November 2021'!A:C,2,FALSE)</f>
        <v>CHEESE CHED YEL BLOCK-40 LB (40800)</v>
      </c>
      <c r="K36" s="27">
        <v>2.59</v>
      </c>
      <c r="L36" s="29">
        <f>VLOOKUP(I36,'[1]November 2021'!A:C,3,FALSE)</f>
        <v>1.7375</v>
      </c>
      <c r="M36" s="30">
        <f t="shared" si="1"/>
        <v>4.5</v>
      </c>
      <c r="N36" s="31">
        <v>44501</v>
      </c>
    </row>
    <row r="37" spans="1:14" s="34" customFormat="1" ht="30.45" hidden="1" customHeight="1" x14ac:dyDescent="0.3">
      <c r="A37" s="23" t="s">
        <v>82</v>
      </c>
      <c r="B37" s="24" t="s">
        <v>18</v>
      </c>
      <c r="C37" s="23" t="s">
        <v>12</v>
      </c>
      <c r="D37" s="33">
        <v>71272</v>
      </c>
      <c r="E37" s="26" t="s">
        <v>45</v>
      </c>
      <c r="F37" s="27">
        <v>27.9</v>
      </c>
      <c r="G37" s="27">
        <v>96</v>
      </c>
      <c r="H37" s="27">
        <v>4.6500000000000004</v>
      </c>
      <c r="I37" s="28">
        <v>110254</v>
      </c>
      <c r="J37" s="16" t="str">
        <f>VLOOKUP(I37,'[1]November 2021'!A:C,2,FALSE)</f>
        <v>CHEESE CHED YEL BLOCK-40 LB (40800)</v>
      </c>
      <c r="K37" s="27">
        <v>2.2799999999999998</v>
      </c>
      <c r="L37" s="29">
        <f>VLOOKUP(I37,'[1]November 2021'!A:C,3,FALSE)</f>
        <v>1.7375</v>
      </c>
      <c r="M37" s="30">
        <f t="shared" si="1"/>
        <v>3.96</v>
      </c>
      <c r="N37" s="31">
        <v>44501</v>
      </c>
    </row>
    <row r="38" spans="1:14" s="34" customFormat="1" ht="30.45" hidden="1" customHeight="1" x14ac:dyDescent="0.3">
      <c r="A38" s="23" t="s">
        <v>82</v>
      </c>
      <c r="B38" s="24" t="s">
        <v>18</v>
      </c>
      <c r="C38" s="23" t="s">
        <v>12</v>
      </c>
      <c r="D38" s="33">
        <v>71344</v>
      </c>
      <c r="E38" s="26" t="s">
        <v>46</v>
      </c>
      <c r="F38" s="27">
        <v>27.5</v>
      </c>
      <c r="G38" s="27">
        <v>80</v>
      </c>
      <c r="H38" s="27">
        <v>5.5</v>
      </c>
      <c r="I38" s="28">
        <v>110254</v>
      </c>
      <c r="J38" s="16" t="str">
        <f>VLOOKUP(I38,'[1]November 2021'!A:C,2,FALSE)</f>
        <v>CHEESE CHED YEL BLOCK-40 LB (40800)</v>
      </c>
      <c r="K38" s="27">
        <v>1.95</v>
      </c>
      <c r="L38" s="29">
        <f>VLOOKUP(I38,'[1]November 2021'!A:C,3,FALSE)</f>
        <v>1.7375</v>
      </c>
      <c r="M38" s="30">
        <f t="shared" si="1"/>
        <v>3.39</v>
      </c>
      <c r="N38" s="31">
        <v>44501</v>
      </c>
    </row>
    <row r="39" spans="1:14" s="34" customFormat="1" ht="30.45" customHeight="1" x14ac:dyDescent="0.3">
      <c r="A39" s="23" t="s">
        <v>82</v>
      </c>
      <c r="B39" s="24" t="s">
        <v>18</v>
      </c>
      <c r="C39" s="23" t="s">
        <v>12</v>
      </c>
      <c r="D39" s="33">
        <v>71471</v>
      </c>
      <c r="E39" s="26" t="s">
        <v>19</v>
      </c>
      <c r="F39" s="27">
        <v>30.25</v>
      </c>
      <c r="G39" s="27">
        <v>80</v>
      </c>
      <c r="H39" s="27">
        <v>6.05</v>
      </c>
      <c r="I39" s="28">
        <v>110254</v>
      </c>
      <c r="J39" s="16" t="str">
        <f>VLOOKUP(I39,'[1]November 2021'!A:C,2,FALSE)</f>
        <v>CHEESE CHED YEL BLOCK-40 LB (40800)</v>
      </c>
      <c r="K39" s="27">
        <v>3.23</v>
      </c>
      <c r="L39" s="29">
        <f>VLOOKUP(I39,'[1]November 2021'!A:C,3,FALSE)</f>
        <v>1.7375</v>
      </c>
      <c r="M39" s="30">
        <f t="shared" si="1"/>
        <v>5.61</v>
      </c>
      <c r="N39" s="31">
        <v>44501</v>
      </c>
    </row>
    <row r="40" spans="1:14" s="34" customFormat="1" ht="30.45" hidden="1" customHeight="1" x14ac:dyDescent="0.3">
      <c r="A40" s="23" t="s">
        <v>82</v>
      </c>
      <c r="B40" s="24" t="s">
        <v>18</v>
      </c>
      <c r="C40" s="23" t="s">
        <v>12</v>
      </c>
      <c r="D40" s="33">
        <v>71571</v>
      </c>
      <c r="E40" s="26" t="s">
        <v>47</v>
      </c>
      <c r="F40" s="27">
        <v>27.5</v>
      </c>
      <c r="G40" s="27">
        <v>80</v>
      </c>
      <c r="H40" s="27">
        <v>5.5</v>
      </c>
      <c r="I40" s="28">
        <v>110254</v>
      </c>
      <c r="J40" s="16" t="str">
        <f>VLOOKUP(I40,'[1]November 2021'!A:C,2,FALSE)</f>
        <v>CHEESE CHED YEL BLOCK-40 LB (40800)</v>
      </c>
      <c r="K40" s="27">
        <v>3.17</v>
      </c>
      <c r="L40" s="29">
        <f>VLOOKUP(I40,'[1]November 2021'!A:C,3,FALSE)</f>
        <v>1.7375</v>
      </c>
      <c r="M40" s="30">
        <f t="shared" si="1"/>
        <v>5.51</v>
      </c>
      <c r="N40" s="31">
        <v>44501</v>
      </c>
    </row>
    <row r="41" spans="1:14" s="34" customFormat="1" ht="30.45" hidden="1" customHeight="1" x14ac:dyDescent="0.3">
      <c r="A41" s="23" t="s">
        <v>82</v>
      </c>
      <c r="B41" s="24" t="s">
        <v>18</v>
      </c>
      <c r="C41" s="23" t="s">
        <v>12</v>
      </c>
      <c r="D41" s="33">
        <v>71662</v>
      </c>
      <c r="E41" s="26" t="s">
        <v>48</v>
      </c>
      <c r="F41" s="27">
        <v>31.2</v>
      </c>
      <c r="G41" s="27">
        <v>96</v>
      </c>
      <c r="H41" s="27">
        <v>5.2</v>
      </c>
      <c r="I41" s="28">
        <v>110254</v>
      </c>
      <c r="J41" s="16" t="str">
        <f>VLOOKUP(I41,'[1]November 2021'!A:C,2,FALSE)</f>
        <v>CHEESE CHED YEL BLOCK-40 LB (40800)</v>
      </c>
      <c r="K41" s="27">
        <v>3.06</v>
      </c>
      <c r="L41" s="29">
        <f>VLOOKUP(I41,'[1]November 2021'!A:C,3,FALSE)</f>
        <v>1.7375</v>
      </c>
      <c r="M41" s="30">
        <f t="shared" si="1"/>
        <v>5.32</v>
      </c>
      <c r="N41" s="31">
        <v>44501</v>
      </c>
    </row>
    <row r="42" spans="1:14" s="34" customFormat="1" ht="30.45" hidden="1" customHeight="1" x14ac:dyDescent="0.3">
      <c r="A42" s="23" t="s">
        <v>82</v>
      </c>
      <c r="B42" s="24" t="s">
        <v>18</v>
      </c>
      <c r="C42" s="23" t="s">
        <v>12</v>
      </c>
      <c r="D42" s="33">
        <v>71667</v>
      </c>
      <c r="E42" s="26" t="s">
        <v>49</v>
      </c>
      <c r="F42" s="27">
        <v>31.2</v>
      </c>
      <c r="G42" s="27">
        <v>96</v>
      </c>
      <c r="H42" s="27">
        <v>5.2</v>
      </c>
      <c r="I42" s="28">
        <v>110254</v>
      </c>
      <c r="J42" s="16" t="str">
        <f>VLOOKUP(I42,'[1]November 2021'!A:C,2,FALSE)</f>
        <v>CHEESE CHED YEL BLOCK-40 LB (40800)</v>
      </c>
      <c r="K42" s="27">
        <v>2.66</v>
      </c>
      <c r="L42" s="29">
        <f>VLOOKUP(I42,'[1]November 2021'!A:C,3,FALSE)</f>
        <v>1.7375</v>
      </c>
      <c r="M42" s="30">
        <f t="shared" si="1"/>
        <v>4.62</v>
      </c>
      <c r="N42" s="31">
        <v>44501</v>
      </c>
    </row>
    <row r="43" spans="1:14" s="34" customFormat="1" ht="30.45" customHeight="1" x14ac:dyDescent="0.3">
      <c r="A43" s="23" t="s">
        <v>82</v>
      </c>
      <c r="B43" s="24" t="s">
        <v>18</v>
      </c>
      <c r="C43" s="23" t="s">
        <v>12</v>
      </c>
      <c r="D43" s="33">
        <v>71674</v>
      </c>
      <c r="E43" s="26" t="s">
        <v>50</v>
      </c>
      <c r="F43" s="27">
        <v>30.25</v>
      </c>
      <c r="G43" s="27">
        <v>80</v>
      </c>
      <c r="H43" s="27">
        <v>6.05</v>
      </c>
      <c r="I43" s="28">
        <v>110254</v>
      </c>
      <c r="J43" s="16" t="str">
        <f>VLOOKUP(I43,'[1]November 2021'!A:C,2,FALSE)</f>
        <v>CHEESE CHED YEL BLOCK-40 LB (40800)</v>
      </c>
      <c r="K43" s="27">
        <v>3.04</v>
      </c>
      <c r="L43" s="29">
        <f>VLOOKUP(I43,'[1]November 2021'!A:C,3,FALSE)</f>
        <v>1.7375</v>
      </c>
      <c r="M43" s="30">
        <f t="shared" si="1"/>
        <v>5.28</v>
      </c>
      <c r="N43" s="31">
        <v>44501</v>
      </c>
    </row>
    <row r="44" spans="1:14" s="34" customFormat="1" ht="30.45" customHeight="1" x14ac:dyDescent="0.3">
      <c r="A44" s="23" t="s">
        <v>82</v>
      </c>
      <c r="B44" s="24" t="s">
        <v>18</v>
      </c>
      <c r="C44" s="23" t="s">
        <v>12</v>
      </c>
      <c r="D44" s="25">
        <v>71677</v>
      </c>
      <c r="E44" s="26" t="s">
        <v>51</v>
      </c>
      <c r="F44" s="27">
        <v>26.75</v>
      </c>
      <c r="G44" s="27">
        <v>80</v>
      </c>
      <c r="H44" s="27">
        <v>5.35</v>
      </c>
      <c r="I44" s="28">
        <v>110254</v>
      </c>
      <c r="J44" s="16" t="str">
        <f>VLOOKUP(I44,'[1]November 2021'!A:C,2,FALSE)</f>
        <v>CHEESE CHED YEL BLOCK-40 LB (40800)</v>
      </c>
      <c r="K44" s="27">
        <v>2.79</v>
      </c>
      <c r="L44" s="29">
        <f>VLOOKUP(I44,'[1]November 2021'!A:C,3,FALSE)</f>
        <v>1.7375</v>
      </c>
      <c r="M44" s="30">
        <f t="shared" si="1"/>
        <v>4.8499999999999996</v>
      </c>
      <c r="N44" s="31">
        <v>44501</v>
      </c>
    </row>
    <row r="45" spans="1:14" s="34" customFormat="1" ht="30.45" customHeight="1" x14ac:dyDescent="0.3">
      <c r="A45" s="23" t="s">
        <v>82</v>
      </c>
      <c r="B45" s="24" t="s">
        <v>18</v>
      </c>
      <c r="C45" s="23" t="s">
        <v>12</v>
      </c>
      <c r="D45" s="33">
        <v>71683</v>
      </c>
      <c r="E45" s="26" t="s">
        <v>52</v>
      </c>
      <c r="F45" s="27">
        <v>17.23</v>
      </c>
      <c r="G45" s="27">
        <v>36</v>
      </c>
      <c r="H45" s="27">
        <v>7.66</v>
      </c>
      <c r="I45" s="28">
        <v>110254</v>
      </c>
      <c r="J45" s="16" t="str">
        <f>VLOOKUP(I45,'[1]November 2021'!A:C,2,FALSE)</f>
        <v>CHEESE CHED YEL BLOCK-40 LB (40800)</v>
      </c>
      <c r="K45" s="27">
        <v>2.25</v>
      </c>
      <c r="L45" s="29">
        <f>VLOOKUP(I45,'[1]November 2021'!A:C,3,FALSE)</f>
        <v>1.7375</v>
      </c>
      <c r="M45" s="30">
        <f t="shared" ref="M45:M70" si="4">ROUND(K45*L45,2)</f>
        <v>3.91</v>
      </c>
      <c r="N45" s="31">
        <v>44501</v>
      </c>
    </row>
    <row r="46" spans="1:14" s="34" customFormat="1" ht="30.45" customHeight="1" x14ac:dyDescent="0.3">
      <c r="A46" s="23" t="s">
        <v>82</v>
      </c>
      <c r="B46" s="24" t="s">
        <v>18</v>
      </c>
      <c r="C46" s="23" t="s">
        <v>12</v>
      </c>
      <c r="D46" s="33">
        <v>71686</v>
      </c>
      <c r="E46" s="26" t="s">
        <v>53</v>
      </c>
      <c r="F46" s="27">
        <v>14.51</v>
      </c>
      <c r="G46" s="27">
        <v>36</v>
      </c>
      <c r="H46" s="27">
        <v>6.45</v>
      </c>
      <c r="I46" s="28">
        <v>110254</v>
      </c>
      <c r="J46" s="16" t="str">
        <f>VLOOKUP(I46,'[1]November 2021'!A:C,2,FALSE)</f>
        <v>CHEESE CHED YEL BLOCK-40 LB (40800)</v>
      </c>
      <c r="K46" s="27">
        <v>2.25</v>
      </c>
      <c r="L46" s="29">
        <f>VLOOKUP(I46,'[1]November 2021'!A:C,3,FALSE)</f>
        <v>1.7375</v>
      </c>
      <c r="M46" s="30">
        <f t="shared" si="4"/>
        <v>3.91</v>
      </c>
      <c r="N46" s="31">
        <v>44501</v>
      </c>
    </row>
    <row r="47" spans="1:14" s="34" customFormat="1" ht="30.45" customHeight="1" x14ac:dyDescent="0.3">
      <c r="A47" s="23" t="s">
        <v>82</v>
      </c>
      <c r="B47" s="24" t="s">
        <v>18</v>
      </c>
      <c r="C47" s="23" t="s">
        <v>12</v>
      </c>
      <c r="D47" s="33">
        <v>71691</v>
      </c>
      <c r="E47" s="26" t="s">
        <v>54</v>
      </c>
      <c r="F47" s="27">
        <v>14.63</v>
      </c>
      <c r="G47" s="27">
        <v>36</v>
      </c>
      <c r="H47" s="27">
        <v>6.5</v>
      </c>
      <c r="I47" s="28">
        <v>110254</v>
      </c>
      <c r="J47" s="16" t="str">
        <f>VLOOKUP(I47,'[1]November 2021'!A:C,2,FALSE)</f>
        <v>CHEESE CHED YEL BLOCK-40 LB (40800)</v>
      </c>
      <c r="K47" s="27">
        <v>1.69</v>
      </c>
      <c r="L47" s="29">
        <f>VLOOKUP(I47,'[1]November 2021'!A:C,3,FALSE)</f>
        <v>1.7375</v>
      </c>
      <c r="M47" s="30">
        <f t="shared" si="4"/>
        <v>2.94</v>
      </c>
      <c r="N47" s="31">
        <v>44501</v>
      </c>
    </row>
    <row r="48" spans="1:14" s="34" customFormat="1" ht="30.45" customHeight="1" x14ac:dyDescent="0.3">
      <c r="A48" s="23" t="s">
        <v>82</v>
      </c>
      <c r="B48" s="24" t="s">
        <v>18</v>
      </c>
      <c r="C48" s="23" t="s">
        <v>12</v>
      </c>
      <c r="D48" s="25">
        <v>71883</v>
      </c>
      <c r="E48" s="26" t="s">
        <v>55</v>
      </c>
      <c r="F48" s="27">
        <v>26.2</v>
      </c>
      <c r="G48" s="27">
        <v>64</v>
      </c>
      <c r="H48" s="27">
        <v>6.55</v>
      </c>
      <c r="I48" s="28">
        <v>110254</v>
      </c>
      <c r="J48" s="16" t="str">
        <f>VLOOKUP(I48,'[1]November 2021'!A:C,2,FALSE)</f>
        <v>CHEESE CHED YEL BLOCK-40 LB (40800)</v>
      </c>
      <c r="K48" s="27">
        <v>1.7</v>
      </c>
      <c r="L48" s="29">
        <f>VLOOKUP(I48,'[1]November 2021'!A:C,3,FALSE)</f>
        <v>1.7375</v>
      </c>
      <c r="M48" s="30">
        <f t="shared" si="4"/>
        <v>2.95</v>
      </c>
      <c r="N48" s="31">
        <v>44501</v>
      </c>
    </row>
    <row r="49" spans="1:14" s="34" customFormat="1" ht="30.45" hidden="1" customHeight="1" x14ac:dyDescent="0.3">
      <c r="A49" s="23" t="s">
        <v>82</v>
      </c>
      <c r="B49" s="24" t="s">
        <v>18</v>
      </c>
      <c r="C49" s="23" t="s">
        <v>12</v>
      </c>
      <c r="D49" s="33">
        <v>73338</v>
      </c>
      <c r="E49" s="26" t="s">
        <v>56</v>
      </c>
      <c r="F49" s="27">
        <v>17.21</v>
      </c>
      <c r="G49" s="27">
        <v>36</v>
      </c>
      <c r="H49" s="27">
        <v>7.65</v>
      </c>
      <c r="I49" s="28">
        <v>110254</v>
      </c>
      <c r="J49" s="16" t="str">
        <f>VLOOKUP(I49,'[1]November 2021'!A:C,2,FALSE)</f>
        <v>CHEESE CHED YEL BLOCK-40 LB (40800)</v>
      </c>
      <c r="K49" s="27">
        <v>4.5</v>
      </c>
      <c r="L49" s="29">
        <f>VLOOKUP(I49,'[1]November 2021'!A:C,3,FALSE)</f>
        <v>1.7375</v>
      </c>
      <c r="M49" s="30">
        <f t="shared" si="4"/>
        <v>7.82</v>
      </c>
      <c r="N49" s="31">
        <v>44501</v>
      </c>
    </row>
    <row r="50" spans="1:14" s="34" customFormat="1" ht="30.45" customHeight="1" x14ac:dyDescent="0.3">
      <c r="A50" s="23" t="s">
        <v>82</v>
      </c>
      <c r="B50" s="24" t="s">
        <v>18</v>
      </c>
      <c r="C50" s="23" t="s">
        <v>12</v>
      </c>
      <c r="D50" s="33">
        <v>73342</v>
      </c>
      <c r="E50" s="26" t="s">
        <v>57</v>
      </c>
      <c r="F50" s="27">
        <v>10.050000000000001</v>
      </c>
      <c r="G50" s="27">
        <v>48</v>
      </c>
      <c r="H50" s="27">
        <v>3.35</v>
      </c>
      <c r="I50" s="28">
        <v>110254</v>
      </c>
      <c r="J50" s="16" t="str">
        <f>VLOOKUP(I50,'[1]November 2021'!A:C,2,FALSE)</f>
        <v>CHEESE CHED YEL BLOCK-40 LB (40800)</v>
      </c>
      <c r="K50" s="27">
        <v>2.35</v>
      </c>
      <c r="L50" s="29">
        <f>VLOOKUP(I50,'[1]November 2021'!A:C,3,FALSE)</f>
        <v>1.7375</v>
      </c>
      <c r="M50" s="30">
        <f t="shared" si="4"/>
        <v>4.08</v>
      </c>
      <c r="N50" s="31">
        <v>44501</v>
      </c>
    </row>
    <row r="51" spans="1:14" s="34" customFormat="1" ht="30.45" hidden="1" customHeight="1" x14ac:dyDescent="0.3">
      <c r="A51" s="23" t="s">
        <v>82</v>
      </c>
      <c r="B51" s="24" t="s">
        <v>18</v>
      </c>
      <c r="C51" s="23" t="s">
        <v>12</v>
      </c>
      <c r="D51" s="33" t="s">
        <v>78</v>
      </c>
      <c r="E51" s="26" t="s">
        <v>79</v>
      </c>
      <c r="F51" s="27">
        <v>18.899999999999999</v>
      </c>
      <c r="G51" s="27">
        <v>36</v>
      </c>
      <c r="H51" s="27">
        <v>8.4</v>
      </c>
      <c r="I51" s="28">
        <v>110254</v>
      </c>
      <c r="J51" s="16" t="str">
        <f>VLOOKUP(I51,'[1]November 2021'!A:C,2,FALSE)</f>
        <v>CHEESE CHED YEL BLOCK-40 LB (40800)</v>
      </c>
      <c r="K51" s="27">
        <v>2.23</v>
      </c>
      <c r="L51" s="29">
        <f>VLOOKUP(I51,'[1]November 2021'!A:C,3,FALSE)</f>
        <v>1.7375</v>
      </c>
      <c r="M51" s="30">
        <f t="shared" ref="M51" si="5">ROUND(K51*L51,2)</f>
        <v>3.87</v>
      </c>
      <c r="N51" s="31">
        <v>44501</v>
      </c>
    </row>
    <row r="52" spans="1:14" s="34" customFormat="1" ht="30.45" hidden="1" customHeight="1" x14ac:dyDescent="0.3">
      <c r="A52" s="23" t="s">
        <v>82</v>
      </c>
      <c r="B52" s="24" t="s">
        <v>18</v>
      </c>
      <c r="C52" s="23" t="s">
        <v>12</v>
      </c>
      <c r="D52" s="33" t="s">
        <v>80</v>
      </c>
      <c r="E52" s="26" t="s">
        <v>81</v>
      </c>
      <c r="F52" s="27">
        <v>11.25</v>
      </c>
      <c r="G52" s="27">
        <v>36</v>
      </c>
      <c r="H52" s="27">
        <v>5</v>
      </c>
      <c r="I52" s="28">
        <v>110254</v>
      </c>
      <c r="J52" s="16" t="str">
        <f>VLOOKUP(I52,'[1]November 2021'!A:C,2,FALSE)</f>
        <v>CHEESE CHED YEL BLOCK-40 LB (40800)</v>
      </c>
      <c r="K52" s="27">
        <v>2.25</v>
      </c>
      <c r="L52" s="29">
        <f>VLOOKUP(I52,'[1]November 2021'!A:C,3,FALSE)</f>
        <v>1.7375</v>
      </c>
      <c r="M52" s="30">
        <f t="shared" ref="M52" si="6">ROUND(K52*L52,2)</f>
        <v>3.91</v>
      </c>
      <c r="N52" s="31">
        <v>44501</v>
      </c>
    </row>
    <row r="53" spans="1:14" s="34" customFormat="1" ht="30.45" hidden="1" customHeight="1" x14ac:dyDescent="0.3">
      <c r="A53" s="23" t="s">
        <v>82</v>
      </c>
      <c r="B53" s="24" t="s">
        <v>18</v>
      </c>
      <c r="C53" s="23" t="s">
        <v>12</v>
      </c>
      <c r="D53" s="25">
        <v>77869</v>
      </c>
      <c r="E53" s="26" t="s">
        <v>58</v>
      </c>
      <c r="F53" s="27">
        <v>11.25</v>
      </c>
      <c r="G53" s="27">
        <v>72</v>
      </c>
      <c r="H53" s="27">
        <v>2.5</v>
      </c>
      <c r="I53" s="28">
        <v>110254</v>
      </c>
      <c r="J53" s="16" t="str">
        <f>VLOOKUP(I53,'[1]November 2021'!A:C,2,FALSE)</f>
        <v>CHEESE CHED YEL BLOCK-40 LB (40800)</v>
      </c>
      <c r="K53" s="27">
        <v>1.41</v>
      </c>
      <c r="L53" s="29">
        <f>VLOOKUP(I53,'[1]November 2021'!A:C,3,FALSE)</f>
        <v>1.7375</v>
      </c>
      <c r="M53" s="30">
        <f t="shared" si="4"/>
        <v>2.4500000000000002</v>
      </c>
      <c r="N53" s="31">
        <v>44501</v>
      </c>
    </row>
    <row r="54" spans="1:14" s="34" customFormat="1" ht="30.45" hidden="1" customHeight="1" x14ac:dyDescent="0.3">
      <c r="A54" s="23" t="s">
        <v>82</v>
      </c>
      <c r="B54" s="24" t="s">
        <v>18</v>
      </c>
      <c r="C54" s="23" t="s">
        <v>12</v>
      </c>
      <c r="D54" s="25">
        <v>77892</v>
      </c>
      <c r="E54" s="26" t="s">
        <v>74</v>
      </c>
      <c r="F54" s="27">
        <v>18.899999999999999</v>
      </c>
      <c r="G54" s="27">
        <v>84</v>
      </c>
      <c r="H54" s="27">
        <v>3.6</v>
      </c>
      <c r="I54" s="28">
        <v>110254</v>
      </c>
      <c r="J54" s="16" t="str">
        <f>VLOOKUP(I54,'[1]November 2021'!A:C,2,FALSE)</f>
        <v>CHEESE CHED YEL BLOCK-40 LB (40800)</v>
      </c>
      <c r="K54" s="27">
        <v>2.2799999999999998</v>
      </c>
      <c r="L54" s="29">
        <f>VLOOKUP(I54,'[1]November 2021'!A:C,3,FALSE)</f>
        <v>1.7375</v>
      </c>
      <c r="M54" s="30">
        <f t="shared" si="4"/>
        <v>3.96</v>
      </c>
      <c r="N54" s="31">
        <v>44501</v>
      </c>
    </row>
    <row r="55" spans="1:14" s="34" customFormat="1" ht="30.45" hidden="1" customHeight="1" x14ac:dyDescent="0.3">
      <c r="A55" s="23" t="s">
        <v>82</v>
      </c>
      <c r="B55" s="24" t="s">
        <v>18</v>
      </c>
      <c r="C55" s="23" t="s">
        <v>12</v>
      </c>
      <c r="D55" s="33">
        <v>93457</v>
      </c>
      <c r="E55" s="26" t="s">
        <v>59</v>
      </c>
      <c r="F55" s="27">
        <v>32.700000000000003</v>
      </c>
      <c r="G55" s="27">
        <v>96</v>
      </c>
      <c r="H55" s="27">
        <v>5.45</v>
      </c>
      <c r="I55" s="28">
        <v>110254</v>
      </c>
      <c r="J55" s="16" t="str">
        <f>VLOOKUP(I55,'[1]November 2021'!A:C,2,FALSE)</f>
        <v>CHEESE CHED YEL BLOCK-40 LB (40800)</v>
      </c>
      <c r="K55" s="27">
        <v>3.5</v>
      </c>
      <c r="L55" s="29">
        <f>VLOOKUP(I55,'[1]November 2021'!A:C,3,FALSE)</f>
        <v>1.7375</v>
      </c>
      <c r="M55" s="30">
        <f t="shared" si="4"/>
        <v>6.08</v>
      </c>
      <c r="N55" s="31">
        <v>44501</v>
      </c>
    </row>
    <row r="56" spans="1:14" s="34" customFormat="1" ht="30.45" hidden="1" customHeight="1" x14ac:dyDescent="0.3">
      <c r="A56" s="23" t="s">
        <v>82</v>
      </c>
      <c r="B56" s="24" t="s">
        <v>18</v>
      </c>
      <c r="C56" s="23" t="s">
        <v>12</v>
      </c>
      <c r="D56" s="25">
        <v>94620</v>
      </c>
      <c r="E56" s="26" t="s">
        <v>60</v>
      </c>
      <c r="F56" s="27">
        <v>28.5</v>
      </c>
      <c r="G56" s="27">
        <v>96</v>
      </c>
      <c r="H56" s="27">
        <v>4.75</v>
      </c>
      <c r="I56" s="28">
        <v>110254</v>
      </c>
      <c r="J56" s="16" t="str">
        <f>VLOOKUP(I56,'[1]November 2021'!A:C,2,FALSE)</f>
        <v>CHEESE CHED YEL BLOCK-40 LB (40800)</v>
      </c>
      <c r="K56" s="27">
        <v>2.27</v>
      </c>
      <c r="L56" s="29">
        <f>VLOOKUP(I56,'[1]November 2021'!A:C,3,FALSE)</f>
        <v>1.7375</v>
      </c>
      <c r="M56" s="30">
        <f t="shared" si="4"/>
        <v>3.94</v>
      </c>
      <c r="N56" s="31">
        <v>44501</v>
      </c>
    </row>
    <row r="57" spans="1:14" s="34" customFormat="1" ht="30.45" hidden="1" customHeight="1" x14ac:dyDescent="0.3">
      <c r="A57" s="23" t="s">
        <v>82</v>
      </c>
      <c r="B57" s="24" t="s">
        <v>18</v>
      </c>
      <c r="C57" s="23" t="s">
        <v>12</v>
      </c>
      <c r="D57" s="25">
        <v>94781</v>
      </c>
      <c r="E57" s="26" t="s">
        <v>37</v>
      </c>
      <c r="F57" s="27">
        <v>26.64</v>
      </c>
      <c r="G57" s="27">
        <v>96</v>
      </c>
      <c r="H57" s="27">
        <v>4.4400000000000004</v>
      </c>
      <c r="I57" s="28">
        <v>110254</v>
      </c>
      <c r="J57" s="16" t="str">
        <f>VLOOKUP(I57,'[1]November 2021'!A:C,2,FALSE)</f>
        <v>CHEESE CHED YEL BLOCK-40 LB (40800)</v>
      </c>
      <c r="K57" s="27">
        <v>2.77</v>
      </c>
      <c r="L57" s="29">
        <f>VLOOKUP(I57,'[1]November 2021'!A:C,3,FALSE)</f>
        <v>1.7375</v>
      </c>
      <c r="M57" s="30">
        <f t="shared" si="4"/>
        <v>4.8099999999999996</v>
      </c>
      <c r="N57" s="31">
        <v>44501</v>
      </c>
    </row>
    <row r="58" spans="1:14" s="34" customFormat="1" ht="30.45" hidden="1" customHeight="1" x14ac:dyDescent="0.3">
      <c r="A58" s="23" t="s">
        <v>82</v>
      </c>
      <c r="B58" s="24" t="s">
        <v>18</v>
      </c>
      <c r="C58" s="23" t="s">
        <v>12</v>
      </c>
      <c r="D58" s="25">
        <v>97575</v>
      </c>
      <c r="E58" s="26" t="s">
        <v>19</v>
      </c>
      <c r="F58" s="27">
        <v>34.5</v>
      </c>
      <c r="G58" s="27">
        <v>95</v>
      </c>
      <c r="H58" s="27">
        <v>5.75</v>
      </c>
      <c r="I58" s="28">
        <v>110254</v>
      </c>
      <c r="J58" s="16" t="str">
        <f>VLOOKUP(I58,'[1]November 2021'!A:C,2,FALSE)</f>
        <v>CHEESE CHED YEL BLOCK-40 LB (40800)</v>
      </c>
      <c r="K58" s="27">
        <v>3.63</v>
      </c>
      <c r="L58" s="29">
        <f>VLOOKUP(I58,'[1]November 2021'!A:C,3,FALSE)</f>
        <v>1.7375</v>
      </c>
      <c r="M58" s="30">
        <f t="shared" si="4"/>
        <v>6.31</v>
      </c>
      <c r="N58" s="31">
        <v>44501</v>
      </c>
    </row>
    <row r="59" spans="1:14" s="34" customFormat="1" ht="30.45" customHeight="1" x14ac:dyDescent="0.3">
      <c r="A59" s="23" t="s">
        <v>82</v>
      </c>
      <c r="B59" s="24" t="s">
        <v>18</v>
      </c>
      <c r="C59" s="23" t="s">
        <v>12</v>
      </c>
      <c r="D59" s="33">
        <v>97576</v>
      </c>
      <c r="E59" s="26" t="s">
        <v>26</v>
      </c>
      <c r="F59" s="27">
        <v>31.2</v>
      </c>
      <c r="G59" s="27">
        <v>96</v>
      </c>
      <c r="H59" s="27">
        <v>5.2</v>
      </c>
      <c r="I59" s="28">
        <v>110254</v>
      </c>
      <c r="J59" s="16" t="str">
        <f>VLOOKUP(I59,'[1]November 2021'!A:C,2,FALSE)</f>
        <v>CHEESE CHED YEL BLOCK-40 LB (40800)</v>
      </c>
      <c r="K59" s="27">
        <v>3.06</v>
      </c>
      <c r="L59" s="29">
        <f>VLOOKUP(I59,'[1]November 2021'!A:C,3,FALSE)</f>
        <v>1.7375</v>
      </c>
      <c r="M59" s="30">
        <f t="shared" si="4"/>
        <v>5.32</v>
      </c>
      <c r="N59" s="31">
        <v>44501</v>
      </c>
    </row>
    <row r="60" spans="1:14" s="34" customFormat="1" ht="30.45" customHeight="1" x14ac:dyDescent="0.3">
      <c r="A60" s="23" t="s">
        <v>82</v>
      </c>
      <c r="B60" s="24" t="s">
        <v>18</v>
      </c>
      <c r="C60" s="23" t="s">
        <v>12</v>
      </c>
      <c r="D60" s="25">
        <v>97578</v>
      </c>
      <c r="E60" s="26" t="s">
        <v>19</v>
      </c>
      <c r="F60" s="27">
        <v>28.56</v>
      </c>
      <c r="G60" s="27">
        <v>96</v>
      </c>
      <c r="H60" s="27">
        <v>4.76</v>
      </c>
      <c r="I60" s="28">
        <v>110254</v>
      </c>
      <c r="J60" s="16" t="str">
        <f>VLOOKUP(I60,'[1]November 2021'!A:C,2,FALSE)</f>
        <v>CHEESE CHED YEL BLOCK-40 LB (40800)</v>
      </c>
      <c r="K60" s="27">
        <v>2.4700000000000002</v>
      </c>
      <c r="L60" s="29">
        <f>VLOOKUP(I60,'[1]November 2021'!A:C,3,FALSE)</f>
        <v>1.7375</v>
      </c>
      <c r="M60" s="30">
        <f t="shared" si="4"/>
        <v>4.29</v>
      </c>
      <c r="N60" s="31">
        <v>44501</v>
      </c>
    </row>
    <row r="61" spans="1:14" s="34" customFormat="1" ht="30.45" customHeight="1" x14ac:dyDescent="0.3">
      <c r="A61" s="23" t="s">
        <v>82</v>
      </c>
      <c r="B61" s="24" t="s">
        <v>18</v>
      </c>
      <c r="C61" s="23" t="s">
        <v>12</v>
      </c>
      <c r="D61" s="33">
        <v>97861</v>
      </c>
      <c r="E61" s="26" t="s">
        <v>62</v>
      </c>
      <c r="F61" s="27">
        <v>11.25</v>
      </c>
      <c r="G61" s="27">
        <v>72</v>
      </c>
      <c r="H61" s="27">
        <v>2.5</v>
      </c>
      <c r="I61" s="28">
        <v>110254</v>
      </c>
      <c r="J61" s="16" t="str">
        <f>VLOOKUP(I61,'[1]November 2021'!A:C,2,FALSE)</f>
        <v>CHEESE CHED YEL BLOCK-40 LB (40800)</v>
      </c>
      <c r="K61" s="27">
        <v>1.88</v>
      </c>
      <c r="L61" s="29">
        <f>VLOOKUP(I61,'[1]November 2021'!A:C,3,FALSE)</f>
        <v>1.7375</v>
      </c>
      <c r="M61" s="30">
        <f t="shared" si="4"/>
        <v>3.27</v>
      </c>
      <c r="N61" s="31">
        <v>44501</v>
      </c>
    </row>
    <row r="62" spans="1:14" s="34" customFormat="1" ht="30.45" hidden="1" customHeight="1" x14ac:dyDescent="0.3">
      <c r="A62" s="23" t="s">
        <v>82</v>
      </c>
      <c r="B62" s="24" t="s">
        <v>18</v>
      </c>
      <c r="C62" s="23" t="s">
        <v>12</v>
      </c>
      <c r="D62" s="33">
        <v>97867</v>
      </c>
      <c r="E62" s="26" t="s">
        <v>63</v>
      </c>
      <c r="F62" s="27">
        <v>11.25</v>
      </c>
      <c r="G62" s="27">
        <v>72</v>
      </c>
      <c r="H62" s="27">
        <v>2.5</v>
      </c>
      <c r="I62" s="28">
        <v>110254</v>
      </c>
      <c r="J62" s="16" t="str">
        <f>VLOOKUP(I62,'[1]November 2021'!A:C,2,FALSE)</f>
        <v>CHEESE CHED YEL BLOCK-40 LB (40800)</v>
      </c>
      <c r="K62" s="27">
        <v>1.63</v>
      </c>
      <c r="L62" s="29">
        <f>VLOOKUP(I62,'[1]November 2021'!A:C,3,FALSE)</f>
        <v>1.7375</v>
      </c>
      <c r="M62" s="30">
        <f t="shared" si="4"/>
        <v>2.83</v>
      </c>
      <c r="N62" s="31">
        <v>44501</v>
      </c>
    </row>
    <row r="63" spans="1:14" s="34" customFormat="1" ht="30.45" customHeight="1" x14ac:dyDescent="0.3">
      <c r="A63" s="23" t="s">
        <v>82</v>
      </c>
      <c r="B63" s="24" t="s">
        <v>18</v>
      </c>
      <c r="C63" s="23" t="s">
        <v>12</v>
      </c>
      <c r="D63" s="33">
        <v>97869</v>
      </c>
      <c r="E63" s="26" t="s">
        <v>64</v>
      </c>
      <c r="F63" s="27">
        <v>11.25</v>
      </c>
      <c r="G63" s="27">
        <v>72</v>
      </c>
      <c r="H63" s="27">
        <v>2.5</v>
      </c>
      <c r="I63" s="28">
        <v>110254</v>
      </c>
      <c r="J63" s="16" t="str">
        <f>VLOOKUP(I63,'[1]November 2021'!A:C,2,FALSE)</f>
        <v>CHEESE CHED YEL BLOCK-40 LB (40800)</v>
      </c>
      <c r="K63" s="27">
        <v>1.41</v>
      </c>
      <c r="L63" s="29">
        <f>VLOOKUP(I63,'[1]November 2021'!A:C,3,FALSE)</f>
        <v>1.7375</v>
      </c>
      <c r="M63" s="30">
        <f t="shared" si="4"/>
        <v>2.4500000000000002</v>
      </c>
      <c r="N63" s="31">
        <v>44501</v>
      </c>
    </row>
    <row r="64" spans="1:14" s="34" customFormat="1" ht="30.45" customHeight="1" x14ac:dyDescent="0.3">
      <c r="A64" s="23" t="s">
        <v>82</v>
      </c>
      <c r="B64" s="24" t="s">
        <v>18</v>
      </c>
      <c r="C64" s="23" t="s">
        <v>12</v>
      </c>
      <c r="D64" s="33">
        <v>97891</v>
      </c>
      <c r="E64" s="26" t="s">
        <v>63</v>
      </c>
      <c r="F64" s="27">
        <v>13.28</v>
      </c>
      <c r="G64" s="27">
        <v>72</v>
      </c>
      <c r="H64" s="27">
        <v>2.95</v>
      </c>
      <c r="I64" s="28">
        <v>110254</v>
      </c>
      <c r="J64" s="16" t="str">
        <f>VLOOKUP(I64,'[1]November 2021'!A:C,2,FALSE)</f>
        <v>CHEESE CHED YEL BLOCK-40 LB (40800)</v>
      </c>
      <c r="K64" s="27">
        <v>1.63</v>
      </c>
      <c r="L64" s="29">
        <f>VLOOKUP(I64,'[1]November 2021'!A:C,3,FALSE)</f>
        <v>1.7375</v>
      </c>
      <c r="M64" s="30">
        <f t="shared" si="4"/>
        <v>2.83</v>
      </c>
      <c r="N64" s="31">
        <v>44501</v>
      </c>
    </row>
    <row r="65" spans="1:14" s="34" customFormat="1" ht="30.45" hidden="1" customHeight="1" x14ac:dyDescent="0.3">
      <c r="A65" s="23" t="s">
        <v>82</v>
      </c>
      <c r="B65" s="24" t="s">
        <v>18</v>
      </c>
      <c r="C65" s="23" t="s">
        <v>12</v>
      </c>
      <c r="D65" s="33">
        <v>97892</v>
      </c>
      <c r="E65" s="26" t="s">
        <v>63</v>
      </c>
      <c r="F65" s="27">
        <v>16.2</v>
      </c>
      <c r="G65" s="27">
        <v>72</v>
      </c>
      <c r="H65" s="27">
        <v>3.6</v>
      </c>
      <c r="I65" s="28">
        <v>110254</v>
      </c>
      <c r="J65" s="16" t="str">
        <f>VLOOKUP(I65,'[1]November 2021'!A:C,2,FALSE)</f>
        <v>CHEESE CHED YEL BLOCK-40 LB (40800)</v>
      </c>
      <c r="K65" s="27">
        <v>1.96</v>
      </c>
      <c r="L65" s="29">
        <f>VLOOKUP(I65,'[1]November 2021'!A:C,3,FALSE)</f>
        <v>1.7375</v>
      </c>
      <c r="M65" s="30">
        <f t="shared" si="4"/>
        <v>3.41</v>
      </c>
      <c r="N65" s="31">
        <v>44501</v>
      </c>
    </row>
    <row r="66" spans="1:14" s="34" customFormat="1" ht="30.45" customHeight="1" x14ac:dyDescent="0.3">
      <c r="A66" s="23" t="s">
        <v>82</v>
      </c>
      <c r="B66" s="24" t="s">
        <v>18</v>
      </c>
      <c r="C66" s="23" t="s">
        <v>12</v>
      </c>
      <c r="D66" s="33">
        <v>98334</v>
      </c>
      <c r="E66" s="26" t="s">
        <v>65</v>
      </c>
      <c r="F66" s="27">
        <v>28.13</v>
      </c>
      <c r="G66" s="27">
        <v>120</v>
      </c>
      <c r="H66" s="27">
        <v>3.75</v>
      </c>
      <c r="I66" s="28">
        <v>110254</v>
      </c>
      <c r="J66" s="16" t="str">
        <f>VLOOKUP(I66,'[1]November 2021'!A:C,2,FALSE)</f>
        <v>CHEESE CHED YEL BLOCK-40 LB (40800)</v>
      </c>
      <c r="K66" s="27">
        <v>3.77</v>
      </c>
      <c r="L66" s="29">
        <f>VLOOKUP(I66,'[1]November 2021'!A:C,3,FALSE)</f>
        <v>1.7375</v>
      </c>
      <c r="M66" s="30">
        <f t="shared" si="4"/>
        <v>6.55</v>
      </c>
      <c r="N66" s="31">
        <v>44501</v>
      </c>
    </row>
    <row r="67" spans="1:14" s="34" customFormat="1" ht="30.45" hidden="1" customHeight="1" x14ac:dyDescent="0.3">
      <c r="A67" s="23" t="s">
        <v>82</v>
      </c>
      <c r="B67" s="24" t="s">
        <v>18</v>
      </c>
      <c r="C67" s="23" t="s">
        <v>12</v>
      </c>
      <c r="D67" s="33">
        <v>98336</v>
      </c>
      <c r="E67" s="26" t="s">
        <v>66</v>
      </c>
      <c r="F67" s="27">
        <v>25.5</v>
      </c>
      <c r="G67" s="27">
        <v>120</v>
      </c>
      <c r="H67" s="27">
        <v>3.4</v>
      </c>
      <c r="I67" s="28">
        <v>110254</v>
      </c>
      <c r="J67" s="16" t="str">
        <f>VLOOKUP(I67,'[1]November 2021'!A:C,2,FALSE)</f>
        <v>CHEESE CHED YEL BLOCK-40 LB (40800)</v>
      </c>
      <c r="K67" s="27">
        <v>3.57</v>
      </c>
      <c r="L67" s="29">
        <f>VLOOKUP(I67,'[1]November 2021'!A:C,3,FALSE)</f>
        <v>1.7375</v>
      </c>
      <c r="M67" s="30">
        <f t="shared" si="4"/>
        <v>6.2</v>
      </c>
      <c r="N67" s="31">
        <v>44501</v>
      </c>
    </row>
    <row r="68" spans="1:14" s="34" customFormat="1" ht="30.45" customHeight="1" x14ac:dyDescent="0.3">
      <c r="A68" s="23" t="s">
        <v>82</v>
      </c>
      <c r="B68" s="24" t="s">
        <v>18</v>
      </c>
      <c r="C68" s="23" t="s">
        <v>12</v>
      </c>
      <c r="D68" s="33">
        <v>98337</v>
      </c>
      <c r="E68" s="26" t="s">
        <v>67</v>
      </c>
      <c r="F68" s="27">
        <v>24</v>
      </c>
      <c r="G68" s="27">
        <v>120</v>
      </c>
      <c r="H68" s="27">
        <v>3.2</v>
      </c>
      <c r="I68" s="28">
        <v>110254</v>
      </c>
      <c r="J68" s="16" t="str">
        <f>VLOOKUP(I68,'[1]November 2021'!A:C,2,FALSE)</f>
        <v>CHEESE CHED YEL BLOCK-40 LB (40800)</v>
      </c>
      <c r="K68" s="27">
        <v>2.8020999999999998</v>
      </c>
      <c r="L68" s="29">
        <f>VLOOKUP(I68,'[1]November 2021'!A:C,3,FALSE)</f>
        <v>1.7375</v>
      </c>
      <c r="M68" s="30">
        <f t="shared" si="4"/>
        <v>4.87</v>
      </c>
      <c r="N68" s="31">
        <v>44501</v>
      </c>
    </row>
    <row r="69" spans="1:14" s="34" customFormat="1" ht="30.45" hidden="1" customHeight="1" x14ac:dyDescent="0.3">
      <c r="A69" s="23" t="s">
        <v>82</v>
      </c>
      <c r="B69" s="24" t="s">
        <v>18</v>
      </c>
      <c r="C69" s="23" t="s">
        <v>12</v>
      </c>
      <c r="D69" s="33">
        <v>98339</v>
      </c>
      <c r="E69" s="26" t="s">
        <v>68</v>
      </c>
      <c r="F69" s="27">
        <v>28.125</v>
      </c>
      <c r="G69" s="27">
        <v>120</v>
      </c>
      <c r="H69" s="27">
        <v>3.75</v>
      </c>
      <c r="I69" s="28">
        <v>110254</v>
      </c>
      <c r="J69" s="16" t="str">
        <f>VLOOKUP(I69,'[1]November 2021'!A:C,2,FALSE)</f>
        <v>CHEESE CHED YEL BLOCK-40 LB (40800)</v>
      </c>
      <c r="K69" s="27">
        <v>3.77</v>
      </c>
      <c r="L69" s="29">
        <f>VLOOKUP(I69,'[1]November 2021'!A:C,3,FALSE)</f>
        <v>1.7375</v>
      </c>
      <c r="M69" s="30">
        <f t="shared" si="4"/>
        <v>6.55</v>
      </c>
      <c r="N69" s="31">
        <v>44501</v>
      </c>
    </row>
    <row r="70" spans="1:14" s="34" customFormat="1" ht="30.45" hidden="1" customHeight="1" x14ac:dyDescent="0.3">
      <c r="A70" s="23" t="s">
        <v>82</v>
      </c>
      <c r="B70" s="24" t="s">
        <v>18</v>
      </c>
      <c r="C70" s="23" t="s">
        <v>12</v>
      </c>
      <c r="D70" s="33">
        <v>98344</v>
      </c>
      <c r="E70" s="26" t="s">
        <v>69</v>
      </c>
      <c r="F70" s="27">
        <v>28.13</v>
      </c>
      <c r="G70" s="27">
        <v>120</v>
      </c>
      <c r="H70" s="27">
        <v>3.75</v>
      </c>
      <c r="I70" s="28">
        <v>110254</v>
      </c>
      <c r="J70" s="16" t="str">
        <f>VLOOKUP(I70,'[1]November 2021'!A:C,2,FALSE)</f>
        <v>CHEESE CHED YEL BLOCK-40 LB (40800)</v>
      </c>
      <c r="K70" s="27">
        <v>3.77</v>
      </c>
      <c r="L70" s="29">
        <f>VLOOKUP(I70,'[1]November 2021'!A:C,3,FALSE)</f>
        <v>1.7375</v>
      </c>
      <c r="M70" s="30">
        <f t="shared" si="4"/>
        <v>6.55</v>
      </c>
      <c r="N70" s="31">
        <v>44501</v>
      </c>
    </row>
    <row r="71" spans="1:14" s="34" customFormat="1" ht="30.45" customHeight="1" x14ac:dyDescent="0.3">
      <c r="A71" s="23" t="s">
        <v>82</v>
      </c>
      <c r="B71" s="24" t="s">
        <v>18</v>
      </c>
      <c r="C71" s="23" t="s">
        <v>12</v>
      </c>
      <c r="D71" s="33">
        <v>98375</v>
      </c>
      <c r="E71" s="26" t="s">
        <v>70</v>
      </c>
      <c r="F71" s="27">
        <v>28.13</v>
      </c>
      <c r="G71" s="27">
        <v>120</v>
      </c>
      <c r="H71" s="27">
        <v>3.75</v>
      </c>
      <c r="I71" s="28">
        <v>110254</v>
      </c>
      <c r="J71" s="16" t="str">
        <f>VLOOKUP(I71,'[1]November 2021'!A:C,2,FALSE)</f>
        <v>CHEESE CHED YEL BLOCK-40 LB (40800)</v>
      </c>
      <c r="K71" s="27">
        <v>4.0599999999999996</v>
      </c>
      <c r="L71" s="29">
        <f>VLOOKUP(I71,'[1]November 2021'!A:C,3,FALSE)</f>
        <v>1.7375</v>
      </c>
      <c r="M71" s="30">
        <f t="shared" ref="M71:M78" si="7">ROUND(K71*L71,2)</f>
        <v>7.05</v>
      </c>
      <c r="N71" s="31">
        <v>44501</v>
      </c>
    </row>
    <row r="72" spans="1:14" s="34" customFormat="1" ht="30.45" customHeight="1" x14ac:dyDescent="0.3">
      <c r="A72" s="23" t="s">
        <v>82</v>
      </c>
      <c r="B72" s="24" t="s">
        <v>18</v>
      </c>
      <c r="C72" s="23" t="s">
        <v>12</v>
      </c>
      <c r="D72" s="33">
        <v>99660</v>
      </c>
      <c r="E72" s="26" t="s">
        <v>71</v>
      </c>
      <c r="F72" s="27">
        <v>19.875</v>
      </c>
      <c r="G72" s="27">
        <v>60</v>
      </c>
      <c r="H72" s="27">
        <v>5.3</v>
      </c>
      <c r="I72" s="28">
        <v>110254</v>
      </c>
      <c r="J72" s="16" t="str">
        <f>VLOOKUP(I72,'[1]November 2021'!A:C,2,FALSE)</f>
        <v>CHEESE CHED YEL BLOCK-40 LB (40800)</v>
      </c>
      <c r="K72" s="27">
        <v>7.79</v>
      </c>
      <c r="L72" s="29">
        <f>VLOOKUP(I72,'[1]November 2021'!A:C,3,FALSE)</f>
        <v>1.7375</v>
      </c>
      <c r="M72" s="30">
        <f t="shared" si="7"/>
        <v>13.54</v>
      </c>
      <c r="N72" s="31">
        <v>44501</v>
      </c>
    </row>
    <row r="73" spans="1:14" s="34" customFormat="1" ht="30.45" customHeight="1" x14ac:dyDescent="0.3">
      <c r="A73" s="23" t="s">
        <v>82</v>
      </c>
      <c r="B73" s="24" t="s">
        <v>18</v>
      </c>
      <c r="C73" s="23" t="s">
        <v>12</v>
      </c>
      <c r="D73" s="25">
        <v>99665</v>
      </c>
      <c r="E73" s="26" t="s">
        <v>72</v>
      </c>
      <c r="F73" s="27">
        <v>19.875</v>
      </c>
      <c r="G73" s="27">
        <v>60</v>
      </c>
      <c r="H73" s="27">
        <v>5.3</v>
      </c>
      <c r="I73" s="28">
        <v>110254</v>
      </c>
      <c r="J73" s="16" t="str">
        <f>VLOOKUP(I73,'[1]November 2021'!A:C,2,FALSE)</f>
        <v>CHEESE CHED YEL BLOCK-40 LB (40800)</v>
      </c>
      <c r="K73" s="27">
        <v>7.79</v>
      </c>
      <c r="L73" s="29">
        <f>VLOOKUP(I73,'[1]November 2021'!A:C,3,FALSE)</f>
        <v>1.7375</v>
      </c>
      <c r="M73" s="30">
        <f t="shared" si="7"/>
        <v>13.54</v>
      </c>
      <c r="N73" s="31">
        <v>44501</v>
      </c>
    </row>
    <row r="74" spans="1:14" s="34" customFormat="1" ht="30.45" hidden="1" customHeight="1" x14ac:dyDescent="0.3">
      <c r="A74" s="23" t="s">
        <v>82</v>
      </c>
      <c r="B74" s="24" t="s">
        <v>18</v>
      </c>
      <c r="C74" s="23" t="s">
        <v>12</v>
      </c>
      <c r="D74" s="25" t="s">
        <v>77</v>
      </c>
      <c r="E74" s="26" t="s">
        <v>19</v>
      </c>
      <c r="F74" s="27">
        <v>31.2</v>
      </c>
      <c r="G74" s="27">
        <v>96</v>
      </c>
      <c r="H74" s="27">
        <v>5.2</v>
      </c>
      <c r="I74" s="28">
        <v>100158</v>
      </c>
      <c r="J74" s="16" t="str">
        <f>VLOOKUP(I74,'[1]November 2021'!A:C,2,FALSE)</f>
        <v>BEEF FINE GROUND FRZ CTN-40 LB</v>
      </c>
      <c r="K74" s="27">
        <v>4.74</v>
      </c>
      <c r="L74" s="29">
        <f>VLOOKUP(I74,'[1]November 2021'!A:C,3,FALSE)</f>
        <v>3.1191</v>
      </c>
      <c r="M74" s="30">
        <f t="shared" si="7"/>
        <v>14.78</v>
      </c>
      <c r="N74" s="31">
        <v>44501</v>
      </c>
    </row>
    <row r="75" spans="1:14" s="34" customFormat="1" ht="30.45" hidden="1" customHeight="1" x14ac:dyDescent="0.3">
      <c r="A75" s="23" t="s">
        <v>82</v>
      </c>
      <c r="B75" s="24" t="s">
        <v>18</v>
      </c>
      <c r="C75" s="23" t="s">
        <v>12</v>
      </c>
      <c r="D75" s="33" t="s">
        <v>61</v>
      </c>
      <c r="E75" s="26" t="s">
        <v>60</v>
      </c>
      <c r="F75" s="27">
        <v>28.5</v>
      </c>
      <c r="G75" s="27">
        <v>96</v>
      </c>
      <c r="H75" s="27">
        <v>4.75</v>
      </c>
      <c r="I75" s="28">
        <v>110254</v>
      </c>
      <c r="J75" s="16" t="str">
        <f>VLOOKUP(I75,'[1]November 2021'!A:C,2,FALSE)</f>
        <v>CHEESE CHED YEL BLOCK-40 LB (40800)</v>
      </c>
      <c r="K75" s="27">
        <v>2.27</v>
      </c>
      <c r="L75" s="29">
        <f>VLOOKUP(I75,'[1]November 2021'!A:C,3,FALSE)</f>
        <v>1.7375</v>
      </c>
      <c r="M75" s="30">
        <f t="shared" si="7"/>
        <v>3.94</v>
      </c>
      <c r="N75" s="31">
        <v>44501</v>
      </c>
    </row>
    <row r="76" spans="1:14" s="34" customFormat="1" ht="30.45" hidden="1" customHeight="1" x14ac:dyDescent="0.3">
      <c r="A76" s="23" t="s">
        <v>82</v>
      </c>
      <c r="B76" s="24" t="s">
        <v>18</v>
      </c>
      <c r="C76" s="23" t="s">
        <v>12</v>
      </c>
      <c r="D76" s="33" t="s">
        <v>61</v>
      </c>
      <c r="E76" s="26" t="s">
        <v>60</v>
      </c>
      <c r="F76" s="27">
        <v>28.5</v>
      </c>
      <c r="G76" s="27">
        <v>96</v>
      </c>
      <c r="H76" s="27">
        <v>4.75</v>
      </c>
      <c r="I76" s="28">
        <v>100158</v>
      </c>
      <c r="J76" s="16" t="str">
        <f>VLOOKUP(I76,'[1]November 2021'!A:C,2,FALSE)</f>
        <v>BEEF FINE GROUND FRZ CTN-40 LB</v>
      </c>
      <c r="K76" s="27">
        <v>6.45</v>
      </c>
      <c r="L76" s="29">
        <f>VLOOKUP(I76,'[1]November 2021'!A:C,3,FALSE)</f>
        <v>3.1191</v>
      </c>
      <c r="M76" s="30">
        <f t="shared" si="7"/>
        <v>20.12</v>
      </c>
      <c r="N76" s="31">
        <v>44501</v>
      </c>
    </row>
    <row r="77" spans="1:14" s="34" customFormat="1" ht="30.45" hidden="1" customHeight="1" x14ac:dyDescent="0.3">
      <c r="A77" s="23" t="s">
        <v>82</v>
      </c>
      <c r="B77" s="24" t="s">
        <v>18</v>
      </c>
      <c r="C77" s="23" t="s">
        <v>12</v>
      </c>
      <c r="D77" s="33" t="s">
        <v>75</v>
      </c>
      <c r="E77" s="26" t="s">
        <v>76</v>
      </c>
      <c r="F77" s="27">
        <v>22.5</v>
      </c>
      <c r="G77" s="27">
        <v>120</v>
      </c>
      <c r="H77" s="27">
        <v>3</v>
      </c>
      <c r="I77" s="28">
        <v>100158</v>
      </c>
      <c r="J77" s="16" t="str">
        <f>VLOOKUP(I77,'[1]November 2021'!A:C,2,FALSE)</f>
        <v>BEEF FINE GROUND FRZ CTN-40 LB</v>
      </c>
      <c r="K77" s="27">
        <v>5.54</v>
      </c>
      <c r="L77" s="29">
        <f>VLOOKUP(I77,'[1]November 2021'!A:C,3,FALSE)</f>
        <v>3.1191</v>
      </c>
      <c r="M77" s="30">
        <f t="shared" si="7"/>
        <v>17.28</v>
      </c>
      <c r="N77" s="31">
        <v>44501</v>
      </c>
    </row>
    <row r="78" spans="1:14" s="34" customFormat="1" ht="30.45" hidden="1" customHeight="1" x14ac:dyDescent="0.3">
      <c r="A78" s="23" t="s">
        <v>82</v>
      </c>
      <c r="B78" s="24" t="s">
        <v>18</v>
      </c>
      <c r="C78" s="23" t="s">
        <v>12</v>
      </c>
      <c r="D78" s="33" t="s">
        <v>75</v>
      </c>
      <c r="E78" s="26" t="s">
        <v>76</v>
      </c>
      <c r="F78" s="27">
        <v>22.5</v>
      </c>
      <c r="G78" s="27">
        <v>120</v>
      </c>
      <c r="H78" s="27">
        <v>3</v>
      </c>
      <c r="I78" s="28">
        <v>110254</v>
      </c>
      <c r="J78" s="16" t="str">
        <f>VLOOKUP(I78,'[1]November 2021'!A:C,2,FALSE)</f>
        <v>CHEESE CHED YEL BLOCK-40 LB (40800)</v>
      </c>
      <c r="K78" s="27">
        <v>2.4</v>
      </c>
      <c r="L78" s="29">
        <f>VLOOKUP(I78,'[1]November 2021'!A:C,3,FALSE)</f>
        <v>1.7375</v>
      </c>
      <c r="M78" s="30">
        <f t="shared" si="7"/>
        <v>4.17</v>
      </c>
      <c r="N78" s="31">
        <v>44501</v>
      </c>
    </row>
  </sheetData>
  <sheetProtection algorithmName="SHA-512" hashValue="MYIAU2/2NGq/Xb5QzNz9WYRs6Q7LClPoagcZ9Gu3/+VzReGf43oL9b21udYrCOUSOR1jLgl34jw7eT9cyaGCBQ==" saltValue="4DilUEsqx1D7IRIhL2ORkw==" spinCount="100000" sheet="1" selectLockedCells="1" autoFilter="0" selectUnlockedCells="1"/>
  <autoFilter ref="A3:N78">
    <filterColumn colId="3">
      <filters>
        <filter val="43107"/>
        <filter val="43560"/>
        <filter val="45227"/>
        <filter val="61954"/>
        <filter val="63457"/>
        <filter val="63460"/>
        <filter val="64142"/>
        <filter val="64150"/>
        <filter val="67576"/>
        <filter val="67578"/>
        <filter val="67582"/>
        <filter val="68660"/>
        <filter val="71471"/>
        <filter val="71674"/>
        <filter val="71677"/>
        <filter val="71683"/>
        <filter val="71686"/>
        <filter val="71691"/>
        <filter val="71883"/>
        <filter val="73342"/>
        <filter val="97576"/>
        <filter val="97578"/>
        <filter val="97861"/>
        <filter val="97869"/>
        <filter val="97891"/>
        <filter val="98334"/>
        <filter val="98337"/>
        <filter val="98375"/>
        <filter val="99660"/>
        <filter val="99665"/>
      </filters>
    </filterColumn>
    <filterColumn colId="8">
      <filters>
        <filter val="110254"/>
      </filters>
    </filterColumn>
    <sortState ref="A4:N78">
      <sortCondition ref="D3:D78"/>
    </sortState>
  </autoFilter>
  <mergeCells count="1">
    <mergeCell ref="K1:N1"/>
  </mergeCells>
  <phoneticPr fontId="7" type="noConversion"/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2022-01-04T22:40:36+00:00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5C4EE4-7A3E-42F1-821A-BC16E27F770A}"/>
</file>

<file path=customXml/itemProps2.xml><?xml version="1.0" encoding="utf-8"?>
<ds:datastoreItem xmlns:ds="http://schemas.openxmlformats.org/officeDocument/2006/customXml" ds:itemID="{E7AF214C-CAC8-44C9-B051-36BB7A6555CA}">
  <ds:schemaRefs>
    <ds:schemaRef ds:uri="http://purl.org/dc/dcmitype/"/>
    <ds:schemaRef ds:uri="http://schemas.microsoft.com/office/2006/documentManagement/types"/>
    <ds:schemaRef ds:uri="http://purl.org/dc/elements/1.1/"/>
    <ds:schemaRef ds:uri="61a5bba3-b343-484f-bec3-eb0518693f06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purl.org/dc/terms/"/>
    <ds:schemaRef ds:uri="619deea3-b82a-4324-abc9-c36ccb056917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A4580F-6BC8-400F-AB33-201C614351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"englishs"</cp:lastModifiedBy>
  <cp:lastPrinted>2019-09-26T16:13:28Z</cp:lastPrinted>
  <dcterms:created xsi:type="dcterms:W3CDTF">2019-09-13T10:37:59Z</dcterms:created>
  <dcterms:modified xsi:type="dcterms:W3CDTF">2021-12-30T16:15:39Z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